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j\OneDrive\Desktop\Sports\ALL RPPF\NEWEST\RW4 added\"/>
    </mc:Choice>
  </mc:AlternateContent>
  <xr:revisionPtr revIDLastSave="0" documentId="13_ncr:1_{9DD80154-A205-4057-80DF-DD4122538705}" xr6:coauthVersionLast="47" xr6:coauthVersionMax="47" xr10:uidLastSave="{00000000-0000-0000-0000-000000000000}"/>
  <bookViews>
    <workbookView xWindow="-120" yWindow="-120" windowWidth="29040" windowHeight="15720" xr2:uid="{3C7E1BD8-0251-4AF5-8A8A-4591D26E4A34}"/>
  </bookViews>
  <sheets>
    <sheet name="values" sheetId="1" r:id="rId1"/>
    <sheet name="Tournament" sheetId="7" r:id="rId2"/>
    <sheet name="tournament anl." sheetId="5" r:id="rId3"/>
    <sheet name="NONCON" sheetId="4" r:id="rId4"/>
    <sheet name="T-RANK VALUES" sheetId="2" r:id="rId5"/>
    <sheet name="Momentum " sheetId="3" r:id="rId6"/>
  </sheets>
  <externalReferences>
    <externalReference r:id="rId7"/>
  </externalReferences>
  <definedNames>
    <definedName name="_xlnm.Print_Area" localSheetId="1">Tournament!$A$1:$AN$74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2" i="1"/>
  <c r="W3" i="1"/>
  <c r="W4" i="1"/>
  <c r="W5" i="1"/>
  <c r="W6" i="1"/>
  <c r="W7" i="1"/>
  <c r="W8" i="1"/>
  <c r="W13" i="1"/>
  <c r="W9" i="1"/>
  <c r="W12" i="1"/>
  <c r="W10" i="1"/>
  <c r="W11" i="1"/>
  <c r="W14" i="1"/>
  <c r="W15" i="1"/>
  <c r="W18" i="1"/>
  <c r="W16" i="1"/>
  <c r="W19" i="1"/>
  <c r="W20" i="1"/>
  <c r="W22" i="1"/>
  <c r="W25" i="1"/>
  <c r="W23" i="1"/>
  <c r="W35" i="1"/>
  <c r="W41" i="1"/>
  <c r="W17" i="1"/>
  <c r="W21" i="1"/>
  <c r="W24" i="1"/>
  <c r="W27" i="1"/>
  <c r="W29" i="1"/>
  <c r="W32" i="1"/>
  <c r="W28" i="1"/>
  <c r="W26" i="1"/>
  <c r="W30" i="1"/>
  <c r="W33" i="1"/>
  <c r="W31" i="1"/>
  <c r="W34" i="1"/>
  <c r="W36" i="1"/>
  <c r="W39" i="1"/>
  <c r="W37" i="1"/>
  <c r="W38" i="1"/>
  <c r="W40" i="1"/>
  <c r="W49" i="1"/>
  <c r="W48" i="1"/>
  <c r="W46" i="1"/>
  <c r="W43" i="1"/>
  <c r="W42" i="1"/>
  <c r="W45" i="1"/>
  <c r="W44" i="1"/>
  <c r="W47" i="1"/>
  <c r="W50" i="1"/>
  <c r="W55" i="1"/>
  <c r="W54" i="1"/>
  <c r="W51" i="1"/>
  <c r="W52" i="1"/>
  <c r="W53" i="1"/>
  <c r="W58" i="1"/>
  <c r="W56" i="1"/>
  <c r="W57" i="1"/>
  <c r="W61" i="1"/>
  <c r="W59" i="1"/>
  <c r="W60" i="1"/>
  <c r="W63" i="1"/>
  <c r="W62" i="1"/>
  <c r="W66" i="1"/>
  <c r="W65" i="1"/>
  <c r="W67" i="1"/>
  <c r="W64" i="1"/>
  <c r="W68" i="1"/>
  <c r="W69" i="1"/>
  <c r="W71" i="1"/>
  <c r="W70" i="1"/>
  <c r="W72" i="1"/>
  <c r="W73" i="1"/>
  <c r="W74" i="1"/>
  <c r="W75" i="1"/>
  <c r="W76" i="1"/>
  <c r="W79" i="1"/>
  <c r="W78" i="1"/>
  <c r="W77" i="1"/>
  <c r="W80" i="1"/>
  <c r="W81" i="1"/>
  <c r="W82" i="1"/>
  <c r="W84" i="1"/>
  <c r="W83" i="1"/>
  <c r="W85" i="1"/>
  <c r="W86" i="1"/>
  <c r="W88" i="1"/>
  <c r="W87" i="1"/>
  <c r="W91" i="1"/>
  <c r="W89" i="1"/>
  <c r="W90" i="1"/>
  <c r="W95" i="1"/>
  <c r="W92" i="1"/>
  <c r="W93" i="1"/>
  <c r="W94" i="1"/>
  <c r="W97" i="1"/>
  <c r="W96" i="1"/>
  <c r="W98" i="1"/>
  <c r="W99" i="1"/>
  <c r="W100" i="1"/>
  <c r="W103" i="1"/>
  <c r="W102" i="1"/>
  <c r="W101" i="1"/>
  <c r="W106" i="1"/>
  <c r="W105" i="1"/>
  <c r="W104" i="1"/>
  <c r="W107" i="1"/>
  <c r="W108" i="1"/>
  <c r="W109" i="1"/>
  <c r="W111" i="1"/>
  <c r="W110" i="1"/>
  <c r="W112" i="1"/>
  <c r="W113" i="1"/>
  <c r="W114" i="1"/>
  <c r="W115" i="1"/>
  <c r="W116" i="1"/>
  <c r="W117" i="1"/>
  <c r="W118" i="1"/>
  <c r="W120" i="1"/>
  <c r="W119" i="1"/>
  <c r="W121" i="1"/>
  <c r="W122" i="1"/>
  <c r="W123" i="1"/>
  <c r="W124" i="1"/>
  <c r="W125" i="1"/>
  <c r="W126" i="1"/>
  <c r="W128" i="1"/>
  <c r="W127" i="1"/>
  <c r="W129" i="1"/>
  <c r="W130" i="1"/>
  <c r="W134" i="1"/>
  <c r="W131" i="1"/>
  <c r="W132" i="1"/>
  <c r="W133" i="1"/>
  <c r="W136" i="1"/>
  <c r="W135" i="1"/>
  <c r="W138" i="1"/>
  <c r="W139" i="1"/>
  <c r="W140" i="1"/>
  <c r="W137" i="1"/>
  <c r="W142" i="1"/>
  <c r="W141" i="1"/>
  <c r="W144" i="1"/>
  <c r="W145" i="1"/>
  <c r="W143" i="1"/>
  <c r="W146" i="1"/>
  <c r="W147" i="1"/>
  <c r="W150" i="1"/>
  <c r="W148" i="1"/>
  <c r="W149" i="1"/>
  <c r="W151" i="1"/>
  <c r="W152" i="1"/>
  <c r="W153" i="1"/>
  <c r="W155" i="1"/>
  <c r="W154" i="1"/>
  <c r="W159" i="1"/>
  <c r="W158" i="1"/>
  <c r="W156" i="1"/>
  <c r="W157" i="1"/>
  <c r="W160" i="1"/>
  <c r="W162" i="1"/>
  <c r="W161" i="1"/>
  <c r="W163" i="1"/>
  <c r="W164" i="1"/>
  <c r="W165" i="1"/>
  <c r="W166" i="1"/>
  <c r="W167" i="1"/>
  <c r="W168" i="1"/>
  <c r="W171" i="1"/>
  <c r="W169" i="1"/>
  <c r="W170" i="1"/>
  <c r="W172" i="1"/>
  <c r="W173" i="1"/>
  <c r="W174" i="1"/>
  <c r="W176" i="1"/>
  <c r="W178" i="1"/>
  <c r="W175" i="1"/>
  <c r="W177" i="1"/>
  <c r="W179" i="1"/>
  <c r="W180" i="1"/>
  <c r="W181" i="1"/>
  <c r="W182" i="1"/>
  <c r="W183" i="1"/>
  <c r="W185" i="1"/>
  <c r="W184" i="1"/>
  <c r="W186" i="1"/>
  <c r="W187" i="1"/>
  <c r="W188" i="1"/>
  <c r="W189" i="1"/>
  <c r="W190" i="1"/>
  <c r="W191" i="1"/>
  <c r="W192" i="1"/>
  <c r="W193" i="1"/>
  <c r="W194" i="1"/>
  <c r="W196" i="1"/>
  <c r="W195" i="1"/>
  <c r="W197" i="1"/>
  <c r="W198" i="1"/>
  <c r="W199" i="1"/>
  <c r="W201" i="1"/>
  <c r="W200" i="1"/>
  <c r="W202" i="1"/>
  <c r="W203" i="1"/>
  <c r="W205" i="1"/>
  <c r="W204" i="1"/>
  <c r="W206" i="1"/>
  <c r="W207" i="1"/>
  <c r="W209" i="1"/>
  <c r="W208" i="1"/>
  <c r="W210" i="1"/>
  <c r="W211" i="1"/>
  <c r="W212" i="1"/>
  <c r="W214" i="1"/>
  <c r="W213" i="1"/>
  <c r="W215" i="1"/>
  <c r="W216" i="1"/>
  <c r="W217" i="1"/>
  <c r="W218" i="1"/>
  <c r="W220" i="1"/>
  <c r="W219" i="1"/>
  <c r="W223" i="1"/>
  <c r="W221" i="1"/>
  <c r="W222" i="1"/>
  <c r="W224" i="1"/>
  <c r="W225" i="1"/>
  <c r="W226" i="1"/>
  <c r="W227" i="1"/>
  <c r="W228" i="1"/>
  <c r="W229" i="1"/>
  <c r="W230" i="1"/>
  <c r="W232" i="1"/>
  <c r="W231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8" i="1"/>
  <c r="W247" i="1"/>
  <c r="W249" i="1"/>
  <c r="W250" i="1"/>
  <c r="W251" i="1"/>
  <c r="W252" i="1"/>
  <c r="W253" i="1"/>
  <c r="W254" i="1"/>
  <c r="W255" i="1"/>
  <c r="W256" i="1"/>
  <c r="W257" i="1"/>
  <c r="W258" i="1"/>
  <c r="W261" i="1"/>
  <c r="W260" i="1"/>
  <c r="W259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6" i="1"/>
  <c r="W295" i="1"/>
  <c r="W297" i="1"/>
  <c r="W298" i="1"/>
  <c r="W299" i="1"/>
  <c r="W300" i="1"/>
  <c r="W301" i="1"/>
  <c r="W302" i="1"/>
  <c r="W303" i="1"/>
  <c r="W304" i="1"/>
  <c r="W306" i="1"/>
  <c r="W305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2" i="1"/>
  <c r="X10" i="7"/>
  <c r="V10" i="7"/>
  <c r="V8" i="7"/>
  <c r="X328" i="1" l="1"/>
  <c r="X304" i="1"/>
  <c r="X316" i="1"/>
  <c r="X326" i="1"/>
  <c r="X302" i="1"/>
  <c r="X254" i="1"/>
  <c r="X340" i="1"/>
  <c r="X338" i="1"/>
  <c r="X194" i="1"/>
  <c r="X169" i="1"/>
  <c r="X146" i="1"/>
  <c r="X122" i="1"/>
  <c r="X98" i="1"/>
  <c r="X86" i="1"/>
  <c r="X63" i="1"/>
  <c r="X50" i="1"/>
  <c r="X39" i="1"/>
  <c r="X21" i="1"/>
  <c r="X14" i="1"/>
  <c r="X337" i="1"/>
  <c r="X325" i="1"/>
  <c r="X313" i="1"/>
  <c r="X301" i="1"/>
  <c r="X289" i="1"/>
  <c r="X277" i="1"/>
  <c r="X265" i="1"/>
  <c r="X253" i="1"/>
  <c r="X241" i="1"/>
  <c r="X229" i="1"/>
  <c r="X217" i="1"/>
  <c r="X204" i="1"/>
  <c r="X193" i="1"/>
  <c r="X181" i="1"/>
  <c r="X171" i="1"/>
  <c r="X158" i="1"/>
  <c r="X143" i="1"/>
  <c r="X132" i="1"/>
  <c r="X121" i="1"/>
  <c r="X109" i="1"/>
  <c r="X96" i="1"/>
  <c r="X85" i="1"/>
  <c r="X73" i="1"/>
  <c r="X60" i="1"/>
  <c r="X47" i="1"/>
  <c r="X36" i="1"/>
  <c r="X17" i="1"/>
  <c r="X11" i="1"/>
  <c r="X182" i="1"/>
  <c r="X156" i="1"/>
  <c r="X133" i="1"/>
  <c r="X111" i="1"/>
  <c r="X74" i="1"/>
  <c r="X2" i="1"/>
  <c r="X336" i="1"/>
  <c r="X324" i="1"/>
  <c r="X312" i="1"/>
  <c r="X300" i="1"/>
  <c r="X288" i="1"/>
  <c r="X276" i="1"/>
  <c r="X264" i="1"/>
  <c r="X252" i="1"/>
  <c r="X240" i="1"/>
  <c r="X228" i="1"/>
  <c r="X216" i="1"/>
  <c r="X205" i="1"/>
  <c r="X192" i="1"/>
  <c r="X180" i="1"/>
  <c r="X168" i="1"/>
  <c r="X159" i="1"/>
  <c r="X145" i="1"/>
  <c r="X131" i="1"/>
  <c r="X119" i="1"/>
  <c r="X108" i="1"/>
  <c r="X97" i="1"/>
  <c r="X83" i="1"/>
  <c r="X72" i="1"/>
  <c r="X59" i="1"/>
  <c r="X44" i="1"/>
  <c r="X34" i="1"/>
  <c r="X41" i="1"/>
  <c r="X10" i="1"/>
  <c r="X218" i="1"/>
  <c r="X311" i="1"/>
  <c r="X287" i="1"/>
  <c r="X263" i="1"/>
  <c r="X227" i="1"/>
  <c r="X203" i="1"/>
  <c r="X179" i="1"/>
  <c r="X154" i="1"/>
  <c r="X144" i="1"/>
  <c r="X134" i="1"/>
  <c r="X120" i="1"/>
  <c r="X107" i="1"/>
  <c r="X94" i="1"/>
  <c r="X84" i="1"/>
  <c r="X70" i="1"/>
  <c r="X61" i="1"/>
  <c r="X45" i="1"/>
  <c r="X31" i="1"/>
  <c r="X35" i="1"/>
  <c r="X12" i="1"/>
  <c r="X278" i="1"/>
  <c r="X347" i="1"/>
  <c r="X299" i="1"/>
  <c r="X275" i="1"/>
  <c r="X251" i="1"/>
  <c r="X239" i="1"/>
  <c r="X215" i="1"/>
  <c r="X191" i="1"/>
  <c r="X167" i="1"/>
  <c r="X346" i="1"/>
  <c r="X334" i="1"/>
  <c r="X322" i="1"/>
  <c r="X310" i="1"/>
  <c r="X298" i="1"/>
  <c r="X286" i="1"/>
  <c r="X274" i="1"/>
  <c r="X262" i="1"/>
  <c r="X250" i="1"/>
  <c r="X238" i="1"/>
  <c r="X226" i="1"/>
  <c r="X213" i="1"/>
  <c r="X202" i="1"/>
  <c r="X190" i="1"/>
  <c r="X177" i="1"/>
  <c r="X166" i="1"/>
  <c r="X155" i="1"/>
  <c r="X141" i="1"/>
  <c r="X130" i="1"/>
  <c r="X118" i="1"/>
  <c r="X104" i="1"/>
  <c r="X93" i="1"/>
  <c r="X82" i="1"/>
  <c r="X71" i="1"/>
  <c r="X57" i="1"/>
  <c r="X42" i="1"/>
  <c r="X33" i="1"/>
  <c r="X23" i="1"/>
  <c r="X9" i="1"/>
  <c r="X314" i="1"/>
  <c r="X242" i="1"/>
  <c r="X323" i="1"/>
  <c r="X321" i="1"/>
  <c r="X285" i="1"/>
  <c r="X237" i="1"/>
  <c r="X200" i="1"/>
  <c r="X189" i="1"/>
  <c r="X175" i="1"/>
  <c r="X165" i="1"/>
  <c r="X153" i="1"/>
  <c r="X142" i="1"/>
  <c r="X129" i="1"/>
  <c r="X117" i="1"/>
  <c r="X105" i="1"/>
  <c r="X92" i="1"/>
  <c r="X81" i="1"/>
  <c r="X69" i="1"/>
  <c r="X56" i="1"/>
  <c r="X43" i="1"/>
  <c r="X30" i="1"/>
  <c r="X25" i="1"/>
  <c r="X13" i="1"/>
  <c r="X266" i="1"/>
  <c r="X335" i="1"/>
  <c r="X333" i="1"/>
  <c r="X297" i="1"/>
  <c r="X273" i="1"/>
  <c r="X249" i="1"/>
  <c r="X214" i="1"/>
  <c r="X332" i="1"/>
  <c r="X295" i="1"/>
  <c r="X272" i="1"/>
  <c r="X247" i="1"/>
  <c r="X224" i="1"/>
  <c r="X201" i="1"/>
  <c r="X188" i="1"/>
  <c r="X178" i="1"/>
  <c r="X164" i="1"/>
  <c r="X152" i="1"/>
  <c r="X137" i="1"/>
  <c r="X127" i="1"/>
  <c r="X116" i="1"/>
  <c r="X106" i="1"/>
  <c r="X95" i="1"/>
  <c r="X80" i="1"/>
  <c r="X68" i="1"/>
  <c r="X58" i="1"/>
  <c r="X46" i="1"/>
  <c r="X26" i="1"/>
  <c r="X22" i="1"/>
  <c r="X8" i="1"/>
  <c r="X206" i="1"/>
  <c r="X345" i="1"/>
  <c r="X309" i="1"/>
  <c r="X259" i="1"/>
  <c r="X225" i="1"/>
  <c r="X344" i="1"/>
  <c r="X320" i="1"/>
  <c r="X308" i="1"/>
  <c r="X284" i="1"/>
  <c r="X260" i="1"/>
  <c r="X236" i="1"/>
  <c r="X212" i="1"/>
  <c r="X343" i="1"/>
  <c r="X331" i="1"/>
  <c r="X319" i="1"/>
  <c r="X307" i="1"/>
  <c r="X296" i="1"/>
  <c r="X283" i="1"/>
  <c r="X271" i="1"/>
  <c r="X261" i="1"/>
  <c r="X248" i="1"/>
  <c r="X235" i="1"/>
  <c r="X222" i="1"/>
  <c r="X211" i="1"/>
  <c r="X199" i="1"/>
  <c r="X187" i="1"/>
  <c r="X176" i="1"/>
  <c r="X163" i="1"/>
  <c r="X151" i="1"/>
  <c r="X140" i="1"/>
  <c r="X128" i="1"/>
  <c r="X115" i="1"/>
  <c r="X101" i="1"/>
  <c r="X90" i="1"/>
  <c r="X77" i="1"/>
  <c r="X64" i="1"/>
  <c r="X53" i="1"/>
  <c r="X48" i="1"/>
  <c r="X28" i="1"/>
  <c r="X20" i="1"/>
  <c r="X7" i="1"/>
  <c r="X230" i="1"/>
  <c r="X330" i="1"/>
  <c r="X305" i="1"/>
  <c r="X282" i="1"/>
  <c r="X258" i="1"/>
  <c r="X234" i="1"/>
  <c r="X210" i="1"/>
  <c r="X186" i="1"/>
  <c r="X161" i="1"/>
  <c r="X139" i="1"/>
  <c r="X126" i="1"/>
  <c r="X102" i="1"/>
  <c r="X89" i="1"/>
  <c r="X78" i="1"/>
  <c r="X67" i="1"/>
  <c r="X52" i="1"/>
  <c r="X49" i="1"/>
  <c r="X32" i="1"/>
  <c r="X19" i="1"/>
  <c r="X6" i="1"/>
  <c r="X290" i="1"/>
  <c r="X342" i="1"/>
  <c r="X318" i="1"/>
  <c r="X294" i="1"/>
  <c r="X270" i="1"/>
  <c r="X246" i="1"/>
  <c r="X221" i="1"/>
  <c r="X198" i="1"/>
  <c r="X174" i="1"/>
  <c r="X149" i="1"/>
  <c r="X114" i="1"/>
  <c r="X341" i="1"/>
  <c r="X329" i="1"/>
  <c r="X317" i="1"/>
  <c r="X306" i="1"/>
  <c r="X293" i="1"/>
  <c r="X281" i="1"/>
  <c r="X269" i="1"/>
  <c r="X257" i="1"/>
  <c r="X245" i="1"/>
  <c r="X233" i="1"/>
  <c r="X223" i="1"/>
  <c r="X208" i="1"/>
  <c r="X197" i="1"/>
  <c r="X184" i="1"/>
  <c r="X173" i="1"/>
  <c r="X162" i="1"/>
  <c r="X148" i="1"/>
  <c r="X138" i="1"/>
  <c r="X125" i="1"/>
  <c r="X113" i="1"/>
  <c r="X103" i="1"/>
  <c r="X91" i="1"/>
  <c r="X79" i="1"/>
  <c r="X65" i="1"/>
  <c r="X51" i="1"/>
  <c r="X40" i="1"/>
  <c r="X29" i="1"/>
  <c r="X16" i="1"/>
  <c r="X5" i="1"/>
  <c r="X292" i="1"/>
  <c r="X268" i="1"/>
  <c r="X244" i="1"/>
  <c r="X231" i="1"/>
  <c r="X219" i="1"/>
  <c r="X209" i="1"/>
  <c r="X195" i="1"/>
  <c r="X185" i="1"/>
  <c r="X172" i="1"/>
  <c r="X160" i="1"/>
  <c r="X150" i="1"/>
  <c r="X135" i="1"/>
  <c r="X124" i="1"/>
  <c r="X112" i="1"/>
  <c r="X100" i="1"/>
  <c r="X87" i="1"/>
  <c r="X76" i="1"/>
  <c r="X66" i="1"/>
  <c r="X54" i="1"/>
  <c r="X38" i="1"/>
  <c r="X27" i="1"/>
  <c r="X18" i="1"/>
  <c r="X4" i="1"/>
  <c r="X280" i="1"/>
  <c r="X256" i="1"/>
  <c r="X339" i="1"/>
  <c r="X327" i="1"/>
  <c r="X315" i="1"/>
  <c r="X303" i="1"/>
  <c r="X291" i="1"/>
  <c r="X279" i="1"/>
  <c r="X267" i="1"/>
  <c r="X255" i="1"/>
  <c r="X243" i="1"/>
  <c r="X232" i="1"/>
  <c r="X220" i="1"/>
  <c r="X207" i="1"/>
  <c r="X196" i="1"/>
  <c r="X183" i="1"/>
  <c r="X170" i="1"/>
  <c r="X157" i="1"/>
  <c r="X147" i="1"/>
  <c r="X136" i="1"/>
  <c r="X123" i="1"/>
  <c r="X110" i="1"/>
  <c r="X99" i="1"/>
  <c r="X88" i="1"/>
  <c r="X75" i="1"/>
  <c r="X62" i="1"/>
  <c r="X55" i="1"/>
  <c r="X37" i="1"/>
  <c r="X24" i="1"/>
  <c r="X15" i="1"/>
  <c r="X3" i="1"/>
  <c r="AO85" i="7"/>
  <c r="AO84" i="7"/>
  <c r="AO83" i="7"/>
  <c r="AO82" i="7"/>
  <c r="AO81" i="7"/>
  <c r="AO80" i="7"/>
  <c r="AO79" i="7"/>
  <c r="AO78" i="7"/>
  <c r="AO77" i="7"/>
  <c r="AO76" i="7"/>
  <c r="AO75" i="7"/>
  <c r="AO74" i="7"/>
  <c r="AO73" i="7"/>
  <c r="AO72" i="7"/>
  <c r="AL72" i="7"/>
  <c r="C72" i="7"/>
  <c r="AO71" i="7"/>
  <c r="AO70" i="7"/>
  <c r="AL70" i="7"/>
  <c r="C70" i="7"/>
  <c r="AL68" i="7"/>
  <c r="C68" i="7"/>
  <c r="AL66" i="7"/>
  <c r="C66" i="7"/>
  <c r="AO65" i="7"/>
  <c r="AO64" i="7"/>
  <c r="AL64" i="7"/>
  <c r="C64" i="7"/>
  <c r="AO63" i="7"/>
  <c r="AO62" i="7"/>
  <c r="AL62" i="7"/>
  <c r="C62" i="7"/>
  <c r="AO61" i="7"/>
  <c r="AO60" i="7"/>
  <c r="AL60" i="7"/>
  <c r="C60" i="7"/>
  <c r="AO59" i="7"/>
  <c r="AO58" i="7"/>
  <c r="AL58" i="7"/>
  <c r="C58" i="7"/>
  <c r="AO57" i="7"/>
  <c r="AG57" i="7"/>
  <c r="H57" i="7"/>
  <c r="AO56" i="7"/>
  <c r="AL56" i="7"/>
  <c r="C56" i="7"/>
  <c r="AO55" i="7"/>
  <c r="AO54" i="7"/>
  <c r="AL54" i="7"/>
  <c r="C54" i="7"/>
  <c r="AO53" i="7"/>
  <c r="AO52" i="7"/>
  <c r="AL52" i="7"/>
  <c r="C52" i="7"/>
  <c r="AO51" i="7"/>
  <c r="AO50" i="7"/>
  <c r="AL50" i="7"/>
  <c r="C50" i="7"/>
  <c r="AL48" i="7"/>
  <c r="C48" i="7"/>
  <c r="AL46" i="7"/>
  <c r="C46" i="7"/>
  <c r="AO45" i="7"/>
  <c r="AO44" i="7"/>
  <c r="AL44" i="7"/>
  <c r="C44" i="7"/>
  <c r="AO43" i="7"/>
  <c r="AO42" i="7"/>
  <c r="AL42" i="7"/>
  <c r="C42" i="7"/>
  <c r="AO41" i="7"/>
  <c r="AO40" i="7"/>
  <c r="AO39" i="7"/>
  <c r="AO38" i="7"/>
  <c r="AO37" i="7"/>
  <c r="AL37" i="7"/>
  <c r="C37" i="7"/>
  <c r="AO36" i="7"/>
  <c r="AO35" i="7"/>
  <c r="AL35" i="7"/>
  <c r="C35" i="7"/>
  <c r="AO34" i="7"/>
  <c r="AO33" i="7"/>
  <c r="AL33" i="7"/>
  <c r="C33" i="7"/>
  <c r="AO32" i="7"/>
  <c r="AO31" i="7"/>
  <c r="AL31" i="7"/>
  <c r="C31" i="7"/>
  <c r="AO30" i="7"/>
  <c r="AL29" i="7"/>
  <c r="C29" i="7"/>
  <c r="AL27" i="7"/>
  <c r="C27" i="7"/>
  <c r="AO25" i="7"/>
  <c r="AL25" i="7"/>
  <c r="C25" i="7"/>
  <c r="AO24" i="7"/>
  <c r="AO23" i="7"/>
  <c r="AL23" i="7"/>
  <c r="C23" i="7"/>
  <c r="AO22" i="7"/>
  <c r="AG22" i="7"/>
  <c r="H22" i="7"/>
  <c r="AO21" i="7"/>
  <c r="AL21" i="7"/>
  <c r="C21" i="7"/>
  <c r="AO20" i="7"/>
  <c r="AO19" i="7"/>
  <c r="AL19" i="7"/>
  <c r="C19" i="7"/>
  <c r="AO18" i="7"/>
  <c r="AO17" i="7"/>
  <c r="AL17" i="7"/>
  <c r="C17" i="7"/>
  <c r="AO16" i="7"/>
  <c r="AO15" i="7"/>
  <c r="AL15" i="7"/>
  <c r="C15" i="7"/>
  <c r="AO14" i="7"/>
  <c r="AO13" i="7"/>
  <c r="AL13" i="7"/>
  <c r="C13" i="7"/>
  <c r="AO12" i="7"/>
  <c r="AO11" i="7"/>
  <c r="AL11" i="7"/>
  <c r="C11" i="7"/>
  <c r="AO10" i="7"/>
  <c r="AL9" i="7"/>
  <c r="C9" i="7"/>
  <c r="AL7" i="7"/>
  <c r="C7" i="7"/>
  <c r="AB39" i="5" l="1"/>
  <c r="U39" i="5"/>
  <c r="N39" i="5"/>
  <c r="G39" i="5"/>
  <c r="AB38" i="5"/>
  <c r="U37" i="5"/>
  <c r="N38" i="5"/>
  <c r="G38" i="5"/>
  <c r="AA3" i="1"/>
  <c r="AA4" i="1"/>
  <c r="AA5" i="1"/>
  <c r="AA6" i="1"/>
  <c r="AA7" i="1"/>
  <c r="AA8" i="1"/>
  <c r="AA13" i="1"/>
  <c r="AA9" i="1"/>
  <c r="AA12" i="1"/>
  <c r="AA10" i="1"/>
  <c r="AA11" i="1"/>
  <c r="AA14" i="1"/>
  <c r="AA15" i="1"/>
  <c r="AA18" i="1"/>
  <c r="AA16" i="1"/>
  <c r="AA19" i="1"/>
  <c r="AA20" i="1"/>
  <c r="AA22" i="1"/>
  <c r="AA25" i="1"/>
  <c r="AA23" i="1"/>
  <c r="AA35" i="1"/>
  <c r="AA41" i="1"/>
  <c r="AA17" i="1"/>
  <c r="AA21" i="1"/>
  <c r="AA24" i="1"/>
  <c r="AA27" i="1"/>
  <c r="AA29" i="1"/>
  <c r="AA32" i="1"/>
  <c r="AA28" i="1"/>
  <c r="AA26" i="1"/>
  <c r="AA30" i="1"/>
  <c r="AA33" i="1"/>
  <c r="AA31" i="1"/>
  <c r="AA34" i="1"/>
  <c r="AA36" i="1"/>
  <c r="AA39" i="1"/>
  <c r="AA37" i="1"/>
  <c r="AA38" i="1"/>
  <c r="AA40" i="1"/>
  <c r="AA49" i="1"/>
  <c r="AA48" i="1"/>
  <c r="AA46" i="1"/>
  <c r="AA43" i="1"/>
  <c r="AA42" i="1"/>
  <c r="AA45" i="1"/>
  <c r="AA44" i="1"/>
  <c r="AA47" i="1"/>
  <c r="AA50" i="1"/>
  <c r="AA55" i="1"/>
  <c r="AA54" i="1"/>
  <c r="AA51" i="1"/>
  <c r="AA52" i="1"/>
  <c r="AA53" i="1"/>
  <c r="AA58" i="1"/>
  <c r="AA56" i="1"/>
  <c r="AA57" i="1"/>
  <c r="AA61" i="1"/>
  <c r="AA59" i="1"/>
  <c r="AA60" i="1"/>
  <c r="AA63" i="1"/>
  <c r="AA62" i="1"/>
  <c r="AA66" i="1"/>
  <c r="AA65" i="1"/>
  <c r="AA67" i="1"/>
  <c r="AA64" i="1"/>
  <c r="AA68" i="1"/>
  <c r="AA69" i="1"/>
  <c r="AA71" i="1"/>
  <c r="AA70" i="1"/>
  <c r="AA72" i="1"/>
  <c r="AA73" i="1"/>
  <c r="AA74" i="1"/>
  <c r="AA75" i="1"/>
  <c r="AA76" i="1"/>
  <c r="AA79" i="1"/>
  <c r="AA78" i="1"/>
  <c r="AA77" i="1"/>
  <c r="AA80" i="1"/>
  <c r="AA81" i="1"/>
  <c r="AA82" i="1"/>
  <c r="AA84" i="1"/>
  <c r="AA83" i="1"/>
  <c r="AA85" i="1"/>
  <c r="AA86" i="1"/>
  <c r="AA88" i="1"/>
  <c r="AA87" i="1"/>
  <c r="AA91" i="1"/>
  <c r="AA89" i="1"/>
  <c r="AA90" i="1"/>
  <c r="AA95" i="1"/>
  <c r="AA92" i="1"/>
  <c r="AA93" i="1"/>
  <c r="AA94" i="1"/>
  <c r="AA97" i="1"/>
  <c r="AA96" i="1"/>
  <c r="AA98" i="1"/>
  <c r="AA99" i="1"/>
  <c r="AA100" i="1"/>
  <c r="AA103" i="1"/>
  <c r="AA102" i="1"/>
  <c r="AA101" i="1"/>
  <c r="AA106" i="1"/>
  <c r="AA105" i="1"/>
  <c r="AA104" i="1"/>
  <c r="AA107" i="1"/>
  <c r="AA108" i="1"/>
  <c r="AA109" i="1"/>
  <c r="AA111" i="1"/>
  <c r="AA110" i="1"/>
  <c r="AA112" i="1"/>
  <c r="AA113" i="1"/>
  <c r="AA114" i="1"/>
  <c r="AA115" i="1"/>
  <c r="AA116" i="1"/>
  <c r="AA117" i="1"/>
  <c r="AA118" i="1"/>
  <c r="AA120" i="1"/>
  <c r="AA119" i="1"/>
  <c r="AA121" i="1"/>
  <c r="AA122" i="1"/>
  <c r="AA123" i="1"/>
  <c r="AA124" i="1"/>
  <c r="AA125" i="1"/>
  <c r="AA126" i="1"/>
  <c r="AA128" i="1"/>
  <c r="AA127" i="1"/>
  <c r="AA129" i="1"/>
  <c r="AA130" i="1"/>
  <c r="AA134" i="1"/>
  <c r="AA131" i="1"/>
  <c r="AA132" i="1"/>
  <c r="AA133" i="1"/>
  <c r="AA136" i="1"/>
  <c r="AA135" i="1"/>
  <c r="AA138" i="1"/>
  <c r="AA139" i="1"/>
  <c r="AA140" i="1"/>
  <c r="AA137" i="1"/>
  <c r="AA142" i="1"/>
  <c r="AA141" i="1"/>
  <c r="AA144" i="1"/>
  <c r="AA145" i="1"/>
  <c r="AA143" i="1"/>
  <c r="AA146" i="1"/>
  <c r="AA147" i="1"/>
  <c r="AA150" i="1"/>
  <c r="AA148" i="1"/>
  <c r="AA149" i="1"/>
  <c r="AA151" i="1"/>
  <c r="AA152" i="1"/>
  <c r="AA153" i="1"/>
  <c r="AA155" i="1"/>
  <c r="AA154" i="1"/>
  <c r="AA159" i="1"/>
  <c r="AA158" i="1"/>
  <c r="AA156" i="1"/>
  <c r="AA157" i="1"/>
  <c r="AA160" i="1"/>
  <c r="AA162" i="1"/>
  <c r="AA161" i="1"/>
  <c r="AA163" i="1"/>
  <c r="AA164" i="1"/>
  <c r="AA165" i="1"/>
  <c r="AA166" i="1"/>
  <c r="AA167" i="1"/>
  <c r="AA168" i="1"/>
  <c r="AA171" i="1"/>
  <c r="AA169" i="1"/>
  <c r="AA170" i="1"/>
  <c r="AA172" i="1"/>
  <c r="AA173" i="1"/>
  <c r="AA174" i="1"/>
  <c r="AA176" i="1"/>
  <c r="AA178" i="1"/>
  <c r="AA175" i="1"/>
  <c r="AA177" i="1"/>
  <c r="AA179" i="1"/>
  <c r="AA180" i="1"/>
  <c r="AA181" i="1"/>
  <c r="AA182" i="1"/>
  <c r="AA183" i="1"/>
  <c r="AA185" i="1"/>
  <c r="AA184" i="1"/>
  <c r="AA186" i="1"/>
  <c r="AA187" i="1"/>
  <c r="AA188" i="1"/>
  <c r="AA189" i="1"/>
  <c r="AA190" i="1"/>
  <c r="AA191" i="1"/>
  <c r="AA192" i="1"/>
  <c r="AA193" i="1"/>
  <c r="AA194" i="1"/>
  <c r="AA196" i="1"/>
  <c r="AA195" i="1"/>
  <c r="AA197" i="1"/>
  <c r="AA198" i="1"/>
  <c r="AA199" i="1"/>
  <c r="AA201" i="1"/>
  <c r="AA200" i="1"/>
  <c r="AA202" i="1"/>
  <c r="AA203" i="1"/>
  <c r="AA205" i="1"/>
  <c r="AA204" i="1"/>
  <c r="AA206" i="1"/>
  <c r="AA207" i="1"/>
  <c r="AA209" i="1"/>
  <c r="AA208" i="1"/>
  <c r="AA210" i="1"/>
  <c r="AA211" i="1"/>
  <c r="AA212" i="1"/>
  <c r="AA214" i="1"/>
  <c r="AA213" i="1"/>
  <c r="AA215" i="1"/>
  <c r="AA216" i="1"/>
  <c r="AA217" i="1"/>
  <c r="AA218" i="1"/>
  <c r="AA220" i="1"/>
  <c r="AA219" i="1"/>
  <c r="AA223" i="1"/>
  <c r="AA221" i="1"/>
  <c r="AA222" i="1"/>
  <c r="AA224" i="1"/>
  <c r="AA225" i="1"/>
  <c r="AA226" i="1"/>
  <c r="AA227" i="1"/>
  <c r="AA228" i="1"/>
  <c r="AA229" i="1"/>
  <c r="AA230" i="1"/>
  <c r="AA232" i="1"/>
  <c r="AA231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8" i="1"/>
  <c r="AA247" i="1"/>
  <c r="AA249" i="1"/>
  <c r="AA250" i="1"/>
  <c r="AA251" i="1"/>
  <c r="AA252" i="1"/>
  <c r="AA253" i="1"/>
  <c r="AA254" i="1"/>
  <c r="AA255" i="1"/>
  <c r="AA256" i="1"/>
  <c r="AA257" i="1"/>
  <c r="AA258" i="1"/>
  <c r="AA261" i="1"/>
  <c r="AA260" i="1"/>
  <c r="AA259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6" i="1"/>
  <c r="AA295" i="1"/>
  <c r="AA297" i="1"/>
  <c r="AA298" i="1"/>
  <c r="AA299" i="1"/>
  <c r="AA300" i="1"/>
  <c r="AA301" i="1"/>
  <c r="AA302" i="1"/>
  <c r="AA303" i="1"/>
  <c r="AA304" i="1"/>
  <c r="AA306" i="1"/>
  <c r="AA305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2" i="1"/>
  <c r="AF3" i="1"/>
  <c r="AF4" i="1"/>
  <c r="AF5" i="1"/>
  <c r="AF6" i="1"/>
  <c r="AF7" i="1"/>
  <c r="AF8" i="1"/>
  <c r="AF13" i="1"/>
  <c r="AF9" i="1"/>
  <c r="AF12" i="1"/>
  <c r="AF10" i="1"/>
  <c r="AF11" i="1"/>
  <c r="AF14" i="1"/>
  <c r="AF15" i="1"/>
  <c r="AF18" i="1"/>
  <c r="AF16" i="1"/>
  <c r="AF19" i="1"/>
  <c r="AF20" i="1"/>
  <c r="AF22" i="1"/>
  <c r="AF25" i="1"/>
  <c r="AF23" i="1"/>
  <c r="AF35" i="1"/>
  <c r="AF41" i="1"/>
  <c r="AF17" i="1"/>
  <c r="AF21" i="1"/>
  <c r="AF24" i="1"/>
  <c r="AF27" i="1"/>
  <c r="AF29" i="1"/>
  <c r="AF32" i="1"/>
  <c r="AF28" i="1"/>
  <c r="AF26" i="1"/>
  <c r="AF30" i="1"/>
  <c r="AF33" i="1"/>
  <c r="AF31" i="1"/>
  <c r="AF34" i="1"/>
  <c r="AF36" i="1"/>
  <c r="AF39" i="1"/>
  <c r="AF37" i="1"/>
  <c r="AF38" i="1"/>
  <c r="AF40" i="1"/>
  <c r="AF49" i="1"/>
  <c r="AF48" i="1"/>
  <c r="AF46" i="1"/>
  <c r="AF43" i="1"/>
  <c r="AF42" i="1"/>
  <c r="AF45" i="1"/>
  <c r="AF44" i="1"/>
  <c r="AF47" i="1"/>
  <c r="AF50" i="1"/>
  <c r="AF55" i="1"/>
  <c r="AF54" i="1"/>
  <c r="AF51" i="1"/>
  <c r="AF52" i="1"/>
  <c r="AF53" i="1"/>
  <c r="AF58" i="1"/>
  <c r="AF56" i="1"/>
  <c r="AF57" i="1"/>
  <c r="AF61" i="1"/>
  <c r="AF59" i="1"/>
  <c r="AF60" i="1"/>
  <c r="AF63" i="1"/>
  <c r="AF62" i="1"/>
  <c r="AF66" i="1"/>
  <c r="AF65" i="1"/>
  <c r="AF67" i="1"/>
  <c r="AF64" i="1"/>
  <c r="AF68" i="1"/>
  <c r="AF69" i="1"/>
  <c r="AF71" i="1"/>
  <c r="AF70" i="1"/>
  <c r="AF72" i="1"/>
  <c r="AF73" i="1"/>
  <c r="AF74" i="1"/>
  <c r="AF75" i="1"/>
  <c r="AF76" i="1"/>
  <c r="AF79" i="1"/>
  <c r="AF78" i="1"/>
  <c r="AF77" i="1"/>
  <c r="AF80" i="1"/>
  <c r="AF81" i="1"/>
  <c r="AF82" i="1"/>
  <c r="AF84" i="1"/>
  <c r="AF83" i="1"/>
  <c r="AF85" i="1"/>
  <c r="AF86" i="1"/>
  <c r="AF88" i="1"/>
  <c r="AF87" i="1"/>
  <c r="AF91" i="1"/>
  <c r="AF89" i="1"/>
  <c r="AF90" i="1"/>
  <c r="AF95" i="1"/>
  <c r="AF92" i="1"/>
  <c r="AF93" i="1"/>
  <c r="AF94" i="1"/>
  <c r="AF97" i="1"/>
  <c r="AF96" i="1"/>
  <c r="AF98" i="1"/>
  <c r="AF99" i="1"/>
  <c r="AF100" i="1"/>
  <c r="AF103" i="1"/>
  <c r="AF102" i="1"/>
  <c r="AF101" i="1"/>
  <c r="AF106" i="1"/>
  <c r="AF105" i="1"/>
  <c r="AF104" i="1"/>
  <c r="AF107" i="1"/>
  <c r="AF108" i="1"/>
  <c r="AF109" i="1"/>
  <c r="AF111" i="1"/>
  <c r="AF110" i="1"/>
  <c r="AF112" i="1"/>
  <c r="AF113" i="1"/>
  <c r="AF114" i="1"/>
  <c r="AF115" i="1"/>
  <c r="AF116" i="1"/>
  <c r="AF117" i="1"/>
  <c r="AF118" i="1"/>
  <c r="AF120" i="1"/>
  <c r="AF119" i="1"/>
  <c r="AF121" i="1"/>
  <c r="AF122" i="1"/>
  <c r="AF123" i="1"/>
  <c r="AF124" i="1"/>
  <c r="AF125" i="1"/>
  <c r="AF126" i="1"/>
  <c r="AF128" i="1"/>
  <c r="AF127" i="1"/>
  <c r="AF129" i="1"/>
  <c r="AF130" i="1"/>
  <c r="AF134" i="1"/>
  <c r="AF131" i="1"/>
  <c r="AF132" i="1"/>
  <c r="AF133" i="1"/>
  <c r="AF136" i="1"/>
  <c r="AF135" i="1"/>
  <c r="AF138" i="1"/>
  <c r="AF139" i="1"/>
  <c r="AF140" i="1"/>
  <c r="AF137" i="1"/>
  <c r="AF142" i="1"/>
  <c r="AF141" i="1"/>
  <c r="AF144" i="1"/>
  <c r="AF145" i="1"/>
  <c r="AF143" i="1"/>
  <c r="AF146" i="1"/>
  <c r="AF147" i="1"/>
  <c r="AF150" i="1"/>
  <c r="AF148" i="1"/>
  <c r="AF149" i="1"/>
  <c r="AF151" i="1"/>
  <c r="AF152" i="1"/>
  <c r="AF153" i="1"/>
  <c r="AF155" i="1"/>
  <c r="AF154" i="1"/>
  <c r="AF159" i="1"/>
  <c r="AF158" i="1"/>
  <c r="AF156" i="1"/>
  <c r="AF157" i="1"/>
  <c r="AF160" i="1"/>
  <c r="AF162" i="1"/>
  <c r="AF161" i="1"/>
  <c r="AF163" i="1"/>
  <c r="AF164" i="1"/>
  <c r="AF165" i="1"/>
  <c r="AF166" i="1"/>
  <c r="AF167" i="1"/>
  <c r="AF168" i="1"/>
  <c r="AF171" i="1"/>
  <c r="AF169" i="1"/>
  <c r="AF170" i="1"/>
  <c r="AF172" i="1"/>
  <c r="AF173" i="1"/>
  <c r="AF174" i="1"/>
  <c r="AF176" i="1"/>
  <c r="AF178" i="1"/>
  <c r="AF175" i="1"/>
  <c r="AF177" i="1"/>
  <c r="AF179" i="1"/>
  <c r="AF180" i="1"/>
  <c r="AF181" i="1"/>
  <c r="AF182" i="1"/>
  <c r="AF183" i="1"/>
  <c r="AF185" i="1"/>
  <c r="AF184" i="1"/>
  <c r="AF186" i="1"/>
  <c r="AF187" i="1"/>
  <c r="AF188" i="1"/>
  <c r="AF189" i="1"/>
  <c r="AF190" i="1"/>
  <c r="AF191" i="1"/>
  <c r="AF192" i="1"/>
  <c r="AF193" i="1"/>
  <c r="AF194" i="1"/>
  <c r="AF196" i="1"/>
  <c r="AF195" i="1"/>
  <c r="AF197" i="1"/>
  <c r="AF198" i="1"/>
  <c r="AF199" i="1"/>
  <c r="AF201" i="1"/>
  <c r="AF200" i="1"/>
  <c r="AF202" i="1"/>
  <c r="AF203" i="1"/>
  <c r="AF205" i="1"/>
  <c r="AF204" i="1"/>
  <c r="AF206" i="1"/>
  <c r="AF207" i="1"/>
  <c r="AF209" i="1"/>
  <c r="AF208" i="1"/>
  <c r="AF210" i="1"/>
  <c r="AF211" i="1"/>
  <c r="AF212" i="1"/>
  <c r="AF214" i="1"/>
  <c r="AF213" i="1"/>
  <c r="AF215" i="1"/>
  <c r="AF216" i="1"/>
  <c r="AF217" i="1"/>
  <c r="AF218" i="1"/>
  <c r="AF220" i="1"/>
  <c r="AF219" i="1"/>
  <c r="AF223" i="1"/>
  <c r="AF221" i="1"/>
  <c r="AF222" i="1"/>
  <c r="AF224" i="1"/>
  <c r="AF225" i="1"/>
  <c r="AF226" i="1"/>
  <c r="AF227" i="1"/>
  <c r="AF228" i="1"/>
  <c r="AF229" i="1"/>
  <c r="AF230" i="1"/>
  <c r="AF232" i="1"/>
  <c r="AF231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8" i="1"/>
  <c r="AF247" i="1"/>
  <c r="AF249" i="1"/>
  <c r="AF250" i="1"/>
  <c r="AF251" i="1"/>
  <c r="AF252" i="1"/>
  <c r="AF253" i="1"/>
  <c r="AF254" i="1"/>
  <c r="AF255" i="1"/>
  <c r="AF256" i="1"/>
  <c r="AF257" i="1"/>
  <c r="AF258" i="1"/>
  <c r="AF261" i="1"/>
  <c r="AF260" i="1"/>
  <c r="AF259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6" i="1"/>
  <c r="AF295" i="1"/>
  <c r="AF297" i="1"/>
  <c r="AF298" i="1"/>
  <c r="AF299" i="1"/>
  <c r="AF300" i="1"/>
  <c r="AF301" i="1"/>
  <c r="AF302" i="1"/>
  <c r="AF303" i="1"/>
  <c r="AF304" i="1"/>
  <c r="AF306" i="1"/>
  <c r="AF305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2" i="1"/>
  <c r="AH3" i="1"/>
  <c r="AH4" i="1"/>
  <c r="AH5" i="1"/>
  <c r="AH6" i="1"/>
  <c r="AH7" i="1"/>
  <c r="AH8" i="1"/>
  <c r="AH13" i="1"/>
  <c r="AH9" i="1"/>
  <c r="AH12" i="1"/>
  <c r="AH10" i="1"/>
  <c r="AH11" i="1"/>
  <c r="AH14" i="1"/>
  <c r="AH15" i="1"/>
  <c r="AH18" i="1"/>
  <c r="AH16" i="1"/>
  <c r="AH19" i="1"/>
  <c r="AH20" i="1"/>
  <c r="AH22" i="1"/>
  <c r="AH25" i="1"/>
  <c r="AH23" i="1"/>
  <c r="AH35" i="1"/>
  <c r="AH41" i="1"/>
  <c r="AH17" i="1"/>
  <c r="AH21" i="1"/>
  <c r="AH24" i="1"/>
  <c r="AH27" i="1"/>
  <c r="AH29" i="1"/>
  <c r="AH32" i="1"/>
  <c r="AH28" i="1"/>
  <c r="AH26" i="1"/>
  <c r="AH30" i="1"/>
  <c r="AH33" i="1"/>
  <c r="AH31" i="1"/>
  <c r="AH34" i="1"/>
  <c r="AH36" i="1"/>
  <c r="AH39" i="1"/>
  <c r="AH37" i="1"/>
  <c r="AH38" i="1"/>
  <c r="AH40" i="1"/>
  <c r="AH49" i="1"/>
  <c r="AH48" i="1"/>
  <c r="AH46" i="1"/>
  <c r="AH43" i="1"/>
  <c r="AH42" i="1"/>
  <c r="AH45" i="1"/>
  <c r="AH44" i="1"/>
  <c r="AH47" i="1"/>
  <c r="AH50" i="1"/>
  <c r="AH55" i="1"/>
  <c r="AH54" i="1"/>
  <c r="AH51" i="1"/>
  <c r="AH52" i="1"/>
  <c r="AH53" i="1"/>
  <c r="AH58" i="1"/>
  <c r="AH56" i="1"/>
  <c r="AH57" i="1"/>
  <c r="AH61" i="1"/>
  <c r="AH59" i="1"/>
  <c r="AH60" i="1"/>
  <c r="AH63" i="1"/>
  <c r="AH62" i="1"/>
  <c r="AH66" i="1"/>
  <c r="AH65" i="1"/>
  <c r="AH67" i="1"/>
  <c r="AH64" i="1"/>
  <c r="AH68" i="1"/>
  <c r="AH69" i="1"/>
  <c r="AH71" i="1"/>
  <c r="AH70" i="1"/>
  <c r="AH72" i="1"/>
  <c r="AH73" i="1"/>
  <c r="AH74" i="1"/>
  <c r="AH75" i="1"/>
  <c r="AH76" i="1"/>
  <c r="AH79" i="1"/>
  <c r="AH78" i="1"/>
  <c r="AH77" i="1"/>
  <c r="AH80" i="1"/>
  <c r="AH81" i="1"/>
  <c r="AH82" i="1"/>
  <c r="AH84" i="1"/>
  <c r="AH83" i="1"/>
  <c r="AH85" i="1"/>
  <c r="AH86" i="1"/>
  <c r="AH88" i="1"/>
  <c r="AH87" i="1"/>
  <c r="AH91" i="1"/>
  <c r="AH89" i="1"/>
  <c r="AH90" i="1"/>
  <c r="AH95" i="1"/>
  <c r="AH92" i="1"/>
  <c r="AH93" i="1"/>
  <c r="AH94" i="1"/>
  <c r="AH97" i="1"/>
  <c r="AH96" i="1"/>
  <c r="AH98" i="1"/>
  <c r="AH99" i="1"/>
  <c r="AH100" i="1"/>
  <c r="AH103" i="1"/>
  <c r="AH102" i="1"/>
  <c r="AH101" i="1"/>
  <c r="AH106" i="1"/>
  <c r="AH105" i="1"/>
  <c r="AH104" i="1"/>
  <c r="AH107" i="1"/>
  <c r="AH108" i="1"/>
  <c r="AH109" i="1"/>
  <c r="AH111" i="1"/>
  <c r="AH110" i="1"/>
  <c r="AH112" i="1"/>
  <c r="AH113" i="1"/>
  <c r="AH114" i="1"/>
  <c r="AH115" i="1"/>
  <c r="AH116" i="1"/>
  <c r="AH117" i="1"/>
  <c r="AH118" i="1"/>
  <c r="AH120" i="1"/>
  <c r="AH119" i="1"/>
  <c r="AH121" i="1"/>
  <c r="AH122" i="1"/>
  <c r="AH123" i="1"/>
  <c r="AH124" i="1"/>
  <c r="AH125" i="1"/>
  <c r="AH126" i="1"/>
  <c r="AH128" i="1"/>
  <c r="AH127" i="1"/>
  <c r="AH129" i="1"/>
  <c r="AH130" i="1"/>
  <c r="AH134" i="1"/>
  <c r="AH131" i="1"/>
  <c r="AH132" i="1"/>
  <c r="AH133" i="1"/>
  <c r="AH136" i="1"/>
  <c r="AH135" i="1"/>
  <c r="AH138" i="1"/>
  <c r="AH139" i="1"/>
  <c r="AH140" i="1"/>
  <c r="AH137" i="1"/>
  <c r="AH142" i="1"/>
  <c r="AH141" i="1"/>
  <c r="AH144" i="1"/>
  <c r="AH145" i="1"/>
  <c r="AH143" i="1"/>
  <c r="AH146" i="1"/>
  <c r="AH147" i="1"/>
  <c r="AH150" i="1"/>
  <c r="AH148" i="1"/>
  <c r="AH149" i="1"/>
  <c r="AH151" i="1"/>
  <c r="AH152" i="1"/>
  <c r="AH153" i="1"/>
  <c r="AH155" i="1"/>
  <c r="AH154" i="1"/>
  <c r="AH159" i="1"/>
  <c r="AH158" i="1"/>
  <c r="AH156" i="1"/>
  <c r="AH157" i="1"/>
  <c r="AH160" i="1"/>
  <c r="AH162" i="1"/>
  <c r="AH161" i="1"/>
  <c r="AH163" i="1"/>
  <c r="AH164" i="1"/>
  <c r="AH165" i="1"/>
  <c r="AH166" i="1"/>
  <c r="AH167" i="1"/>
  <c r="AH168" i="1"/>
  <c r="AH171" i="1"/>
  <c r="AH169" i="1"/>
  <c r="AH170" i="1"/>
  <c r="AH172" i="1"/>
  <c r="AH173" i="1"/>
  <c r="AH174" i="1"/>
  <c r="AH176" i="1"/>
  <c r="AH178" i="1"/>
  <c r="AH175" i="1"/>
  <c r="AH177" i="1"/>
  <c r="AH179" i="1"/>
  <c r="AH180" i="1"/>
  <c r="AH181" i="1"/>
  <c r="AH182" i="1"/>
  <c r="AH183" i="1"/>
  <c r="AH185" i="1"/>
  <c r="AH184" i="1"/>
  <c r="AH186" i="1"/>
  <c r="AH187" i="1"/>
  <c r="AH188" i="1"/>
  <c r="AH189" i="1"/>
  <c r="AH190" i="1"/>
  <c r="AH191" i="1"/>
  <c r="AH192" i="1"/>
  <c r="AH193" i="1"/>
  <c r="AH194" i="1"/>
  <c r="AH196" i="1"/>
  <c r="AH195" i="1"/>
  <c r="AH197" i="1"/>
  <c r="AH198" i="1"/>
  <c r="AH199" i="1"/>
  <c r="AH201" i="1"/>
  <c r="AH200" i="1"/>
  <c r="AH202" i="1"/>
  <c r="AH203" i="1"/>
  <c r="AH205" i="1"/>
  <c r="AH204" i="1"/>
  <c r="AH206" i="1"/>
  <c r="AH207" i="1"/>
  <c r="AH209" i="1"/>
  <c r="AH208" i="1"/>
  <c r="AH210" i="1"/>
  <c r="AH211" i="1"/>
  <c r="AH212" i="1"/>
  <c r="AH214" i="1"/>
  <c r="AH213" i="1"/>
  <c r="AH215" i="1"/>
  <c r="AH216" i="1"/>
  <c r="AH217" i="1"/>
  <c r="AH218" i="1"/>
  <c r="AH220" i="1"/>
  <c r="AH219" i="1"/>
  <c r="AH223" i="1"/>
  <c r="AH221" i="1"/>
  <c r="AH222" i="1"/>
  <c r="AH224" i="1"/>
  <c r="AH225" i="1"/>
  <c r="AH226" i="1"/>
  <c r="AH227" i="1"/>
  <c r="AH228" i="1"/>
  <c r="AH229" i="1"/>
  <c r="AH230" i="1"/>
  <c r="AH232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8" i="1"/>
  <c r="AH247" i="1"/>
  <c r="AH249" i="1"/>
  <c r="AH250" i="1"/>
  <c r="AH251" i="1"/>
  <c r="AH252" i="1"/>
  <c r="AH253" i="1"/>
  <c r="AH254" i="1"/>
  <c r="AH255" i="1"/>
  <c r="AH256" i="1"/>
  <c r="AH257" i="1"/>
  <c r="AH258" i="1"/>
  <c r="AH261" i="1"/>
  <c r="AH260" i="1"/>
  <c r="AH259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6" i="1"/>
  <c r="AH295" i="1"/>
  <c r="AH297" i="1"/>
  <c r="AH298" i="1"/>
  <c r="AH299" i="1"/>
  <c r="AH300" i="1"/>
  <c r="AH301" i="1"/>
  <c r="AH302" i="1"/>
  <c r="AH303" i="1"/>
  <c r="AH304" i="1"/>
  <c r="AH306" i="1"/>
  <c r="AH305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2" i="1"/>
  <c r="G37" i="5" l="1"/>
  <c r="AB37" i="5"/>
  <c r="U38" i="5"/>
  <c r="N37" i="5"/>
  <c r="U3" i="1"/>
  <c r="U6" i="1"/>
  <c r="U7" i="1"/>
  <c r="U5" i="1"/>
  <c r="U4" i="1"/>
  <c r="U13" i="1"/>
  <c r="U10" i="1"/>
  <c r="U12" i="1"/>
  <c r="U9" i="1"/>
  <c r="U25" i="1"/>
  <c r="U14" i="1"/>
  <c r="U15" i="1"/>
  <c r="U16" i="1"/>
  <c r="U23" i="1"/>
  <c r="U11" i="1"/>
  <c r="U18" i="1"/>
  <c r="U22" i="1"/>
  <c r="U20" i="1"/>
  <c r="U8" i="1"/>
  <c r="U19" i="1"/>
  <c r="U21" i="1"/>
  <c r="U28" i="1"/>
  <c r="U17" i="1"/>
  <c r="U24" i="1"/>
  <c r="U26" i="1"/>
  <c r="U27" i="1"/>
  <c r="U31" i="1"/>
  <c r="U35" i="1"/>
  <c r="U30" i="1"/>
  <c r="U29" i="1"/>
  <c r="U34" i="1"/>
  <c r="U37" i="1"/>
  <c r="U36" i="1"/>
  <c r="U32" i="1"/>
  <c r="U38" i="1"/>
  <c r="U40" i="1"/>
  <c r="U33" i="1"/>
  <c r="U45" i="1"/>
  <c r="U44" i="1"/>
  <c r="U48" i="1"/>
  <c r="U39" i="1"/>
  <c r="U46" i="1"/>
  <c r="U41" i="1"/>
  <c r="U43" i="1"/>
  <c r="U42" i="1"/>
  <c r="U51" i="1"/>
  <c r="U47" i="1"/>
  <c r="U50" i="1"/>
  <c r="U52" i="1"/>
  <c r="U57" i="1"/>
  <c r="U49" i="1"/>
  <c r="U59" i="1"/>
  <c r="U56" i="1"/>
  <c r="U53" i="1"/>
  <c r="U61" i="1"/>
  <c r="U54" i="1"/>
  <c r="U60" i="1"/>
  <c r="U62" i="1"/>
  <c r="U66" i="1"/>
  <c r="U55" i="1"/>
  <c r="U58" i="1"/>
  <c r="U64" i="1"/>
  <c r="U63" i="1"/>
  <c r="U67" i="1"/>
  <c r="U72" i="1"/>
  <c r="U71" i="1"/>
  <c r="U65" i="1"/>
  <c r="U76" i="1"/>
  <c r="U70" i="1"/>
  <c r="U68" i="1"/>
  <c r="U82" i="1"/>
  <c r="U74" i="1"/>
  <c r="U78" i="1"/>
  <c r="U69" i="1"/>
  <c r="U73" i="1"/>
  <c r="U75" i="1"/>
  <c r="U84" i="1"/>
  <c r="U83" i="1"/>
  <c r="U81" i="1"/>
  <c r="U87" i="1"/>
  <c r="U77" i="1"/>
  <c r="U85" i="1"/>
  <c r="U80" i="1"/>
  <c r="U89" i="1"/>
  <c r="U97" i="1"/>
  <c r="U88" i="1"/>
  <c r="U95" i="1"/>
  <c r="U79" i="1"/>
  <c r="U93" i="1"/>
  <c r="U96" i="1"/>
  <c r="U92" i="1"/>
  <c r="U94" i="1"/>
  <c r="U99" i="1"/>
  <c r="U90" i="1"/>
  <c r="U86" i="1"/>
  <c r="U91" i="1"/>
  <c r="U104" i="1"/>
  <c r="U106" i="1"/>
  <c r="U101" i="1"/>
  <c r="U109" i="1"/>
  <c r="U107" i="1"/>
  <c r="U98" i="1"/>
  <c r="U105" i="1"/>
  <c r="U102" i="1"/>
  <c r="U103" i="1"/>
  <c r="U108" i="1"/>
  <c r="U111" i="1"/>
  <c r="U100" i="1"/>
  <c r="U112" i="1"/>
  <c r="U110" i="1"/>
  <c r="U114" i="1"/>
  <c r="U113" i="1"/>
  <c r="U116" i="1"/>
  <c r="U117" i="1"/>
  <c r="U121" i="1"/>
  <c r="U118" i="1"/>
  <c r="U115" i="1"/>
  <c r="U120" i="1"/>
  <c r="U123" i="1"/>
  <c r="U119" i="1"/>
  <c r="U122" i="1"/>
  <c r="U124" i="1"/>
  <c r="U126" i="1"/>
  <c r="U129" i="1"/>
  <c r="U128" i="1"/>
  <c r="U127" i="1"/>
  <c r="U134" i="1"/>
  <c r="U125" i="1"/>
  <c r="U131" i="1"/>
  <c r="U140" i="1"/>
  <c r="U138" i="1"/>
  <c r="U136" i="1"/>
  <c r="U139" i="1"/>
  <c r="U137" i="1"/>
  <c r="U142" i="1"/>
  <c r="U133" i="1"/>
  <c r="U130" i="1"/>
  <c r="U135" i="1"/>
  <c r="U132" i="1"/>
  <c r="U143" i="1"/>
  <c r="U144" i="1"/>
  <c r="U141" i="1"/>
  <c r="U152" i="1"/>
  <c r="U147" i="1"/>
  <c r="U150" i="1"/>
  <c r="U153" i="1"/>
  <c r="U145" i="1"/>
  <c r="U154" i="1"/>
  <c r="U146" i="1"/>
  <c r="U149" i="1"/>
  <c r="U158" i="1"/>
  <c r="U148" i="1"/>
  <c r="U157" i="1"/>
  <c r="U161" i="1"/>
  <c r="U160" i="1"/>
  <c r="U156" i="1"/>
  <c r="U155" i="1"/>
  <c r="U151" i="1"/>
  <c r="U159" i="1"/>
  <c r="U162" i="1"/>
  <c r="U163" i="1"/>
  <c r="U165" i="1"/>
  <c r="U164" i="1"/>
  <c r="U170" i="1"/>
  <c r="U174" i="1"/>
  <c r="U176" i="1"/>
  <c r="U167" i="1"/>
  <c r="U171" i="1"/>
  <c r="U172" i="1"/>
  <c r="U179" i="1"/>
  <c r="U169" i="1"/>
  <c r="U177" i="1"/>
  <c r="U178" i="1"/>
  <c r="U166" i="1"/>
  <c r="U168" i="1"/>
  <c r="U180" i="1"/>
  <c r="U173" i="1"/>
  <c r="U175" i="1"/>
  <c r="U181" i="1"/>
  <c r="U182" i="1"/>
  <c r="U184" i="1"/>
  <c r="U185" i="1"/>
  <c r="U187" i="1"/>
  <c r="U186" i="1"/>
  <c r="U183" i="1"/>
  <c r="U190" i="1"/>
  <c r="U189" i="1"/>
  <c r="U191" i="1"/>
  <c r="U188" i="1"/>
  <c r="U192" i="1"/>
  <c r="U193" i="1"/>
  <c r="U196" i="1"/>
  <c r="U195" i="1"/>
  <c r="U194" i="1"/>
  <c r="U199" i="1"/>
  <c r="U198" i="1"/>
  <c r="U201" i="1"/>
  <c r="U202" i="1"/>
  <c r="U197" i="1"/>
  <c r="U203" i="1"/>
  <c r="U205" i="1"/>
  <c r="U200" i="1"/>
  <c r="U204" i="1"/>
  <c r="U208" i="1"/>
  <c r="U207" i="1"/>
  <c r="U209" i="1"/>
  <c r="U206" i="1"/>
  <c r="U213" i="1"/>
  <c r="U212" i="1"/>
  <c r="U210" i="1"/>
  <c r="U215" i="1"/>
  <c r="U214" i="1"/>
  <c r="U211" i="1"/>
  <c r="U217" i="1"/>
  <c r="U216" i="1"/>
  <c r="U218" i="1"/>
  <c r="U219" i="1"/>
  <c r="U220" i="1"/>
  <c r="U221" i="1"/>
  <c r="U222" i="1"/>
  <c r="U223" i="1"/>
  <c r="U225" i="1"/>
  <c r="U224" i="1"/>
  <c r="U226" i="1"/>
  <c r="U228" i="1"/>
  <c r="U229" i="1"/>
  <c r="U230" i="1"/>
  <c r="U227" i="1"/>
  <c r="U232" i="1"/>
  <c r="U231" i="1"/>
  <c r="U234" i="1"/>
  <c r="U236" i="1"/>
  <c r="U233" i="1"/>
  <c r="U237" i="1"/>
  <c r="U238" i="1"/>
  <c r="U235" i="1"/>
  <c r="U239" i="1"/>
  <c r="U241" i="1"/>
  <c r="U242" i="1"/>
  <c r="U240" i="1"/>
  <c r="U244" i="1"/>
  <c r="U243" i="1"/>
  <c r="U248" i="1"/>
  <c r="U245" i="1"/>
  <c r="U247" i="1"/>
  <c r="U250" i="1"/>
  <c r="U251" i="1"/>
  <c r="U246" i="1"/>
  <c r="U249" i="1"/>
  <c r="U252" i="1"/>
  <c r="U254" i="1"/>
  <c r="U253" i="1"/>
  <c r="U255" i="1"/>
  <c r="U256" i="1"/>
  <c r="U257" i="1"/>
  <c r="U260" i="1"/>
  <c r="U258" i="1"/>
  <c r="U262" i="1"/>
  <c r="U261" i="1"/>
  <c r="U259" i="1"/>
  <c r="U263" i="1"/>
  <c r="U264" i="1"/>
  <c r="U266" i="1"/>
  <c r="U265" i="1"/>
  <c r="U267" i="1"/>
  <c r="U268" i="1"/>
  <c r="U269" i="1"/>
  <c r="U271" i="1"/>
  <c r="U270" i="1"/>
  <c r="U275" i="1"/>
  <c r="U274" i="1"/>
  <c r="U273" i="1"/>
  <c r="U272" i="1"/>
  <c r="U277" i="1"/>
  <c r="U276" i="1"/>
  <c r="U278" i="1"/>
  <c r="U280" i="1"/>
  <c r="U279" i="1"/>
  <c r="U283" i="1"/>
  <c r="U281" i="1"/>
  <c r="U282" i="1"/>
  <c r="U284" i="1"/>
  <c r="U285" i="1"/>
  <c r="U286" i="1"/>
  <c r="U287" i="1"/>
  <c r="U289" i="1"/>
  <c r="U288" i="1"/>
  <c r="U290" i="1"/>
  <c r="U291" i="1"/>
  <c r="U292" i="1"/>
  <c r="U294" i="1"/>
  <c r="U295" i="1"/>
  <c r="U293" i="1"/>
  <c r="U296" i="1"/>
  <c r="U297" i="1"/>
  <c r="U298" i="1"/>
  <c r="U299" i="1"/>
  <c r="U300" i="1"/>
  <c r="U301" i="1"/>
  <c r="U302" i="1"/>
  <c r="U303" i="1"/>
  <c r="U305" i="1"/>
  <c r="U306" i="1"/>
  <c r="U304" i="1"/>
  <c r="U307" i="1"/>
  <c r="U308" i="1"/>
  <c r="U309" i="1"/>
  <c r="U312" i="1"/>
  <c r="U310" i="1"/>
  <c r="U311" i="1"/>
  <c r="U313" i="1"/>
  <c r="U314" i="1"/>
  <c r="U315" i="1"/>
  <c r="U317" i="1"/>
  <c r="U316" i="1"/>
  <c r="U318" i="1"/>
  <c r="U319" i="1"/>
  <c r="U321" i="1"/>
  <c r="U320" i="1"/>
  <c r="U322" i="1"/>
  <c r="U323" i="1"/>
  <c r="U324" i="1"/>
  <c r="U325" i="1"/>
  <c r="U326" i="1"/>
  <c r="U327" i="1"/>
  <c r="U328" i="1"/>
  <c r="U330" i="1"/>
  <c r="U329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5" i="1"/>
  <c r="U344" i="1"/>
  <c r="U346" i="1"/>
  <c r="U347" i="1"/>
  <c r="S3" i="1"/>
  <c r="S6" i="1"/>
  <c r="S7" i="1"/>
  <c r="S5" i="1"/>
  <c r="S4" i="1"/>
  <c r="S13" i="1"/>
  <c r="S10" i="1"/>
  <c r="S12" i="1"/>
  <c r="S9" i="1"/>
  <c r="S25" i="1"/>
  <c r="S14" i="1"/>
  <c r="S15" i="1"/>
  <c r="S16" i="1"/>
  <c r="S23" i="1"/>
  <c r="S11" i="1"/>
  <c r="S18" i="1"/>
  <c r="S22" i="1"/>
  <c r="S20" i="1"/>
  <c r="S8" i="1"/>
  <c r="S19" i="1"/>
  <c r="S21" i="1"/>
  <c r="S28" i="1"/>
  <c r="S17" i="1"/>
  <c r="S24" i="1"/>
  <c r="S26" i="1"/>
  <c r="S27" i="1"/>
  <c r="S31" i="1"/>
  <c r="S35" i="1"/>
  <c r="S30" i="1"/>
  <c r="S29" i="1"/>
  <c r="S34" i="1"/>
  <c r="S37" i="1"/>
  <c r="S36" i="1"/>
  <c r="S32" i="1"/>
  <c r="S38" i="1"/>
  <c r="S40" i="1"/>
  <c r="S33" i="1"/>
  <c r="S45" i="1"/>
  <c r="S44" i="1"/>
  <c r="S48" i="1"/>
  <c r="S39" i="1"/>
  <c r="S46" i="1"/>
  <c r="S41" i="1"/>
  <c r="S43" i="1"/>
  <c r="S42" i="1"/>
  <c r="S51" i="1"/>
  <c r="S47" i="1"/>
  <c r="S50" i="1"/>
  <c r="S52" i="1"/>
  <c r="S57" i="1"/>
  <c r="S49" i="1"/>
  <c r="S59" i="1"/>
  <c r="S56" i="1"/>
  <c r="S53" i="1"/>
  <c r="S61" i="1"/>
  <c r="S54" i="1"/>
  <c r="S60" i="1"/>
  <c r="S62" i="1"/>
  <c r="S66" i="1"/>
  <c r="S55" i="1"/>
  <c r="S58" i="1"/>
  <c r="S64" i="1"/>
  <c r="S63" i="1"/>
  <c r="S67" i="1"/>
  <c r="S72" i="1"/>
  <c r="S71" i="1"/>
  <c r="S65" i="1"/>
  <c r="S76" i="1"/>
  <c r="S70" i="1"/>
  <c r="S68" i="1"/>
  <c r="S82" i="1"/>
  <c r="S74" i="1"/>
  <c r="S78" i="1"/>
  <c r="S69" i="1"/>
  <c r="S73" i="1"/>
  <c r="S75" i="1"/>
  <c r="S84" i="1"/>
  <c r="S83" i="1"/>
  <c r="S81" i="1"/>
  <c r="S87" i="1"/>
  <c r="S77" i="1"/>
  <c r="S85" i="1"/>
  <c r="S80" i="1"/>
  <c r="S89" i="1"/>
  <c r="S97" i="1"/>
  <c r="S88" i="1"/>
  <c r="S95" i="1"/>
  <c r="S79" i="1"/>
  <c r="S93" i="1"/>
  <c r="S96" i="1"/>
  <c r="S92" i="1"/>
  <c r="S94" i="1"/>
  <c r="S99" i="1"/>
  <c r="S90" i="1"/>
  <c r="S86" i="1"/>
  <c r="S91" i="1"/>
  <c r="S104" i="1"/>
  <c r="S106" i="1"/>
  <c r="S101" i="1"/>
  <c r="S109" i="1"/>
  <c r="S107" i="1"/>
  <c r="S98" i="1"/>
  <c r="S105" i="1"/>
  <c r="S102" i="1"/>
  <c r="S103" i="1"/>
  <c r="S108" i="1"/>
  <c r="S111" i="1"/>
  <c r="S100" i="1"/>
  <c r="S112" i="1"/>
  <c r="S110" i="1"/>
  <c r="S114" i="1"/>
  <c r="S113" i="1"/>
  <c r="S116" i="1"/>
  <c r="S117" i="1"/>
  <c r="S121" i="1"/>
  <c r="S118" i="1"/>
  <c r="S115" i="1"/>
  <c r="S120" i="1"/>
  <c r="S123" i="1"/>
  <c r="S119" i="1"/>
  <c r="S122" i="1"/>
  <c r="S124" i="1"/>
  <c r="S126" i="1"/>
  <c r="S129" i="1"/>
  <c r="S128" i="1"/>
  <c r="S127" i="1"/>
  <c r="S134" i="1"/>
  <c r="S125" i="1"/>
  <c r="S131" i="1"/>
  <c r="S140" i="1"/>
  <c r="S138" i="1"/>
  <c r="S136" i="1"/>
  <c r="S139" i="1"/>
  <c r="S137" i="1"/>
  <c r="S142" i="1"/>
  <c r="S133" i="1"/>
  <c r="S130" i="1"/>
  <c r="S135" i="1"/>
  <c r="S132" i="1"/>
  <c r="S143" i="1"/>
  <c r="S144" i="1"/>
  <c r="S141" i="1"/>
  <c r="S152" i="1"/>
  <c r="S147" i="1"/>
  <c r="S150" i="1"/>
  <c r="S153" i="1"/>
  <c r="S145" i="1"/>
  <c r="S154" i="1"/>
  <c r="S146" i="1"/>
  <c r="S149" i="1"/>
  <c r="S158" i="1"/>
  <c r="S148" i="1"/>
  <c r="S157" i="1"/>
  <c r="S161" i="1"/>
  <c r="S160" i="1"/>
  <c r="S156" i="1"/>
  <c r="S155" i="1"/>
  <c r="S151" i="1"/>
  <c r="S159" i="1"/>
  <c r="S162" i="1"/>
  <c r="S163" i="1"/>
  <c r="S165" i="1"/>
  <c r="S164" i="1"/>
  <c r="S170" i="1"/>
  <c r="S174" i="1"/>
  <c r="S176" i="1"/>
  <c r="S167" i="1"/>
  <c r="S171" i="1"/>
  <c r="S172" i="1"/>
  <c r="S179" i="1"/>
  <c r="S169" i="1"/>
  <c r="S177" i="1"/>
  <c r="S178" i="1"/>
  <c r="S166" i="1"/>
  <c r="S168" i="1"/>
  <c r="S180" i="1"/>
  <c r="S173" i="1"/>
  <c r="S175" i="1"/>
  <c r="S181" i="1"/>
  <c r="S182" i="1"/>
  <c r="S184" i="1"/>
  <c r="S185" i="1"/>
  <c r="S187" i="1"/>
  <c r="S186" i="1"/>
  <c r="S183" i="1"/>
  <c r="S190" i="1"/>
  <c r="S189" i="1"/>
  <c r="S191" i="1"/>
  <c r="S188" i="1"/>
  <c r="S192" i="1"/>
  <c r="S193" i="1"/>
  <c r="S196" i="1"/>
  <c r="S195" i="1"/>
  <c r="S194" i="1"/>
  <c r="S199" i="1"/>
  <c r="S198" i="1"/>
  <c r="S201" i="1"/>
  <c r="S202" i="1"/>
  <c r="S197" i="1"/>
  <c r="S203" i="1"/>
  <c r="S205" i="1"/>
  <c r="S200" i="1"/>
  <c r="S204" i="1"/>
  <c r="S208" i="1"/>
  <c r="S207" i="1"/>
  <c r="S209" i="1"/>
  <c r="S206" i="1"/>
  <c r="S213" i="1"/>
  <c r="S212" i="1"/>
  <c r="S210" i="1"/>
  <c r="S215" i="1"/>
  <c r="S214" i="1"/>
  <c r="S211" i="1"/>
  <c r="S217" i="1"/>
  <c r="S216" i="1"/>
  <c r="S218" i="1"/>
  <c r="S219" i="1"/>
  <c r="S220" i="1"/>
  <c r="S221" i="1"/>
  <c r="S222" i="1"/>
  <c r="S223" i="1"/>
  <c r="S225" i="1"/>
  <c r="S224" i="1"/>
  <c r="S226" i="1"/>
  <c r="S228" i="1"/>
  <c r="S229" i="1"/>
  <c r="S230" i="1"/>
  <c r="S227" i="1"/>
  <c r="S232" i="1"/>
  <c r="S231" i="1"/>
  <c r="S234" i="1"/>
  <c r="S236" i="1"/>
  <c r="S233" i="1"/>
  <c r="S237" i="1"/>
  <c r="S238" i="1"/>
  <c r="S235" i="1"/>
  <c r="S239" i="1"/>
  <c r="S241" i="1"/>
  <c r="S242" i="1"/>
  <c r="S240" i="1"/>
  <c r="S244" i="1"/>
  <c r="S243" i="1"/>
  <c r="S248" i="1"/>
  <c r="S245" i="1"/>
  <c r="S247" i="1"/>
  <c r="S250" i="1"/>
  <c r="S251" i="1"/>
  <c r="S246" i="1"/>
  <c r="S249" i="1"/>
  <c r="S252" i="1"/>
  <c r="S254" i="1"/>
  <c r="S253" i="1"/>
  <c r="S255" i="1"/>
  <c r="S256" i="1"/>
  <c r="S257" i="1"/>
  <c r="S260" i="1"/>
  <c r="S258" i="1"/>
  <c r="S262" i="1"/>
  <c r="S261" i="1"/>
  <c r="S259" i="1"/>
  <c r="S263" i="1"/>
  <c r="S264" i="1"/>
  <c r="S266" i="1"/>
  <c r="S265" i="1"/>
  <c r="S267" i="1"/>
  <c r="S268" i="1"/>
  <c r="S269" i="1"/>
  <c r="S271" i="1"/>
  <c r="S270" i="1"/>
  <c r="S275" i="1"/>
  <c r="S274" i="1"/>
  <c r="S273" i="1"/>
  <c r="S272" i="1"/>
  <c r="S277" i="1"/>
  <c r="S276" i="1"/>
  <c r="S278" i="1"/>
  <c r="S280" i="1"/>
  <c r="S279" i="1"/>
  <c r="S283" i="1"/>
  <c r="S281" i="1"/>
  <c r="S282" i="1"/>
  <c r="S284" i="1"/>
  <c r="S285" i="1"/>
  <c r="S286" i="1"/>
  <c r="S287" i="1"/>
  <c r="S289" i="1"/>
  <c r="S288" i="1"/>
  <c r="S290" i="1"/>
  <c r="S291" i="1"/>
  <c r="S292" i="1"/>
  <c r="S294" i="1"/>
  <c r="S295" i="1"/>
  <c r="S293" i="1"/>
  <c r="S296" i="1"/>
  <c r="S297" i="1"/>
  <c r="S298" i="1"/>
  <c r="S299" i="1"/>
  <c r="S300" i="1"/>
  <c r="S301" i="1"/>
  <c r="S302" i="1"/>
  <c r="S303" i="1"/>
  <c r="S305" i="1"/>
  <c r="S306" i="1"/>
  <c r="S304" i="1"/>
  <c r="S307" i="1"/>
  <c r="S308" i="1"/>
  <c r="S309" i="1"/>
  <c r="S312" i="1"/>
  <c r="S310" i="1"/>
  <c r="S311" i="1"/>
  <c r="S313" i="1"/>
  <c r="S314" i="1"/>
  <c r="S315" i="1"/>
  <c r="S317" i="1"/>
  <c r="S316" i="1"/>
  <c r="S318" i="1"/>
  <c r="S319" i="1"/>
  <c r="S321" i="1"/>
  <c r="S320" i="1"/>
  <c r="S322" i="1"/>
  <c r="S323" i="1"/>
  <c r="S324" i="1"/>
  <c r="S325" i="1"/>
  <c r="S326" i="1"/>
  <c r="S327" i="1"/>
  <c r="S328" i="1"/>
  <c r="S330" i="1"/>
  <c r="S329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5" i="1"/>
  <c r="S344" i="1"/>
  <c r="S346" i="1"/>
  <c r="S347" i="1"/>
  <c r="U2" i="1"/>
  <c r="S2" i="1"/>
  <c r="M346" i="2"/>
  <c r="M347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12" i="2"/>
  <c r="M313" i="2"/>
  <c r="M314" i="2"/>
  <c r="M315" i="2"/>
  <c r="M316" i="2"/>
  <c r="M317" i="2"/>
  <c r="M318" i="2"/>
  <c r="M319" i="2"/>
  <c r="M320" i="2"/>
  <c r="M321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40" i="2"/>
  <c r="M241" i="2"/>
  <c r="M242" i="2"/>
  <c r="M243" i="2"/>
  <c r="M244" i="2"/>
  <c r="M245" i="2"/>
  <c r="M246" i="2"/>
  <c r="M247" i="2"/>
  <c r="M248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198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81" i="2"/>
  <c r="M178" i="2"/>
  <c r="M179" i="2"/>
  <c r="M180" i="2"/>
  <c r="M182" i="2"/>
  <c r="M183" i="2"/>
  <c r="M184" i="2"/>
  <c r="M177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42" i="2"/>
  <c r="M143" i="2"/>
  <c r="M144" i="2"/>
  <c r="M145" i="2"/>
  <c r="M146" i="2"/>
  <c r="M147" i="2"/>
  <c r="M148" i="2"/>
  <c r="M149" i="2"/>
  <c r="M150" i="2"/>
  <c r="M151" i="2"/>
  <c r="M138" i="2"/>
  <c r="M139" i="2"/>
  <c r="M140" i="2"/>
  <c r="M141" i="2"/>
  <c r="M136" i="2"/>
  <c r="M137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2" i="2"/>
  <c r="M348" i="2"/>
  <c r="M349" i="2"/>
  <c r="M350" i="2"/>
  <c r="M351" i="2"/>
  <c r="M352" i="2"/>
  <c r="M353" i="2"/>
  <c r="M354" i="2"/>
  <c r="M355" i="2"/>
  <c r="M356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2" i="4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2" i="3"/>
  <c r="AO5" i="1"/>
  <c r="AO6" i="1"/>
  <c r="AO3" i="1"/>
  <c r="AO7" i="1"/>
  <c r="AO4" i="1"/>
  <c r="AO13" i="1"/>
  <c r="AO11" i="1"/>
  <c r="AO8" i="1"/>
  <c r="AO10" i="1"/>
  <c r="AO15" i="1"/>
  <c r="AO12" i="1"/>
  <c r="AO20" i="1"/>
  <c r="AO16" i="1"/>
  <c r="AO14" i="1"/>
  <c r="AO25" i="1"/>
  <c r="AO9" i="1"/>
  <c r="AO22" i="1"/>
  <c r="AO35" i="1"/>
  <c r="AO23" i="1"/>
  <c r="AO17" i="1"/>
  <c r="AO19" i="1"/>
  <c r="AO27" i="1"/>
  <c r="AO26" i="1"/>
  <c r="AO24" i="1"/>
  <c r="AO28" i="1"/>
  <c r="AO18" i="1"/>
  <c r="AO21" i="1"/>
  <c r="AO32" i="1"/>
  <c r="AO29" i="1"/>
  <c r="AO31" i="1"/>
  <c r="AO41" i="1"/>
  <c r="AO30" i="1"/>
  <c r="AO38" i="1"/>
  <c r="AO34" i="1"/>
  <c r="AO37" i="1"/>
  <c r="AO51" i="1"/>
  <c r="AO33" i="1"/>
  <c r="AO36" i="1"/>
  <c r="AO40" i="1"/>
  <c r="AO46" i="1"/>
  <c r="AO39" i="1"/>
  <c r="AO44" i="1"/>
  <c r="AO52" i="1"/>
  <c r="AO58" i="1"/>
  <c r="AO50" i="1"/>
  <c r="AO53" i="1"/>
  <c r="AO42" i="1"/>
  <c r="AO48" i="1"/>
  <c r="AO57" i="1"/>
  <c r="AO55" i="1"/>
  <c r="AO62" i="1"/>
  <c r="AO47" i="1"/>
  <c r="AO43" i="1"/>
  <c r="AO56" i="1"/>
  <c r="AO60" i="1"/>
  <c r="AO66" i="1"/>
  <c r="AO73" i="1"/>
  <c r="AO49" i="1"/>
  <c r="AO45" i="1"/>
  <c r="AO59" i="1"/>
  <c r="AO71" i="1"/>
  <c r="AO78" i="1"/>
  <c r="AO65" i="1"/>
  <c r="AO75" i="1"/>
  <c r="AO69" i="1"/>
  <c r="AO64" i="1"/>
  <c r="AO74" i="1"/>
  <c r="AO70" i="1"/>
  <c r="AO72" i="1"/>
  <c r="AO68" i="1"/>
  <c r="AO61" i="1"/>
  <c r="AO54" i="1"/>
  <c r="AO67" i="1"/>
  <c r="AO83" i="1"/>
  <c r="AO63" i="1"/>
  <c r="AO76" i="1"/>
  <c r="AO90" i="1"/>
  <c r="AO104" i="1"/>
  <c r="AO85" i="1"/>
  <c r="AO101" i="1"/>
  <c r="AO79" i="1"/>
  <c r="AO77" i="1"/>
  <c r="AO96" i="1"/>
  <c r="AO98" i="1"/>
  <c r="AO86" i="1"/>
  <c r="AO95" i="1"/>
  <c r="AO87" i="1"/>
  <c r="AO97" i="1"/>
  <c r="AO99" i="1"/>
  <c r="AO107" i="1"/>
  <c r="AO108" i="1"/>
  <c r="AO82" i="1"/>
  <c r="AO103" i="1"/>
  <c r="AO89" i="1"/>
  <c r="AO116" i="1"/>
  <c r="AO81" i="1"/>
  <c r="AO88" i="1"/>
  <c r="AO109" i="1"/>
  <c r="AO84" i="1"/>
  <c r="AO80" i="1"/>
  <c r="AO102" i="1"/>
  <c r="AO105" i="1"/>
  <c r="AO106" i="1"/>
  <c r="AO92" i="1"/>
  <c r="AO93" i="1"/>
  <c r="AO100" i="1"/>
  <c r="AO94" i="1"/>
  <c r="AO115" i="1"/>
  <c r="AO91" i="1"/>
  <c r="AO112" i="1"/>
  <c r="AO126" i="1"/>
  <c r="AO111" i="1"/>
  <c r="AO120" i="1"/>
  <c r="AO110" i="1"/>
  <c r="AO141" i="1"/>
  <c r="AO113" i="1"/>
  <c r="AO118" i="1"/>
  <c r="AO114" i="1"/>
  <c r="AO130" i="1"/>
  <c r="AO131" i="1"/>
  <c r="AO119" i="1"/>
  <c r="AO139" i="1"/>
  <c r="AO144" i="1"/>
  <c r="AO117" i="1"/>
  <c r="AO147" i="1"/>
  <c r="AO133" i="1"/>
  <c r="AO148" i="1"/>
  <c r="AO125" i="1"/>
  <c r="AO177" i="1"/>
  <c r="AO124" i="1"/>
  <c r="AO143" i="1"/>
  <c r="AO156" i="1"/>
  <c r="AO172" i="1"/>
  <c r="AO121" i="1"/>
  <c r="AO140" i="1"/>
  <c r="AO132" i="1"/>
  <c r="AO128" i="1"/>
  <c r="AO127" i="1"/>
  <c r="AO138" i="1"/>
  <c r="AO150" i="1"/>
  <c r="AO137" i="1"/>
  <c r="AO164" i="1"/>
  <c r="AO135" i="1"/>
  <c r="AO154" i="1"/>
  <c r="AO176" i="1"/>
  <c r="AO153" i="1"/>
  <c r="AO170" i="1"/>
  <c r="AO163" i="1"/>
  <c r="AO129" i="1"/>
  <c r="AO158" i="1"/>
  <c r="AO123" i="1"/>
  <c r="AO160" i="1"/>
  <c r="AO166" i="1"/>
  <c r="AO165" i="1"/>
  <c r="AO175" i="1"/>
  <c r="AO136" i="1"/>
  <c r="AO146" i="1"/>
  <c r="AO134" i="1"/>
  <c r="AO183" i="1"/>
  <c r="AO155" i="1"/>
  <c r="AO151" i="1"/>
  <c r="AO149" i="1"/>
  <c r="AO188" i="1"/>
  <c r="AO162" i="1"/>
  <c r="AO152" i="1"/>
  <c r="AO145" i="1"/>
  <c r="AO159" i="1"/>
  <c r="AO167" i="1"/>
  <c r="AO178" i="1"/>
  <c r="AO169" i="1"/>
  <c r="AO180" i="1"/>
  <c r="AO161" i="1"/>
  <c r="AO142" i="1"/>
  <c r="AO122" i="1"/>
  <c r="AO174" i="1"/>
  <c r="AO195" i="1"/>
  <c r="AO173" i="1"/>
  <c r="AO171" i="1"/>
  <c r="AO157" i="1"/>
  <c r="AO181" i="1"/>
  <c r="AO182" i="1"/>
  <c r="AO168" i="1"/>
  <c r="AO200" i="1"/>
  <c r="AO179" i="1"/>
  <c r="AO211" i="1"/>
  <c r="AO194" i="1"/>
  <c r="AO186" i="1"/>
  <c r="AO187" i="1"/>
  <c r="AO202" i="1"/>
  <c r="AO189" i="1"/>
  <c r="AO203" i="1"/>
  <c r="AO185" i="1"/>
  <c r="AO212" i="1"/>
  <c r="AO201" i="1"/>
  <c r="AO197" i="1"/>
  <c r="AO191" i="1"/>
  <c r="AO206" i="1"/>
  <c r="AO190" i="1"/>
  <c r="AO229" i="1"/>
  <c r="AO196" i="1"/>
  <c r="AO204" i="1"/>
  <c r="AO193" i="1"/>
  <c r="AO192" i="1"/>
  <c r="AO207" i="1"/>
  <c r="AO209" i="1"/>
  <c r="AO184" i="1"/>
  <c r="AO213" i="1"/>
  <c r="AO218" i="1"/>
  <c r="AO238" i="1"/>
  <c r="AO205" i="1"/>
  <c r="AO246" i="1"/>
  <c r="AO219" i="1"/>
  <c r="AO220" i="1"/>
  <c r="AO199" i="1"/>
  <c r="AO230" i="1"/>
  <c r="AO215" i="1"/>
  <c r="AO224" i="1"/>
  <c r="AO248" i="1"/>
  <c r="AO226" i="1"/>
  <c r="AO208" i="1"/>
  <c r="AO217" i="1"/>
  <c r="AO225" i="1"/>
  <c r="AO221" i="1"/>
  <c r="AO227" i="1"/>
  <c r="AO198" i="1"/>
  <c r="AO239" i="1"/>
  <c r="AO223" i="1"/>
  <c r="AO233" i="1"/>
  <c r="AO260" i="1"/>
  <c r="AO252" i="1"/>
  <c r="AO216" i="1"/>
  <c r="AO240" i="1"/>
  <c r="AO214" i="1"/>
  <c r="AO235" i="1"/>
  <c r="AO222" i="1"/>
  <c r="AO232" i="1"/>
  <c r="AO236" i="1"/>
  <c r="AO251" i="1"/>
  <c r="AO231" i="1"/>
  <c r="AO243" i="1"/>
  <c r="AO242" i="1"/>
  <c r="AO255" i="1"/>
  <c r="AO264" i="1"/>
  <c r="AO228" i="1"/>
  <c r="AO253" i="1"/>
  <c r="AO210" i="1"/>
  <c r="AO234" i="1"/>
  <c r="AO249" i="1"/>
  <c r="AO244" i="1"/>
  <c r="AO258" i="1"/>
  <c r="AO272" i="1"/>
  <c r="AO237" i="1"/>
  <c r="AO254" i="1"/>
  <c r="AO250" i="1"/>
  <c r="AO241" i="1"/>
  <c r="AO247" i="1"/>
  <c r="AO245" i="1"/>
  <c r="AO259" i="1"/>
  <c r="AO280" i="1"/>
  <c r="AO266" i="1"/>
  <c r="AO285" i="1"/>
  <c r="AO256" i="1"/>
  <c r="AO268" i="1"/>
  <c r="AO257" i="1"/>
  <c r="AO263" i="1"/>
  <c r="AO291" i="1"/>
  <c r="AO278" i="1"/>
  <c r="AO265" i="1"/>
  <c r="AO261" i="1"/>
  <c r="AO299" i="1"/>
  <c r="AO303" i="1"/>
  <c r="AO269" i="1"/>
  <c r="AO290" i="1"/>
  <c r="AO275" i="1"/>
  <c r="AO276" i="1"/>
  <c r="AO273" i="1"/>
  <c r="AO270" i="1"/>
  <c r="AO288" i="1"/>
  <c r="AO281" i="1"/>
  <c r="AO277" i="1"/>
  <c r="AO313" i="1"/>
  <c r="AO287" i="1"/>
  <c r="AO300" i="1"/>
  <c r="AO283" i="1"/>
  <c r="AO302" i="1"/>
  <c r="AO318" i="1"/>
  <c r="AO271" i="1"/>
  <c r="AO262" i="1"/>
  <c r="AO295" i="1"/>
  <c r="AO292" i="1"/>
  <c r="AO296" i="1"/>
  <c r="AO304" i="1"/>
  <c r="AO274" i="1"/>
  <c r="AO284" i="1"/>
  <c r="AO279" i="1"/>
  <c r="AO297" i="1"/>
  <c r="AO312" i="1"/>
  <c r="AO282" i="1"/>
  <c r="AO305" i="1"/>
  <c r="AO306" i="1"/>
  <c r="AO298" i="1"/>
  <c r="AO286" i="1"/>
  <c r="AO289" i="1"/>
  <c r="AO267" i="1"/>
  <c r="AO309" i="1"/>
  <c r="AO307" i="1"/>
  <c r="AO294" i="1"/>
  <c r="AO316" i="1"/>
  <c r="AO310" i="1"/>
  <c r="AO293" i="1"/>
  <c r="AO320" i="1"/>
  <c r="AO311" i="1"/>
  <c r="AO301" i="1"/>
  <c r="AO315" i="1"/>
  <c r="AO323" i="1"/>
  <c r="AO326" i="1"/>
  <c r="AO319" i="1"/>
  <c r="AO308" i="1"/>
  <c r="AO325" i="1"/>
  <c r="AO328" i="1"/>
  <c r="AO321" i="1"/>
  <c r="AO317" i="1"/>
  <c r="AO314" i="1"/>
  <c r="AO337" i="1"/>
  <c r="AO322" i="1"/>
  <c r="AO327" i="1"/>
  <c r="AO324" i="1"/>
  <c r="AO338" i="1"/>
  <c r="AO329" i="1"/>
  <c r="AO339" i="1"/>
  <c r="AO331" i="1"/>
  <c r="AO332" i="1"/>
  <c r="AO330" i="1"/>
  <c r="AO340" i="1"/>
  <c r="AO335" i="1"/>
  <c r="AO333" i="1"/>
  <c r="AO341" i="1"/>
  <c r="AO334" i="1"/>
  <c r="AO336" i="1"/>
  <c r="AO342" i="1"/>
  <c r="AO343" i="1"/>
  <c r="AO344" i="1"/>
  <c r="AO345" i="1"/>
  <c r="AO346" i="1"/>
  <c r="AO347" i="1"/>
  <c r="AO2" i="1"/>
  <c r="AC14" i="1"/>
  <c r="AC279" i="1"/>
  <c r="AC155" i="1"/>
  <c r="AC111" i="1"/>
  <c r="AC189" i="1"/>
  <c r="AC319" i="1"/>
  <c r="AC215" i="1"/>
  <c r="AC272" i="1"/>
  <c r="AC149" i="1"/>
  <c r="AC174" i="1"/>
  <c r="AC326" i="1"/>
  <c r="AC55" i="1"/>
  <c r="AC305" i="1"/>
  <c r="AC313" i="1"/>
  <c r="AC344" i="1"/>
  <c r="AC50" i="1"/>
  <c r="AC197" i="1"/>
  <c r="AC206" i="1"/>
  <c r="AC54" i="1"/>
  <c r="AC24" i="1"/>
  <c r="AC102" i="1"/>
  <c r="AC145" i="1"/>
  <c r="AC233" i="1"/>
  <c r="AC327" i="1"/>
  <c r="AC158" i="1"/>
  <c r="AC199" i="1"/>
  <c r="AC277" i="1"/>
  <c r="AC176" i="1"/>
  <c r="AC229" i="1"/>
  <c r="AC90" i="1"/>
  <c r="AC132" i="1"/>
  <c r="AC92" i="1"/>
  <c r="AC40" i="1"/>
  <c r="AC32" i="1"/>
  <c r="AC107" i="1"/>
  <c r="AC287" i="1"/>
  <c r="AC225" i="1"/>
  <c r="AC211" i="1"/>
  <c r="AC42" i="1"/>
  <c r="AC160" i="1"/>
  <c r="AC4" i="1"/>
  <c r="AC129" i="1"/>
  <c r="AC3" i="1"/>
  <c r="AC6" i="1"/>
  <c r="AC256" i="1"/>
  <c r="AC249" i="1"/>
  <c r="AC150" i="1"/>
  <c r="AC266" i="1"/>
  <c r="AC95" i="1"/>
  <c r="AC177" i="1"/>
  <c r="AC295" i="1"/>
  <c r="AC246" i="1"/>
  <c r="AC203" i="1"/>
  <c r="AC143" i="1"/>
  <c r="AC182" i="1"/>
  <c r="AC171" i="1"/>
  <c r="AC117" i="1"/>
  <c r="AC61" i="1"/>
  <c r="AC19" i="1"/>
  <c r="AC48" i="1"/>
  <c r="AC191" i="1"/>
  <c r="AC252" i="1"/>
  <c r="AC322" i="1"/>
  <c r="AC260" i="1"/>
  <c r="AC196" i="1"/>
  <c r="AC321" i="1"/>
  <c r="AC207" i="1"/>
  <c r="AC138" i="1"/>
  <c r="AC163" i="1"/>
  <c r="AC262" i="1"/>
  <c r="AC106" i="1"/>
  <c r="AC69" i="1"/>
  <c r="AC157" i="1"/>
  <c r="AC255" i="1"/>
  <c r="AC27" i="1"/>
  <c r="AC230" i="1"/>
  <c r="AC253" i="1"/>
  <c r="AC337" i="1"/>
  <c r="AC11" i="1"/>
  <c r="AC120" i="1"/>
  <c r="AC311" i="1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C345" i="1"/>
  <c r="AC192" i="1"/>
  <c r="AC332" i="1"/>
  <c r="AC86" i="1"/>
  <c r="AC21" i="1"/>
  <c r="AC342" i="1"/>
  <c r="AC201" i="1"/>
  <c r="AC175" i="1"/>
  <c r="AC5" i="1"/>
  <c r="AC142" i="1"/>
  <c r="AC59" i="1"/>
  <c r="AC151" i="1"/>
  <c r="AC210" i="1"/>
  <c r="AC122" i="1"/>
  <c r="AC257" i="1"/>
  <c r="AC64" i="1"/>
  <c r="AC148" i="1"/>
  <c r="AC18" i="1"/>
  <c r="AC154" i="1"/>
  <c r="AC245" i="1"/>
  <c r="AC273" i="1"/>
  <c r="AC130" i="1"/>
  <c r="AC320" i="1"/>
  <c r="AC329" i="1"/>
  <c r="AC284" i="1"/>
  <c r="AC242" i="1"/>
  <c r="AC136" i="1"/>
  <c r="AC346" i="1"/>
  <c r="AC119" i="1"/>
  <c r="AC62" i="1"/>
  <c r="AC180" i="1"/>
  <c r="AC13" i="1"/>
  <c r="AC83" i="1"/>
  <c r="AC12" i="1"/>
  <c r="AC265" i="1"/>
  <c r="AC108" i="1"/>
  <c r="AC238" i="1"/>
  <c r="AC343" i="1"/>
  <c r="AC339" i="1"/>
  <c r="AC71" i="1"/>
  <c r="AC134" i="1"/>
  <c r="AC33" i="1"/>
  <c r="AC126" i="1"/>
  <c r="AC306" i="1"/>
  <c r="AC161" i="1"/>
  <c r="AC302" i="1"/>
  <c r="AC84" i="1"/>
  <c r="AC283" i="1"/>
  <c r="AC261" i="1"/>
  <c r="AC288" i="1"/>
  <c r="AC31" i="1"/>
  <c r="AC312" i="1"/>
  <c r="AC20" i="1"/>
  <c r="AC331" i="1"/>
  <c r="AC194" i="1"/>
  <c r="AC178" i="1"/>
  <c r="AC156" i="1"/>
  <c r="AC224" i="1"/>
  <c r="AC43" i="1"/>
  <c r="AC100" i="1"/>
  <c r="AC34" i="1"/>
  <c r="AC2" i="1"/>
  <c r="AC294" i="1"/>
  <c r="AC82" i="1"/>
  <c r="AC286" i="1"/>
  <c r="AC202" i="1"/>
  <c r="AC185" i="1"/>
  <c r="AC268" i="1"/>
  <c r="AC169" i="1"/>
  <c r="AC336" i="1"/>
  <c r="AC324" i="1"/>
  <c r="AC334" i="1"/>
  <c r="AC263" i="1"/>
  <c r="AC303" i="1"/>
  <c r="AC216" i="1"/>
  <c r="AC317" i="1"/>
  <c r="AC47" i="1"/>
  <c r="AC131" i="1"/>
  <c r="AC168" i="1"/>
  <c r="AC276" i="1"/>
  <c r="AC264" i="1"/>
  <c r="AC318" i="1"/>
  <c r="AC153" i="1"/>
  <c r="AC26" i="1"/>
  <c r="AC146" i="1"/>
  <c r="AC325" i="1"/>
  <c r="AC118" i="1"/>
  <c r="AC223" i="1"/>
  <c r="AC307" i="1"/>
  <c r="AC308" i="1"/>
  <c r="AC97" i="1"/>
  <c r="AC254" i="1"/>
  <c r="AC237" i="1"/>
  <c r="AC231" i="1"/>
  <c r="AC248" i="1"/>
  <c r="AC190" i="1"/>
  <c r="AC101" i="1"/>
  <c r="AC23" i="1"/>
  <c r="AC88" i="1"/>
  <c r="AC193" i="1"/>
  <c r="AC340" i="1"/>
  <c r="AC271" i="1"/>
  <c r="AC250" i="1"/>
  <c r="AC65" i="1"/>
  <c r="AC81" i="1"/>
  <c r="AC333" i="1"/>
  <c r="AC38" i="1"/>
  <c r="AC128" i="1"/>
  <c r="AC269" i="1"/>
  <c r="AC162" i="1"/>
  <c r="AC7" i="1"/>
  <c r="AC98" i="1"/>
  <c r="AC299" i="1"/>
  <c r="AC214" i="1"/>
  <c r="AC44" i="1"/>
  <c r="AC72" i="1"/>
  <c r="AC347" i="1"/>
  <c r="AC36" i="1"/>
  <c r="AC93" i="1"/>
  <c r="AC187" i="1"/>
  <c r="AC217" i="1"/>
  <c r="AC137" i="1"/>
  <c r="AC184" i="1"/>
  <c r="AC218" i="1"/>
  <c r="AC49" i="1"/>
  <c r="AC121" i="1"/>
  <c r="AC115" i="1"/>
  <c r="AC298" i="1"/>
  <c r="AC105" i="1"/>
  <c r="AC140" i="1"/>
  <c r="AC285" i="1"/>
  <c r="AC251" i="1"/>
  <c r="AC220" i="1"/>
  <c r="AC289" i="1"/>
  <c r="AC292" i="1"/>
  <c r="AC37" i="1"/>
  <c r="AC293" i="1"/>
  <c r="AC330" i="1"/>
  <c r="AC281" i="1"/>
  <c r="AC290" i="1"/>
  <c r="AC76" i="1"/>
  <c r="AC172" i="1"/>
  <c r="AC314" i="1"/>
  <c r="AC222" i="1"/>
  <c r="AC173" i="1"/>
  <c r="AC227" i="1"/>
  <c r="AC77" i="1"/>
  <c r="AC310" i="1"/>
  <c r="AC79" i="1"/>
  <c r="AC63" i="1"/>
  <c r="AC8" i="1"/>
  <c r="AC46" i="1"/>
  <c r="AC30" i="1"/>
  <c r="AC165" i="1"/>
  <c r="AC29" i="1"/>
  <c r="AC67" i="1"/>
  <c r="AC141" i="1"/>
  <c r="AC39" i="1"/>
  <c r="AC80" i="1"/>
  <c r="AC282" i="1"/>
  <c r="AC244" i="1"/>
  <c r="AC219" i="1"/>
  <c r="AC328" i="1"/>
  <c r="AC73" i="1"/>
  <c r="AC270" i="1"/>
  <c r="AC280" i="1"/>
  <c r="AC208" i="1"/>
  <c r="AC112" i="1"/>
  <c r="AC200" i="1"/>
  <c r="AC274" i="1"/>
  <c r="AC309" i="1"/>
  <c r="AC53" i="1"/>
  <c r="AC258" i="1"/>
  <c r="AC296" i="1"/>
  <c r="AC78" i="1"/>
  <c r="AC104" i="1"/>
  <c r="AC213" i="1"/>
  <c r="AC195" i="1"/>
  <c r="AC235" i="1"/>
  <c r="AC10" i="1"/>
  <c r="AC94" i="1"/>
  <c r="AC323" i="1"/>
  <c r="AC135" i="1"/>
  <c r="AC212" i="1"/>
  <c r="AC179" i="1"/>
  <c r="AC301" i="1"/>
  <c r="AC60" i="1"/>
  <c r="AC226" i="1"/>
  <c r="AC125" i="1"/>
  <c r="AC147" i="1"/>
  <c r="AC113" i="1"/>
  <c r="AC181" i="1"/>
  <c r="AC275" i="1"/>
  <c r="AC335" i="1"/>
  <c r="AC186" i="1"/>
  <c r="AC278" i="1"/>
  <c r="AC123" i="1"/>
  <c r="AC28" i="1"/>
  <c r="AC297" i="1"/>
  <c r="AC68" i="1"/>
  <c r="AC56" i="1"/>
  <c r="AC170" i="1"/>
  <c r="AC239" i="1"/>
  <c r="AC236" i="1"/>
  <c r="AC209" i="1"/>
  <c r="AC110" i="1"/>
  <c r="AC124" i="1"/>
  <c r="AC16" i="1"/>
  <c r="AC341" i="1"/>
  <c r="AC316" i="1"/>
  <c r="AC9" i="1"/>
  <c r="AC164" i="1"/>
  <c r="AC338" i="1"/>
  <c r="AC198" i="1"/>
  <c r="AC22" i="1"/>
  <c r="AC240" i="1"/>
  <c r="AC74" i="1"/>
  <c r="AC304" i="1"/>
  <c r="AC300" i="1"/>
  <c r="AC133" i="1"/>
  <c r="AC87" i="1"/>
  <c r="AC221" i="1"/>
  <c r="AC116" i="1"/>
  <c r="AC109" i="1"/>
  <c r="AC66" i="1"/>
  <c r="AC103" i="1"/>
  <c r="AC41" i="1"/>
  <c r="AC241" i="1"/>
  <c r="AC152" i="1"/>
  <c r="AC228" i="1"/>
  <c r="AC114" i="1"/>
  <c r="AC232" i="1"/>
  <c r="AC167" i="1"/>
  <c r="AC15" i="1"/>
  <c r="AC247" i="1"/>
  <c r="AC291" i="1"/>
  <c r="AC58" i="1"/>
  <c r="AC51" i="1"/>
  <c r="AC315" i="1"/>
  <c r="AC144" i="1"/>
  <c r="AC188" i="1"/>
  <c r="AC204" i="1"/>
  <c r="AC91" i="1"/>
  <c r="AC52" i="1"/>
  <c r="AC35" i="1"/>
  <c r="AC25" i="1"/>
  <c r="AC57" i="1"/>
  <c r="AC183" i="1"/>
  <c r="AC205" i="1"/>
  <c r="AC166" i="1"/>
  <c r="AC85" i="1"/>
  <c r="AC139" i="1"/>
  <c r="AC17" i="1"/>
  <c r="AC234" i="1"/>
  <c r="AC89" i="1"/>
  <c r="AC259" i="1"/>
  <c r="AC70" i="1"/>
  <c r="AC267" i="1"/>
  <c r="AC99" i="1"/>
  <c r="AC127" i="1"/>
  <c r="AC45" i="1"/>
  <c r="AC159" i="1"/>
  <c r="AC75" i="1"/>
  <c r="AC243" i="1"/>
  <c r="AC96" i="1"/>
  <c r="G229" i="2"/>
  <c r="F229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187" i="2"/>
  <c r="G186" i="2"/>
  <c r="F178" i="2"/>
  <c r="F179" i="2"/>
  <c r="F180" i="2"/>
  <c r="F181" i="2"/>
  <c r="F182" i="2"/>
  <c r="G49" i="2"/>
  <c r="G51" i="2"/>
  <c r="G52" i="2"/>
  <c r="G53" i="2"/>
  <c r="G54" i="2"/>
  <c r="G55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4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2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T340" i="1" l="1"/>
  <c r="Y340" i="1" s="1"/>
  <c r="T317" i="1"/>
  <c r="Y317" i="1" s="1"/>
  <c r="T305" i="1"/>
  <c r="Y305" i="1" s="1"/>
  <c r="V337" i="1"/>
  <c r="V325" i="1"/>
  <c r="V301" i="1"/>
  <c r="V288" i="1"/>
  <c r="V276" i="1"/>
  <c r="V242" i="1"/>
  <c r="T328" i="1"/>
  <c r="Y328" i="1" s="1"/>
  <c r="T279" i="1"/>
  <c r="Y279" i="1" s="1"/>
  <c r="T256" i="1"/>
  <c r="T292" i="1"/>
  <c r="Y292" i="1" s="1"/>
  <c r="T268" i="1"/>
  <c r="Y268" i="1" s="1"/>
  <c r="AD139" i="1"/>
  <c r="AD241" i="1"/>
  <c r="AD181" i="1"/>
  <c r="AD10" i="1"/>
  <c r="AD112" i="1"/>
  <c r="AD144" i="1"/>
  <c r="AD240" i="1"/>
  <c r="AD243" i="1"/>
  <c r="T231" i="1"/>
  <c r="Y231" i="1" s="1"/>
  <c r="T194" i="1"/>
  <c r="T179" i="1"/>
  <c r="Y179" i="1" s="1"/>
  <c r="T153" i="1"/>
  <c r="Y153" i="1" s="1"/>
  <c r="T124" i="1"/>
  <c r="Y124" i="1" s="1"/>
  <c r="T106" i="1"/>
  <c r="Y106" i="1" s="1"/>
  <c r="T64" i="1"/>
  <c r="Y64" i="1" s="1"/>
  <c r="V313" i="1"/>
  <c r="V254" i="1"/>
  <c r="V230" i="1"/>
  <c r="V216" i="1"/>
  <c r="V204" i="1"/>
  <c r="V181" i="1"/>
  <c r="V167" i="1"/>
  <c r="V160" i="1"/>
  <c r="V152" i="1"/>
  <c r="V138" i="1"/>
  <c r="V123" i="1"/>
  <c r="V111" i="1"/>
  <c r="V86" i="1"/>
  <c r="V80" i="1"/>
  <c r="V82" i="1"/>
  <c r="V66" i="1"/>
  <c r="V47" i="1"/>
  <c r="V38" i="1"/>
  <c r="V17" i="1"/>
  <c r="V14" i="1"/>
  <c r="T243" i="1"/>
  <c r="Y243" i="1" s="1"/>
  <c r="T209" i="1"/>
  <c r="Y209" i="1" s="1"/>
  <c r="T185" i="1"/>
  <c r="Y185" i="1" s="1"/>
  <c r="T151" i="1"/>
  <c r="Y151" i="1" s="1"/>
  <c r="T137" i="1"/>
  <c r="Y137" i="1" s="1"/>
  <c r="T110" i="1"/>
  <c r="Y110" i="1" s="1"/>
  <c r="T88" i="1"/>
  <c r="Y88" i="1" s="1"/>
  <c r="T69" i="1"/>
  <c r="Y69" i="1" s="1"/>
  <c r="T57" i="1"/>
  <c r="Y57" i="1" s="1"/>
  <c r="T45" i="1"/>
  <c r="Y45" i="1" s="1"/>
  <c r="V266" i="1"/>
  <c r="V193" i="1"/>
  <c r="AD236" i="1"/>
  <c r="AD222" i="1"/>
  <c r="AD190" i="1"/>
  <c r="AD26" i="1"/>
  <c r="AD334" i="1"/>
  <c r="AD100" i="1"/>
  <c r="AD283" i="1"/>
  <c r="AD108" i="1"/>
  <c r="AD329" i="1"/>
  <c r="AD151" i="1"/>
  <c r="AD157" i="1"/>
  <c r="AD191" i="1"/>
  <c r="AD187" i="1"/>
  <c r="AD41" i="1"/>
  <c r="AD235" i="1"/>
  <c r="AD93" i="1"/>
  <c r="AD324" i="1"/>
  <c r="AD320" i="1"/>
  <c r="AD48" i="1"/>
  <c r="AD55" i="1"/>
  <c r="AD128" i="1"/>
  <c r="AD22" i="1"/>
  <c r="AD29" i="1"/>
  <c r="AD38" i="1"/>
  <c r="AD43" i="1"/>
  <c r="AD59" i="1"/>
  <c r="AD69" i="1"/>
  <c r="AD327" i="1"/>
  <c r="AD67" i="1"/>
  <c r="AD315" i="1"/>
  <c r="AD208" i="1"/>
  <c r="AD248" i="1"/>
  <c r="AD265" i="1"/>
  <c r="AD287" i="1"/>
  <c r="T23" i="1"/>
  <c r="AD251" i="1"/>
  <c r="AD239" i="1"/>
  <c r="AD285" i="1"/>
  <c r="AD153" i="1"/>
  <c r="AD84" i="1"/>
  <c r="AD266" i="1"/>
  <c r="T27" i="1"/>
  <c r="Y27" i="1" s="1"/>
  <c r="AD314" i="1"/>
  <c r="AD113" i="1"/>
  <c r="AD85" i="1"/>
  <c r="T220" i="1"/>
  <c r="Y220" i="1" s="1"/>
  <c r="T6" i="1"/>
  <c r="AD75" i="1"/>
  <c r="AD95" i="1"/>
  <c r="AD225" i="1"/>
  <c r="AD158" i="1"/>
  <c r="AD305" i="1"/>
  <c r="AD14" i="1"/>
  <c r="T341" i="1"/>
  <c r="Y341" i="1" s="1"/>
  <c r="T330" i="1"/>
  <c r="Y330" i="1" s="1"/>
  <c r="T316" i="1"/>
  <c r="Y316" i="1" s="1"/>
  <c r="T306" i="1"/>
  <c r="Y306" i="1" s="1"/>
  <c r="T294" i="1"/>
  <c r="Y294" i="1" s="1"/>
  <c r="T283" i="1"/>
  <c r="T269" i="1"/>
  <c r="Y269" i="1" s="1"/>
  <c r="T257" i="1"/>
  <c r="Y257" i="1" s="1"/>
  <c r="T248" i="1"/>
  <c r="Y248" i="1" s="1"/>
  <c r="T234" i="1"/>
  <c r="Y234" i="1" s="1"/>
  <c r="T221" i="1"/>
  <c r="Y221" i="1" s="1"/>
  <c r="T206" i="1"/>
  <c r="Y206" i="1" s="1"/>
  <c r="T199" i="1"/>
  <c r="Y199" i="1" s="1"/>
  <c r="T187" i="1"/>
  <c r="Y187" i="1" s="1"/>
  <c r="T169" i="1"/>
  <c r="Y169" i="1" s="1"/>
  <c r="T159" i="1"/>
  <c r="Y159" i="1" s="1"/>
  <c r="T145" i="1"/>
  <c r="Y145" i="1" s="1"/>
  <c r="T142" i="1"/>
  <c r="T126" i="1"/>
  <c r="Y126" i="1" s="1"/>
  <c r="T114" i="1"/>
  <c r="Y114" i="1" s="1"/>
  <c r="T101" i="1"/>
  <c r="Y101" i="1" s="1"/>
  <c r="T95" i="1"/>
  <c r="Y95" i="1" s="1"/>
  <c r="T73" i="1"/>
  <c r="Y73" i="1" s="1"/>
  <c r="T63" i="1"/>
  <c r="Y63" i="1" s="1"/>
  <c r="T49" i="1"/>
  <c r="Y49" i="1" s="1"/>
  <c r="T44" i="1"/>
  <c r="Y44" i="1" s="1"/>
  <c r="T31" i="1"/>
  <c r="Y31" i="1" s="1"/>
  <c r="T11" i="1"/>
  <c r="Y11" i="1" s="1"/>
  <c r="T7" i="1"/>
  <c r="Y7" i="1" s="1"/>
  <c r="V338" i="1"/>
  <c r="V326" i="1"/>
  <c r="V314" i="1"/>
  <c r="V302" i="1"/>
  <c r="V290" i="1"/>
  <c r="V278" i="1"/>
  <c r="V265" i="1"/>
  <c r="V253" i="1"/>
  <c r="V240" i="1"/>
  <c r="V227" i="1"/>
  <c r="V218" i="1"/>
  <c r="V208" i="1"/>
  <c r="V196" i="1"/>
  <c r="V182" i="1"/>
  <c r="V171" i="1"/>
  <c r="V156" i="1"/>
  <c r="V147" i="1"/>
  <c r="V136" i="1"/>
  <c r="V119" i="1"/>
  <c r="V100" i="1"/>
  <c r="V91" i="1"/>
  <c r="V89" i="1"/>
  <c r="V74" i="1"/>
  <c r="V55" i="1"/>
  <c r="V50" i="1"/>
  <c r="V40" i="1"/>
  <c r="V24" i="1"/>
  <c r="V15" i="1"/>
  <c r="AD159" i="1"/>
  <c r="AD103" i="1"/>
  <c r="AD198" i="1"/>
  <c r="AD170" i="1"/>
  <c r="AD147" i="1"/>
  <c r="AD195" i="1"/>
  <c r="AD280" i="1"/>
  <c r="AD165" i="1"/>
  <c r="AD172" i="1"/>
  <c r="AD140" i="1"/>
  <c r="AD36" i="1"/>
  <c r="AD333" i="1"/>
  <c r="AD231" i="1"/>
  <c r="AD318" i="1"/>
  <c r="AD336" i="1"/>
  <c r="AD224" i="1"/>
  <c r="AD302" i="1"/>
  <c r="AD12" i="1"/>
  <c r="AD130" i="1"/>
  <c r="AD142" i="1"/>
  <c r="AD106" i="1"/>
  <c r="AD19" i="1"/>
  <c r="AD150" i="1"/>
  <c r="AD107" i="1"/>
  <c r="AD233" i="1"/>
  <c r="AD326" i="1"/>
  <c r="AD205" i="1"/>
  <c r="AD338" i="1"/>
  <c r="AD125" i="1"/>
  <c r="AD270" i="1"/>
  <c r="AD76" i="1"/>
  <c r="AD347" i="1"/>
  <c r="AD237" i="1"/>
  <c r="AD264" i="1"/>
  <c r="AD169" i="1"/>
  <c r="AD156" i="1"/>
  <c r="AD83" i="1"/>
  <c r="AD273" i="1"/>
  <c r="AD5" i="1"/>
  <c r="AD262" i="1"/>
  <c r="AD61" i="1"/>
  <c r="AD249" i="1"/>
  <c r="AD32" i="1"/>
  <c r="AD145" i="1"/>
  <c r="AD174" i="1"/>
  <c r="T338" i="1"/>
  <c r="Y338" i="1" s="1"/>
  <c r="T326" i="1"/>
  <c r="T314" i="1"/>
  <c r="AD51" i="1"/>
  <c r="AD58" i="1"/>
  <c r="AD66" i="1"/>
  <c r="AD56" i="1"/>
  <c r="AD213" i="1"/>
  <c r="AD30" i="1"/>
  <c r="AD105" i="1"/>
  <c r="AD81" i="1"/>
  <c r="AD161" i="1"/>
  <c r="AD127" i="1"/>
  <c r="AD183" i="1"/>
  <c r="AD291" i="1"/>
  <c r="AD109" i="1"/>
  <c r="AD164" i="1"/>
  <c r="AD68" i="1"/>
  <c r="AD226" i="1"/>
  <c r="AD104" i="1"/>
  <c r="AD73" i="1"/>
  <c r="AD46" i="1"/>
  <c r="AD290" i="1"/>
  <c r="AD298" i="1"/>
  <c r="AD72" i="1"/>
  <c r="AD65" i="1"/>
  <c r="AD254" i="1"/>
  <c r="AD276" i="1"/>
  <c r="AD268" i="1"/>
  <c r="AD178" i="1"/>
  <c r="AD306" i="1"/>
  <c r="AD13" i="1"/>
  <c r="AD245" i="1"/>
  <c r="AD175" i="1"/>
  <c r="AD311" i="1"/>
  <c r="AD163" i="1"/>
  <c r="AD117" i="1"/>
  <c r="AD256" i="1"/>
  <c r="AD40" i="1"/>
  <c r="AD102" i="1"/>
  <c r="AD149" i="1"/>
  <c r="AD166" i="1"/>
  <c r="AD99" i="1"/>
  <c r="AD247" i="1"/>
  <c r="AD9" i="1"/>
  <c r="AD297" i="1"/>
  <c r="AD60" i="1"/>
  <c r="AD78" i="1"/>
  <c r="AD8" i="1"/>
  <c r="AD281" i="1"/>
  <c r="AD115" i="1"/>
  <c r="AD44" i="1"/>
  <c r="AD250" i="1"/>
  <c r="AD97" i="1"/>
  <c r="AD168" i="1"/>
  <c r="AD185" i="1"/>
  <c r="AD194" i="1"/>
  <c r="AD126" i="1"/>
  <c r="AD180" i="1"/>
  <c r="AD154" i="1"/>
  <c r="AD201" i="1"/>
  <c r="AD120" i="1"/>
  <c r="AD138" i="1"/>
  <c r="AD171" i="1"/>
  <c r="AD6" i="1"/>
  <c r="AD92" i="1"/>
  <c r="AD24" i="1"/>
  <c r="AD272" i="1"/>
  <c r="V2" i="1"/>
  <c r="T336" i="1"/>
  <c r="Y336" i="1" s="1"/>
  <c r="T324" i="1"/>
  <c r="Y324" i="1" s="1"/>
  <c r="T311" i="1"/>
  <c r="T300" i="1"/>
  <c r="Y300" i="1" s="1"/>
  <c r="AD45" i="1"/>
  <c r="AD57" i="1"/>
  <c r="AD116" i="1"/>
  <c r="AD328" i="1"/>
  <c r="AD267" i="1"/>
  <c r="AD25" i="1"/>
  <c r="AD15" i="1"/>
  <c r="AD221" i="1"/>
  <c r="AD316" i="1"/>
  <c r="AD28" i="1"/>
  <c r="AD301" i="1"/>
  <c r="AD296" i="1"/>
  <c r="AD219" i="1"/>
  <c r="AD63" i="1"/>
  <c r="AD330" i="1"/>
  <c r="AD121" i="1"/>
  <c r="AD214" i="1"/>
  <c r="AD271" i="1"/>
  <c r="AD308" i="1"/>
  <c r="AD131" i="1"/>
  <c r="AD202" i="1"/>
  <c r="AD331" i="1"/>
  <c r="AD33" i="1"/>
  <c r="AD62" i="1"/>
  <c r="AD18" i="1"/>
  <c r="AD342" i="1"/>
  <c r="AD11" i="1"/>
  <c r="AD207" i="1"/>
  <c r="AD182" i="1"/>
  <c r="AD3" i="1"/>
  <c r="AD132" i="1"/>
  <c r="AD54" i="1"/>
  <c r="AD215" i="1"/>
  <c r="T347" i="1"/>
  <c r="Y347" i="1" s="1"/>
  <c r="AD70" i="1"/>
  <c r="AD35" i="1"/>
  <c r="AD167" i="1"/>
  <c r="AD87" i="1"/>
  <c r="AD341" i="1"/>
  <c r="AD123" i="1"/>
  <c r="AD179" i="1"/>
  <c r="AD258" i="1"/>
  <c r="AD244" i="1"/>
  <c r="AD79" i="1"/>
  <c r="AD293" i="1"/>
  <c r="AD49" i="1"/>
  <c r="AD299" i="1"/>
  <c r="AD340" i="1"/>
  <c r="AD307" i="1"/>
  <c r="AD47" i="1"/>
  <c r="AD286" i="1"/>
  <c r="AD20" i="1"/>
  <c r="AD134" i="1"/>
  <c r="AD119" i="1"/>
  <c r="AD148" i="1"/>
  <c r="AD21" i="1"/>
  <c r="AD337" i="1"/>
  <c r="AD321" i="1"/>
  <c r="AD143" i="1"/>
  <c r="AD129" i="1"/>
  <c r="AD90" i="1"/>
  <c r="AD206" i="1"/>
  <c r="AD319" i="1"/>
  <c r="T346" i="1"/>
  <c r="Y346" i="1" s="1"/>
  <c r="T334" i="1"/>
  <c r="Y334" i="1" s="1"/>
  <c r="T322" i="1"/>
  <c r="Y322" i="1" s="1"/>
  <c r="T312" i="1"/>
  <c r="Y312" i="1" s="1"/>
  <c r="T298" i="1"/>
  <c r="Y298" i="1" s="1"/>
  <c r="T286" i="1"/>
  <c r="Y286" i="1" s="1"/>
  <c r="T273" i="1"/>
  <c r="Y273" i="1" s="1"/>
  <c r="T259" i="1"/>
  <c r="T246" i="1"/>
  <c r="Y246" i="1" s="1"/>
  <c r="T235" i="1"/>
  <c r="Y235" i="1" s="1"/>
  <c r="AD232" i="1"/>
  <c r="AD133" i="1"/>
  <c r="AD16" i="1"/>
  <c r="AD278" i="1"/>
  <c r="AD212" i="1"/>
  <c r="AD53" i="1"/>
  <c r="AD282" i="1"/>
  <c r="AD310" i="1"/>
  <c r="AD37" i="1"/>
  <c r="AD218" i="1"/>
  <c r="AD98" i="1"/>
  <c r="AD193" i="1"/>
  <c r="AD223" i="1"/>
  <c r="AD317" i="1"/>
  <c r="AD82" i="1"/>
  <c r="AD312" i="1"/>
  <c r="AD71" i="1"/>
  <c r="AD346" i="1"/>
  <c r="AD64" i="1"/>
  <c r="AD86" i="1"/>
  <c r="AD253" i="1"/>
  <c r="AD196" i="1"/>
  <c r="AD203" i="1"/>
  <c r="AD4" i="1"/>
  <c r="AD229" i="1"/>
  <c r="AD197" i="1"/>
  <c r="AD189" i="1"/>
  <c r="AD52" i="1"/>
  <c r="AD114" i="1"/>
  <c r="AD300" i="1"/>
  <c r="AD124" i="1"/>
  <c r="AD309" i="1"/>
  <c r="AD80" i="1"/>
  <c r="AD77" i="1"/>
  <c r="AD292" i="1"/>
  <c r="AD184" i="1"/>
  <c r="AD7" i="1"/>
  <c r="AD88" i="1"/>
  <c r="AD118" i="1"/>
  <c r="AD216" i="1"/>
  <c r="AD294" i="1"/>
  <c r="AD31" i="1"/>
  <c r="AD339" i="1"/>
  <c r="AD136" i="1"/>
  <c r="AD257" i="1"/>
  <c r="AD332" i="1"/>
  <c r="AD230" i="1"/>
  <c r="AD260" i="1"/>
  <c r="AD246" i="1"/>
  <c r="AD160" i="1"/>
  <c r="AD176" i="1"/>
  <c r="AD50" i="1"/>
  <c r="AD111" i="1"/>
  <c r="T345" i="1"/>
  <c r="Y345" i="1" s="1"/>
  <c r="T332" i="1"/>
  <c r="Y332" i="1" s="1"/>
  <c r="T321" i="1"/>
  <c r="Y321" i="1" s="1"/>
  <c r="T308" i="1"/>
  <c r="Y308" i="1" s="1"/>
  <c r="T296" i="1"/>
  <c r="T284" i="1"/>
  <c r="Y284" i="1" s="1"/>
  <c r="T275" i="1"/>
  <c r="Y275" i="1" s="1"/>
  <c r="T262" i="1"/>
  <c r="Y262" i="1" s="1"/>
  <c r="T250" i="1"/>
  <c r="Y250" i="1" s="1"/>
  <c r="T237" i="1"/>
  <c r="Y237" i="1" s="1"/>
  <c r="AD259" i="1"/>
  <c r="AD89" i="1"/>
  <c r="AD186" i="1"/>
  <c r="AD204" i="1"/>
  <c r="AD304" i="1"/>
  <c r="AD335" i="1"/>
  <c r="AD274" i="1"/>
  <c r="AD39" i="1"/>
  <c r="AD227" i="1"/>
  <c r="AD137" i="1"/>
  <c r="AD162" i="1"/>
  <c r="AD23" i="1"/>
  <c r="AD325" i="1"/>
  <c r="AD303" i="1"/>
  <c r="AD2" i="1"/>
  <c r="AD288" i="1"/>
  <c r="AD343" i="1"/>
  <c r="AD242" i="1"/>
  <c r="AD122" i="1"/>
  <c r="AD192" i="1"/>
  <c r="AD27" i="1"/>
  <c r="AD322" i="1"/>
  <c r="AD295" i="1"/>
  <c r="AD42" i="1"/>
  <c r="AD277" i="1"/>
  <c r="AD344" i="1"/>
  <c r="AD155" i="1"/>
  <c r="T343" i="1"/>
  <c r="Y343" i="1" s="1"/>
  <c r="T331" i="1"/>
  <c r="Y331" i="1" s="1"/>
  <c r="T319" i="1"/>
  <c r="Y319" i="1" s="1"/>
  <c r="AD91" i="1"/>
  <c r="AD135" i="1"/>
  <c r="AD234" i="1"/>
  <c r="AD228" i="1"/>
  <c r="AD110" i="1"/>
  <c r="AD323" i="1"/>
  <c r="AD289" i="1"/>
  <c r="AD96" i="1"/>
  <c r="AD17" i="1"/>
  <c r="AD188" i="1"/>
  <c r="AD152" i="1"/>
  <c r="AD74" i="1"/>
  <c r="AD209" i="1"/>
  <c r="AD275" i="1"/>
  <c r="AD94" i="1"/>
  <c r="AD200" i="1"/>
  <c r="AD141" i="1"/>
  <c r="AD173" i="1"/>
  <c r="AD220" i="1"/>
  <c r="AD217" i="1"/>
  <c r="AD269" i="1"/>
  <c r="AD101" i="1"/>
  <c r="AD146" i="1"/>
  <c r="AD263" i="1"/>
  <c r="AD34" i="1"/>
  <c r="AD261" i="1"/>
  <c r="AD238" i="1"/>
  <c r="AD284" i="1"/>
  <c r="AD210" i="1"/>
  <c r="AD345" i="1"/>
  <c r="AD255" i="1"/>
  <c r="AD252" i="1"/>
  <c r="AD177" i="1"/>
  <c r="AD211" i="1"/>
  <c r="AD199" i="1"/>
  <c r="AD313" i="1"/>
  <c r="AD279" i="1"/>
  <c r="T339" i="1"/>
  <c r="Y339" i="1" s="1"/>
  <c r="T327" i="1"/>
  <c r="Y327" i="1" s="1"/>
  <c r="T315" i="1"/>
  <c r="Y315" i="1" s="1"/>
  <c r="T303" i="1"/>
  <c r="Y303" i="1" s="1"/>
  <c r="T291" i="1"/>
  <c r="Y291" i="1" s="1"/>
  <c r="T280" i="1"/>
  <c r="Y280" i="1" s="1"/>
  <c r="T267" i="1"/>
  <c r="Y267" i="1" s="1"/>
  <c r="T255" i="1"/>
  <c r="Y255" i="1" s="1"/>
  <c r="T244" i="1"/>
  <c r="Y244" i="1" s="1"/>
  <c r="T232" i="1"/>
  <c r="Y232" i="1" s="1"/>
  <c r="T219" i="1"/>
  <c r="Y219" i="1" s="1"/>
  <c r="T207" i="1"/>
  <c r="Y207" i="1" s="1"/>
  <c r="T195" i="1"/>
  <c r="Y195" i="1" s="1"/>
  <c r="T184" i="1"/>
  <c r="Y184" i="1" s="1"/>
  <c r="T172" i="1"/>
  <c r="Y172" i="1" s="1"/>
  <c r="T155" i="1"/>
  <c r="Y155" i="1" s="1"/>
  <c r="T150" i="1"/>
  <c r="Y150" i="1" s="1"/>
  <c r="T139" i="1"/>
  <c r="Y139" i="1" s="1"/>
  <c r="T122" i="1"/>
  <c r="Y122" i="1" s="1"/>
  <c r="T112" i="1"/>
  <c r="Y112" i="1" s="1"/>
  <c r="T104" i="1"/>
  <c r="Y104" i="1" s="1"/>
  <c r="T97" i="1"/>
  <c r="Y97" i="1" s="1"/>
  <c r="T78" i="1"/>
  <c r="Y78" i="1" s="1"/>
  <c r="T58" i="1"/>
  <c r="Y58" i="1" s="1"/>
  <c r="T52" i="1"/>
  <c r="Y52" i="1" s="1"/>
  <c r="T33" i="1"/>
  <c r="Y33" i="1" s="1"/>
  <c r="T26" i="1"/>
  <c r="Y26" i="1" s="1"/>
  <c r="T16" i="1"/>
  <c r="Y16" i="1" s="1"/>
  <c r="T3" i="1"/>
  <c r="Y3" i="1" s="1"/>
  <c r="V336" i="1"/>
  <c r="V324" i="1"/>
  <c r="V311" i="1"/>
  <c r="V300" i="1"/>
  <c r="V289" i="1"/>
  <c r="V277" i="1"/>
  <c r="V264" i="1"/>
  <c r="V252" i="1"/>
  <c r="V241" i="1"/>
  <c r="V229" i="1"/>
  <c r="V217" i="1"/>
  <c r="V200" i="1"/>
  <c r="V192" i="1"/>
  <c r="V175" i="1"/>
  <c r="V176" i="1"/>
  <c r="V161" i="1"/>
  <c r="V141" i="1"/>
  <c r="V140" i="1"/>
  <c r="V120" i="1"/>
  <c r="V108" i="1"/>
  <c r="V90" i="1"/>
  <c r="V85" i="1"/>
  <c r="V68" i="1"/>
  <c r="V62" i="1"/>
  <c r="V51" i="1"/>
  <c r="V32" i="1"/>
  <c r="V28" i="1"/>
  <c r="V25" i="1"/>
  <c r="T302" i="1"/>
  <c r="Y302" i="1" s="1"/>
  <c r="T290" i="1"/>
  <c r="T278" i="1"/>
  <c r="T265" i="1"/>
  <c r="Y265" i="1" s="1"/>
  <c r="T253" i="1"/>
  <c r="Y253" i="1" s="1"/>
  <c r="T240" i="1"/>
  <c r="T227" i="1"/>
  <c r="T218" i="1"/>
  <c r="Y218" i="1" s="1"/>
  <c r="T208" i="1"/>
  <c r="Y208" i="1" s="1"/>
  <c r="T196" i="1"/>
  <c r="Y196" i="1" s="1"/>
  <c r="T182" i="1"/>
  <c r="Y182" i="1" s="1"/>
  <c r="T171" i="1"/>
  <c r="T156" i="1"/>
  <c r="T147" i="1"/>
  <c r="Y147" i="1" s="1"/>
  <c r="T136" i="1"/>
  <c r="T119" i="1"/>
  <c r="Y119" i="1" s="1"/>
  <c r="T100" i="1"/>
  <c r="T91" i="1"/>
  <c r="Y91" i="1" s="1"/>
  <c r="T89" i="1"/>
  <c r="T74" i="1"/>
  <c r="Y74" i="1" s="1"/>
  <c r="T55" i="1"/>
  <c r="Y55" i="1" s="1"/>
  <c r="T50" i="1"/>
  <c r="Y50" i="1" s="1"/>
  <c r="T40" i="1"/>
  <c r="T24" i="1"/>
  <c r="T15" i="1"/>
  <c r="V347" i="1"/>
  <c r="V335" i="1"/>
  <c r="V323" i="1"/>
  <c r="V310" i="1"/>
  <c r="V299" i="1"/>
  <c r="V287" i="1"/>
  <c r="V272" i="1"/>
  <c r="V263" i="1"/>
  <c r="V249" i="1"/>
  <c r="V239" i="1"/>
  <c r="V228" i="1"/>
  <c r="V211" i="1"/>
  <c r="V205" i="1"/>
  <c r="V188" i="1"/>
  <c r="V173" i="1"/>
  <c r="V174" i="1"/>
  <c r="V157" i="1"/>
  <c r="V144" i="1"/>
  <c r="V131" i="1"/>
  <c r="V115" i="1"/>
  <c r="V103" i="1"/>
  <c r="V99" i="1"/>
  <c r="V77" i="1"/>
  <c r="V70" i="1"/>
  <c r="V60" i="1"/>
  <c r="V42" i="1"/>
  <c r="V36" i="1"/>
  <c r="V21" i="1"/>
  <c r="V9" i="1"/>
  <c r="T2" i="1"/>
  <c r="Y2" i="1" s="1"/>
  <c r="T337" i="1"/>
  <c r="Y337" i="1" s="1"/>
  <c r="T325" i="1"/>
  <c r="T313" i="1"/>
  <c r="Y313" i="1" s="1"/>
  <c r="T301" i="1"/>
  <c r="Y301" i="1" s="1"/>
  <c r="T288" i="1"/>
  <c r="T276" i="1"/>
  <c r="T266" i="1"/>
  <c r="Y266" i="1" s="1"/>
  <c r="T254" i="1"/>
  <c r="Y254" i="1" s="1"/>
  <c r="T242" i="1"/>
  <c r="Y242" i="1" s="1"/>
  <c r="T230" i="1"/>
  <c r="Y230" i="1" s="1"/>
  <c r="T216" i="1"/>
  <c r="Y216" i="1" s="1"/>
  <c r="T204" i="1"/>
  <c r="Y204" i="1" s="1"/>
  <c r="T193" i="1"/>
  <c r="T181" i="1"/>
  <c r="Y181" i="1" s="1"/>
  <c r="T167" i="1"/>
  <c r="Y167" i="1" s="1"/>
  <c r="T160" i="1"/>
  <c r="T152" i="1"/>
  <c r="Y152" i="1" s="1"/>
  <c r="T138" i="1"/>
  <c r="T123" i="1"/>
  <c r="T111" i="1"/>
  <c r="T86" i="1"/>
  <c r="Y86" i="1" s="1"/>
  <c r="T80" i="1"/>
  <c r="Y80" i="1" s="1"/>
  <c r="T82" i="1"/>
  <c r="T66" i="1"/>
  <c r="Y66" i="1" s="1"/>
  <c r="T47" i="1"/>
  <c r="Y47" i="1" s="1"/>
  <c r="T38" i="1"/>
  <c r="Y38" i="1" s="1"/>
  <c r="T17" i="1"/>
  <c r="Y17" i="1" s="1"/>
  <c r="T14" i="1"/>
  <c r="Y14" i="1" s="1"/>
  <c r="V346" i="1"/>
  <c r="V334" i="1"/>
  <c r="V322" i="1"/>
  <c r="V312" i="1"/>
  <c r="V298" i="1"/>
  <c r="V286" i="1"/>
  <c r="V273" i="1"/>
  <c r="V259" i="1"/>
  <c r="V246" i="1"/>
  <c r="V235" i="1"/>
  <c r="V226" i="1"/>
  <c r="V214" i="1"/>
  <c r="V203" i="1"/>
  <c r="V191" i="1"/>
  <c r="V180" i="1"/>
  <c r="V170" i="1"/>
  <c r="V148" i="1"/>
  <c r="V143" i="1"/>
  <c r="V125" i="1"/>
  <c r="V118" i="1"/>
  <c r="V102" i="1"/>
  <c r="V94" i="1"/>
  <c r="V87" i="1"/>
  <c r="V76" i="1"/>
  <c r="V54" i="1"/>
  <c r="V43" i="1"/>
  <c r="V37" i="1"/>
  <c r="V19" i="1"/>
  <c r="V12" i="1"/>
  <c r="T289" i="1"/>
  <c r="Y289" i="1" s="1"/>
  <c r="T277" i="1"/>
  <c r="Y277" i="1" s="1"/>
  <c r="T264" i="1"/>
  <c r="Y264" i="1" s="1"/>
  <c r="T252" i="1"/>
  <c r="Y252" i="1" s="1"/>
  <c r="T241" i="1"/>
  <c r="T229" i="1"/>
  <c r="T217" i="1"/>
  <c r="T200" i="1"/>
  <c r="T192" i="1"/>
  <c r="Y192" i="1" s="1"/>
  <c r="T175" i="1"/>
  <c r="Y175" i="1" s="1"/>
  <c r="T176" i="1"/>
  <c r="T161" i="1"/>
  <c r="Y161" i="1" s="1"/>
  <c r="T141" i="1"/>
  <c r="Y141" i="1" s="1"/>
  <c r="T140" i="1"/>
  <c r="Y140" i="1" s="1"/>
  <c r="T120" i="1"/>
  <c r="Y120" i="1" s="1"/>
  <c r="T108" i="1"/>
  <c r="Y108" i="1" s="1"/>
  <c r="T90" i="1"/>
  <c r="T85" i="1"/>
  <c r="Y85" i="1" s="1"/>
  <c r="T68" i="1"/>
  <c r="Y68" i="1" s="1"/>
  <c r="T62" i="1"/>
  <c r="T51" i="1"/>
  <c r="Y51" i="1" s="1"/>
  <c r="T32" i="1"/>
  <c r="Y32" i="1" s="1"/>
  <c r="T28" i="1"/>
  <c r="T25" i="1"/>
  <c r="V344" i="1"/>
  <c r="V333" i="1"/>
  <c r="V320" i="1"/>
  <c r="V309" i="1"/>
  <c r="V297" i="1"/>
  <c r="V285" i="1"/>
  <c r="V274" i="1"/>
  <c r="V261" i="1"/>
  <c r="V251" i="1"/>
  <c r="V238" i="1"/>
  <c r="V224" i="1"/>
  <c r="V215" i="1"/>
  <c r="V197" i="1"/>
  <c r="V189" i="1"/>
  <c r="V168" i="1"/>
  <c r="V164" i="1"/>
  <c r="V158" i="1"/>
  <c r="V132" i="1"/>
  <c r="V134" i="1"/>
  <c r="V121" i="1"/>
  <c r="V105" i="1"/>
  <c r="V92" i="1"/>
  <c r="V81" i="1"/>
  <c r="V65" i="1"/>
  <c r="V61" i="1"/>
  <c r="V41" i="1"/>
  <c r="V34" i="1"/>
  <c r="V8" i="1"/>
  <c r="V10" i="1"/>
  <c r="T335" i="1"/>
  <c r="Y335" i="1" s="1"/>
  <c r="T323" i="1"/>
  <c r="Y323" i="1" s="1"/>
  <c r="T310" i="1"/>
  <c r="Y310" i="1" s="1"/>
  <c r="T299" i="1"/>
  <c r="Y299" i="1" s="1"/>
  <c r="T287" i="1"/>
  <c r="T272" i="1"/>
  <c r="T263" i="1"/>
  <c r="Y263" i="1" s="1"/>
  <c r="T249" i="1"/>
  <c r="T239" i="1"/>
  <c r="Y239" i="1" s="1"/>
  <c r="T228" i="1"/>
  <c r="T211" i="1"/>
  <c r="Y211" i="1" s="1"/>
  <c r="T205" i="1"/>
  <c r="Y205" i="1" s="1"/>
  <c r="T188" i="1"/>
  <c r="Y188" i="1" s="1"/>
  <c r="T173" i="1"/>
  <c r="Y173" i="1" s="1"/>
  <c r="T174" i="1"/>
  <c r="Y174" i="1" s="1"/>
  <c r="T157" i="1"/>
  <c r="Y157" i="1" s="1"/>
  <c r="T144" i="1"/>
  <c r="T131" i="1"/>
  <c r="T115" i="1"/>
  <c r="Y115" i="1" s="1"/>
  <c r="T103" i="1"/>
  <c r="T99" i="1"/>
  <c r="Y99" i="1" s="1"/>
  <c r="T77" i="1"/>
  <c r="Y77" i="1" s="1"/>
  <c r="T70" i="1"/>
  <c r="Y70" i="1" s="1"/>
  <c r="T60" i="1"/>
  <c r="Y60" i="1" s="1"/>
  <c r="T42" i="1"/>
  <c r="Y42" i="1" s="1"/>
  <c r="T36" i="1"/>
  <c r="Y36" i="1" s="1"/>
  <c r="T21" i="1"/>
  <c r="T9" i="1"/>
  <c r="V345" i="1"/>
  <c r="V332" i="1"/>
  <c r="V321" i="1"/>
  <c r="V308" i="1"/>
  <c r="V296" i="1"/>
  <c r="V284" i="1"/>
  <c r="V275" i="1"/>
  <c r="V262" i="1"/>
  <c r="V250" i="1"/>
  <c r="V237" i="1"/>
  <c r="V225" i="1"/>
  <c r="V210" i="1"/>
  <c r="V202" i="1"/>
  <c r="V190" i="1"/>
  <c r="V166" i="1"/>
  <c r="V165" i="1"/>
  <c r="V149" i="1"/>
  <c r="V135" i="1"/>
  <c r="V127" i="1"/>
  <c r="V117" i="1"/>
  <c r="V98" i="1"/>
  <c r="V96" i="1"/>
  <c r="V83" i="1"/>
  <c r="V71" i="1"/>
  <c r="V53" i="1"/>
  <c r="V46" i="1"/>
  <c r="V29" i="1"/>
  <c r="V20" i="1"/>
  <c r="V13" i="1"/>
  <c r="T226" i="1"/>
  <c r="T214" i="1"/>
  <c r="Y214" i="1" s="1"/>
  <c r="T203" i="1"/>
  <c r="T191" i="1"/>
  <c r="Y191" i="1" s="1"/>
  <c r="T180" i="1"/>
  <c r="Y180" i="1" s="1"/>
  <c r="T170" i="1"/>
  <c r="Y170" i="1" s="1"/>
  <c r="T148" i="1"/>
  <c r="Y148" i="1" s="1"/>
  <c r="T143" i="1"/>
  <c r="Y143" i="1" s="1"/>
  <c r="T125" i="1"/>
  <c r="T118" i="1"/>
  <c r="T102" i="1"/>
  <c r="T94" i="1"/>
  <c r="Y94" i="1" s="1"/>
  <c r="T87" i="1"/>
  <c r="T76" i="1"/>
  <c r="Y76" i="1" s="1"/>
  <c r="T54" i="1"/>
  <c r="T43" i="1"/>
  <c r="Y43" i="1" s="1"/>
  <c r="T37" i="1"/>
  <c r="Y37" i="1" s="1"/>
  <c r="T19" i="1"/>
  <c r="Y19" i="1" s="1"/>
  <c r="T12" i="1"/>
  <c r="Y12" i="1" s="1"/>
  <c r="V343" i="1"/>
  <c r="V331" i="1"/>
  <c r="V319" i="1"/>
  <c r="V307" i="1"/>
  <c r="V293" i="1"/>
  <c r="V282" i="1"/>
  <c r="V270" i="1"/>
  <c r="V258" i="1"/>
  <c r="V247" i="1"/>
  <c r="V233" i="1"/>
  <c r="V223" i="1"/>
  <c r="V212" i="1"/>
  <c r="V201" i="1"/>
  <c r="V183" i="1"/>
  <c r="V178" i="1"/>
  <c r="V163" i="1"/>
  <c r="V146" i="1"/>
  <c r="V130" i="1"/>
  <c r="V128" i="1"/>
  <c r="V116" i="1"/>
  <c r="V107" i="1"/>
  <c r="V93" i="1"/>
  <c r="V84" i="1"/>
  <c r="V72" i="1"/>
  <c r="V56" i="1"/>
  <c r="V39" i="1"/>
  <c r="V30" i="1"/>
  <c r="V22" i="1"/>
  <c r="V4" i="1"/>
  <c r="T344" i="1"/>
  <c r="T333" i="1"/>
  <c r="Y333" i="1" s="1"/>
  <c r="T320" i="1"/>
  <c r="T309" i="1"/>
  <c r="Y309" i="1" s="1"/>
  <c r="T297" i="1"/>
  <c r="Y297" i="1" s="1"/>
  <c r="T285" i="1"/>
  <c r="T274" i="1"/>
  <c r="Y274" i="1" s="1"/>
  <c r="T261" i="1"/>
  <c r="T251" i="1"/>
  <c r="T238" i="1"/>
  <c r="Y238" i="1" s="1"/>
  <c r="T224" i="1"/>
  <c r="Y224" i="1" s="1"/>
  <c r="T215" i="1"/>
  <c r="Y215" i="1" s="1"/>
  <c r="T197" i="1"/>
  <c r="T189" i="1"/>
  <c r="Y189" i="1" s="1"/>
  <c r="T168" i="1"/>
  <c r="T164" i="1"/>
  <c r="T158" i="1"/>
  <c r="Y158" i="1" s="1"/>
  <c r="T132" i="1"/>
  <c r="T134" i="1"/>
  <c r="Y134" i="1" s="1"/>
  <c r="T121" i="1"/>
  <c r="T105" i="1"/>
  <c r="T92" i="1"/>
  <c r="Y92" i="1" s="1"/>
  <c r="T81" i="1"/>
  <c r="Y81" i="1" s="1"/>
  <c r="T65" i="1"/>
  <c r="Y65" i="1" s="1"/>
  <c r="T61" i="1"/>
  <c r="T41" i="1"/>
  <c r="Y41" i="1" s="1"/>
  <c r="T34" i="1"/>
  <c r="Y34" i="1" s="1"/>
  <c r="T8" i="1"/>
  <c r="T10" i="1"/>
  <c r="Y10" i="1" s="1"/>
  <c r="V342" i="1"/>
  <c r="V329" i="1"/>
  <c r="V318" i="1"/>
  <c r="V304" i="1"/>
  <c r="V295" i="1"/>
  <c r="V281" i="1"/>
  <c r="V271" i="1"/>
  <c r="V260" i="1"/>
  <c r="V245" i="1"/>
  <c r="V236" i="1"/>
  <c r="V222" i="1"/>
  <c r="V213" i="1"/>
  <c r="V198" i="1"/>
  <c r="V186" i="1"/>
  <c r="V177" i="1"/>
  <c r="V162" i="1"/>
  <c r="V154" i="1"/>
  <c r="V133" i="1"/>
  <c r="V129" i="1"/>
  <c r="V113" i="1"/>
  <c r="V109" i="1"/>
  <c r="V79" i="1"/>
  <c r="V75" i="1"/>
  <c r="V67" i="1"/>
  <c r="V59" i="1"/>
  <c r="V48" i="1"/>
  <c r="V35" i="1"/>
  <c r="V18" i="1"/>
  <c r="V5" i="1"/>
  <c r="T225" i="1"/>
  <c r="Y225" i="1" s="1"/>
  <c r="T210" i="1"/>
  <c r="Y210" i="1" s="1"/>
  <c r="T202" i="1"/>
  <c r="Y202" i="1" s="1"/>
  <c r="T190" i="1"/>
  <c r="Y190" i="1" s="1"/>
  <c r="T166" i="1"/>
  <c r="T165" i="1"/>
  <c r="Y165" i="1" s="1"/>
  <c r="T149" i="1"/>
  <c r="T135" i="1"/>
  <c r="T127" i="1"/>
  <c r="T117" i="1"/>
  <c r="Y117" i="1" s="1"/>
  <c r="T98" i="1"/>
  <c r="T96" i="1"/>
  <c r="Y96" i="1" s="1"/>
  <c r="T83" i="1"/>
  <c r="Y83" i="1" s="1"/>
  <c r="T71" i="1"/>
  <c r="Y71" i="1" s="1"/>
  <c r="T53" i="1"/>
  <c r="Y53" i="1" s="1"/>
  <c r="T46" i="1"/>
  <c r="Y46" i="1" s="1"/>
  <c r="T29" i="1"/>
  <c r="Y29" i="1" s="1"/>
  <c r="T20" i="1"/>
  <c r="T13" i="1"/>
  <c r="V341" i="1"/>
  <c r="V330" i="1"/>
  <c r="V316" i="1"/>
  <c r="V306" i="1"/>
  <c r="V294" i="1"/>
  <c r="V283" i="1"/>
  <c r="V269" i="1"/>
  <c r="V257" i="1"/>
  <c r="V248" i="1"/>
  <c r="V234" i="1"/>
  <c r="V221" i="1"/>
  <c r="V206" i="1"/>
  <c r="V199" i="1"/>
  <c r="V187" i="1"/>
  <c r="V169" i="1"/>
  <c r="V159" i="1"/>
  <c r="V145" i="1"/>
  <c r="V142" i="1"/>
  <c r="V126" i="1"/>
  <c r="V114" i="1"/>
  <c r="V101" i="1"/>
  <c r="V95" i="1"/>
  <c r="V73" i="1"/>
  <c r="V63" i="1"/>
  <c r="V49" i="1"/>
  <c r="V44" i="1"/>
  <c r="V31" i="1"/>
  <c r="V11" i="1"/>
  <c r="V7" i="1"/>
  <c r="T307" i="1"/>
  <c r="T293" i="1"/>
  <c r="Y293" i="1" s="1"/>
  <c r="T282" i="1"/>
  <c r="T270" i="1"/>
  <c r="T258" i="1"/>
  <c r="T247" i="1"/>
  <c r="T233" i="1"/>
  <c r="T223" i="1"/>
  <c r="T212" i="1"/>
  <c r="T201" i="1"/>
  <c r="T183" i="1"/>
  <c r="T178" i="1"/>
  <c r="Y178" i="1" s="1"/>
  <c r="T163" i="1"/>
  <c r="Y163" i="1" s="1"/>
  <c r="T146" i="1"/>
  <c r="Y146" i="1" s="1"/>
  <c r="T130" i="1"/>
  <c r="Y130" i="1" s="1"/>
  <c r="T128" i="1"/>
  <c r="Y128" i="1" s="1"/>
  <c r="T116" i="1"/>
  <c r="T107" i="1"/>
  <c r="T93" i="1"/>
  <c r="T84" i="1"/>
  <c r="Y84" i="1" s="1"/>
  <c r="T72" i="1"/>
  <c r="T56" i="1"/>
  <c r="T39" i="1"/>
  <c r="T30" i="1"/>
  <c r="T22" i="1"/>
  <c r="Y22" i="1" s="1"/>
  <c r="T4" i="1"/>
  <c r="V340" i="1"/>
  <c r="V328" i="1"/>
  <c r="V317" i="1"/>
  <c r="V305" i="1"/>
  <c r="V292" i="1"/>
  <c r="V279" i="1"/>
  <c r="V268" i="1"/>
  <c r="V256" i="1"/>
  <c r="V243" i="1"/>
  <c r="V231" i="1"/>
  <c r="V220" i="1"/>
  <c r="V209" i="1"/>
  <c r="V194" i="1"/>
  <c r="V185" i="1"/>
  <c r="V179" i="1"/>
  <c r="V151" i="1"/>
  <c r="V153" i="1"/>
  <c r="V137" i="1"/>
  <c r="V124" i="1"/>
  <c r="V110" i="1"/>
  <c r="V106" i="1"/>
  <c r="V88" i="1"/>
  <c r="V69" i="1"/>
  <c r="V64" i="1"/>
  <c r="V57" i="1"/>
  <c r="V45" i="1"/>
  <c r="V27" i="1"/>
  <c r="V23" i="1"/>
  <c r="V6" i="1"/>
  <c r="T342" i="1"/>
  <c r="T329" i="1"/>
  <c r="T318" i="1"/>
  <c r="Y318" i="1" s="1"/>
  <c r="T304" i="1"/>
  <c r="T295" i="1"/>
  <c r="Y295" i="1" s="1"/>
  <c r="T281" i="1"/>
  <c r="T271" i="1"/>
  <c r="T260" i="1"/>
  <c r="T245" i="1"/>
  <c r="T236" i="1"/>
  <c r="T222" i="1"/>
  <c r="T213" i="1"/>
  <c r="T198" i="1"/>
  <c r="Y198" i="1" s="1"/>
  <c r="T186" i="1"/>
  <c r="T177" i="1"/>
  <c r="T162" i="1"/>
  <c r="T154" i="1"/>
  <c r="Y154" i="1" s="1"/>
  <c r="T133" i="1"/>
  <c r="T129" i="1"/>
  <c r="T113" i="1"/>
  <c r="T109" i="1"/>
  <c r="T79" i="1"/>
  <c r="T75" i="1"/>
  <c r="T67" i="1"/>
  <c r="T59" i="1"/>
  <c r="T48" i="1"/>
  <c r="T35" i="1"/>
  <c r="T18" i="1"/>
  <c r="T5" i="1"/>
  <c r="V339" i="1"/>
  <c r="V327" i="1"/>
  <c r="V315" i="1"/>
  <c r="V303" i="1"/>
  <c r="V291" i="1"/>
  <c r="V280" i="1"/>
  <c r="V267" i="1"/>
  <c r="V255" i="1"/>
  <c r="V244" i="1"/>
  <c r="V232" i="1"/>
  <c r="V219" i="1"/>
  <c r="V207" i="1"/>
  <c r="V195" i="1"/>
  <c r="V184" i="1"/>
  <c r="V172" i="1"/>
  <c r="V155" i="1"/>
  <c r="V150" i="1"/>
  <c r="V139" i="1"/>
  <c r="V122" i="1"/>
  <c r="V112" i="1"/>
  <c r="V104" i="1"/>
  <c r="V97" i="1"/>
  <c r="V78" i="1"/>
  <c r="V58" i="1"/>
  <c r="V52" i="1"/>
  <c r="V33" i="1"/>
  <c r="V26" i="1"/>
  <c r="V16" i="1"/>
  <c r="V3" i="1"/>
  <c r="A2" i="2"/>
  <c r="AS7" i="1"/>
  <c r="AW7" i="1" s="1"/>
  <c r="AS2" i="1"/>
  <c r="AW2" i="1" s="1"/>
  <c r="AS6" i="1"/>
  <c r="AW6" i="1" s="1"/>
  <c r="AS24" i="1"/>
  <c r="AW24" i="1" s="1"/>
  <c r="AS13" i="1"/>
  <c r="AW13" i="1" s="1"/>
  <c r="AS11" i="1"/>
  <c r="AW11" i="1" s="1"/>
  <c r="AS14" i="1"/>
  <c r="AW14" i="1" s="1"/>
  <c r="AS12" i="1"/>
  <c r="AW12" i="1" s="1"/>
  <c r="AS25" i="1"/>
  <c r="AW25" i="1" s="1"/>
  <c r="AS15" i="1"/>
  <c r="AW15" i="1" s="1"/>
  <c r="AS21" i="1"/>
  <c r="AW21" i="1" s="1"/>
  <c r="AS18" i="1"/>
  <c r="AW18" i="1" s="1"/>
  <c r="AS22" i="1"/>
  <c r="AW22" i="1" s="1"/>
  <c r="AS28" i="1"/>
  <c r="AW28" i="1" s="1"/>
  <c r="AS9" i="1"/>
  <c r="AW9" i="1" s="1"/>
  <c r="AS19" i="1"/>
  <c r="AW19" i="1" s="1"/>
  <c r="AS5" i="1"/>
  <c r="AW5" i="1" s="1"/>
  <c r="AS10" i="1"/>
  <c r="AW10" i="1" s="1"/>
  <c r="AS23" i="1"/>
  <c r="AW23" i="1" s="1"/>
  <c r="AS20" i="1"/>
  <c r="AW20" i="1" s="1"/>
  <c r="AS40" i="1"/>
  <c r="AW40" i="1" s="1"/>
  <c r="AS4" i="1"/>
  <c r="AW4" i="1" s="1"/>
  <c r="AS31" i="1"/>
  <c r="AW31" i="1" s="1"/>
  <c r="AS37" i="1"/>
  <c r="AW37" i="1" s="1"/>
  <c r="AS39" i="1"/>
  <c r="AW39" i="1" s="1"/>
  <c r="AS30" i="1"/>
  <c r="AW30" i="1" s="1"/>
  <c r="AS34" i="1"/>
  <c r="AW34" i="1" s="1"/>
  <c r="AS26" i="1"/>
  <c r="AW26" i="1" s="1"/>
  <c r="AS46" i="1"/>
  <c r="AW46" i="1" s="1"/>
  <c r="AS17" i="1"/>
  <c r="AW17" i="1" s="1"/>
  <c r="AS35" i="1"/>
  <c r="AW35" i="1" s="1"/>
  <c r="AS16" i="1"/>
  <c r="AW16" i="1" s="1"/>
  <c r="AS78" i="1"/>
  <c r="AW78" i="1" s="1"/>
  <c r="AS47" i="1"/>
  <c r="AW47" i="1" s="1"/>
  <c r="AS57" i="1"/>
  <c r="AW57" i="1" s="1"/>
  <c r="AS53" i="1"/>
  <c r="AW53" i="1" s="1"/>
  <c r="AS36" i="1"/>
  <c r="AW36" i="1" s="1"/>
  <c r="AS50" i="1"/>
  <c r="AW50" i="1" s="1"/>
  <c r="AS42" i="1"/>
  <c r="AW42" i="1" s="1"/>
  <c r="AS60" i="1"/>
  <c r="AW60" i="1" s="1"/>
  <c r="AS90" i="1"/>
  <c r="AW90" i="1" s="1"/>
  <c r="AS59" i="1"/>
  <c r="AW59" i="1" s="1"/>
  <c r="AS101" i="1"/>
  <c r="AW101" i="1" s="1"/>
  <c r="AS43" i="1"/>
  <c r="AW43" i="1" s="1"/>
  <c r="AS83" i="1"/>
  <c r="AW83" i="1" s="1"/>
  <c r="AS45" i="1"/>
  <c r="AW45" i="1" s="1"/>
  <c r="AS62" i="1"/>
  <c r="AW62" i="1" s="1"/>
  <c r="AS98" i="1"/>
  <c r="AW98" i="1" s="1"/>
  <c r="AS44" i="1"/>
  <c r="AW44" i="1" s="1"/>
  <c r="AS64" i="1"/>
  <c r="AW64" i="1" s="1"/>
  <c r="AS51" i="1"/>
  <c r="AW51" i="1" s="1"/>
  <c r="AS52" i="1"/>
  <c r="AW52" i="1" s="1"/>
  <c r="AS72" i="1"/>
  <c r="AW72" i="1" s="1"/>
  <c r="AS76" i="1"/>
  <c r="AW76" i="1" s="1"/>
  <c r="AS77" i="1"/>
  <c r="AW77" i="1" s="1"/>
  <c r="AS56" i="1"/>
  <c r="AW56" i="1" s="1"/>
  <c r="AS38" i="1"/>
  <c r="AW38" i="1" s="1"/>
  <c r="AS114" i="1"/>
  <c r="AW114" i="1" s="1"/>
  <c r="AS107" i="1"/>
  <c r="AW107" i="1" s="1"/>
  <c r="AS87" i="1"/>
  <c r="AW87" i="1" s="1"/>
  <c r="AS96" i="1"/>
  <c r="AW96" i="1" s="1"/>
  <c r="AS115" i="1"/>
  <c r="AW115" i="1" s="1"/>
  <c r="AS104" i="1"/>
  <c r="AW104" i="1" s="1"/>
  <c r="AS85" i="1"/>
  <c r="AW85" i="1" s="1"/>
  <c r="AS116" i="1"/>
  <c r="AW116" i="1" s="1"/>
  <c r="AS117" i="1"/>
  <c r="AW117" i="1" s="1"/>
  <c r="AS213" i="1"/>
  <c r="AW213" i="1" s="1"/>
  <c r="AS48" i="1"/>
  <c r="AW48" i="1" s="1"/>
  <c r="AS99" i="1"/>
  <c r="AW99" i="1" s="1"/>
  <c r="AS66" i="1"/>
  <c r="AW66" i="1" s="1"/>
  <c r="AS111" i="1"/>
  <c r="AW111" i="1" s="1"/>
  <c r="AS106" i="1"/>
  <c r="AW106" i="1" s="1"/>
  <c r="AS97" i="1"/>
  <c r="AW97" i="1" s="1"/>
  <c r="AS82" i="1"/>
  <c r="AW82" i="1" s="1"/>
  <c r="AS71" i="1"/>
  <c r="AW71" i="1" s="1"/>
  <c r="AS84" i="1"/>
  <c r="AW84" i="1" s="1"/>
  <c r="AS170" i="1"/>
  <c r="AW170" i="1" s="1"/>
  <c r="AS138" i="1"/>
  <c r="AW138" i="1" s="1"/>
  <c r="AS81" i="1"/>
  <c r="AW81" i="1" s="1"/>
  <c r="AS139" i="1"/>
  <c r="AW139" i="1" s="1"/>
  <c r="AS176" i="1"/>
  <c r="AW176" i="1" s="1"/>
  <c r="AS109" i="1"/>
  <c r="AW109" i="1" s="1"/>
  <c r="AS161" i="1"/>
  <c r="AW161" i="1" s="1"/>
  <c r="AS191" i="1"/>
  <c r="AW191" i="1" s="1"/>
  <c r="AS121" i="1"/>
  <c r="AW121" i="1" s="1"/>
  <c r="AS93" i="1"/>
  <c r="AW93" i="1" s="1"/>
  <c r="AS89" i="1"/>
  <c r="AW89" i="1" s="1"/>
  <c r="AS27" i="1"/>
  <c r="AW27" i="1" s="1"/>
  <c r="AS29" i="1"/>
  <c r="AW29" i="1" s="1"/>
  <c r="AS199" i="1"/>
  <c r="AW199" i="1" s="1"/>
  <c r="AS129" i="1"/>
  <c r="AW129" i="1" s="1"/>
  <c r="AS95" i="1"/>
  <c r="AW95" i="1" s="1"/>
  <c r="AS184" i="1"/>
  <c r="AW184" i="1" s="1"/>
  <c r="AS75" i="1"/>
  <c r="AW75" i="1" s="1"/>
  <c r="AS61" i="1"/>
  <c r="AW61" i="1" s="1"/>
  <c r="AS92" i="1"/>
  <c r="AW92" i="1" s="1"/>
  <c r="AS105" i="1"/>
  <c r="AW105" i="1" s="1"/>
  <c r="AS179" i="1"/>
  <c r="AW179" i="1" s="1"/>
  <c r="AS140" i="1"/>
  <c r="AW140" i="1" s="1"/>
  <c r="AS54" i="1"/>
  <c r="AW54" i="1" s="1"/>
  <c r="AS55" i="1"/>
  <c r="AW55" i="1" s="1"/>
  <c r="AS152" i="1"/>
  <c r="AW152" i="1" s="1"/>
  <c r="AS220" i="1"/>
  <c r="AW220" i="1" s="1"/>
  <c r="AS153" i="1"/>
  <c r="AW153" i="1" s="1"/>
  <c r="AS174" i="1"/>
  <c r="AW174" i="1" s="1"/>
  <c r="AS205" i="1"/>
  <c r="AW205" i="1" s="1"/>
  <c r="AS74" i="1"/>
  <c r="AW74" i="1" s="1"/>
  <c r="AS108" i="1"/>
  <c r="AW108" i="1" s="1"/>
  <c r="AS219" i="1"/>
  <c r="AW219" i="1" s="1"/>
  <c r="AS70" i="1"/>
  <c r="AW70" i="1" s="1"/>
  <c r="AS160" i="1"/>
  <c r="AW160" i="1" s="1"/>
  <c r="AS154" i="1"/>
  <c r="AW154" i="1" s="1"/>
  <c r="AS134" i="1"/>
  <c r="AW134" i="1" s="1"/>
  <c r="AS177" i="1"/>
  <c r="AW177" i="1" s="1"/>
  <c r="AS158" i="1"/>
  <c r="AW158" i="1" s="1"/>
  <c r="AS137" i="1"/>
  <c r="AW137" i="1" s="1"/>
  <c r="AS33" i="1"/>
  <c r="AW33" i="1" s="1"/>
  <c r="AS118" i="1"/>
  <c r="AW118" i="1" s="1"/>
  <c r="AS94" i="1"/>
  <c r="AW94" i="1" s="1"/>
  <c r="AS88" i="1"/>
  <c r="AW88" i="1" s="1"/>
  <c r="AS41" i="1"/>
  <c r="AW41" i="1" s="1"/>
  <c r="AS123" i="1"/>
  <c r="AW123" i="1" s="1"/>
  <c r="AS198" i="1"/>
  <c r="AW198" i="1" s="1"/>
  <c r="AS195" i="1"/>
  <c r="AW195" i="1" s="1"/>
  <c r="AS150" i="1"/>
  <c r="AW150" i="1" s="1"/>
  <c r="AS229" i="1"/>
  <c r="AW229" i="1" s="1"/>
  <c r="AS143" i="1"/>
  <c r="AW143" i="1" s="1"/>
  <c r="AS178" i="1"/>
  <c r="AW178" i="1" s="1"/>
  <c r="AS193" i="1"/>
  <c r="AW193" i="1" s="1"/>
  <c r="AS63" i="1"/>
  <c r="AW63" i="1" s="1"/>
  <c r="AS180" i="1"/>
  <c r="AW180" i="1" s="1"/>
  <c r="AS156" i="1"/>
  <c r="AW156" i="1" s="1"/>
  <c r="AS202" i="1"/>
  <c r="AW202" i="1" s="1"/>
  <c r="AS68" i="1"/>
  <c r="AW68" i="1" s="1"/>
  <c r="AS136" i="1"/>
  <c r="AW136" i="1" s="1"/>
  <c r="AS49" i="1"/>
  <c r="AW49" i="1" s="1"/>
  <c r="AS58" i="1"/>
  <c r="AW58" i="1" s="1"/>
  <c r="AS190" i="1"/>
  <c r="AW190" i="1" s="1"/>
  <c r="AS32" i="1"/>
  <c r="AW32" i="1" s="1"/>
  <c r="AS120" i="1"/>
  <c r="AW120" i="1" s="1"/>
  <c r="AS218" i="1"/>
  <c r="AW218" i="1" s="1"/>
  <c r="AS128" i="1"/>
  <c r="AW128" i="1" s="1"/>
  <c r="AS192" i="1"/>
  <c r="AW192" i="1" s="1"/>
  <c r="AS237" i="1"/>
  <c r="AW237" i="1" s="1"/>
  <c r="AS113" i="1"/>
  <c r="AW113" i="1" s="1"/>
  <c r="AS112" i="1"/>
  <c r="AW112" i="1" s="1"/>
  <c r="AS196" i="1"/>
  <c r="AW196" i="1" s="1"/>
  <c r="AS131" i="1"/>
  <c r="AW131" i="1" s="1"/>
  <c r="AS208" i="1"/>
  <c r="AW208" i="1" s="1"/>
  <c r="AS157" i="1"/>
  <c r="AW157" i="1" s="1"/>
  <c r="AS127" i="1"/>
  <c r="AW127" i="1" s="1"/>
  <c r="AS238" i="1"/>
  <c r="AW238" i="1" s="1"/>
  <c r="AS144" i="1"/>
  <c r="AW144" i="1" s="1"/>
  <c r="AS165" i="1"/>
  <c r="AW165" i="1" s="1"/>
  <c r="AS201" i="1"/>
  <c r="AW201" i="1" s="1"/>
  <c r="AS69" i="1"/>
  <c r="AW69" i="1" s="1"/>
  <c r="AS8" i="1"/>
  <c r="AW8" i="1" s="1"/>
  <c r="AS251" i="1"/>
  <c r="AW251" i="1" s="1"/>
  <c r="AS122" i="1"/>
  <c r="AW122" i="1" s="1"/>
  <c r="AS73" i="1"/>
  <c r="AW73" i="1" s="1"/>
  <c r="AS102" i="1"/>
  <c r="AW102" i="1" s="1"/>
  <c r="AS142" i="1"/>
  <c r="AW142" i="1" s="1"/>
  <c r="AS228" i="1"/>
  <c r="AW228" i="1" s="1"/>
  <c r="AS185" i="1"/>
  <c r="AW185" i="1" s="1"/>
  <c r="AS230" i="1"/>
  <c r="AW230" i="1" s="1"/>
  <c r="AS260" i="1"/>
  <c r="AW260" i="1" s="1"/>
  <c r="AS126" i="1"/>
  <c r="AW126" i="1" s="1"/>
  <c r="AS65" i="1"/>
  <c r="AW65" i="1" s="1"/>
  <c r="AS203" i="1"/>
  <c r="AW203" i="1" s="1"/>
  <c r="AS147" i="1"/>
  <c r="AW147" i="1" s="1"/>
  <c r="AS248" i="1"/>
  <c r="AW248" i="1" s="1"/>
  <c r="AS254" i="1"/>
  <c r="AW254" i="1" s="1"/>
  <c r="AS172" i="1"/>
  <c r="AW172" i="1" s="1"/>
  <c r="AS226" i="1"/>
  <c r="AW226" i="1" s="1"/>
  <c r="AS221" i="1"/>
  <c r="AW221" i="1" s="1"/>
  <c r="AS217" i="1"/>
  <c r="AW217" i="1" s="1"/>
  <c r="AS67" i="1"/>
  <c r="AW67" i="1" s="1"/>
  <c r="AS91" i="1"/>
  <c r="AW91" i="1" s="1"/>
  <c r="AS269" i="1"/>
  <c r="AW269" i="1" s="1"/>
  <c r="AS163" i="1"/>
  <c r="AW163" i="1" s="1"/>
  <c r="AS175" i="1"/>
  <c r="AW175" i="1" s="1"/>
  <c r="AS100" i="1"/>
  <c r="AW100" i="1" s="1"/>
  <c r="AS212" i="1"/>
  <c r="AW212" i="1" s="1"/>
  <c r="AS232" i="1"/>
  <c r="AW232" i="1" s="1"/>
  <c r="AS285" i="1"/>
  <c r="AW285" i="1" s="1"/>
  <c r="AS277" i="1"/>
  <c r="AW277" i="1" s="1"/>
  <c r="AS187" i="1"/>
  <c r="AW187" i="1" s="1"/>
  <c r="AS169" i="1"/>
  <c r="AW169" i="1" s="1"/>
  <c r="AS133" i="1"/>
  <c r="AW133" i="1" s="1"/>
  <c r="AS103" i="1"/>
  <c r="AW103" i="1" s="1"/>
  <c r="AS223" i="1"/>
  <c r="AW223" i="1" s="1"/>
  <c r="AS188" i="1"/>
  <c r="AW188" i="1" s="1"/>
  <c r="AS80" i="1"/>
  <c r="AW80" i="1" s="1"/>
  <c r="AS225" i="1"/>
  <c r="AW225" i="1" s="1"/>
  <c r="AS236" i="1"/>
  <c r="AW236" i="1" s="1"/>
  <c r="AS145" i="1"/>
  <c r="AW145" i="1" s="1"/>
  <c r="AS162" i="1"/>
  <c r="AW162" i="1" s="1"/>
  <c r="AS214" i="1"/>
  <c r="AW214" i="1" s="1"/>
  <c r="AS189" i="1"/>
  <c r="AW189" i="1" s="1"/>
  <c r="AS141" i="1"/>
  <c r="AW141" i="1" s="1"/>
  <c r="AS227" i="1"/>
  <c r="AW227" i="1" s="1"/>
  <c r="AS255" i="1"/>
  <c r="AW255" i="1" s="1"/>
  <c r="AS135" i="1"/>
  <c r="AW135" i="1" s="1"/>
  <c r="AS222" i="1"/>
  <c r="AW222" i="1" s="1"/>
  <c r="AS183" i="1"/>
  <c r="AW183" i="1" s="1"/>
  <c r="AS215" i="1"/>
  <c r="AW215" i="1" s="1"/>
  <c r="AS313" i="1"/>
  <c r="AW313" i="1" s="1"/>
  <c r="AS241" i="1"/>
  <c r="AW241" i="1" s="1"/>
  <c r="AS247" i="1"/>
  <c r="AW247" i="1" s="1"/>
  <c r="AS207" i="1"/>
  <c r="AW207" i="1" s="1"/>
  <c r="AS159" i="1"/>
  <c r="AW159" i="1" s="1"/>
  <c r="AS275" i="1"/>
  <c r="AW275" i="1" s="1"/>
  <c r="AS244" i="1"/>
  <c r="AW244" i="1" s="1"/>
  <c r="AS312" i="1"/>
  <c r="AW312" i="1" s="1"/>
  <c r="AS171" i="1"/>
  <c r="AW171" i="1" s="1"/>
  <c r="AS250" i="1"/>
  <c r="AW250" i="1" s="1"/>
  <c r="AS167" i="1"/>
  <c r="AW167" i="1" s="1"/>
  <c r="AS182" i="1"/>
  <c r="AW182" i="1" s="1"/>
  <c r="AS297" i="1"/>
  <c r="AW297" i="1" s="1"/>
  <c r="AS164" i="1"/>
  <c r="AW164" i="1" s="1"/>
  <c r="AS200" i="1"/>
  <c r="AW200" i="1" s="1"/>
  <c r="AS263" i="1"/>
  <c r="AW263" i="1" s="1"/>
  <c r="AS124" i="1"/>
  <c r="AW124" i="1" s="1"/>
  <c r="AS149" i="1"/>
  <c r="AW149" i="1" s="1"/>
  <c r="AS242" i="1"/>
  <c r="AW242" i="1" s="1"/>
  <c r="AS119" i="1"/>
  <c r="AW119" i="1" s="1"/>
  <c r="AS294" i="1"/>
  <c r="AW294" i="1" s="1"/>
  <c r="AS257" i="1"/>
  <c r="AW257" i="1" s="1"/>
  <c r="AS252" i="1"/>
  <c r="AW252" i="1" s="1"/>
  <c r="AS268" i="1"/>
  <c r="AW268" i="1" s="1"/>
  <c r="AS86" i="1"/>
  <c r="AW86" i="1" s="1"/>
  <c r="AS280" i="1"/>
  <c r="AW280" i="1" s="1"/>
  <c r="AS243" i="1"/>
  <c r="AW243" i="1" s="1"/>
  <c r="AS239" i="1"/>
  <c r="AW239" i="1" s="1"/>
  <c r="AS295" i="1"/>
  <c r="AW295" i="1" s="1"/>
  <c r="AS264" i="1"/>
  <c r="AW264" i="1" s="1"/>
  <c r="AS266" i="1"/>
  <c r="AW266" i="1" s="1"/>
  <c r="AS289" i="1"/>
  <c r="AW289" i="1" s="1"/>
  <c r="AS194" i="1"/>
  <c r="AW194" i="1" s="1"/>
  <c r="AS245" i="1"/>
  <c r="AW245" i="1" s="1"/>
  <c r="AS79" i="1"/>
  <c r="AW79" i="1" s="1"/>
  <c r="AS292" i="1"/>
  <c r="AW292" i="1" s="1"/>
  <c r="AS276" i="1"/>
  <c r="AW276" i="1" s="1"/>
  <c r="AS271" i="1"/>
  <c r="AW271" i="1" s="1"/>
  <c r="AS261" i="1"/>
  <c r="AW261" i="1" s="1"/>
  <c r="AS291" i="1"/>
  <c r="AW291" i="1" s="1"/>
  <c r="AS318" i="1"/>
  <c r="AW318" i="1" s="1"/>
  <c r="AS270" i="1"/>
  <c r="AW270" i="1" s="1"/>
  <c r="AS287" i="1"/>
  <c r="AW287" i="1" s="1"/>
  <c r="AS173" i="1"/>
  <c r="AW173" i="1" s="1"/>
  <c r="AS286" i="1"/>
  <c r="AW286" i="1" s="1"/>
  <c r="AS209" i="1"/>
  <c r="AW209" i="1" s="1"/>
  <c r="AS337" i="1"/>
  <c r="AW337" i="1" s="1"/>
  <c r="AS278" i="1"/>
  <c r="AW278" i="1" s="1"/>
  <c r="AS258" i="1"/>
  <c r="AW258" i="1" s="1"/>
  <c r="AS303" i="1"/>
  <c r="AW303" i="1" s="1"/>
  <c r="AS110" i="1"/>
  <c r="AW110" i="1" s="1"/>
  <c r="AS186" i="1"/>
  <c r="AW186" i="1" s="1"/>
  <c r="AS283" i="1"/>
  <c r="AW283" i="1" s="1"/>
  <c r="AS224" i="1"/>
  <c r="AW224" i="1" s="1"/>
  <c r="AS305" i="1"/>
  <c r="AW305" i="1" s="1"/>
  <c r="AS240" i="1"/>
  <c r="AW240" i="1" s="1"/>
  <c r="AS253" i="1"/>
  <c r="AW253" i="1" s="1"/>
  <c r="AS210" i="1"/>
  <c r="AW210" i="1" s="1"/>
  <c r="AS293" i="1"/>
  <c r="AW293" i="1" s="1"/>
  <c r="AS132" i="1"/>
  <c r="AW132" i="1" s="1"/>
  <c r="AS328" i="1"/>
  <c r="AW328" i="1" s="1"/>
  <c r="AS345" i="1"/>
  <c r="AW345" i="1" s="1"/>
  <c r="AS265" i="1"/>
  <c r="AW265" i="1" s="1"/>
  <c r="AS249" i="1"/>
  <c r="AW249" i="1" s="1"/>
  <c r="AS340" i="1"/>
  <c r="AW340" i="1" s="1"/>
  <c r="AS231" i="1"/>
  <c r="AW231" i="1" s="1"/>
  <c r="AS296" i="1"/>
  <c r="AW296" i="1" s="1"/>
  <c r="AS256" i="1"/>
  <c r="AW256" i="1" s="1"/>
  <c r="AS246" i="1"/>
  <c r="AW246" i="1" s="1"/>
  <c r="AS234" i="1"/>
  <c r="AW234" i="1" s="1"/>
  <c r="AS204" i="1"/>
  <c r="AW204" i="1" s="1"/>
  <c r="AS130" i="1"/>
  <c r="AW130" i="1" s="1"/>
  <c r="AS233" i="1"/>
  <c r="AW233" i="1" s="1"/>
  <c r="AS148" i="1"/>
  <c r="AW148" i="1" s="1"/>
  <c r="AS306" i="1"/>
  <c r="AW306" i="1" s="1"/>
  <c r="AS326" i="1"/>
  <c r="AW326" i="1" s="1"/>
  <c r="AS307" i="1"/>
  <c r="AW307" i="1" s="1"/>
  <c r="AS216" i="1"/>
  <c r="AW216" i="1" s="1"/>
  <c r="AS273" i="1"/>
  <c r="AW273" i="1" s="1"/>
  <c r="AS274" i="1"/>
  <c r="AW274" i="1" s="1"/>
  <c r="AS333" i="1"/>
  <c r="AW333" i="1" s="1"/>
  <c r="AS125" i="1"/>
  <c r="AW125" i="1" s="1"/>
  <c r="AS309" i="1"/>
  <c r="AW309" i="1" s="1"/>
  <c r="AS290" i="1"/>
  <c r="AW290" i="1" s="1"/>
  <c r="AS181" i="1"/>
  <c r="AW181" i="1" s="1"/>
  <c r="AS211" i="1"/>
  <c r="AW211" i="1" s="1"/>
  <c r="AS284" i="1"/>
  <c r="AW284" i="1" s="1"/>
  <c r="AS279" i="1"/>
  <c r="AW279" i="1" s="1"/>
  <c r="AS281" i="1"/>
  <c r="AW281" i="1" s="1"/>
  <c r="AS235" i="1"/>
  <c r="AW235" i="1" s="1"/>
  <c r="AS155" i="1"/>
  <c r="AW155" i="1" s="1"/>
  <c r="AS151" i="1"/>
  <c r="AW151" i="1" s="1"/>
  <c r="AS304" i="1"/>
  <c r="AW304" i="1" s="1"/>
  <c r="AS262" i="1"/>
  <c r="AW262" i="1" s="1"/>
  <c r="AS300" i="1"/>
  <c r="AW300" i="1" s="1"/>
  <c r="AS330" i="1"/>
  <c r="AW330" i="1" s="1"/>
  <c r="AS317" i="1"/>
  <c r="AW317" i="1" s="1"/>
  <c r="AS310" i="1"/>
  <c r="AW310" i="1" s="1"/>
  <c r="AS288" i="1"/>
  <c r="AW288" i="1" s="1"/>
  <c r="AS324" i="1"/>
  <c r="AW324" i="1" s="1"/>
  <c r="AS299" i="1"/>
  <c r="AW299" i="1" s="1"/>
  <c r="AS319" i="1"/>
  <c r="AW319" i="1" s="1"/>
  <c r="AS272" i="1"/>
  <c r="AW272" i="1" s="1"/>
  <c r="AS308" i="1"/>
  <c r="AW308" i="1" s="1"/>
  <c r="AS267" i="1"/>
  <c r="AW267" i="1" s="1"/>
  <c r="AS146" i="1"/>
  <c r="AW146" i="1" s="1"/>
  <c r="AS329" i="1"/>
  <c r="AW329" i="1" s="1"/>
  <c r="AS331" i="1"/>
  <c r="AW331" i="1" s="1"/>
  <c r="AS332" i="1"/>
  <c r="AW332" i="1" s="1"/>
  <c r="AS301" i="1"/>
  <c r="AW301" i="1" s="1"/>
  <c r="AS335" i="1"/>
  <c r="AW335" i="1" s="1"/>
  <c r="AS166" i="1"/>
  <c r="AW166" i="1" s="1"/>
  <c r="AS338" i="1"/>
  <c r="AW338" i="1" s="1"/>
  <c r="AS315" i="1"/>
  <c r="AW315" i="1" s="1"/>
  <c r="AS206" i="1"/>
  <c r="AW206" i="1" s="1"/>
  <c r="AS322" i="1"/>
  <c r="AW322" i="1" s="1"/>
  <c r="AS325" i="1"/>
  <c r="AW325" i="1" s="1"/>
  <c r="AS316" i="1"/>
  <c r="AW316" i="1" s="1"/>
  <c r="AS197" i="1"/>
  <c r="AW197" i="1" s="1"/>
  <c r="AS339" i="1"/>
  <c r="AW339" i="1" s="1"/>
  <c r="AS336" i="1"/>
  <c r="AW336" i="1" s="1"/>
  <c r="AS259" i="1"/>
  <c r="AW259" i="1" s="1"/>
  <c r="AS298" i="1"/>
  <c r="AW298" i="1" s="1"/>
  <c r="AS302" i="1"/>
  <c r="AW302" i="1" s="1"/>
  <c r="AS314" i="1"/>
  <c r="AW314" i="1" s="1"/>
  <c r="AS321" i="1"/>
  <c r="AW321" i="1" s="1"/>
  <c r="AS168" i="1"/>
  <c r="AW168" i="1" s="1"/>
  <c r="AS320" i="1"/>
  <c r="AW320" i="1" s="1"/>
  <c r="AS344" i="1"/>
  <c r="AW344" i="1" s="1"/>
  <c r="AS341" i="1"/>
  <c r="AW341" i="1" s="1"/>
  <c r="AS311" i="1"/>
  <c r="AW311" i="1" s="1"/>
  <c r="AS342" i="1"/>
  <c r="AW342" i="1" s="1"/>
  <c r="AS327" i="1"/>
  <c r="AW327" i="1" s="1"/>
  <c r="AS282" i="1"/>
  <c r="AW282" i="1" s="1"/>
  <c r="AS334" i="1"/>
  <c r="AW334" i="1" s="1"/>
  <c r="AS343" i="1"/>
  <c r="AW343" i="1" s="1"/>
  <c r="AS323" i="1"/>
  <c r="AW323" i="1" s="1"/>
  <c r="AS346" i="1"/>
  <c r="AW346" i="1" s="1"/>
  <c r="AS347" i="1"/>
  <c r="AW347" i="1" s="1"/>
  <c r="AS3" i="1"/>
  <c r="AW3" i="1" s="1"/>
  <c r="Y183" i="1" l="1"/>
  <c r="AI183" i="1" s="1"/>
  <c r="Y28" i="1"/>
  <c r="AI28" i="1" s="1"/>
  <c r="AL28" i="1" s="1"/>
  <c r="Y278" i="1"/>
  <c r="AI278" i="1" s="1"/>
  <c r="Y296" i="1"/>
  <c r="AI296" i="1" s="1"/>
  <c r="AJ296" i="1" s="1"/>
  <c r="Y311" i="1"/>
  <c r="AI311" i="1" s="1"/>
  <c r="AL311" i="1" s="1"/>
  <c r="Y256" i="1"/>
  <c r="AI256" i="1" s="1"/>
  <c r="AJ256" i="1" s="1"/>
  <c r="Y35" i="1"/>
  <c r="AI35" i="1" s="1"/>
  <c r="AJ35" i="1" s="1"/>
  <c r="Y177" i="1"/>
  <c r="AI177" i="1" s="1"/>
  <c r="Y56" i="1"/>
  <c r="AI56" i="1" s="1"/>
  <c r="Y201" i="1"/>
  <c r="AI201" i="1" s="1"/>
  <c r="AL201" i="1" s="1"/>
  <c r="Y121" i="1"/>
  <c r="AI121" i="1" s="1"/>
  <c r="AL121" i="1" s="1"/>
  <c r="Y261" i="1"/>
  <c r="AI261" i="1" s="1"/>
  <c r="AL261" i="1" s="1"/>
  <c r="Y144" i="1"/>
  <c r="AI144" i="1" s="1"/>
  <c r="Y287" i="1"/>
  <c r="AI287" i="1" s="1"/>
  <c r="Y123" i="1"/>
  <c r="AI123" i="1" s="1"/>
  <c r="Y290" i="1"/>
  <c r="AI290" i="1" s="1"/>
  <c r="Y39" i="1"/>
  <c r="AI39" i="1" s="1"/>
  <c r="AL39" i="1" s="1"/>
  <c r="Y176" i="1"/>
  <c r="AI176" i="1" s="1"/>
  <c r="Y142" i="1"/>
  <c r="AI142" i="1" s="1"/>
  <c r="Y48" i="1"/>
  <c r="AI48" i="1" s="1"/>
  <c r="Y186" i="1"/>
  <c r="AI186" i="1" s="1"/>
  <c r="AJ186" i="1" s="1"/>
  <c r="Y329" i="1"/>
  <c r="AI329" i="1" s="1"/>
  <c r="Y72" i="1"/>
  <c r="AI72" i="1" s="1"/>
  <c r="AL72" i="1" s="1"/>
  <c r="Y212" i="1"/>
  <c r="AI212" i="1" s="1"/>
  <c r="Y127" i="1"/>
  <c r="AI127" i="1" s="1"/>
  <c r="Y9" i="1"/>
  <c r="AI9" i="1" s="1"/>
  <c r="AL9" i="1" s="1"/>
  <c r="Y138" i="1"/>
  <c r="AI138" i="1" s="1"/>
  <c r="Y276" i="1"/>
  <c r="AI276" i="1" s="1"/>
  <c r="Y15" i="1"/>
  <c r="AI15" i="1" s="1"/>
  <c r="Y156" i="1"/>
  <c r="AI156" i="1" s="1"/>
  <c r="Y162" i="1"/>
  <c r="AI162" i="1" s="1"/>
  <c r="Y98" i="1"/>
  <c r="AI98" i="1" s="1"/>
  <c r="AL98" i="1" s="1"/>
  <c r="Y259" i="1"/>
  <c r="AI259" i="1" s="1"/>
  <c r="AJ259" i="1" s="1"/>
  <c r="Y59" i="1"/>
  <c r="AI59" i="1" s="1"/>
  <c r="Y342" i="1"/>
  <c r="AI342" i="1" s="1"/>
  <c r="Y223" i="1"/>
  <c r="AI223" i="1" s="1"/>
  <c r="Y135" i="1"/>
  <c r="AI135" i="1" s="1"/>
  <c r="Y132" i="1"/>
  <c r="AI132" i="1" s="1"/>
  <c r="Y285" i="1"/>
  <c r="AI285" i="1" s="1"/>
  <c r="AL285" i="1" s="1"/>
  <c r="Y21" i="1"/>
  <c r="AI21" i="1" s="1"/>
  <c r="Y62" i="1"/>
  <c r="AI62" i="1" s="1"/>
  <c r="AJ62" i="1" s="1"/>
  <c r="Y200" i="1"/>
  <c r="AI200" i="1" s="1"/>
  <c r="AJ200" i="1" s="1"/>
  <c r="Y288" i="1"/>
  <c r="AI288" i="1" s="1"/>
  <c r="Y24" i="1"/>
  <c r="AI24" i="1" s="1"/>
  <c r="Y171" i="1"/>
  <c r="AI171" i="1" s="1"/>
  <c r="Y18" i="1"/>
  <c r="AI18" i="1" s="1"/>
  <c r="Y131" i="1"/>
  <c r="AI131" i="1" s="1"/>
  <c r="AJ131" i="1" s="1"/>
  <c r="Y67" i="1"/>
  <c r="AI67" i="1" s="1"/>
  <c r="Y213" i="1"/>
  <c r="AI213" i="1" s="1"/>
  <c r="Y93" i="1"/>
  <c r="AI93" i="1" s="1"/>
  <c r="AL93" i="1" s="1"/>
  <c r="Y233" i="1"/>
  <c r="AI233" i="1" s="1"/>
  <c r="Y13" i="1"/>
  <c r="AI13" i="1" s="1"/>
  <c r="Y149" i="1"/>
  <c r="AI149" i="1" s="1"/>
  <c r="Y217" i="1"/>
  <c r="AI217" i="1" s="1"/>
  <c r="Y160" i="1"/>
  <c r="AI160" i="1" s="1"/>
  <c r="AJ160" i="1" s="1"/>
  <c r="Y40" i="1"/>
  <c r="AI40" i="1" s="1"/>
  <c r="AL40" i="1" s="1"/>
  <c r="Y111" i="1"/>
  <c r="AI111" i="1" s="1"/>
  <c r="Y283" i="1"/>
  <c r="AI283" i="1" s="1"/>
  <c r="AJ283" i="1" s="1"/>
  <c r="Y75" i="1"/>
  <c r="AI75" i="1" s="1"/>
  <c r="AL75" i="1" s="1"/>
  <c r="Y222" i="1"/>
  <c r="AI222" i="1" s="1"/>
  <c r="Y107" i="1"/>
  <c r="AI107" i="1" s="1"/>
  <c r="Y247" i="1"/>
  <c r="AI247" i="1" s="1"/>
  <c r="Y20" i="1"/>
  <c r="AI20" i="1" s="1"/>
  <c r="Y8" i="1"/>
  <c r="AI8" i="1" s="1"/>
  <c r="AL8" i="1" s="1"/>
  <c r="Y164" i="1"/>
  <c r="AI164" i="1" s="1"/>
  <c r="AJ164" i="1" s="1"/>
  <c r="Y229" i="1"/>
  <c r="AI229" i="1" s="1"/>
  <c r="Y251" i="1"/>
  <c r="AI251" i="1" s="1"/>
  <c r="AL251" i="1" s="1"/>
  <c r="Y23" i="1"/>
  <c r="AI23" i="1" s="1"/>
  <c r="AJ23" i="1" s="1"/>
  <c r="Y79" i="1"/>
  <c r="AI79" i="1" s="1"/>
  <c r="Y236" i="1"/>
  <c r="AI236" i="1" s="1"/>
  <c r="Y116" i="1"/>
  <c r="AI116" i="1" s="1"/>
  <c r="Y258" i="1"/>
  <c r="AI258" i="1" s="1"/>
  <c r="Y166" i="1"/>
  <c r="AI166" i="1" s="1"/>
  <c r="AL166" i="1" s="1"/>
  <c r="Y168" i="1"/>
  <c r="AI168" i="1" s="1"/>
  <c r="Y320" i="1"/>
  <c r="AI320" i="1" s="1"/>
  <c r="Y54" i="1"/>
  <c r="AI54" i="1" s="1"/>
  <c r="AL54" i="1" s="1"/>
  <c r="Y203" i="1"/>
  <c r="AI203" i="1" s="1"/>
  <c r="AL203" i="1" s="1"/>
  <c r="Y90" i="1"/>
  <c r="AI90" i="1" s="1"/>
  <c r="Y241" i="1"/>
  <c r="AI241" i="1" s="1"/>
  <c r="Y325" i="1"/>
  <c r="AI325" i="1" s="1"/>
  <c r="Y304" i="1"/>
  <c r="AI304" i="1" s="1"/>
  <c r="Y272" i="1"/>
  <c r="AI272" i="1" s="1"/>
  <c r="AJ272" i="1" s="1"/>
  <c r="Y109" i="1"/>
  <c r="AI109" i="1" s="1"/>
  <c r="Y245" i="1"/>
  <c r="AI245" i="1" s="1"/>
  <c r="Y270" i="1"/>
  <c r="AI270" i="1" s="1"/>
  <c r="Y193" i="1"/>
  <c r="AI193" i="1" s="1"/>
  <c r="Y125" i="1"/>
  <c r="AI125" i="1" s="1"/>
  <c r="Y113" i="1"/>
  <c r="AI113" i="1" s="1"/>
  <c r="Y260" i="1"/>
  <c r="AI260" i="1" s="1"/>
  <c r="Y282" i="1"/>
  <c r="AI282" i="1" s="1"/>
  <c r="AJ282" i="1" s="1"/>
  <c r="Y61" i="1"/>
  <c r="AI61" i="1" s="1"/>
  <c r="Y197" i="1"/>
  <c r="AI197" i="1" s="1"/>
  <c r="Y344" i="1"/>
  <c r="AI344" i="1" s="1"/>
  <c r="AJ344" i="1" s="1"/>
  <c r="Y87" i="1"/>
  <c r="AI87" i="1" s="1"/>
  <c r="Y226" i="1"/>
  <c r="AI226" i="1" s="1"/>
  <c r="Y228" i="1"/>
  <c r="AI228" i="1" s="1"/>
  <c r="AJ228" i="1" s="1"/>
  <c r="Y89" i="1"/>
  <c r="AI89" i="1" s="1"/>
  <c r="Y227" i="1"/>
  <c r="AI227" i="1" s="1"/>
  <c r="Y6" i="1"/>
  <c r="AI6" i="1" s="1"/>
  <c r="Y129" i="1"/>
  <c r="AI129" i="1" s="1"/>
  <c r="AL129" i="1" s="1"/>
  <c r="Y271" i="1"/>
  <c r="AI271" i="1" s="1"/>
  <c r="Y4" i="1"/>
  <c r="AI4" i="1" s="1"/>
  <c r="Y82" i="1"/>
  <c r="AI82" i="1" s="1"/>
  <c r="Y240" i="1"/>
  <c r="AI240" i="1" s="1"/>
  <c r="Y314" i="1"/>
  <c r="AI314" i="1" s="1"/>
  <c r="Y133" i="1"/>
  <c r="AI133" i="1" s="1"/>
  <c r="Y281" i="1"/>
  <c r="AI281" i="1" s="1"/>
  <c r="Y307" i="1"/>
  <c r="AI307" i="1" s="1"/>
  <c r="Y102" i="1"/>
  <c r="AI102" i="1" s="1"/>
  <c r="Y103" i="1"/>
  <c r="AI103" i="1" s="1"/>
  <c r="Y249" i="1"/>
  <c r="AI249" i="1" s="1"/>
  <c r="AL249" i="1" s="1"/>
  <c r="Y100" i="1"/>
  <c r="AI100" i="1" s="1"/>
  <c r="Y326" i="1"/>
  <c r="AI326" i="1" s="1"/>
  <c r="AL326" i="1" s="1"/>
  <c r="Y105" i="1"/>
  <c r="AI105" i="1" s="1"/>
  <c r="Y136" i="1"/>
  <c r="AI136" i="1" s="1"/>
  <c r="Y194" i="1"/>
  <c r="AI194" i="1" s="1"/>
  <c r="AJ194" i="1" s="1"/>
  <c r="Y5" i="1"/>
  <c r="AI5" i="1" s="1"/>
  <c r="AL5" i="1" s="1"/>
  <c r="Y30" i="1"/>
  <c r="AI30" i="1" s="1"/>
  <c r="AL30" i="1" s="1"/>
  <c r="Y118" i="1"/>
  <c r="AI118" i="1" s="1"/>
  <c r="Y25" i="1"/>
  <c r="AI25" i="1" s="1"/>
  <c r="AJ25" i="1" s="1"/>
  <c r="AI2" i="1"/>
  <c r="AJ2" i="1" s="1"/>
  <c r="AI99" i="1"/>
  <c r="AJ99" i="1" s="1"/>
  <c r="AI239" i="1"/>
  <c r="AL239" i="1" s="1"/>
  <c r="AI96" i="1"/>
  <c r="AI83" i="1"/>
  <c r="AJ83" i="1" s="1"/>
  <c r="AI225" i="1"/>
  <c r="AJ225" i="1" s="1"/>
  <c r="AI165" i="1"/>
  <c r="AL165" i="1" s="1"/>
  <c r="AI38" i="1"/>
  <c r="AL38" i="1" s="1"/>
  <c r="AI181" i="1"/>
  <c r="AL181" i="1" s="1"/>
  <c r="AI55" i="1"/>
  <c r="AL55" i="1" s="1"/>
  <c r="AI208" i="1"/>
  <c r="AL208" i="1" s="1"/>
  <c r="AI22" i="1"/>
  <c r="AL22" i="1" s="1"/>
  <c r="AI80" i="1"/>
  <c r="AL80" i="1" s="1"/>
  <c r="AI242" i="1"/>
  <c r="AJ242" i="1" s="1"/>
  <c r="AI32" i="1"/>
  <c r="AL32" i="1" s="1"/>
  <c r="AI175" i="1"/>
  <c r="AL175" i="1" s="1"/>
  <c r="AI310" i="1"/>
  <c r="AL310" i="1" s="1"/>
  <c r="AI309" i="1"/>
  <c r="AL309" i="1" s="1"/>
  <c r="AI85" i="1"/>
  <c r="AL85" i="1" s="1"/>
  <c r="AI128" i="1"/>
  <c r="AL128" i="1" s="1"/>
  <c r="AI47" i="1"/>
  <c r="AJ47" i="1" s="1"/>
  <c r="AI337" i="1"/>
  <c r="AL337" i="1" s="1"/>
  <c r="AI130" i="1"/>
  <c r="AJ130" i="1" s="1"/>
  <c r="AI204" i="1"/>
  <c r="AJ204" i="1" s="1"/>
  <c r="AI146" i="1"/>
  <c r="AJ146" i="1" s="1"/>
  <c r="AI293" i="1"/>
  <c r="AJ293" i="1" s="1"/>
  <c r="AI71" i="1"/>
  <c r="AL71" i="1" s="1"/>
  <c r="AI210" i="1"/>
  <c r="AL210" i="1" s="1"/>
  <c r="AI86" i="1"/>
  <c r="AL86" i="1" s="1"/>
  <c r="AI37" i="1"/>
  <c r="AJ37" i="1" s="1"/>
  <c r="AI180" i="1"/>
  <c r="AJ180" i="1" s="1"/>
  <c r="AI313" i="1"/>
  <c r="AL313" i="1" s="1"/>
  <c r="AI29" i="1"/>
  <c r="AL29" i="1" s="1"/>
  <c r="AI34" i="1"/>
  <c r="AJ34" i="1" s="1"/>
  <c r="AI60" i="1"/>
  <c r="AL60" i="1" s="1"/>
  <c r="AI205" i="1"/>
  <c r="AL205" i="1" s="1"/>
  <c r="AI139" i="1"/>
  <c r="AJ139" i="1" s="1"/>
  <c r="AI280" i="1"/>
  <c r="AL280" i="1" s="1"/>
  <c r="AI334" i="1"/>
  <c r="AL334" i="1" s="1"/>
  <c r="AI63" i="1"/>
  <c r="AJ63" i="1" s="1"/>
  <c r="AI206" i="1"/>
  <c r="AJ206" i="1" s="1"/>
  <c r="AI137" i="1"/>
  <c r="AL137" i="1" s="1"/>
  <c r="AI74" i="1"/>
  <c r="AJ74" i="1" s="1"/>
  <c r="AI53" i="1"/>
  <c r="AJ53" i="1" s="1"/>
  <c r="AI202" i="1"/>
  <c r="AL202" i="1" s="1"/>
  <c r="AI140" i="1"/>
  <c r="AJ140" i="1" s="1"/>
  <c r="AI253" i="1"/>
  <c r="AJ253" i="1" s="1"/>
  <c r="AI154" i="1"/>
  <c r="AL154" i="1" s="1"/>
  <c r="AI92" i="1"/>
  <c r="AL92" i="1" s="1"/>
  <c r="AI238" i="1"/>
  <c r="AJ238" i="1" s="1"/>
  <c r="AI318" i="1"/>
  <c r="AJ318" i="1" s="1"/>
  <c r="AI117" i="1"/>
  <c r="AL117" i="1" s="1"/>
  <c r="AI143" i="1"/>
  <c r="AJ143" i="1" s="1"/>
  <c r="AI266" i="1"/>
  <c r="AJ266" i="1" s="1"/>
  <c r="AI147" i="1"/>
  <c r="AJ147" i="1" s="1"/>
  <c r="AI78" i="1"/>
  <c r="AL78" i="1" s="1"/>
  <c r="AI219" i="1"/>
  <c r="AJ219" i="1" s="1"/>
  <c r="AI319" i="1"/>
  <c r="AJ319" i="1" s="1"/>
  <c r="AI308" i="1"/>
  <c r="AL308" i="1" s="1"/>
  <c r="AI273" i="1"/>
  <c r="AL273" i="1" s="1"/>
  <c r="AI347" i="1"/>
  <c r="AL347" i="1" s="1"/>
  <c r="AI324" i="1"/>
  <c r="AJ324" i="1" s="1"/>
  <c r="AI7" i="1"/>
  <c r="AL7" i="1" s="1"/>
  <c r="AI145" i="1"/>
  <c r="AJ145" i="1" s="1"/>
  <c r="AI294" i="1"/>
  <c r="AL294" i="1" s="1"/>
  <c r="AI220" i="1"/>
  <c r="AJ220" i="1" s="1"/>
  <c r="AI45" i="1"/>
  <c r="AL45" i="1" s="1"/>
  <c r="AI231" i="1"/>
  <c r="AL231" i="1" s="1"/>
  <c r="AI279" i="1"/>
  <c r="AL279" i="1" s="1"/>
  <c r="AI134" i="1"/>
  <c r="AL134" i="1" s="1"/>
  <c r="AI274" i="1"/>
  <c r="AL274" i="1" s="1"/>
  <c r="AI12" i="1"/>
  <c r="AL12" i="1" s="1"/>
  <c r="AI148" i="1"/>
  <c r="AJ148" i="1" s="1"/>
  <c r="AI157" i="1"/>
  <c r="AJ157" i="1" s="1"/>
  <c r="AI299" i="1"/>
  <c r="AL299" i="1" s="1"/>
  <c r="AI51" i="1"/>
  <c r="AJ51" i="1" s="1"/>
  <c r="AI192" i="1"/>
  <c r="AL192" i="1" s="1"/>
  <c r="AI302" i="1"/>
  <c r="AJ302" i="1" s="1"/>
  <c r="AI97" i="1"/>
  <c r="AL97" i="1" s="1"/>
  <c r="AI232" i="1"/>
  <c r="AJ232" i="1" s="1"/>
  <c r="AI331" i="1"/>
  <c r="AJ331" i="1" s="1"/>
  <c r="AI321" i="1"/>
  <c r="AJ321" i="1" s="1"/>
  <c r="AI286" i="1"/>
  <c r="AJ286" i="1" s="1"/>
  <c r="AI336" i="1"/>
  <c r="AJ336" i="1" s="1"/>
  <c r="AI11" i="1"/>
  <c r="AJ11" i="1" s="1"/>
  <c r="AI159" i="1"/>
  <c r="AJ159" i="1" s="1"/>
  <c r="AI306" i="1"/>
  <c r="AJ306" i="1" s="1"/>
  <c r="AI57" i="1"/>
  <c r="AL57" i="1" s="1"/>
  <c r="AI328" i="1"/>
  <c r="AL328" i="1" s="1"/>
  <c r="AI58" i="1"/>
  <c r="AL58" i="1" s="1"/>
  <c r="AI198" i="1"/>
  <c r="AL198" i="1" s="1"/>
  <c r="AI84" i="1"/>
  <c r="AL84" i="1" s="1"/>
  <c r="AI19" i="1"/>
  <c r="AL19" i="1" s="1"/>
  <c r="AI170" i="1"/>
  <c r="AL170" i="1" s="1"/>
  <c r="AI174" i="1"/>
  <c r="AL174" i="1" s="1"/>
  <c r="AI152" i="1"/>
  <c r="AJ152" i="1" s="1"/>
  <c r="AI104" i="1"/>
  <c r="AL104" i="1" s="1"/>
  <c r="AI244" i="1"/>
  <c r="AL244" i="1" s="1"/>
  <c r="AI343" i="1"/>
  <c r="AJ343" i="1" s="1"/>
  <c r="AI332" i="1"/>
  <c r="AJ332" i="1" s="1"/>
  <c r="AI298" i="1"/>
  <c r="AJ298" i="1" s="1"/>
  <c r="AI31" i="1"/>
  <c r="AJ31" i="1" s="1"/>
  <c r="AI169" i="1"/>
  <c r="AJ169" i="1" s="1"/>
  <c r="AI316" i="1"/>
  <c r="AL316" i="1" s="1"/>
  <c r="AI69" i="1"/>
  <c r="AL69" i="1" s="1"/>
  <c r="AI178" i="1"/>
  <c r="AJ178" i="1" s="1"/>
  <c r="AI10" i="1"/>
  <c r="AJ10" i="1" s="1"/>
  <c r="AI158" i="1"/>
  <c r="AJ158" i="1" s="1"/>
  <c r="AI297" i="1"/>
  <c r="AL297" i="1" s="1"/>
  <c r="AI36" i="1"/>
  <c r="AL36" i="1" s="1"/>
  <c r="AI173" i="1"/>
  <c r="AL173" i="1" s="1"/>
  <c r="AI323" i="1"/>
  <c r="AL323" i="1" s="1"/>
  <c r="AI68" i="1"/>
  <c r="AJ68" i="1" s="1"/>
  <c r="AI14" i="1"/>
  <c r="AJ14" i="1" s="1"/>
  <c r="AI301" i="1"/>
  <c r="AL301" i="1" s="1"/>
  <c r="AI182" i="1"/>
  <c r="AL182" i="1" s="1"/>
  <c r="AI112" i="1"/>
  <c r="AL112" i="1" s="1"/>
  <c r="AI255" i="1"/>
  <c r="AJ255" i="1" s="1"/>
  <c r="AI345" i="1"/>
  <c r="AL345" i="1" s="1"/>
  <c r="AI312" i="1"/>
  <c r="AJ312" i="1" s="1"/>
  <c r="AI44" i="1"/>
  <c r="AL44" i="1" s="1"/>
  <c r="AI187" i="1"/>
  <c r="AJ187" i="1" s="1"/>
  <c r="AI330" i="1"/>
  <c r="AJ330" i="1" s="1"/>
  <c r="AI88" i="1"/>
  <c r="AJ88" i="1" s="1"/>
  <c r="AI254" i="1"/>
  <c r="AL254" i="1" s="1"/>
  <c r="AI207" i="1"/>
  <c r="AJ207" i="1" s="1"/>
  <c r="AI43" i="1"/>
  <c r="AJ43" i="1" s="1"/>
  <c r="AI191" i="1"/>
  <c r="AJ191" i="1" s="1"/>
  <c r="AI42" i="1"/>
  <c r="AJ42" i="1" s="1"/>
  <c r="AI188" i="1"/>
  <c r="AL188" i="1" s="1"/>
  <c r="AI335" i="1"/>
  <c r="AJ335" i="1" s="1"/>
  <c r="AI17" i="1"/>
  <c r="AJ17" i="1" s="1"/>
  <c r="AI167" i="1"/>
  <c r="AL167" i="1" s="1"/>
  <c r="AI50" i="1"/>
  <c r="AL50" i="1" s="1"/>
  <c r="AI196" i="1"/>
  <c r="AJ196" i="1" s="1"/>
  <c r="AI122" i="1"/>
  <c r="AJ122" i="1" s="1"/>
  <c r="AI267" i="1"/>
  <c r="AL267" i="1" s="1"/>
  <c r="AI322" i="1"/>
  <c r="AL322" i="1" s="1"/>
  <c r="AI49" i="1"/>
  <c r="AL49" i="1" s="1"/>
  <c r="AI199" i="1"/>
  <c r="AL199" i="1" s="1"/>
  <c r="AI341" i="1"/>
  <c r="AJ341" i="1" s="1"/>
  <c r="AI27" i="1"/>
  <c r="AJ27" i="1" s="1"/>
  <c r="AI110" i="1"/>
  <c r="AJ110" i="1" s="1"/>
  <c r="AI46" i="1"/>
  <c r="AL46" i="1" s="1"/>
  <c r="AI190" i="1"/>
  <c r="AL190" i="1" s="1"/>
  <c r="AI41" i="1"/>
  <c r="AL41" i="1" s="1"/>
  <c r="AI189" i="1"/>
  <c r="AJ189" i="1" s="1"/>
  <c r="AI333" i="1"/>
  <c r="AJ333" i="1" s="1"/>
  <c r="AI76" i="1"/>
  <c r="AJ76" i="1" s="1"/>
  <c r="AI214" i="1"/>
  <c r="AJ214" i="1" s="1"/>
  <c r="AI70" i="1"/>
  <c r="AL70" i="1" s="1"/>
  <c r="AI211" i="1"/>
  <c r="AL211" i="1" s="1"/>
  <c r="AI108" i="1"/>
  <c r="AL108" i="1" s="1"/>
  <c r="AI252" i="1"/>
  <c r="AJ252" i="1" s="1"/>
  <c r="AI218" i="1"/>
  <c r="AJ218" i="1" s="1"/>
  <c r="AI3" i="1"/>
  <c r="AJ3" i="1" s="1"/>
  <c r="AI150" i="1"/>
  <c r="AJ150" i="1" s="1"/>
  <c r="AI291" i="1"/>
  <c r="AL291" i="1" s="1"/>
  <c r="AI237" i="1"/>
  <c r="AJ237" i="1" s="1"/>
  <c r="AI346" i="1"/>
  <c r="AJ346" i="1" s="1"/>
  <c r="AI73" i="1"/>
  <c r="AL73" i="1" s="1"/>
  <c r="AI221" i="1"/>
  <c r="AJ221" i="1" s="1"/>
  <c r="AI151" i="1"/>
  <c r="AL151" i="1" s="1"/>
  <c r="AI64" i="1"/>
  <c r="AJ64" i="1" s="1"/>
  <c r="AI77" i="1"/>
  <c r="AJ77" i="1" s="1"/>
  <c r="AI120" i="1"/>
  <c r="AL120" i="1" s="1"/>
  <c r="AI264" i="1"/>
  <c r="AJ264" i="1" s="1"/>
  <c r="AI66" i="1"/>
  <c r="AL66" i="1" s="1"/>
  <c r="AI16" i="1"/>
  <c r="AL16" i="1" s="1"/>
  <c r="AI155" i="1"/>
  <c r="AL155" i="1" s="1"/>
  <c r="AI303" i="1"/>
  <c r="AJ303" i="1" s="1"/>
  <c r="AI250" i="1"/>
  <c r="AL250" i="1" s="1"/>
  <c r="AI95" i="1"/>
  <c r="AL95" i="1" s="1"/>
  <c r="AI234" i="1"/>
  <c r="AL234" i="1" s="1"/>
  <c r="AI185" i="1"/>
  <c r="AJ185" i="1" s="1"/>
  <c r="AI106" i="1"/>
  <c r="AL106" i="1" s="1"/>
  <c r="AI65" i="1"/>
  <c r="AL65" i="1" s="1"/>
  <c r="AI215" i="1"/>
  <c r="AJ215" i="1" s="1"/>
  <c r="AI94" i="1"/>
  <c r="AL94" i="1" s="1"/>
  <c r="AI277" i="1"/>
  <c r="AL277" i="1" s="1"/>
  <c r="AI216" i="1"/>
  <c r="AJ216" i="1" s="1"/>
  <c r="AI91" i="1"/>
  <c r="AL91" i="1" s="1"/>
  <c r="AI26" i="1"/>
  <c r="AL26" i="1" s="1"/>
  <c r="AI172" i="1"/>
  <c r="AL172" i="1" s="1"/>
  <c r="AI315" i="1"/>
  <c r="AJ315" i="1" s="1"/>
  <c r="AI262" i="1"/>
  <c r="AJ262" i="1" s="1"/>
  <c r="AI101" i="1"/>
  <c r="AL101" i="1" s="1"/>
  <c r="AI248" i="1"/>
  <c r="AL248" i="1" s="1"/>
  <c r="AI209" i="1"/>
  <c r="AJ209" i="1" s="1"/>
  <c r="AI124" i="1"/>
  <c r="AJ124" i="1" s="1"/>
  <c r="AI305" i="1"/>
  <c r="AL305" i="1" s="1"/>
  <c r="AI295" i="1"/>
  <c r="AJ295" i="1" s="1"/>
  <c r="AI163" i="1"/>
  <c r="AL163" i="1" s="1"/>
  <c r="AI81" i="1"/>
  <c r="AJ81" i="1" s="1"/>
  <c r="AI224" i="1"/>
  <c r="AJ224" i="1" s="1"/>
  <c r="AI141" i="1"/>
  <c r="AJ141" i="1" s="1"/>
  <c r="AI289" i="1"/>
  <c r="AJ289" i="1" s="1"/>
  <c r="AI230" i="1"/>
  <c r="AJ230" i="1" s="1"/>
  <c r="AI33" i="1"/>
  <c r="AJ33" i="1" s="1"/>
  <c r="AI184" i="1"/>
  <c r="AJ184" i="1" s="1"/>
  <c r="AI327" i="1"/>
  <c r="AL327" i="1" s="1"/>
  <c r="AI275" i="1"/>
  <c r="AL275" i="1" s="1"/>
  <c r="AI235" i="1"/>
  <c r="AJ235" i="1" s="1"/>
  <c r="AI114" i="1"/>
  <c r="AL114" i="1" s="1"/>
  <c r="AI257" i="1"/>
  <c r="AL257" i="1" s="1"/>
  <c r="AI243" i="1"/>
  <c r="AL243" i="1" s="1"/>
  <c r="AI153" i="1"/>
  <c r="AJ153" i="1" s="1"/>
  <c r="AI268" i="1"/>
  <c r="AL268" i="1" s="1"/>
  <c r="AI317" i="1"/>
  <c r="AJ317" i="1" s="1"/>
  <c r="AI115" i="1"/>
  <c r="AJ115" i="1" s="1"/>
  <c r="AI263" i="1"/>
  <c r="AL263" i="1" s="1"/>
  <c r="AI161" i="1"/>
  <c r="AJ161" i="1" s="1"/>
  <c r="AI119" i="1"/>
  <c r="AL119" i="1" s="1"/>
  <c r="AI265" i="1"/>
  <c r="AJ265" i="1" s="1"/>
  <c r="AI52" i="1"/>
  <c r="AJ52" i="1" s="1"/>
  <c r="AI195" i="1"/>
  <c r="AJ195" i="1" s="1"/>
  <c r="AI339" i="1"/>
  <c r="AL339" i="1" s="1"/>
  <c r="AI284" i="1"/>
  <c r="AJ284" i="1" s="1"/>
  <c r="AI246" i="1"/>
  <c r="AJ246" i="1" s="1"/>
  <c r="AI300" i="1"/>
  <c r="AL300" i="1" s="1"/>
  <c r="AI338" i="1"/>
  <c r="AJ338" i="1" s="1"/>
  <c r="AI126" i="1"/>
  <c r="AJ126" i="1" s="1"/>
  <c r="AI269" i="1"/>
  <c r="AL269" i="1" s="1"/>
  <c r="AI179" i="1"/>
  <c r="AJ179" i="1" s="1"/>
  <c r="AI292" i="1"/>
  <c r="AL292" i="1" s="1"/>
  <c r="AI340" i="1"/>
  <c r="AJ340" i="1" s="1"/>
  <c r="AJ165" i="1"/>
  <c r="AJ71" i="1"/>
  <c r="AL99" i="1" l="1"/>
  <c r="AL180" i="1"/>
  <c r="AJ198" i="1"/>
  <c r="AL43" i="1"/>
  <c r="AL143" i="1"/>
  <c r="AL304" i="1"/>
  <c r="AJ304" i="1"/>
  <c r="AL216" i="1"/>
  <c r="AJ69" i="1"/>
  <c r="AL344" i="1"/>
  <c r="AL2" i="1"/>
  <c r="AL111" i="1"/>
  <c r="AJ111" i="1"/>
  <c r="AJ6" i="1"/>
  <c r="AL6" i="1"/>
  <c r="AL83" i="1"/>
  <c r="AJ310" i="1"/>
  <c r="AJ119" i="1"/>
  <c r="AJ5" i="1"/>
  <c r="AJ171" i="1"/>
  <c r="AL171" i="1"/>
  <c r="AJ138" i="1"/>
  <c r="AL138" i="1"/>
  <c r="AJ20" i="1"/>
  <c r="AL20" i="1"/>
  <c r="AJ86" i="1"/>
  <c r="AJ192" i="1"/>
  <c r="AJ328" i="1"/>
  <c r="AL130" i="1"/>
  <c r="AL320" i="1"/>
  <c r="AJ320" i="1"/>
  <c r="AJ233" i="1"/>
  <c r="AL233" i="1"/>
  <c r="AL314" i="1"/>
  <c r="AJ314" i="1"/>
  <c r="AL125" i="1"/>
  <c r="AJ125" i="1"/>
  <c r="AL79" i="1"/>
  <c r="AJ79" i="1"/>
  <c r="AJ80" i="1"/>
  <c r="AJ38" i="1"/>
  <c r="AJ128" i="1"/>
  <c r="AL146" i="1"/>
  <c r="AJ85" i="1"/>
  <c r="AL186" i="1"/>
  <c r="AJ229" i="1"/>
  <c r="AL229" i="1"/>
  <c r="AJ226" i="1"/>
  <c r="AL226" i="1"/>
  <c r="AJ270" i="1"/>
  <c r="AL270" i="1"/>
  <c r="AJ217" i="1"/>
  <c r="AL217" i="1"/>
  <c r="AL24" i="1"/>
  <c r="AJ24" i="1"/>
  <c r="AL136" i="1"/>
  <c r="AJ136" i="1"/>
  <c r="AJ87" i="1"/>
  <c r="AL87" i="1"/>
  <c r="AL245" i="1"/>
  <c r="AJ245" i="1"/>
  <c r="AJ168" i="1"/>
  <c r="AL168" i="1"/>
  <c r="AJ149" i="1"/>
  <c r="AL149" i="1"/>
  <c r="AJ288" i="1"/>
  <c r="AL288" i="1"/>
  <c r="AJ329" i="1"/>
  <c r="AL329" i="1"/>
  <c r="AJ89" i="1"/>
  <c r="AL89" i="1"/>
  <c r="AL105" i="1"/>
  <c r="AJ105" i="1"/>
  <c r="AJ240" i="1"/>
  <c r="AL240" i="1"/>
  <c r="AL109" i="1"/>
  <c r="AJ109" i="1"/>
  <c r="AJ13" i="1"/>
  <c r="AL13" i="1"/>
  <c r="AL342" i="1"/>
  <c r="AJ342" i="1"/>
  <c r="AL4" i="1"/>
  <c r="AJ4" i="1"/>
  <c r="AJ21" i="1"/>
  <c r="AL21" i="1"/>
  <c r="AL156" i="1"/>
  <c r="AJ156" i="1"/>
  <c r="AJ48" i="1"/>
  <c r="AL48" i="1"/>
  <c r="AJ177" i="1"/>
  <c r="AL177" i="1"/>
  <c r="AJ281" i="1"/>
  <c r="AL281" i="1"/>
  <c r="AJ271" i="1"/>
  <c r="AL271" i="1"/>
  <c r="AJ61" i="1"/>
  <c r="AL61" i="1"/>
  <c r="AJ236" i="1"/>
  <c r="AL236" i="1"/>
  <c r="AL222" i="1"/>
  <c r="AJ222" i="1"/>
  <c r="AL15" i="1"/>
  <c r="AJ15" i="1"/>
  <c r="AL142" i="1"/>
  <c r="AJ142" i="1"/>
  <c r="AL56" i="1"/>
  <c r="AJ56" i="1"/>
  <c r="AJ107" i="1"/>
  <c r="AL107" i="1"/>
  <c r="AJ325" i="1"/>
  <c r="AL325" i="1"/>
  <c r="AJ213" i="1"/>
  <c r="AL213" i="1"/>
  <c r="AL276" i="1"/>
  <c r="AJ276" i="1"/>
  <c r="AL176" i="1"/>
  <c r="AJ176" i="1"/>
  <c r="AL258" i="1"/>
  <c r="AJ258" i="1"/>
  <c r="AL100" i="1"/>
  <c r="AJ100" i="1"/>
  <c r="AJ103" i="1"/>
  <c r="AL103" i="1"/>
  <c r="AL260" i="1"/>
  <c r="AJ260" i="1"/>
  <c r="AL241" i="1"/>
  <c r="AJ241" i="1"/>
  <c r="AJ67" i="1"/>
  <c r="AL67" i="1"/>
  <c r="AL132" i="1"/>
  <c r="AJ132" i="1"/>
  <c r="AL82" i="1"/>
  <c r="AJ82" i="1"/>
  <c r="AL247" i="1"/>
  <c r="AJ247" i="1"/>
  <c r="AL197" i="1"/>
  <c r="AJ197" i="1"/>
  <c r="AL118" i="1"/>
  <c r="AJ118" i="1"/>
  <c r="AJ102" i="1"/>
  <c r="AL102" i="1"/>
  <c r="AJ113" i="1"/>
  <c r="AL113" i="1"/>
  <c r="AJ90" i="1"/>
  <c r="AL90" i="1"/>
  <c r="AJ135" i="1"/>
  <c r="AL135" i="1"/>
  <c r="AJ290" i="1"/>
  <c r="AL290" i="1"/>
  <c r="AL162" i="1"/>
  <c r="AJ162" i="1"/>
  <c r="AL116" i="1"/>
  <c r="AJ116" i="1"/>
  <c r="AJ307" i="1"/>
  <c r="AL307" i="1"/>
  <c r="AL227" i="1"/>
  <c r="AJ227" i="1"/>
  <c r="AJ18" i="1"/>
  <c r="AL18" i="1"/>
  <c r="AL223" i="1"/>
  <c r="AJ223" i="1"/>
  <c r="AJ123" i="1"/>
  <c r="AL123" i="1"/>
  <c r="AL278" i="1"/>
  <c r="AJ278" i="1"/>
  <c r="AJ127" i="1"/>
  <c r="AL127" i="1"/>
  <c r="AJ287" i="1"/>
  <c r="AL287" i="1"/>
  <c r="AJ133" i="1"/>
  <c r="AL133" i="1"/>
  <c r="AJ193" i="1"/>
  <c r="AL193" i="1"/>
  <c r="AL59" i="1"/>
  <c r="AJ59" i="1"/>
  <c r="AL212" i="1"/>
  <c r="AJ212" i="1"/>
  <c r="AJ144" i="1"/>
  <c r="AL144" i="1"/>
  <c r="AL183" i="1"/>
  <c r="AJ183" i="1"/>
  <c r="AJ174" i="1"/>
  <c r="AJ205" i="1"/>
  <c r="AL289" i="1"/>
  <c r="AL253" i="1"/>
  <c r="AJ274" i="1"/>
  <c r="AJ120" i="1"/>
  <c r="AJ239" i="1"/>
  <c r="AJ55" i="1"/>
  <c r="AL331" i="1"/>
  <c r="AL124" i="1"/>
  <c r="AL148" i="1"/>
  <c r="AL147" i="1"/>
  <c r="AJ277" i="1"/>
  <c r="AJ190" i="1"/>
  <c r="AL312" i="1"/>
  <c r="AJ97" i="1"/>
  <c r="AJ163" i="1"/>
  <c r="AL318" i="1"/>
  <c r="AJ334" i="1"/>
  <c r="AJ32" i="1"/>
  <c r="AL302" i="1"/>
  <c r="AJ299" i="1"/>
  <c r="AL295" i="1"/>
  <c r="AJ49" i="1"/>
  <c r="AJ114" i="1"/>
  <c r="AL63" i="1"/>
  <c r="AJ92" i="1"/>
  <c r="AL141" i="1"/>
  <c r="AL158" i="1"/>
  <c r="AL335" i="1"/>
  <c r="AL152" i="1"/>
  <c r="AJ46" i="1"/>
  <c r="AJ182" i="1"/>
  <c r="AL189" i="1"/>
  <c r="AJ137" i="1"/>
  <c r="AL42" i="1"/>
  <c r="AL333" i="1"/>
  <c r="AJ305" i="1"/>
  <c r="AL209" i="1"/>
  <c r="AJ345" i="1"/>
  <c r="AJ73" i="1"/>
  <c r="AJ94" i="1"/>
  <c r="AL178" i="1"/>
  <c r="AL47" i="1"/>
  <c r="AJ175" i="1"/>
  <c r="AL265" i="1"/>
  <c r="AL68" i="1"/>
  <c r="AJ210" i="1"/>
  <c r="AJ65" i="1"/>
  <c r="AL255" i="1"/>
  <c r="AL10" i="1"/>
  <c r="AJ267" i="1"/>
  <c r="AJ347" i="1"/>
  <c r="AJ297" i="1"/>
  <c r="AL110" i="1"/>
  <c r="AJ280" i="1"/>
  <c r="AL284" i="1"/>
  <c r="AL81" i="1"/>
  <c r="AJ41" i="1"/>
  <c r="AJ339" i="1"/>
  <c r="AL293" i="1"/>
  <c r="AJ91" i="1"/>
  <c r="AL157" i="1"/>
  <c r="AL317" i="1"/>
  <c r="AL246" i="1"/>
  <c r="AL196" i="1"/>
  <c r="AL51" i="1"/>
  <c r="AL145" i="1"/>
  <c r="AL332" i="1"/>
  <c r="AJ170" i="1"/>
  <c r="AJ84" i="1"/>
  <c r="AL64" i="1"/>
  <c r="AL214" i="1"/>
  <c r="AL122" i="1"/>
  <c r="AL31" i="1"/>
  <c r="AL115" i="1"/>
  <c r="AJ254" i="1"/>
  <c r="AL346" i="1"/>
  <c r="AJ134" i="1"/>
  <c r="AJ301" i="1"/>
  <c r="AJ316" i="1"/>
  <c r="AJ268" i="1"/>
  <c r="AL126" i="1"/>
  <c r="AJ70" i="1"/>
  <c r="AL319" i="1"/>
  <c r="AL76" i="1"/>
  <c r="AL34" i="1"/>
  <c r="AJ311" i="1"/>
  <c r="AJ28" i="1"/>
  <c r="AJ337" i="1"/>
  <c r="AJ112" i="1"/>
  <c r="AL266" i="1"/>
  <c r="AJ188" i="1"/>
  <c r="AJ60" i="1"/>
  <c r="AJ50" i="1"/>
  <c r="AJ285" i="1"/>
  <c r="AL218" i="1"/>
  <c r="AL204" i="1"/>
  <c r="AJ202" i="1"/>
  <c r="AL256" i="1"/>
  <c r="AL161" i="1"/>
  <c r="AJ167" i="1"/>
  <c r="AJ75" i="1"/>
  <c r="AJ248" i="1"/>
  <c r="AJ203" i="1"/>
  <c r="AJ154" i="1"/>
  <c r="AL306" i="1"/>
  <c r="AJ57" i="1"/>
  <c r="AL224" i="1"/>
  <c r="AL17" i="1"/>
  <c r="AL37" i="1"/>
  <c r="AL74" i="1"/>
  <c r="AL238" i="1"/>
  <c r="AJ291" i="1"/>
  <c r="AL262" i="1"/>
  <c r="AL191" i="1"/>
  <c r="AJ54" i="1"/>
  <c r="AL164" i="1"/>
  <c r="AJ45" i="1"/>
  <c r="AL235" i="1"/>
  <c r="AJ273" i="1"/>
  <c r="AJ98" i="1"/>
  <c r="AJ263" i="1"/>
  <c r="AL338" i="1"/>
  <c r="AJ9" i="1"/>
  <c r="AL25" i="1"/>
  <c r="AJ78" i="1"/>
  <c r="AL11" i="1"/>
  <c r="AL207" i="1"/>
  <c r="AJ106" i="1"/>
  <c r="AJ244" i="1"/>
  <c r="AJ323" i="1"/>
  <c r="AL303" i="1"/>
  <c r="AL53" i="1"/>
  <c r="AJ29" i="1"/>
  <c r="AL3" i="1"/>
  <c r="AL140" i="1"/>
  <c r="AJ327" i="1"/>
  <c r="AJ251" i="1"/>
  <c r="AJ95" i="1"/>
  <c r="AJ104" i="1"/>
  <c r="AJ181" i="1"/>
  <c r="AJ261" i="1"/>
  <c r="AL282" i="1"/>
  <c r="AJ30" i="1"/>
  <c r="AL169" i="1"/>
  <c r="AJ279" i="1"/>
  <c r="AL259" i="1"/>
  <c r="AL52" i="1"/>
  <c r="AL88" i="1"/>
  <c r="AJ208" i="1"/>
  <c r="AJ300" i="1"/>
  <c r="AL160" i="1"/>
  <c r="AJ155" i="1"/>
  <c r="AL252" i="1"/>
  <c r="AJ22" i="1"/>
  <c r="AJ8" i="1"/>
  <c r="AL184" i="1"/>
  <c r="AL195" i="1"/>
  <c r="AL139" i="1"/>
  <c r="AL242" i="1"/>
  <c r="AL237" i="1"/>
  <c r="AL225" i="1"/>
  <c r="AJ269" i="1"/>
  <c r="AL228" i="1"/>
  <c r="AJ308" i="1"/>
  <c r="AJ36" i="1"/>
  <c r="AJ16" i="1"/>
  <c r="AJ117" i="1"/>
  <c r="AL206" i="1"/>
  <c r="AJ211" i="1"/>
  <c r="AJ172" i="1"/>
  <c r="AL272" i="1"/>
  <c r="AL286" i="1"/>
  <c r="AJ243" i="1"/>
  <c r="AJ249" i="1"/>
  <c r="AL77" i="1"/>
  <c r="AJ101" i="1"/>
  <c r="AJ121" i="1"/>
  <c r="AJ151" i="1"/>
  <c r="AJ66" i="1"/>
  <c r="AJ108" i="1"/>
  <c r="AL296" i="1"/>
  <c r="AL150" i="1"/>
  <c r="AJ250" i="1"/>
  <c r="AJ326" i="1"/>
  <c r="AJ275" i="1"/>
  <c r="AL220" i="1"/>
  <c r="AL324" i="1"/>
  <c r="AJ12" i="1"/>
  <c r="AL221" i="1"/>
  <c r="AL219" i="1"/>
  <c r="AJ292" i="1"/>
  <c r="AL340" i="1"/>
  <c r="AJ93" i="1"/>
  <c r="AL153" i="1"/>
  <c r="AJ72" i="1"/>
  <c r="AL62" i="1"/>
  <c r="AL131" i="1"/>
  <c r="AL330" i="1"/>
  <c r="AJ166" i="1"/>
  <c r="AJ231" i="1"/>
  <c r="AL14" i="1"/>
  <c r="AJ201" i="1"/>
  <c r="AJ19" i="1"/>
  <c r="AJ40" i="1"/>
  <c r="AJ199" i="1"/>
  <c r="AL159" i="1"/>
  <c r="AL298" i="1"/>
  <c r="AL321" i="1"/>
  <c r="AJ294" i="1"/>
  <c r="AJ26" i="1"/>
  <c r="AL187" i="1"/>
  <c r="AL343" i="1"/>
  <c r="AJ234" i="1"/>
  <c r="AL185" i="1"/>
  <c r="AL179" i="1"/>
  <c r="AL230" i="1"/>
  <c r="AL200" i="1"/>
  <c r="AL341" i="1"/>
  <c r="AL215" i="1"/>
  <c r="AL336" i="1"/>
  <c r="AJ129" i="1"/>
  <c r="AL194" i="1"/>
  <c r="AJ173" i="1"/>
  <c r="AL264" i="1"/>
  <c r="AJ7" i="1"/>
  <c r="AJ313" i="1"/>
  <c r="AJ309" i="1"/>
  <c r="AJ58" i="1"/>
  <c r="AJ39" i="1"/>
  <c r="AJ257" i="1"/>
  <c r="AL23" i="1"/>
  <c r="AL33" i="1"/>
  <c r="AL232" i="1"/>
  <c r="AJ44" i="1"/>
  <c r="AL35" i="1"/>
  <c r="AL283" i="1"/>
  <c r="AL27" i="1"/>
  <c r="AJ322" i="1"/>
  <c r="AL315" i="1"/>
  <c r="AL96" i="1"/>
  <c r="AM4" i="1" l="1"/>
  <c r="AM334" i="1"/>
  <c r="AM253" i="1"/>
  <c r="AM51" i="1"/>
  <c r="AM173" i="1"/>
  <c r="AM147" i="1"/>
  <c r="AM278" i="1"/>
  <c r="AM61" i="1"/>
  <c r="AM25" i="1"/>
  <c r="AM304" i="1"/>
  <c r="AM124" i="1"/>
  <c r="AM220" i="1"/>
  <c r="AM138" i="1"/>
  <c r="AM201" i="1"/>
  <c r="AM313" i="1"/>
  <c r="AM19" i="1"/>
  <c r="AM347" i="1"/>
  <c r="AM133" i="1"/>
  <c r="AM73" i="1"/>
  <c r="AM60" i="1"/>
  <c r="AM257" i="1"/>
  <c r="AM203" i="1"/>
  <c r="AM190" i="1"/>
  <c r="AM95" i="1"/>
  <c r="AM42" i="1"/>
  <c r="AM140" i="1"/>
  <c r="AM309" i="1"/>
  <c r="AM184" i="1"/>
  <c r="AM165" i="1"/>
  <c r="AM162" i="1"/>
  <c r="AM221" i="1"/>
  <c r="AM40" i="1"/>
  <c r="AM106" i="1"/>
  <c r="AM279" i="1"/>
  <c r="AM332" i="1"/>
  <c r="AM152" i="1"/>
  <c r="AM196" i="1"/>
  <c r="AM305" i="1"/>
  <c r="AM280" i="1"/>
  <c r="AM170" i="1"/>
  <c r="AM116" i="1"/>
  <c r="AM163" i="1"/>
  <c r="AM207" i="1"/>
  <c r="AM290" i="1"/>
  <c r="AM146" i="1"/>
  <c r="AM85" i="1"/>
  <c r="AM41" i="1"/>
  <c r="AM10" i="1"/>
  <c r="AM215" i="1"/>
  <c r="AM70" i="1"/>
  <c r="AM346" i="1"/>
  <c r="AM202" i="1"/>
  <c r="AM57" i="1"/>
  <c r="AM321" i="1"/>
  <c r="AM175" i="1"/>
  <c r="AM30" i="1"/>
  <c r="AM135" i="1"/>
  <c r="AM271" i="1"/>
  <c r="AM113" i="1"/>
  <c r="AM183" i="1"/>
  <c r="AM328" i="1"/>
  <c r="AM301" i="1"/>
  <c r="AM235" i="1"/>
  <c r="AM171" i="1"/>
  <c r="AM319" i="1"/>
  <c r="AM148" i="1"/>
  <c r="AM243" i="1"/>
  <c r="AM176" i="1"/>
  <c r="AM123" i="1"/>
  <c r="AM67" i="1"/>
  <c r="AM115" i="1"/>
  <c r="AM161" i="1"/>
  <c r="AM266" i="1"/>
  <c r="AM122" i="1"/>
  <c r="AM11" i="1"/>
  <c r="AM2" i="1"/>
  <c r="AM335" i="1"/>
  <c r="AM191" i="1"/>
  <c r="AM45" i="1"/>
  <c r="AM322" i="1"/>
  <c r="AM177" i="1"/>
  <c r="AM33" i="1"/>
  <c r="AM297" i="1"/>
  <c r="AM153" i="1"/>
  <c r="AM13" i="1"/>
  <c r="AM112" i="1"/>
  <c r="AM96" i="1"/>
  <c r="AM91" i="1"/>
  <c r="AM157" i="1"/>
  <c r="AM325" i="1"/>
  <c r="AM258" i="1"/>
  <c r="AM217" i="1"/>
  <c r="AM270" i="1"/>
  <c r="AM236" i="1"/>
  <c r="AM125" i="1"/>
  <c r="AM199" i="1"/>
  <c r="AM101" i="1"/>
  <c r="AM99" i="1"/>
  <c r="AM37" i="1"/>
  <c r="AM90" i="1"/>
  <c r="AM139" i="1"/>
  <c r="AM254" i="1"/>
  <c r="AM111" i="1"/>
  <c r="AM36" i="1"/>
  <c r="AM300" i="1"/>
  <c r="AM323" i="1"/>
  <c r="AM179" i="1"/>
  <c r="AM31" i="1"/>
  <c r="AM310" i="1"/>
  <c r="AM166" i="1"/>
  <c r="AM23" i="1"/>
  <c r="AM285" i="1"/>
  <c r="AM142" i="1"/>
  <c r="AM22" i="1"/>
  <c r="AM100" i="1"/>
  <c r="AM331" i="1"/>
  <c r="AM58" i="1"/>
  <c r="AM136" i="1"/>
  <c r="AM260" i="1"/>
  <c r="AM197" i="1"/>
  <c r="AM195" i="1"/>
  <c r="AM208" i="1"/>
  <c r="AM151" i="1"/>
  <c r="AM103" i="1"/>
  <c r="AM132" i="1"/>
  <c r="AM337" i="1"/>
  <c r="AM68" i="1"/>
  <c r="AM330" i="1"/>
  <c r="AM65" i="1"/>
  <c r="AM114" i="1"/>
  <c r="AM242" i="1"/>
  <c r="AM98" i="1"/>
  <c r="AM336" i="1"/>
  <c r="AM264" i="1"/>
  <c r="AM311" i="1"/>
  <c r="AM167" i="1"/>
  <c r="AM35" i="1"/>
  <c r="AM298" i="1"/>
  <c r="AM155" i="1"/>
  <c r="AM9" i="1"/>
  <c r="AM273" i="1"/>
  <c r="AM129" i="1"/>
  <c r="AM8" i="1"/>
  <c r="AM87" i="1"/>
  <c r="AM247" i="1"/>
  <c r="AM32" i="1"/>
  <c r="AM110" i="1"/>
  <c r="AM181" i="1"/>
  <c r="AM128" i="1"/>
  <c r="AM174" i="1"/>
  <c r="AM343" i="1"/>
  <c r="AM339" i="1"/>
  <c r="AM75" i="1"/>
  <c r="AM24" i="1"/>
  <c r="AM316" i="1"/>
  <c r="AM49" i="1"/>
  <c r="AM308" i="1"/>
  <c r="AM26" i="1"/>
  <c r="AM89" i="1"/>
  <c r="AM230" i="1"/>
  <c r="AM86" i="1"/>
  <c r="AM288" i="1"/>
  <c r="AM216" i="1"/>
  <c r="AM299" i="1"/>
  <c r="AM154" i="1"/>
  <c r="AM12" i="1"/>
  <c r="AM286" i="1"/>
  <c r="AM141" i="1"/>
  <c r="AM47" i="1"/>
  <c r="AM259" i="1"/>
  <c r="AM117" i="1"/>
  <c r="AM20" i="1"/>
  <c r="AM76" i="1"/>
  <c r="AM284" i="1"/>
  <c r="AM344" i="1"/>
  <c r="AM88" i="1"/>
  <c r="AM158" i="1"/>
  <c r="AM78" i="1"/>
  <c r="AM149" i="1"/>
  <c r="AM282" i="1"/>
  <c r="AM317" i="1"/>
  <c r="AM48" i="1"/>
  <c r="AM320" i="1"/>
  <c r="AM294" i="1"/>
  <c r="AM293" i="1"/>
  <c r="AM291" i="1"/>
  <c r="AM329" i="1"/>
  <c r="AM62" i="1"/>
  <c r="AM218" i="1"/>
  <c r="AM74" i="1"/>
  <c r="AM240" i="1"/>
  <c r="AM180" i="1"/>
  <c r="AM287" i="1"/>
  <c r="AM144" i="1"/>
  <c r="AM17" i="1"/>
  <c r="AM274" i="1"/>
  <c r="AM130" i="1"/>
  <c r="AM312" i="1"/>
  <c r="AM249" i="1"/>
  <c r="AM105" i="1"/>
  <c r="AM7" i="1"/>
  <c r="AM66" i="1"/>
  <c r="AM267" i="1"/>
  <c r="AM327" i="1"/>
  <c r="AM53" i="1"/>
  <c r="AM80" i="1"/>
  <c r="AM55" i="1"/>
  <c r="AM126" i="1"/>
  <c r="AM223" i="1"/>
  <c r="AM296" i="1"/>
  <c r="AM3" i="1"/>
  <c r="AM261" i="1"/>
  <c r="AM272" i="1"/>
  <c r="AM210" i="1"/>
  <c r="AM269" i="1"/>
  <c r="AM307" i="1"/>
  <c r="AM28" i="1"/>
  <c r="AM206" i="1"/>
  <c r="AM63" i="1"/>
  <c r="AM192" i="1"/>
  <c r="AM145" i="1"/>
  <c r="AM275" i="1"/>
  <c r="AM134" i="1"/>
  <c r="AM324" i="1"/>
  <c r="AM262" i="1"/>
  <c r="AM118" i="1"/>
  <c r="AM252" i="1"/>
  <c r="AM237" i="1"/>
  <c r="AM92" i="1"/>
  <c r="AM16" i="1"/>
  <c r="AM54" i="1"/>
  <c r="AM245" i="1"/>
  <c r="AM306" i="1"/>
  <c r="AM29" i="1"/>
  <c r="AM52" i="1"/>
  <c r="AM15" i="1"/>
  <c r="AM102" i="1"/>
  <c r="AM109" i="1"/>
  <c r="AM277" i="1"/>
  <c r="AM231" i="1"/>
  <c r="AM198" i="1"/>
  <c r="AM255" i="1"/>
  <c r="AM143" i="1"/>
  <c r="AM248" i="1"/>
  <c r="AM289" i="1"/>
  <c r="AM338" i="1"/>
  <c r="AM194" i="1"/>
  <c r="AM50" i="1"/>
  <c r="AM159" i="1"/>
  <c r="AM108" i="1"/>
  <c r="AM263" i="1"/>
  <c r="AM120" i="1"/>
  <c r="AM276" i="1"/>
  <c r="AM250" i="1"/>
  <c r="AM104" i="1"/>
  <c r="AM205" i="1"/>
  <c r="AM225" i="1"/>
  <c r="AM81" i="1"/>
  <c r="AM5" i="1"/>
  <c r="AM38" i="1"/>
  <c r="AM222" i="1"/>
  <c r="AM283" i="1"/>
  <c r="AM64" i="1"/>
  <c r="AM303" i="1"/>
  <c r="AM340" i="1"/>
  <c r="AM79" i="1"/>
  <c r="AM342" i="1"/>
  <c r="AM256" i="1"/>
  <c r="AM121" i="1"/>
  <c r="AM127" i="1"/>
  <c r="AM233" i="1"/>
  <c r="AM187" i="1"/>
  <c r="AM229" i="1"/>
  <c r="AM268" i="1"/>
  <c r="AM326" i="1"/>
  <c r="AM182" i="1"/>
  <c r="AM39" i="1"/>
  <c r="AM119" i="1"/>
  <c r="AM72" i="1"/>
  <c r="AM251" i="1"/>
  <c r="AM107" i="1"/>
  <c r="AM228" i="1"/>
  <c r="AM238" i="1"/>
  <c r="AM93" i="1"/>
  <c r="AM131" i="1"/>
  <c r="AM214" i="1"/>
  <c r="AM69" i="1"/>
  <c r="AM172" i="1"/>
  <c r="AM27" i="1"/>
  <c r="AM204" i="1"/>
  <c r="AM265" i="1"/>
  <c r="AM315" i="1"/>
  <c r="AM241" i="1"/>
  <c r="AM318" i="1"/>
  <c r="AM46" i="1"/>
  <c r="AM281" i="1"/>
  <c r="AM234" i="1"/>
  <c r="AM292" i="1"/>
  <c r="AM77" i="1"/>
  <c r="AM211" i="1"/>
  <c r="AM164" i="1"/>
  <c r="AM209" i="1"/>
  <c r="AM246" i="1"/>
  <c r="AM314" i="1"/>
  <c r="AM169" i="1"/>
  <c r="AM21" i="1"/>
  <c r="AM83" i="1"/>
  <c r="AM44" i="1"/>
  <c r="AM239" i="1"/>
  <c r="AM94" i="1"/>
  <c r="AM168" i="1"/>
  <c r="AM226" i="1"/>
  <c r="AM82" i="1"/>
  <c r="AM345" i="1"/>
  <c r="AM200" i="1"/>
  <c r="AM56" i="1"/>
  <c r="AM160" i="1"/>
  <c r="AM18" i="1"/>
  <c r="AM185" i="1"/>
  <c r="AM244" i="1"/>
  <c r="AM188" i="1"/>
  <c r="AM178" i="1"/>
  <c r="AM295" i="1"/>
  <c r="AM6" i="1"/>
  <c r="AM219" i="1"/>
  <c r="AM212" i="1"/>
  <c r="AM232" i="1"/>
  <c r="AM341" i="1"/>
  <c r="AM193" i="1"/>
  <c r="AM137" i="1"/>
  <c r="AM186" i="1"/>
  <c r="AM224" i="1"/>
  <c r="AM302" i="1"/>
  <c r="AM156" i="1"/>
  <c r="AM14" i="1"/>
  <c r="AM59" i="1"/>
  <c r="AM34" i="1"/>
  <c r="AM227" i="1"/>
  <c r="AM84" i="1"/>
  <c r="AM97" i="1"/>
  <c r="AM213" i="1"/>
  <c r="AM71" i="1"/>
  <c r="AM333" i="1"/>
  <c r="AM189" i="1"/>
  <c r="AM43" i="1"/>
  <c r="AM150" i="1"/>
  <c r="BC2" i="1"/>
  <c r="AJ96" i="1"/>
  <c r="BD2" i="1" s="1"/>
  <c r="AK39" i="1" l="1"/>
  <c r="AN39" i="1" s="1"/>
  <c r="AK182" i="1"/>
  <c r="AN182" i="1" s="1"/>
  <c r="AK326" i="1"/>
  <c r="AN326" i="1" s="1"/>
  <c r="AK123" i="1"/>
  <c r="AN123" i="1" s="1"/>
  <c r="AK267" i="1"/>
  <c r="AN267" i="1" s="1"/>
  <c r="AK66" i="1"/>
  <c r="AN66" i="1" s="1"/>
  <c r="AK209" i="1"/>
  <c r="AN209" i="1" s="1"/>
  <c r="AK51" i="1"/>
  <c r="AN51" i="1" s="1"/>
  <c r="AK197" i="1"/>
  <c r="AN197" i="1" s="1"/>
  <c r="AK341" i="1"/>
  <c r="AN341" i="1" s="1"/>
  <c r="AK139" i="1"/>
  <c r="AN139" i="1" s="1"/>
  <c r="AK282" i="1"/>
  <c r="AN282" i="1" s="1"/>
  <c r="AK77" i="1"/>
  <c r="AN77" i="1" s="1"/>
  <c r="AK222" i="1"/>
  <c r="AN222" i="1" s="1"/>
  <c r="AK22" i="1"/>
  <c r="AN22" i="1" s="1"/>
  <c r="AK164" i="1"/>
  <c r="AN164" i="1" s="1"/>
  <c r="AK308" i="1"/>
  <c r="AN308" i="1" s="1"/>
  <c r="AK105" i="1"/>
  <c r="AN105" i="1" s="1"/>
  <c r="AK249" i="1"/>
  <c r="AN249" i="1" s="1"/>
  <c r="AK155" i="1"/>
  <c r="AN155" i="1" s="1"/>
  <c r="AK57" i="1"/>
  <c r="AN57" i="1" s="1"/>
  <c r="AK322" i="1"/>
  <c r="AN322" i="1" s="1"/>
  <c r="AK134" i="1"/>
  <c r="AN134" i="1" s="1"/>
  <c r="AK72" i="1"/>
  <c r="AN72" i="1" s="1"/>
  <c r="AK11" i="1"/>
  <c r="AN11" i="1" s="1"/>
  <c r="AK301" i="1"/>
  <c r="AN301" i="1" s="1"/>
  <c r="AK171" i="1"/>
  <c r="AN171" i="1" s="1"/>
  <c r="AK154" i="1"/>
  <c r="AN154" i="1" s="1"/>
  <c r="AK36" i="1"/>
  <c r="AN36" i="1" s="1"/>
  <c r="AK193" i="1"/>
  <c r="AN193" i="1" s="1"/>
  <c r="AK156" i="1"/>
  <c r="AN156" i="1" s="1"/>
  <c r="AK185" i="1"/>
  <c r="AN185" i="1" s="1"/>
  <c r="AK343" i="1"/>
  <c r="AN343" i="1" s="1"/>
  <c r="AK192" i="1"/>
  <c r="AN192" i="1" s="1"/>
  <c r="AK50" i="1"/>
  <c r="AN50" i="1" s="1"/>
  <c r="AK194" i="1"/>
  <c r="AN194" i="1" s="1"/>
  <c r="AK338" i="1"/>
  <c r="AN338" i="1" s="1"/>
  <c r="AK136" i="1"/>
  <c r="AN136" i="1" s="1"/>
  <c r="AK279" i="1"/>
  <c r="AN279" i="1" s="1"/>
  <c r="AK76" i="1"/>
  <c r="AN76" i="1" s="1"/>
  <c r="AK219" i="1"/>
  <c r="AN219" i="1" s="1"/>
  <c r="AK65" i="1"/>
  <c r="AN65" i="1" s="1"/>
  <c r="AK208" i="1"/>
  <c r="AN208" i="1" s="1"/>
  <c r="AK6" i="1"/>
  <c r="AN6" i="1" s="1"/>
  <c r="AK149" i="1"/>
  <c r="AN149" i="1" s="1"/>
  <c r="AK294" i="1"/>
  <c r="AN294" i="1" s="1"/>
  <c r="AK90" i="1"/>
  <c r="AN90" i="1" s="1"/>
  <c r="AK235" i="1"/>
  <c r="AN235" i="1" s="1"/>
  <c r="AK26" i="1"/>
  <c r="AN26" i="1" s="1"/>
  <c r="AK178" i="1"/>
  <c r="AN178" i="1" s="1"/>
  <c r="AK320" i="1"/>
  <c r="AN320" i="1" s="1"/>
  <c r="AK117" i="1"/>
  <c r="AN117" i="1" s="1"/>
  <c r="AK259" i="1"/>
  <c r="AN259" i="1" s="1"/>
  <c r="AK177" i="1"/>
  <c r="AN177" i="1" s="1"/>
  <c r="AK71" i="1"/>
  <c r="AN71" i="1" s="1"/>
  <c r="AK346" i="1"/>
  <c r="AN346" i="1" s="1"/>
  <c r="AK144" i="1"/>
  <c r="AN144" i="1" s="1"/>
  <c r="AK287" i="1"/>
  <c r="AN287" i="1" s="1"/>
  <c r="AK83" i="1"/>
  <c r="AN83" i="1" s="1"/>
  <c r="AK228" i="1"/>
  <c r="AN228" i="1" s="1"/>
  <c r="AK313" i="1"/>
  <c r="AN313" i="1" s="1"/>
  <c r="AK240" i="1"/>
  <c r="AN240" i="1" s="1"/>
  <c r="AK47" i="1"/>
  <c r="AN47" i="1" s="1"/>
  <c r="AK99" i="1"/>
  <c r="AN99" i="1" s="1"/>
  <c r="AK317" i="1"/>
  <c r="AN317" i="1" s="1"/>
  <c r="AK23" i="1"/>
  <c r="AN23" i="1" s="1"/>
  <c r="AK63" i="1"/>
  <c r="AN63" i="1" s="1"/>
  <c r="AK206" i="1"/>
  <c r="AN206" i="1" s="1"/>
  <c r="AK3" i="1"/>
  <c r="AN3" i="1" s="1"/>
  <c r="AK147" i="1"/>
  <c r="AN147" i="1" s="1"/>
  <c r="AK291" i="1"/>
  <c r="AN291" i="1" s="1"/>
  <c r="AK87" i="1"/>
  <c r="AN87" i="1" s="1"/>
  <c r="AK231" i="1"/>
  <c r="AN231" i="1" s="1"/>
  <c r="AK79" i="1"/>
  <c r="AN79" i="1" s="1"/>
  <c r="AK223" i="1"/>
  <c r="AN223" i="1" s="1"/>
  <c r="AK19" i="1"/>
  <c r="AN19" i="1" s="1"/>
  <c r="AK161" i="1"/>
  <c r="AN161" i="1" s="1"/>
  <c r="AK305" i="1"/>
  <c r="AN305" i="1" s="1"/>
  <c r="AK101" i="1"/>
  <c r="AN101" i="1" s="1"/>
  <c r="AK248" i="1"/>
  <c r="AN248" i="1" s="1"/>
  <c r="AK46" i="1"/>
  <c r="AN46" i="1" s="1"/>
  <c r="AK188" i="1"/>
  <c r="AN188" i="1" s="1"/>
  <c r="AK332" i="1"/>
  <c r="AN332" i="1" s="1"/>
  <c r="AK129" i="1"/>
  <c r="AN129" i="1" s="1"/>
  <c r="AK273" i="1"/>
  <c r="AN273" i="1" s="1"/>
  <c r="AK202" i="1"/>
  <c r="AN202" i="1" s="1"/>
  <c r="AK82" i="1"/>
  <c r="AN82" i="1" s="1"/>
  <c r="AK12" i="1"/>
  <c r="AN12" i="1" s="1"/>
  <c r="AK97" i="1"/>
  <c r="AN97" i="1" s="1"/>
  <c r="AK325" i="1"/>
  <c r="AN325" i="1" s="1"/>
  <c r="AK302" i="1"/>
  <c r="AN302" i="1" s="1"/>
  <c r="AK29" i="1"/>
  <c r="AN29" i="1" s="1"/>
  <c r="AK81" i="1"/>
  <c r="AN81" i="1" s="1"/>
  <c r="AK336" i="1"/>
  <c r="AN336" i="1" s="1"/>
  <c r="AK74" i="1"/>
  <c r="AN74" i="1" s="1"/>
  <c r="AK218" i="1"/>
  <c r="AN218" i="1" s="1"/>
  <c r="AK15" i="1"/>
  <c r="AN15" i="1" s="1"/>
  <c r="AK157" i="1"/>
  <c r="AN157" i="1" s="1"/>
  <c r="AK303" i="1"/>
  <c r="AN303" i="1" s="1"/>
  <c r="AK100" i="1"/>
  <c r="AN100" i="1" s="1"/>
  <c r="AK244" i="1"/>
  <c r="AN244" i="1" s="1"/>
  <c r="AK91" i="1"/>
  <c r="AN91" i="1" s="1"/>
  <c r="AK233" i="1"/>
  <c r="AN233" i="1" s="1"/>
  <c r="AK32" i="1"/>
  <c r="AN32" i="1" s="1"/>
  <c r="AK174" i="1"/>
  <c r="AN174" i="1" s="1"/>
  <c r="AK318" i="1"/>
  <c r="AN318" i="1" s="1"/>
  <c r="AK115" i="1"/>
  <c r="AN115" i="1" s="1"/>
  <c r="AK261" i="1"/>
  <c r="AN261" i="1" s="1"/>
  <c r="AK58" i="1"/>
  <c r="AN58" i="1" s="1"/>
  <c r="AK201" i="1"/>
  <c r="AN201" i="1" s="1"/>
  <c r="AK344" i="1"/>
  <c r="AN344" i="1" s="1"/>
  <c r="AK142" i="1"/>
  <c r="AN142" i="1" s="1"/>
  <c r="AK285" i="1"/>
  <c r="AN285" i="1" s="1"/>
  <c r="AK226" i="1"/>
  <c r="AN226" i="1" s="1"/>
  <c r="AK93" i="1"/>
  <c r="AN93" i="1" s="1"/>
  <c r="AK35" i="1"/>
  <c r="AN35" i="1" s="1"/>
  <c r="AK167" i="1"/>
  <c r="AN167" i="1" s="1"/>
  <c r="AK311" i="1"/>
  <c r="AN311" i="1" s="1"/>
  <c r="AK108" i="1"/>
  <c r="AN108" i="1" s="1"/>
  <c r="AK252" i="1"/>
  <c r="AN252" i="1" s="1"/>
  <c r="AK14" i="1"/>
  <c r="AN14" i="1" s="1"/>
  <c r="AK38" i="1"/>
  <c r="AN38" i="1" s="1"/>
  <c r="AK53" i="1"/>
  <c r="AN53" i="1" s="1"/>
  <c r="AK251" i="1"/>
  <c r="AN251" i="1" s="1"/>
  <c r="AK86" i="1"/>
  <c r="AN86" i="1" s="1"/>
  <c r="AK230" i="1"/>
  <c r="AN230" i="1" s="1"/>
  <c r="AK24" i="1"/>
  <c r="AN24" i="1" s="1"/>
  <c r="AK170" i="1"/>
  <c r="AN170" i="1" s="1"/>
  <c r="AK315" i="1"/>
  <c r="AN315" i="1" s="1"/>
  <c r="AK112" i="1"/>
  <c r="AN112" i="1" s="1"/>
  <c r="AK256" i="1"/>
  <c r="AN256" i="1" s="1"/>
  <c r="AK103" i="1"/>
  <c r="AN103" i="1" s="1"/>
  <c r="AK245" i="1"/>
  <c r="AN245" i="1" s="1"/>
  <c r="AK49" i="1"/>
  <c r="AN49" i="1" s="1"/>
  <c r="AK186" i="1"/>
  <c r="AN186" i="1" s="1"/>
  <c r="AK330" i="1"/>
  <c r="AN330" i="1" s="1"/>
  <c r="AK128" i="1"/>
  <c r="AN128" i="1" s="1"/>
  <c r="AK271" i="1"/>
  <c r="AN271" i="1" s="1"/>
  <c r="AK68" i="1"/>
  <c r="AN68" i="1" s="1"/>
  <c r="AK212" i="1"/>
  <c r="AN212" i="1" s="1"/>
  <c r="AK13" i="1"/>
  <c r="AN13" i="1" s="1"/>
  <c r="AK153" i="1"/>
  <c r="AN153" i="1" s="1"/>
  <c r="AK297" i="1"/>
  <c r="AN297" i="1" s="1"/>
  <c r="AK250" i="1"/>
  <c r="AN250" i="1" s="1"/>
  <c r="AK118" i="1"/>
  <c r="AN118" i="1" s="1"/>
  <c r="AK31" i="1"/>
  <c r="AN31" i="1" s="1"/>
  <c r="AK179" i="1"/>
  <c r="AN179" i="1" s="1"/>
  <c r="AK323" i="1"/>
  <c r="AN323" i="1" s="1"/>
  <c r="AK119" i="1"/>
  <c r="AN119" i="1" s="1"/>
  <c r="AK264" i="1"/>
  <c r="AN264" i="1" s="1"/>
  <c r="AK60" i="1"/>
  <c r="AN60" i="1" s="1"/>
  <c r="AK204" i="1"/>
  <c r="AN204" i="1" s="1"/>
  <c r="AK304" i="1"/>
  <c r="AN304" i="1" s="1"/>
  <c r="AK145" i="1"/>
  <c r="AN145" i="1" s="1"/>
  <c r="AK229" i="1"/>
  <c r="AN229" i="1" s="1"/>
  <c r="AK10" i="1"/>
  <c r="AN10" i="1" s="1"/>
  <c r="AK241" i="1"/>
  <c r="AN241" i="1" s="1"/>
  <c r="AK312" i="1"/>
  <c r="AN312" i="1" s="1"/>
  <c r="AK199" i="1"/>
  <c r="AN199" i="1" s="1"/>
  <c r="AK44" i="1"/>
  <c r="AN44" i="1" s="1"/>
  <c r="AK98" i="1"/>
  <c r="AN98" i="1" s="1"/>
  <c r="AK242" i="1"/>
  <c r="AN242" i="1" s="1"/>
  <c r="AK37" i="1"/>
  <c r="AN37" i="1" s="1"/>
  <c r="AK183" i="1"/>
  <c r="AN183" i="1" s="1"/>
  <c r="AK327" i="1"/>
  <c r="AN327" i="1" s="1"/>
  <c r="AK124" i="1"/>
  <c r="AN124" i="1" s="1"/>
  <c r="AK268" i="1"/>
  <c r="AN268" i="1" s="1"/>
  <c r="AK113" i="1"/>
  <c r="AN113" i="1" s="1"/>
  <c r="AK257" i="1"/>
  <c r="AN257" i="1" s="1"/>
  <c r="AK52" i="1"/>
  <c r="AN52" i="1" s="1"/>
  <c r="AK198" i="1"/>
  <c r="AN198" i="1" s="1"/>
  <c r="AK342" i="1"/>
  <c r="AN342" i="1" s="1"/>
  <c r="AK140" i="1"/>
  <c r="AN140" i="1" s="1"/>
  <c r="AK283" i="1"/>
  <c r="AN283" i="1" s="1"/>
  <c r="AK80" i="1"/>
  <c r="AN80" i="1" s="1"/>
  <c r="AK224" i="1"/>
  <c r="AN224" i="1" s="1"/>
  <c r="AK25" i="1"/>
  <c r="AN25" i="1" s="1"/>
  <c r="AK165" i="1"/>
  <c r="AN165" i="1" s="1"/>
  <c r="AK309" i="1"/>
  <c r="AN309" i="1" s="1"/>
  <c r="AK274" i="1"/>
  <c r="AN274" i="1" s="1"/>
  <c r="AK141" i="1"/>
  <c r="AN141" i="1" s="1"/>
  <c r="AK45" i="1"/>
  <c r="AN45" i="1" s="1"/>
  <c r="AK191" i="1"/>
  <c r="AN191" i="1" s="1"/>
  <c r="AK335" i="1"/>
  <c r="AN335" i="1" s="1"/>
  <c r="AK131" i="1"/>
  <c r="AN131" i="1" s="1"/>
  <c r="AK276" i="1"/>
  <c r="AN276" i="1" s="1"/>
  <c r="AK73" i="1"/>
  <c r="AN73" i="1" s="1"/>
  <c r="AK217" i="1"/>
  <c r="AN217" i="1" s="1"/>
  <c r="AK316" i="1"/>
  <c r="AN316" i="1" s="1"/>
  <c r="AK61" i="1"/>
  <c r="AN61" i="1" s="1"/>
  <c r="AK347" i="1"/>
  <c r="AN347" i="1" s="1"/>
  <c r="AK85" i="1"/>
  <c r="AN85" i="1" s="1"/>
  <c r="AK215" i="1"/>
  <c r="AN215" i="1" s="1"/>
  <c r="AK96" i="1"/>
  <c r="AN96" i="1" s="1"/>
  <c r="AK340" i="1"/>
  <c r="AN340" i="1" s="1"/>
  <c r="AK109" i="1"/>
  <c r="AN109" i="1" s="1"/>
  <c r="AK324" i="1"/>
  <c r="AN324" i="1" s="1"/>
  <c r="AK137" i="1"/>
  <c r="AN137" i="1" s="1"/>
  <c r="AK111" i="1"/>
  <c r="AN111" i="1" s="1"/>
  <c r="AK254" i="1"/>
  <c r="AN254" i="1" s="1"/>
  <c r="AK55" i="1"/>
  <c r="AN55" i="1" s="1"/>
  <c r="AK196" i="1"/>
  <c r="AN196" i="1" s="1"/>
  <c r="AK339" i="1"/>
  <c r="AN339" i="1" s="1"/>
  <c r="AK135" i="1"/>
  <c r="AN135" i="1" s="1"/>
  <c r="AK280" i="1"/>
  <c r="AN280" i="1" s="1"/>
  <c r="AK125" i="1"/>
  <c r="AN125" i="1" s="1"/>
  <c r="AK269" i="1"/>
  <c r="AN269" i="1" s="1"/>
  <c r="AK67" i="1"/>
  <c r="AN67" i="1" s="1"/>
  <c r="AK210" i="1"/>
  <c r="AN210" i="1" s="1"/>
  <c r="AK7" i="1"/>
  <c r="AN7" i="1" s="1"/>
  <c r="AK151" i="1"/>
  <c r="AN151" i="1" s="1"/>
  <c r="AK296" i="1"/>
  <c r="AN296" i="1" s="1"/>
  <c r="AK95" i="1"/>
  <c r="AN95" i="1" s="1"/>
  <c r="AK236" i="1"/>
  <c r="AN236" i="1" s="1"/>
  <c r="AK30" i="1"/>
  <c r="AN30" i="1" s="1"/>
  <c r="AK175" i="1"/>
  <c r="AN175" i="1" s="1"/>
  <c r="AK321" i="1"/>
  <c r="AN321" i="1" s="1"/>
  <c r="AK298" i="1"/>
  <c r="AN298" i="1" s="1"/>
  <c r="AK166" i="1"/>
  <c r="AN166" i="1" s="1"/>
  <c r="AK203" i="1"/>
  <c r="AN203" i="1" s="1"/>
  <c r="AK288" i="1"/>
  <c r="AN288" i="1" s="1"/>
  <c r="AK328" i="1"/>
  <c r="AN328" i="1" s="1"/>
  <c r="AK300" i="1"/>
  <c r="AN300" i="1" s="1"/>
  <c r="AK168" i="1"/>
  <c r="AN168" i="1" s="1"/>
  <c r="AK239" i="1"/>
  <c r="AN239" i="1" s="1"/>
  <c r="AK265" i="1"/>
  <c r="AN265" i="1" s="1"/>
  <c r="AK284" i="1"/>
  <c r="AN284" i="1" s="1"/>
  <c r="AK132" i="1"/>
  <c r="AN132" i="1" s="1"/>
  <c r="AK122" i="1"/>
  <c r="AN122" i="1" s="1"/>
  <c r="AK266" i="1"/>
  <c r="AN266" i="1" s="1"/>
  <c r="AK62" i="1"/>
  <c r="AN62" i="1" s="1"/>
  <c r="AK207" i="1"/>
  <c r="AN207" i="1" s="1"/>
  <c r="AK4" i="1"/>
  <c r="AN4" i="1" s="1"/>
  <c r="AK150" i="1"/>
  <c r="AN150" i="1" s="1"/>
  <c r="AK292" i="1"/>
  <c r="AN292" i="1" s="1"/>
  <c r="AK138" i="1"/>
  <c r="AN138" i="1" s="1"/>
  <c r="AK281" i="1"/>
  <c r="AN281" i="1" s="1"/>
  <c r="AK78" i="1"/>
  <c r="AN78" i="1" s="1"/>
  <c r="AK221" i="1"/>
  <c r="AN221" i="1" s="1"/>
  <c r="AK20" i="1"/>
  <c r="AN20" i="1" s="1"/>
  <c r="AK163" i="1"/>
  <c r="AN163" i="1" s="1"/>
  <c r="AK307" i="1"/>
  <c r="AN307" i="1" s="1"/>
  <c r="AK106" i="1"/>
  <c r="AN106" i="1" s="1"/>
  <c r="AK247" i="1"/>
  <c r="AN247" i="1" s="1"/>
  <c r="AK43" i="1"/>
  <c r="AN43" i="1" s="1"/>
  <c r="AK189" i="1"/>
  <c r="AN189" i="1" s="1"/>
  <c r="AK333" i="1"/>
  <c r="AN333" i="1" s="1"/>
  <c r="AK310" i="1"/>
  <c r="AN310" i="1" s="1"/>
  <c r="AK190" i="1"/>
  <c r="AN190" i="1" s="1"/>
  <c r="AK70" i="1"/>
  <c r="AN70" i="1" s="1"/>
  <c r="AK159" i="1"/>
  <c r="AN159" i="1" s="1"/>
  <c r="AK41" i="1"/>
  <c r="AN41" i="1" s="1"/>
  <c r="AK180" i="1"/>
  <c r="AN180" i="1" s="1"/>
  <c r="AK114" i="1"/>
  <c r="AN114" i="1" s="1"/>
  <c r="AK262" i="1"/>
  <c r="AN262" i="1" s="1"/>
  <c r="AK133" i="1"/>
  <c r="AN133" i="1" s="1"/>
  <c r="AK278" i="1"/>
  <c r="AN278" i="1" s="1"/>
  <c r="AK75" i="1"/>
  <c r="AN75" i="1" s="1"/>
  <c r="AK220" i="1"/>
  <c r="AN220" i="1" s="1"/>
  <c r="AK18" i="1"/>
  <c r="AN18" i="1" s="1"/>
  <c r="AK160" i="1"/>
  <c r="AN160" i="1" s="1"/>
  <c r="AK5" i="1"/>
  <c r="AN5" i="1" s="1"/>
  <c r="AK148" i="1"/>
  <c r="AN148" i="1" s="1"/>
  <c r="AK293" i="1"/>
  <c r="AN293" i="1" s="1"/>
  <c r="AK89" i="1"/>
  <c r="AN89" i="1" s="1"/>
  <c r="AK234" i="1"/>
  <c r="AN234" i="1" s="1"/>
  <c r="AK28" i="1"/>
  <c r="AN28" i="1" s="1"/>
  <c r="AK176" i="1"/>
  <c r="AN176" i="1" s="1"/>
  <c r="AK319" i="1"/>
  <c r="AN319" i="1" s="1"/>
  <c r="AK116" i="1"/>
  <c r="AN116" i="1" s="1"/>
  <c r="AK260" i="1"/>
  <c r="AN260" i="1" s="1"/>
  <c r="AK56" i="1"/>
  <c r="AN56" i="1" s="1"/>
  <c r="AK200" i="1"/>
  <c r="AN200" i="1" s="1"/>
  <c r="AK345" i="1"/>
  <c r="AN345" i="1" s="1"/>
  <c r="AK334" i="1"/>
  <c r="AN334" i="1" s="1"/>
  <c r="AK213" i="1"/>
  <c r="AN213" i="1" s="1"/>
  <c r="AK84" i="1"/>
  <c r="AN84" i="1" s="1"/>
  <c r="AK227" i="1"/>
  <c r="AN227" i="1" s="1"/>
  <c r="AK253" i="1"/>
  <c r="AN253" i="1" s="1"/>
  <c r="AK121" i="1"/>
  <c r="AN121" i="1" s="1"/>
  <c r="AK225" i="1"/>
  <c r="AN225" i="1" s="1"/>
  <c r="AK277" i="1"/>
  <c r="AN277" i="1" s="1"/>
  <c r="AK146" i="1"/>
  <c r="AN146" i="1" s="1"/>
  <c r="AK290" i="1"/>
  <c r="AN290" i="1" s="1"/>
  <c r="AK88" i="1"/>
  <c r="AN88" i="1" s="1"/>
  <c r="AK232" i="1"/>
  <c r="AN232" i="1" s="1"/>
  <c r="AK27" i="1"/>
  <c r="AN27" i="1" s="1"/>
  <c r="AK172" i="1"/>
  <c r="AN172" i="1" s="1"/>
  <c r="AK16" i="1"/>
  <c r="AN16" i="1" s="1"/>
  <c r="AK162" i="1"/>
  <c r="AN162" i="1" s="1"/>
  <c r="AK306" i="1"/>
  <c r="AN306" i="1" s="1"/>
  <c r="AK102" i="1"/>
  <c r="AN102" i="1" s="1"/>
  <c r="AK246" i="1"/>
  <c r="AN246" i="1" s="1"/>
  <c r="AK48" i="1"/>
  <c r="AN48" i="1" s="1"/>
  <c r="AK187" i="1"/>
  <c r="AN187" i="1" s="1"/>
  <c r="AK331" i="1"/>
  <c r="AN331" i="1" s="1"/>
  <c r="AK127" i="1"/>
  <c r="AN127" i="1" s="1"/>
  <c r="AK272" i="1"/>
  <c r="AN272" i="1" s="1"/>
  <c r="AK69" i="1"/>
  <c r="AN69" i="1" s="1"/>
  <c r="AK214" i="1"/>
  <c r="AN214" i="1" s="1"/>
  <c r="AK42" i="1"/>
  <c r="AN42" i="1" s="1"/>
  <c r="AK9" i="1"/>
  <c r="AN9" i="1" s="1"/>
  <c r="AK238" i="1"/>
  <c r="AN238" i="1" s="1"/>
  <c r="AK94" i="1"/>
  <c r="AN94" i="1" s="1"/>
  <c r="AK34" i="1"/>
  <c r="AN34" i="1" s="1"/>
  <c r="AK173" i="1"/>
  <c r="AN173" i="1" s="1"/>
  <c r="AK104" i="1"/>
  <c r="AN104" i="1" s="1"/>
  <c r="AK21" i="1"/>
  <c r="AN21" i="1" s="1"/>
  <c r="AK169" i="1"/>
  <c r="AN169" i="1" s="1"/>
  <c r="AK314" i="1"/>
  <c r="AN314" i="1" s="1"/>
  <c r="AK110" i="1"/>
  <c r="AN110" i="1" s="1"/>
  <c r="AK255" i="1"/>
  <c r="AN255" i="1" s="1"/>
  <c r="AK54" i="1"/>
  <c r="AN54" i="1" s="1"/>
  <c r="AK195" i="1"/>
  <c r="AN195" i="1" s="1"/>
  <c r="AK40" i="1"/>
  <c r="AN40" i="1" s="1"/>
  <c r="AK184" i="1"/>
  <c r="AN184" i="1" s="1"/>
  <c r="AK329" i="1"/>
  <c r="AN329" i="1" s="1"/>
  <c r="AK126" i="1"/>
  <c r="AN126" i="1" s="1"/>
  <c r="AK270" i="1"/>
  <c r="AN270" i="1" s="1"/>
  <c r="AK64" i="1"/>
  <c r="AN64" i="1" s="1"/>
  <c r="AK211" i="1"/>
  <c r="AN211" i="1" s="1"/>
  <c r="AK8" i="1"/>
  <c r="AN8" i="1" s="1"/>
  <c r="AK152" i="1"/>
  <c r="AN152" i="1" s="1"/>
  <c r="AK295" i="1"/>
  <c r="AN295" i="1" s="1"/>
  <c r="AK92" i="1"/>
  <c r="AN92" i="1" s="1"/>
  <c r="AK237" i="1"/>
  <c r="AN237" i="1" s="1"/>
  <c r="AK130" i="1"/>
  <c r="AN130" i="1" s="1"/>
  <c r="AK33" i="1"/>
  <c r="AN33" i="1" s="1"/>
  <c r="AK286" i="1"/>
  <c r="AN286" i="1" s="1"/>
  <c r="AK120" i="1"/>
  <c r="AN120" i="1" s="1"/>
  <c r="AK263" i="1"/>
  <c r="AN263" i="1" s="1"/>
  <c r="AK59" i="1"/>
  <c r="AN59" i="1" s="1"/>
  <c r="AK205" i="1"/>
  <c r="AN205" i="1" s="1"/>
  <c r="AK2" i="1"/>
  <c r="AN2" i="1" s="1"/>
  <c r="AK143" i="1"/>
  <c r="AN143" i="1" s="1"/>
  <c r="AK289" i="1"/>
  <c r="AN289" i="1" s="1"/>
  <c r="AK275" i="1"/>
  <c r="AN275" i="1" s="1"/>
  <c r="AK216" i="1"/>
  <c r="AN216" i="1" s="1"/>
  <c r="AK158" i="1"/>
  <c r="AN158" i="1" s="1"/>
  <c r="AK17" i="1"/>
  <c r="AN17" i="1" s="1"/>
  <c r="AK299" i="1"/>
  <c r="AN299" i="1" s="1"/>
  <c r="AK181" i="1"/>
  <c r="AN181" i="1" s="1"/>
  <c r="AK337" i="1"/>
  <c r="AN337" i="1" s="1"/>
  <c r="AK243" i="1"/>
  <c r="AN243" i="1" s="1"/>
  <c r="AK258" i="1"/>
  <c r="AN258" i="1" s="1"/>
  <c r="AK107" i="1"/>
  <c r="AN107" i="1" s="1"/>
  <c r="AQ320" i="1"/>
  <c r="AQ91" i="1"/>
  <c r="AQ62" i="1"/>
  <c r="AQ253" i="1"/>
  <c r="AQ344" i="1"/>
  <c r="AQ211" i="1"/>
  <c r="AQ186" i="1"/>
  <c r="AQ140" i="1"/>
  <c r="AQ178" i="1"/>
  <c r="AQ125" i="1"/>
  <c r="AQ78" i="1"/>
  <c r="AQ258" i="1"/>
  <c r="AQ54" i="1"/>
  <c r="AQ157" i="1"/>
  <c r="AQ228" i="1"/>
  <c r="AQ167" i="1"/>
  <c r="AQ313" i="1"/>
  <c r="AQ42" i="1"/>
  <c r="AQ130" i="1"/>
  <c r="AQ307" i="1"/>
  <c r="AQ79" i="1"/>
  <c r="AQ284" i="1"/>
  <c r="AQ134" i="1"/>
  <c r="AQ150" i="1"/>
  <c r="AQ67" i="1"/>
  <c r="AQ236" i="1"/>
  <c r="AQ169" i="1"/>
  <c r="AQ8" i="1"/>
  <c r="AQ316" i="1"/>
  <c r="AQ172" i="1"/>
  <c r="AQ115" i="1"/>
  <c r="AQ153" i="1"/>
  <c r="AQ346" i="1"/>
  <c r="AQ276" i="1"/>
  <c r="AQ323" i="1"/>
  <c r="AQ188" i="1"/>
  <c r="AQ127" i="1"/>
  <c r="AQ26" i="1"/>
  <c r="AQ77" i="1"/>
  <c r="AQ282" i="1"/>
  <c r="AQ279" i="1"/>
  <c r="AQ192" i="1"/>
  <c r="AQ121" i="1"/>
  <c r="AQ215" i="1"/>
  <c r="AQ305" i="1"/>
  <c r="AQ196" i="1"/>
  <c r="AQ269" i="1"/>
  <c r="AQ105" i="1"/>
  <c r="AQ132" i="1"/>
  <c r="AQ239" i="1"/>
  <c r="AQ312" i="1"/>
  <c r="AQ110" i="1"/>
  <c r="AQ213" i="1"/>
  <c r="AQ265" i="1"/>
  <c r="AQ223" i="1"/>
  <c r="AQ270" i="1"/>
  <c r="AQ33" i="1"/>
  <c r="AQ2" i="1"/>
  <c r="AQ283" i="1"/>
  <c r="AQ18" i="1"/>
  <c r="AQ335" i="1"/>
  <c r="AQ315" i="1"/>
  <c r="AQ155" i="1"/>
  <c r="AQ52" i="1"/>
  <c r="AQ118" i="1"/>
  <c r="AQ85" i="1"/>
  <c r="AQ190" i="1"/>
  <c r="AQ302" i="1"/>
  <c r="AQ247" i="1"/>
  <c r="AQ304" i="1"/>
  <c r="AQ34" i="1"/>
  <c r="AQ278" i="1"/>
  <c r="AQ217" i="1"/>
  <c r="AQ321" i="1"/>
  <c r="AQ342" i="1"/>
  <c r="AQ324" i="1"/>
  <c r="AQ12" i="1"/>
  <c r="AQ51" i="1"/>
  <c r="AQ330" i="1"/>
  <c r="AQ114" i="1"/>
  <c r="AQ119" i="1"/>
  <c r="AQ222" i="1"/>
  <c r="AQ259" i="1"/>
  <c r="AQ241" i="1"/>
  <c r="AQ36" i="1"/>
  <c r="AQ332" i="1"/>
  <c r="AQ221" i="1"/>
  <c r="AQ256" i="1"/>
  <c r="AQ250" i="1"/>
  <c r="AQ345" i="1"/>
  <c r="AQ229" i="1"/>
  <c r="AQ147" i="1"/>
  <c r="AQ327" i="1"/>
  <c r="AQ326" i="1"/>
  <c r="AQ14" i="1"/>
  <c r="AQ46" i="1"/>
  <c r="AQ230" i="1"/>
  <c r="AQ136" i="1"/>
  <c r="AQ325" i="1"/>
  <c r="AQ206" i="1"/>
  <c r="AQ11" i="1"/>
  <c r="AQ92" i="1"/>
  <c r="AQ101" i="1"/>
  <c r="AQ122" i="1"/>
  <c r="AQ93" i="1"/>
  <c r="AQ63" i="1"/>
  <c r="AQ45" i="1"/>
  <c r="AQ208" i="1"/>
  <c r="AQ4" i="1"/>
  <c r="AQ145" i="1"/>
  <c r="AQ20" i="1"/>
  <c r="AQ232" i="1"/>
  <c r="AQ138" i="1"/>
  <c r="AQ266" i="1"/>
  <c r="AQ71" i="1"/>
  <c r="AQ107" i="1"/>
  <c r="AQ61" i="1"/>
  <c r="AQ187" i="1"/>
  <c r="AQ310" i="1"/>
  <c r="AQ249" i="1"/>
  <c r="AQ162" i="1"/>
  <c r="AQ43" i="1"/>
  <c r="AQ340" i="1"/>
  <c r="AQ75" i="1"/>
  <c r="AQ308" i="1"/>
  <c r="AQ83" i="1"/>
  <c r="AQ185" i="1"/>
  <c r="AQ69" i="1"/>
  <c r="AQ242" i="1"/>
  <c r="AQ317" i="1"/>
  <c r="AQ195" i="1"/>
  <c r="AQ226" i="1"/>
  <c r="AQ123" i="1"/>
  <c r="AQ141" i="1"/>
  <c r="AQ209" i="1"/>
  <c r="AQ184" i="1"/>
  <c r="AQ30" i="1"/>
  <c r="AQ3" i="1"/>
  <c r="AQ329" i="1"/>
  <c r="AQ343" i="1"/>
  <c r="AQ267" i="1"/>
  <c r="AQ41" i="1"/>
  <c r="AQ50" i="1"/>
  <c r="AQ23" i="1"/>
  <c r="AQ58" i="1"/>
  <c r="AQ263" i="1"/>
  <c r="AQ82" i="1"/>
  <c r="AQ139" i="1"/>
  <c r="AQ218" i="1"/>
  <c r="AQ297" i="1"/>
  <c r="AQ224" i="1"/>
  <c r="AQ203" i="1"/>
  <c r="AQ113" i="1"/>
  <c r="AQ285" i="1"/>
  <c r="AQ220" i="1"/>
  <c r="AQ322" i="1"/>
  <c r="AQ5" i="1"/>
  <c r="AQ293" i="1"/>
  <c r="AQ294" i="1"/>
  <c r="AQ234" i="1"/>
  <c r="AQ227" i="1"/>
  <c r="AQ59" i="1"/>
  <c r="AQ29" i="1"/>
  <c r="AQ298" i="1"/>
  <c r="AQ10" i="1"/>
  <c r="AQ338" i="1"/>
  <c r="AQ337" i="1"/>
  <c r="AQ170" i="1"/>
  <c r="AQ309" i="1"/>
  <c r="AQ306" i="1"/>
  <c r="AQ68" i="1"/>
  <c r="AQ216" i="1"/>
  <c r="AQ193" i="1"/>
  <c r="AQ19" i="1"/>
  <c r="AQ161" i="1"/>
  <c r="AQ27" i="1"/>
  <c r="AQ37" i="1"/>
  <c r="AQ13" i="1"/>
  <c r="AQ318" i="1"/>
  <c r="AQ17" i="1"/>
  <c r="AQ151" i="1"/>
  <c r="AQ245" i="1"/>
  <c r="AQ32" i="1"/>
  <c r="AQ183" i="1"/>
  <c r="AQ260" i="1"/>
  <c r="AQ146" i="1"/>
  <c r="AQ154" i="1"/>
  <c r="AQ142" i="1"/>
  <c r="AQ128" i="1"/>
  <c r="AQ243" i="1"/>
  <c r="AQ103" i="1"/>
  <c r="AQ237" i="1"/>
  <c r="AQ49" i="1"/>
  <c r="AQ277" i="1"/>
  <c r="AQ194" i="1"/>
  <c r="AQ290" i="1"/>
  <c r="AQ219" i="1"/>
  <c r="AQ7" i="1"/>
  <c r="AQ331" i="1"/>
  <c r="AQ81" i="1"/>
  <c r="AQ289" i="1"/>
  <c r="AQ280" i="1"/>
  <c r="AQ152" i="1"/>
  <c r="AQ238" i="1"/>
  <c r="AQ44" i="1"/>
  <c r="AQ100" i="1"/>
  <c r="AQ159" i="1"/>
  <c r="AQ66" i="1"/>
  <c r="AQ274" i="1"/>
  <c r="AQ257" i="1"/>
  <c r="AQ111" i="1"/>
  <c r="AQ31" i="1"/>
  <c r="AQ296" i="1"/>
  <c r="AQ87" i="1"/>
  <c r="AQ148" i="1"/>
  <c r="AQ116" i="1"/>
  <c r="AQ166" i="1"/>
  <c r="AQ254" i="1"/>
  <c r="AQ72" i="1"/>
  <c r="AQ48" i="1"/>
  <c r="AQ55" i="1"/>
  <c r="AQ334" i="1"/>
  <c r="AQ16" i="1"/>
  <c r="AQ311" i="1"/>
  <c r="AQ56" i="1"/>
  <c r="AQ40" i="1"/>
  <c r="AQ181" i="1"/>
  <c r="AQ286" i="1"/>
  <c r="AQ165" i="1"/>
  <c r="AQ15" i="1"/>
  <c r="AQ74" i="1"/>
  <c r="AQ164" i="1"/>
  <c r="AQ291" i="1"/>
  <c r="AQ171" i="1"/>
  <c r="AQ272" i="1"/>
  <c r="AQ89" i="1"/>
  <c r="AQ281" i="1"/>
  <c r="AQ255" i="1"/>
  <c r="AQ21" i="1"/>
  <c r="AQ39" i="1"/>
  <c r="AQ129" i="1"/>
  <c r="AQ80" i="1"/>
  <c r="AQ199" i="1"/>
  <c r="AQ246" i="1"/>
  <c r="AQ9" i="1"/>
  <c r="AQ268" i="1"/>
  <c r="AQ200" i="1"/>
  <c r="AQ205" i="1"/>
  <c r="AQ347" i="1"/>
  <c r="AQ262" i="1"/>
  <c r="AQ261" i="1"/>
  <c r="AQ38" i="1"/>
  <c r="AQ248" i="1"/>
  <c r="AQ112" i="1"/>
  <c r="AQ264" i="1"/>
  <c r="AQ163" i="1"/>
  <c r="AQ137" i="1"/>
  <c r="AQ212" i="1"/>
  <c r="AQ70" i="1"/>
  <c r="AQ202" i="1"/>
  <c r="AQ102" i="1"/>
  <c r="AQ251" i="1"/>
  <c r="AQ95" i="1"/>
  <c r="AQ65" i="1"/>
  <c r="AQ287" i="1"/>
  <c r="AQ86" i="1"/>
  <c r="AQ314" i="1"/>
  <c r="AQ149" i="1"/>
  <c r="AQ175" i="1"/>
  <c r="AQ57" i="1"/>
  <c r="AQ94" i="1"/>
  <c r="AQ97" i="1"/>
  <c r="AQ98" i="1"/>
  <c r="AQ176" i="1"/>
  <c r="AQ198" i="1"/>
  <c r="AQ179" i="1"/>
  <c r="AQ90" i="1"/>
  <c r="AQ35" i="1"/>
  <c r="AQ201" i="1"/>
  <c r="AQ204" i="1"/>
  <c r="AQ144" i="1"/>
  <c r="AQ271" i="1"/>
  <c r="AQ301" i="1"/>
  <c r="AQ275" i="1"/>
  <c r="AQ133" i="1"/>
  <c r="AQ28" i="1"/>
  <c r="AQ156" i="1"/>
  <c r="AQ273" i="1"/>
  <c r="AQ64" i="1"/>
  <c r="AQ300" i="1"/>
  <c r="AQ288" i="1"/>
  <c r="AQ231" i="1"/>
  <c r="AQ319" i="1"/>
  <c r="AQ108" i="1"/>
  <c r="AQ244" i="1"/>
  <c r="AQ24" i="1"/>
  <c r="AQ53" i="1"/>
  <c r="AQ104" i="1"/>
  <c r="AQ189" i="1"/>
  <c r="AQ6" i="1"/>
  <c r="AQ182" i="1"/>
  <c r="AQ120" i="1"/>
  <c r="AQ174" i="1"/>
  <c r="AQ233" i="1"/>
  <c r="AQ299" i="1"/>
  <c r="AQ168" i="1"/>
  <c r="AQ84" i="1"/>
  <c r="AQ295" i="1"/>
  <c r="AQ252" i="1"/>
  <c r="AQ328" i="1"/>
  <c r="AQ47" i="1"/>
  <c r="AQ336" i="1"/>
  <c r="AQ76" i="1"/>
  <c r="AQ191" i="1"/>
  <c r="AQ117" i="1"/>
  <c r="AQ22" i="1"/>
  <c r="AQ197" i="1"/>
  <c r="AQ143" i="1"/>
  <c r="AQ225" i="1"/>
  <c r="AQ106" i="1"/>
  <c r="AQ131" i="1"/>
  <c r="AQ60" i="1"/>
  <c r="AQ235" i="1"/>
  <c r="AQ341" i="1"/>
  <c r="AQ126" i="1"/>
  <c r="AQ25" i="1"/>
  <c r="AQ339" i="1"/>
  <c r="AQ160" i="1"/>
  <c r="AQ177" i="1"/>
  <c r="AQ240" i="1"/>
  <c r="AQ333" i="1"/>
  <c r="AQ173" i="1"/>
  <c r="AQ180" i="1"/>
  <c r="AQ99" i="1"/>
  <c r="AQ73" i="1"/>
  <c r="AQ207" i="1"/>
  <c r="AQ135" i="1"/>
  <c r="AQ109" i="1"/>
  <c r="AQ210" i="1"/>
  <c r="AQ88" i="1"/>
  <c r="AQ158" i="1"/>
  <c r="AQ214" i="1"/>
  <c r="AQ292" i="1"/>
  <c r="AQ303" i="1"/>
  <c r="AQ124" i="1"/>
  <c r="AQ96" i="1"/>
  <c r="AP228" i="1" l="1"/>
  <c r="AR228" i="1" s="1"/>
  <c r="AP43" i="1"/>
  <c r="AR43" i="1" s="1"/>
  <c r="K15" i="5" s="1"/>
  <c r="L15" i="5" s="1"/>
  <c r="AP139" i="1"/>
  <c r="AR139" i="1" s="1"/>
  <c r="AP23" i="1"/>
  <c r="AR23" i="1" s="1"/>
  <c r="Y9" i="5" s="1"/>
  <c r="Z9" i="5" s="1"/>
  <c r="AP318" i="1"/>
  <c r="AR318" i="1" s="1"/>
  <c r="AP238" i="1"/>
  <c r="AR238" i="1" s="1"/>
  <c r="AP281" i="1"/>
  <c r="AR281" i="1" s="1"/>
  <c r="AP302" i="1"/>
  <c r="AR302" i="1" s="1"/>
  <c r="AP14" i="1"/>
  <c r="AR14" i="1" s="1"/>
  <c r="R11" i="5" s="1"/>
  <c r="S11" i="5" s="1"/>
  <c r="AP185" i="1"/>
  <c r="AR185" i="1" s="1"/>
  <c r="AP143" i="1"/>
  <c r="AR143" i="1" s="1"/>
  <c r="AP81" i="1"/>
  <c r="AR81" i="1" s="1"/>
  <c r="AP159" i="1"/>
  <c r="AR159" i="1" s="1"/>
  <c r="AP158" i="1"/>
  <c r="AR158" i="1" s="1"/>
  <c r="AP283" i="1"/>
  <c r="AR283" i="1" s="1"/>
  <c r="AP27" i="1"/>
  <c r="AR27" i="1" s="1"/>
  <c r="AP295" i="1"/>
  <c r="AR295" i="1" s="1"/>
  <c r="AP178" i="1"/>
  <c r="AR178" i="1" s="1"/>
  <c r="AP20" i="1"/>
  <c r="AR20" i="1" s="1"/>
  <c r="K17" i="5" s="1"/>
  <c r="L17" i="5" s="1"/>
  <c r="AP254" i="1"/>
  <c r="AR254" i="1" s="1"/>
  <c r="AP264" i="1"/>
  <c r="AR264" i="1" s="1"/>
  <c r="AP213" i="1"/>
  <c r="AR213" i="1" s="1"/>
  <c r="AP221" i="1"/>
  <c r="AR221" i="1" s="1"/>
  <c r="AP343" i="1"/>
  <c r="AR343" i="1" s="1"/>
  <c r="AP68" i="1"/>
  <c r="AR68" i="1" s="1"/>
  <c r="AP120" i="1"/>
  <c r="AR120" i="1" s="1"/>
  <c r="AP148" i="1"/>
  <c r="AR148" i="1" s="1"/>
  <c r="AP270" i="1"/>
  <c r="AR270" i="1" s="1"/>
  <c r="AP314" i="1"/>
  <c r="AR314" i="1" s="1"/>
  <c r="AP271" i="1"/>
  <c r="AR271" i="1" s="1"/>
  <c r="AP77" i="1"/>
  <c r="AR77" i="1" s="1"/>
  <c r="AP340" i="1"/>
  <c r="AR340" i="1" s="1"/>
  <c r="AP147" i="1"/>
  <c r="AR147" i="1" s="1"/>
  <c r="AP315" i="1"/>
  <c r="AR315" i="1" s="1"/>
  <c r="AP149" i="1"/>
  <c r="AR149" i="1" s="1"/>
  <c r="AP224" i="1"/>
  <c r="AR224" i="1" s="1"/>
  <c r="AP61" i="1"/>
  <c r="AR61" i="1" s="1"/>
  <c r="AP324" i="1"/>
  <c r="AR324" i="1" s="1"/>
  <c r="AP35" i="1"/>
  <c r="AR35" i="1" s="1"/>
  <c r="R13" i="5" s="1"/>
  <c r="S13" i="5" s="1"/>
  <c r="AP179" i="1"/>
  <c r="AR179" i="1" s="1"/>
  <c r="AP17" i="1"/>
  <c r="AR17" i="1" s="1"/>
  <c r="Y25" i="5" s="1"/>
  <c r="Z25" i="5" s="1"/>
  <c r="AP187" i="1"/>
  <c r="AR187" i="1" s="1"/>
  <c r="AP170" i="1"/>
  <c r="AR170" i="1" s="1"/>
  <c r="AP216" i="1"/>
  <c r="AR216" i="1" s="1"/>
  <c r="AP3" i="1"/>
  <c r="AR3" i="1" s="1"/>
  <c r="Y5" i="5" s="1"/>
  <c r="AP74" i="1"/>
  <c r="AR74" i="1" s="1"/>
  <c r="AP235" i="1"/>
  <c r="AR235" i="1" s="1"/>
  <c r="AP141" i="1"/>
  <c r="AR141" i="1" s="1"/>
  <c r="AP169" i="1"/>
  <c r="AR169" i="1" s="1"/>
  <c r="AP220" i="1"/>
  <c r="AR220" i="1" s="1"/>
  <c r="AP84" i="1"/>
  <c r="AR84" i="1" s="1"/>
  <c r="D27" i="5" s="1"/>
  <c r="E27" i="5" s="1"/>
  <c r="AP320" i="1"/>
  <c r="AR320" i="1" s="1"/>
  <c r="AP184" i="1"/>
  <c r="AR184" i="1" s="1"/>
  <c r="AP321" i="1"/>
  <c r="AR321" i="1" s="1"/>
  <c r="AP215" i="1"/>
  <c r="AR215" i="1" s="1"/>
  <c r="AP333" i="1"/>
  <c r="AR333" i="1" s="1"/>
  <c r="AP186" i="1"/>
  <c r="AR186" i="1" s="1"/>
  <c r="AP346" i="1"/>
  <c r="AR346" i="1" s="1"/>
  <c r="AP345" i="1"/>
  <c r="AR345" i="1" s="1"/>
  <c r="AP260" i="1"/>
  <c r="AR260" i="1" s="1"/>
  <c r="AP146" i="1"/>
  <c r="AR146" i="1" s="1"/>
  <c r="AP203" i="1"/>
  <c r="AR203" i="1" s="1"/>
  <c r="AP85" i="1"/>
  <c r="AR85" i="1" s="1"/>
  <c r="AP51" i="1"/>
  <c r="AR51" i="1" s="1"/>
  <c r="R23" i="5" s="1"/>
  <c r="S23" i="5" s="1"/>
  <c r="AP76" i="1"/>
  <c r="AR76" i="1" s="1"/>
  <c r="R19" i="5" s="1"/>
  <c r="S19" i="5" s="1"/>
  <c r="AP337" i="1"/>
  <c r="AR337" i="1" s="1"/>
  <c r="AP242" i="1"/>
  <c r="AR242" i="1" s="1"/>
  <c r="AP301" i="1"/>
  <c r="AR301" i="1" s="1"/>
  <c r="AP129" i="1"/>
  <c r="AR129" i="1" s="1"/>
  <c r="K35" i="5" s="1"/>
  <c r="L35" i="5" s="1"/>
  <c r="AP80" i="1"/>
  <c r="AR80" i="1" s="1"/>
  <c r="AP306" i="1"/>
  <c r="AR306" i="1" s="1"/>
  <c r="AP168" i="1"/>
  <c r="AR168" i="1" s="1"/>
  <c r="AP319" i="1"/>
  <c r="AR319" i="1" s="1"/>
  <c r="AP2" i="1"/>
  <c r="AR2" i="1" s="1"/>
  <c r="D5" i="5" s="1"/>
  <c r="AP335" i="1"/>
  <c r="AR335" i="1" s="1"/>
  <c r="AP218" i="1"/>
  <c r="AR218" i="1" s="1"/>
  <c r="AP115" i="1"/>
  <c r="AR115" i="1" s="1"/>
  <c r="AP311" i="1"/>
  <c r="AR311" i="1" s="1"/>
  <c r="AP262" i="1"/>
  <c r="AR262" i="1" s="1"/>
  <c r="AP256" i="1"/>
  <c r="AR256" i="1" s="1"/>
  <c r="AP15" i="1"/>
  <c r="AR15" i="1" s="1"/>
  <c r="D21" i="5" s="1"/>
  <c r="AP277" i="1"/>
  <c r="AR277" i="1" s="1"/>
  <c r="AP329" i="1"/>
  <c r="AR329" i="1" s="1"/>
  <c r="AP134" i="1"/>
  <c r="AR134" i="1" s="1"/>
  <c r="Y7" i="5" s="1"/>
  <c r="Z7" i="5" s="1"/>
  <c r="AP125" i="1"/>
  <c r="AR125" i="1" s="1"/>
  <c r="AP174" i="1"/>
  <c r="AR174" i="1" s="1"/>
  <c r="AP104" i="1"/>
  <c r="AR104" i="1" s="1"/>
  <c r="AP154" i="1"/>
  <c r="AR154" i="1" s="1"/>
  <c r="AP60" i="1"/>
  <c r="AR60" i="1" s="1"/>
  <c r="AP82" i="1"/>
  <c r="AR82" i="1" s="1"/>
  <c r="D35" i="5" s="1"/>
  <c r="E35" i="5" s="1"/>
  <c r="AP231" i="1"/>
  <c r="AR231" i="1" s="1"/>
  <c r="AP92" i="1"/>
  <c r="AR92" i="1" s="1"/>
  <c r="AP233" i="1"/>
  <c r="AR233" i="1" s="1"/>
  <c r="AP55" i="1"/>
  <c r="AR55" i="1" s="1"/>
  <c r="Y23" i="5" s="1"/>
  <c r="Z23" i="5" s="1"/>
  <c r="AP326" i="1"/>
  <c r="AR326" i="1" s="1"/>
  <c r="AP266" i="1"/>
  <c r="AR266" i="1" s="1"/>
  <c r="AP30" i="1"/>
  <c r="AR30" i="1" s="1"/>
  <c r="Y17" i="5" s="1"/>
  <c r="Z17" i="5" s="1"/>
  <c r="AP309" i="1"/>
  <c r="AR309" i="1" s="1"/>
  <c r="AP251" i="1"/>
  <c r="AR251" i="1" s="1"/>
  <c r="AP257" i="1"/>
  <c r="AR257" i="1" s="1"/>
  <c r="AP161" i="1"/>
  <c r="AR161" i="1" s="1"/>
  <c r="AP310" i="1"/>
  <c r="AR310" i="1" s="1"/>
  <c r="AP26" i="1"/>
  <c r="AR26" i="1" s="1"/>
  <c r="D25" i="5" s="1"/>
  <c r="E25" i="5" s="1"/>
  <c r="AP40" i="1"/>
  <c r="AR40" i="1" s="1"/>
  <c r="K31" i="5" s="1"/>
  <c r="L31" i="5" s="1"/>
  <c r="AP64" i="1"/>
  <c r="AR64" i="1" s="1"/>
  <c r="AP292" i="1"/>
  <c r="AR292" i="1" s="1"/>
  <c r="AP196" i="1"/>
  <c r="AR196" i="1" s="1"/>
  <c r="AP188" i="1"/>
  <c r="AR188" i="1" s="1"/>
  <c r="AP101" i="1"/>
  <c r="AR101" i="1" s="1"/>
  <c r="AP250" i="1"/>
  <c r="AR250" i="1" s="1"/>
  <c r="AP268" i="1"/>
  <c r="AR268" i="1" s="1"/>
  <c r="AP36" i="1"/>
  <c r="AR36" i="1" s="1"/>
  <c r="D11" i="5" s="1"/>
  <c r="E11" i="5" s="1"/>
  <c r="AP246" i="1"/>
  <c r="AR246" i="1" s="1"/>
  <c r="AP59" i="1"/>
  <c r="AR59" i="1" s="1"/>
  <c r="AP93" i="1"/>
  <c r="AR93" i="1" s="1"/>
  <c r="AP209" i="1"/>
  <c r="AR209" i="1" s="1"/>
  <c r="AP106" i="1"/>
  <c r="AR106" i="1" s="1"/>
  <c r="AP172" i="1"/>
  <c r="AR172" i="1" s="1"/>
  <c r="AP308" i="1"/>
  <c r="AR308" i="1" s="1"/>
  <c r="AP202" i="1"/>
  <c r="AR202" i="1" s="1"/>
  <c r="R7" i="5" s="1"/>
  <c r="AP279" i="1"/>
  <c r="AR279" i="1" s="1"/>
  <c r="AP33" i="1"/>
  <c r="AR33" i="1" s="1"/>
  <c r="AP286" i="1"/>
  <c r="AR286" i="1" s="1"/>
  <c r="AP241" i="1"/>
  <c r="AR241" i="1" s="1"/>
  <c r="AP336" i="1"/>
  <c r="AR336" i="1" s="1"/>
  <c r="AP278" i="1"/>
  <c r="AR278" i="1" s="1"/>
  <c r="AP39" i="1"/>
  <c r="AR39" i="1" s="1"/>
  <c r="AP245" i="1"/>
  <c r="AR245" i="1" s="1"/>
  <c r="AP34" i="1"/>
  <c r="AR34" i="1" s="1"/>
  <c r="Y11" i="5" s="1"/>
  <c r="Z11" i="5" s="1"/>
  <c r="AP46" i="1"/>
  <c r="AR46" i="1" s="1"/>
  <c r="D9" i="5" s="1"/>
  <c r="E9" i="5" s="1"/>
  <c r="AP66" i="1"/>
  <c r="AR66" i="1" s="1"/>
  <c r="D15" i="5" s="1"/>
  <c r="E15" i="5" s="1"/>
  <c r="AP155" i="1"/>
  <c r="AR155" i="1" s="1"/>
  <c r="AP181" i="1"/>
  <c r="AR181" i="1" s="1"/>
  <c r="AP118" i="1"/>
  <c r="AR118" i="1" s="1"/>
  <c r="AP9" i="1"/>
  <c r="AR9" i="1" s="1"/>
  <c r="K25" i="5" s="1"/>
  <c r="L25" i="5" s="1"/>
  <c r="AP116" i="1"/>
  <c r="AR116" i="1" s="1"/>
  <c r="AP38" i="1"/>
  <c r="AR38" i="1" s="1"/>
  <c r="AP195" i="1"/>
  <c r="AR195" i="1" s="1"/>
  <c r="AP126" i="1"/>
  <c r="AR126" i="1" s="1"/>
  <c r="AP291" i="1"/>
  <c r="AR291" i="1" s="1"/>
  <c r="AP52" i="1"/>
  <c r="AR52" i="1" s="1"/>
  <c r="D31" i="5" s="1"/>
  <c r="E31" i="5" s="1"/>
  <c r="AP32" i="1"/>
  <c r="AR32" i="1" s="1"/>
  <c r="K9" i="5" s="1"/>
  <c r="L9" i="5" s="1"/>
  <c r="AP53" i="1"/>
  <c r="AR53" i="1" s="1"/>
  <c r="Y31" i="5" s="1"/>
  <c r="Z31" i="5" s="1"/>
  <c r="AP288" i="1"/>
  <c r="AR288" i="1" s="1"/>
  <c r="AP273" i="1"/>
  <c r="AR273" i="1" s="1"/>
  <c r="AP107" i="1"/>
  <c r="AR107" i="1" s="1"/>
  <c r="AP173" i="1"/>
  <c r="AR173" i="1" s="1"/>
  <c r="AP249" i="1"/>
  <c r="AR249" i="1" s="1"/>
  <c r="AP165" i="1"/>
  <c r="AR165" i="1" s="1"/>
  <c r="AP330" i="1"/>
  <c r="AR330" i="1" s="1"/>
  <c r="AP223" i="1"/>
  <c r="AR223" i="1" s="1"/>
  <c r="AP222" i="1"/>
  <c r="AR222" i="1" s="1"/>
  <c r="AP214" i="1"/>
  <c r="AR214" i="1" s="1"/>
  <c r="AP142" i="1"/>
  <c r="AR142" i="1" s="1"/>
  <c r="AP171" i="1"/>
  <c r="AR171" i="1" s="1"/>
  <c r="AP42" i="1"/>
  <c r="AR42" i="1" s="1"/>
  <c r="AP255" i="1"/>
  <c r="AR255" i="1" s="1"/>
  <c r="AP49" i="1"/>
  <c r="AR49" i="1" s="1"/>
  <c r="AP300" i="1"/>
  <c r="AR300" i="1" s="1"/>
  <c r="AP167" i="1"/>
  <c r="AR167" i="1" s="1"/>
  <c r="AP22" i="1"/>
  <c r="AR22" i="1" s="1"/>
  <c r="R21" i="5" s="1"/>
  <c r="AP145" i="1"/>
  <c r="AR145" i="1" s="1"/>
  <c r="R35" i="5" s="1"/>
  <c r="S35" i="5" s="1"/>
  <c r="AP199" i="1"/>
  <c r="AR199" i="1" s="1"/>
  <c r="D7" i="5" s="1"/>
  <c r="E7" i="5" s="1"/>
  <c r="AP48" i="1"/>
  <c r="AR48" i="1" s="1"/>
  <c r="R27" i="5" s="1"/>
  <c r="S27" i="5" s="1"/>
  <c r="AP103" i="1"/>
  <c r="AR103" i="1" s="1"/>
  <c r="AP237" i="1"/>
  <c r="AR237" i="1" s="1"/>
  <c r="AP110" i="1"/>
  <c r="AR110" i="1" s="1"/>
  <c r="AP135" i="1"/>
  <c r="AR135" i="1" s="1"/>
  <c r="AP113" i="1"/>
  <c r="AR113" i="1" s="1"/>
  <c r="AP78" i="1"/>
  <c r="AR78" i="1" s="1"/>
  <c r="AP204" i="1"/>
  <c r="AR204" i="1" s="1"/>
  <c r="AP229" i="1"/>
  <c r="AR229" i="1" s="1"/>
  <c r="AP239" i="1"/>
  <c r="AR239" i="1" s="1"/>
  <c r="AP65" i="1"/>
  <c r="AR65" i="1" s="1"/>
  <c r="AP47" i="1"/>
  <c r="AR47" i="1" s="1"/>
  <c r="AP331" i="1"/>
  <c r="AR331" i="1" s="1"/>
  <c r="AP342" i="1"/>
  <c r="AR342" i="1" s="1"/>
  <c r="AP157" i="1"/>
  <c r="AR157" i="1" s="1"/>
  <c r="AP83" i="1"/>
  <c r="AR83" i="1" s="1"/>
  <c r="AP339" i="1"/>
  <c r="AR339" i="1" s="1"/>
  <c r="AP44" i="1"/>
  <c r="AR44" i="1" s="1"/>
  <c r="AP73" i="1"/>
  <c r="AR73" i="1" s="1"/>
  <c r="AP111" i="1"/>
  <c r="AR111" i="1" s="1"/>
  <c r="AP258" i="1"/>
  <c r="AR258" i="1" s="1"/>
  <c r="AP37" i="1"/>
  <c r="AR37" i="1" s="1"/>
  <c r="R9" i="5" s="1"/>
  <c r="S9" i="5" s="1"/>
  <c r="AP347" i="1"/>
  <c r="AR347" i="1" s="1"/>
  <c r="AP131" i="1"/>
  <c r="AR131" i="1" s="1"/>
  <c r="AP236" i="1"/>
  <c r="AR236" i="1" s="1"/>
  <c r="AP189" i="1"/>
  <c r="AR189" i="1" s="1"/>
  <c r="AP98" i="1"/>
  <c r="AR98" i="1" s="1"/>
  <c r="AP325" i="1"/>
  <c r="AR325" i="1" s="1"/>
  <c r="AP152" i="1"/>
  <c r="AR152" i="1" s="1"/>
  <c r="AP285" i="1"/>
  <c r="AR285" i="1" s="1"/>
  <c r="AP289" i="1"/>
  <c r="AR289" i="1" s="1"/>
  <c r="AP19" i="1"/>
  <c r="AR19" i="1" s="1"/>
  <c r="D13" i="5" s="1"/>
  <c r="E13" i="5" s="1"/>
  <c r="AP299" i="1"/>
  <c r="AR299" i="1" s="1"/>
  <c r="AP194" i="1"/>
  <c r="AR194" i="1" s="1"/>
  <c r="AP293" i="1"/>
  <c r="AR293" i="1" s="1"/>
  <c r="AP99" i="1"/>
  <c r="AR99" i="1" s="1"/>
  <c r="R15" i="5" s="1"/>
  <c r="S15" i="5" s="1"/>
  <c r="AP206" i="1"/>
  <c r="AR206" i="1" s="1"/>
  <c r="AP28" i="1"/>
  <c r="AR28" i="1" s="1"/>
  <c r="K11" i="5" s="1"/>
  <c r="L11" i="5" s="1"/>
  <c r="AP197" i="1"/>
  <c r="AR197" i="1" s="1"/>
  <c r="AP108" i="1"/>
  <c r="AR108" i="1" s="1"/>
  <c r="AP298" i="1"/>
  <c r="AR298" i="1" s="1"/>
  <c r="AP227" i="1"/>
  <c r="AR227" i="1" s="1"/>
  <c r="AP322" i="1"/>
  <c r="AR322" i="1" s="1"/>
  <c r="AP290" i="1"/>
  <c r="AR290" i="1" s="1"/>
  <c r="AP296" i="1"/>
  <c r="AR296" i="1" s="1"/>
  <c r="AP75" i="1"/>
  <c r="AR75" i="1" s="1"/>
  <c r="AP41" i="1"/>
  <c r="AR41" i="1" s="1"/>
  <c r="K23" i="5" s="1"/>
  <c r="L23" i="5" s="1"/>
  <c r="AP332" i="1"/>
  <c r="AR332" i="1" s="1"/>
  <c r="AP248" i="1"/>
  <c r="AR248" i="1" s="1"/>
  <c r="AP303" i="1"/>
  <c r="AR303" i="1" s="1"/>
  <c r="AP127" i="1"/>
  <c r="AR127" i="1" s="1"/>
  <c r="AP328" i="1"/>
  <c r="AR328" i="1" s="1"/>
  <c r="AP12" i="1"/>
  <c r="AR12" i="1" s="1"/>
  <c r="K29" i="5" s="1"/>
  <c r="L29" i="5" s="1"/>
  <c r="AP153" i="1"/>
  <c r="AR153" i="1" s="1"/>
  <c r="AP219" i="1"/>
  <c r="AR219" i="1" s="1"/>
  <c r="AP124" i="1"/>
  <c r="AR124" i="1" s="1"/>
  <c r="AP211" i="1"/>
  <c r="AR211" i="1" s="1"/>
  <c r="AP177" i="1"/>
  <c r="AR177" i="1" s="1"/>
  <c r="AP29" i="1"/>
  <c r="AR29" i="1" s="1"/>
  <c r="D29" i="5" s="1"/>
  <c r="E29" i="5" s="1"/>
  <c r="AP305" i="1"/>
  <c r="AR305" i="1" s="1"/>
  <c r="AP176" i="1"/>
  <c r="AR176" i="1" s="1"/>
  <c r="AP284" i="1"/>
  <c r="AR284" i="1" s="1"/>
  <c r="AP109" i="1"/>
  <c r="AR109" i="1" s="1"/>
  <c r="AP88" i="1"/>
  <c r="AR88" i="1" s="1"/>
  <c r="AP90" i="1"/>
  <c r="AR90" i="1" s="1"/>
  <c r="AP259" i="1"/>
  <c r="AR259" i="1" s="1"/>
  <c r="AP95" i="1"/>
  <c r="AR95" i="1" s="1"/>
  <c r="AP200" i="1"/>
  <c r="AR200" i="1" s="1"/>
  <c r="AP192" i="1"/>
  <c r="AR192" i="1" s="1"/>
  <c r="AP121" i="1"/>
  <c r="AR121" i="1" s="1"/>
  <c r="AP334" i="1"/>
  <c r="AR334" i="1" s="1"/>
  <c r="AP140" i="1"/>
  <c r="AR140" i="1" s="1"/>
  <c r="AP208" i="1"/>
  <c r="AR208" i="1" s="1"/>
  <c r="AP45" i="1"/>
  <c r="AR45" i="1" s="1"/>
  <c r="AP183" i="1"/>
  <c r="AR183" i="1" s="1"/>
  <c r="AP71" i="1"/>
  <c r="AR71" i="1" s="1"/>
  <c r="D23" i="5" s="1"/>
  <c r="E23" i="5" s="1"/>
  <c r="AP67" i="1"/>
  <c r="AR67" i="1" s="1"/>
  <c r="Y15" i="5" s="1"/>
  <c r="Z15" i="5" s="1"/>
  <c r="AP252" i="1"/>
  <c r="AR252" i="1" s="1"/>
  <c r="AP198" i="1"/>
  <c r="AR198" i="1" s="1"/>
  <c r="K7" i="5" s="1"/>
  <c r="L7" i="5" s="1"/>
  <c r="AP138" i="1"/>
  <c r="AR138" i="1" s="1"/>
  <c r="AP240" i="1"/>
  <c r="AR240" i="1" s="1"/>
  <c r="AP323" i="1"/>
  <c r="AR323" i="1" s="1"/>
  <c r="AP316" i="1"/>
  <c r="AR316" i="1" s="1"/>
  <c r="AP132" i="1"/>
  <c r="AR132" i="1" s="1"/>
  <c r="AP341" i="1"/>
  <c r="AR341" i="1" s="1"/>
  <c r="AP253" i="1"/>
  <c r="AR253" i="1" s="1"/>
  <c r="AP344" i="1"/>
  <c r="AR344" i="1" s="1"/>
  <c r="AP217" i="1"/>
  <c r="AR217" i="1" s="1"/>
  <c r="AP100" i="1"/>
  <c r="AR100" i="1" s="1"/>
  <c r="AP89" i="1"/>
  <c r="AR89" i="1" s="1"/>
  <c r="AP133" i="1"/>
  <c r="AR133" i="1" s="1"/>
  <c r="AP10" i="1"/>
  <c r="AR10" i="1" s="1"/>
  <c r="Y21" i="5" s="1"/>
  <c r="AP276" i="1"/>
  <c r="AR276" i="1" s="1"/>
  <c r="AP128" i="1"/>
  <c r="AR128" i="1" s="1"/>
  <c r="AP137" i="1"/>
  <c r="AR137" i="1" s="1"/>
  <c r="Y27" i="5" s="1"/>
  <c r="Z27" i="5" s="1"/>
  <c r="AP272" i="1"/>
  <c r="AR272" i="1" s="1"/>
  <c r="AP31" i="1"/>
  <c r="AR31" i="1" s="1"/>
  <c r="R29" i="5" s="1"/>
  <c r="S29" i="5" s="1"/>
  <c r="AP175" i="1"/>
  <c r="AR175" i="1" s="1"/>
  <c r="AP265" i="1"/>
  <c r="AR265" i="1" s="1"/>
  <c r="AP312" i="1"/>
  <c r="AR312" i="1" s="1"/>
  <c r="AP162" i="1"/>
  <c r="AR162" i="1" s="1"/>
  <c r="AP232" i="1"/>
  <c r="AR232" i="1" s="1"/>
  <c r="AP166" i="1"/>
  <c r="AR166" i="1" s="1"/>
  <c r="AP151" i="1"/>
  <c r="AR151" i="1" s="1"/>
  <c r="AP163" i="1"/>
  <c r="AR163" i="1" s="1"/>
  <c r="AP307" i="1"/>
  <c r="AR307" i="1" s="1"/>
  <c r="AP267" i="1"/>
  <c r="AR267" i="1" s="1"/>
  <c r="AP230" i="1"/>
  <c r="AR230" i="1" s="1"/>
  <c r="AP122" i="1"/>
  <c r="AR122" i="1" s="1"/>
  <c r="AP274" i="1"/>
  <c r="AR274" i="1" s="1"/>
  <c r="AP117" i="1"/>
  <c r="AR117" i="1" s="1"/>
  <c r="AP114" i="1"/>
  <c r="AR114" i="1" s="1"/>
  <c r="K19" i="5" s="1"/>
  <c r="L19" i="5" s="1"/>
  <c r="AP263" i="1"/>
  <c r="AR263" i="1" s="1"/>
  <c r="AP338" i="1"/>
  <c r="AR338" i="1" s="1"/>
  <c r="AP243" i="1"/>
  <c r="AR243" i="1" s="1"/>
  <c r="AP6" i="1"/>
  <c r="AR6" i="1" s="1"/>
  <c r="Y33" i="5" s="1"/>
  <c r="Z33" i="5" s="1"/>
  <c r="AP4" i="1"/>
  <c r="AR4" i="1" s="1"/>
  <c r="D33" i="5" s="1"/>
  <c r="E33" i="5" s="1"/>
  <c r="AP102" i="1"/>
  <c r="AR102" i="1" s="1"/>
  <c r="AP182" i="1"/>
  <c r="AR182" i="1" s="1"/>
  <c r="AP282" i="1"/>
  <c r="AR282" i="1" s="1"/>
  <c r="AP280" i="1"/>
  <c r="AR280" i="1" s="1"/>
  <c r="AP261" i="1"/>
  <c r="AR261" i="1" s="1"/>
  <c r="AP57" i="1"/>
  <c r="AR57" i="1" s="1"/>
  <c r="R31" i="5" s="1"/>
  <c r="S31" i="5" s="1"/>
  <c r="AP112" i="1"/>
  <c r="AR112" i="1" s="1"/>
  <c r="AP156" i="1"/>
  <c r="AR156" i="1" s="1"/>
  <c r="AP79" i="1"/>
  <c r="AR79" i="1" s="1"/>
  <c r="AP7" i="1"/>
  <c r="AR7" i="1" s="1"/>
  <c r="K5" i="5" s="1"/>
  <c r="AP123" i="1"/>
  <c r="AR123" i="1" s="1"/>
  <c r="AP21" i="1"/>
  <c r="AR21" i="1" s="1"/>
  <c r="R25" i="5" s="1"/>
  <c r="S25" i="5" s="1"/>
  <c r="AP130" i="1"/>
  <c r="AR130" i="1" s="1"/>
  <c r="AP207" i="1"/>
  <c r="AR207" i="1" s="1"/>
  <c r="AP25" i="1"/>
  <c r="AR25" i="1" s="1"/>
  <c r="D17" i="5" s="1"/>
  <c r="E17" i="5" s="1"/>
  <c r="AP50" i="1"/>
  <c r="AR50" i="1" s="1"/>
  <c r="AP8" i="1"/>
  <c r="AR8" i="1" s="1"/>
  <c r="R33" i="5" s="1"/>
  <c r="S33" i="5" s="1"/>
  <c r="AP94" i="1"/>
  <c r="AR94" i="1" s="1"/>
  <c r="AP97" i="1"/>
  <c r="AR97" i="1" s="1"/>
  <c r="Y19" i="5" s="1"/>
  <c r="Z19" i="5" s="1"/>
  <c r="AP54" i="1"/>
  <c r="AR54" i="1" s="1"/>
  <c r="AP11" i="1"/>
  <c r="AR11" i="1" s="1"/>
  <c r="K33" i="5" s="1"/>
  <c r="L33" i="5" s="1"/>
  <c r="AP119" i="1"/>
  <c r="AR119" i="1" s="1"/>
  <c r="AP69" i="1"/>
  <c r="AR69" i="1" s="1"/>
  <c r="AP205" i="1"/>
  <c r="AR205" i="1" s="1"/>
  <c r="AP136" i="1"/>
  <c r="AR136" i="1" s="1"/>
  <c r="AP212" i="1"/>
  <c r="AR212" i="1" s="1"/>
  <c r="AP225" i="1"/>
  <c r="AR225" i="1" s="1"/>
  <c r="AP62" i="1"/>
  <c r="AR62" i="1" s="1"/>
  <c r="Y29" i="5" s="1"/>
  <c r="Z29" i="5" s="1"/>
  <c r="AP63" i="1"/>
  <c r="AR63" i="1" s="1"/>
  <c r="D19" i="5" s="1"/>
  <c r="E19" i="5" s="1"/>
  <c r="AP297" i="1"/>
  <c r="AR297" i="1" s="1"/>
  <c r="AP91" i="1"/>
  <c r="AR91" i="1" s="1"/>
  <c r="AP244" i="1"/>
  <c r="AR244" i="1" s="1"/>
  <c r="AP87" i="1"/>
  <c r="AR87" i="1" s="1"/>
  <c r="AP191" i="1"/>
  <c r="AR191" i="1" s="1"/>
  <c r="AP56" i="1"/>
  <c r="AR56" i="1" s="1"/>
  <c r="AP180" i="1"/>
  <c r="AR180" i="1" s="1"/>
  <c r="Y35" i="5" s="1"/>
  <c r="Z35" i="5" s="1"/>
  <c r="AP58" i="1"/>
  <c r="AR58" i="1" s="1"/>
  <c r="AP190" i="1"/>
  <c r="AR190" i="1" s="1"/>
  <c r="AP304" i="1"/>
  <c r="AR304" i="1" s="1"/>
  <c r="AP13" i="1"/>
  <c r="AR13" i="1" s="1"/>
  <c r="K13" i="5" s="1"/>
  <c r="L13" i="5" s="1"/>
  <c r="AP201" i="1"/>
  <c r="AR201" i="1" s="1"/>
  <c r="AP144" i="1"/>
  <c r="AR144" i="1" s="1"/>
  <c r="AP18" i="1"/>
  <c r="AR18" i="1" s="1"/>
  <c r="K21" i="5" s="1"/>
  <c r="AP313" i="1"/>
  <c r="AR313" i="1" s="1"/>
  <c r="AP327" i="1"/>
  <c r="AR327" i="1" s="1"/>
  <c r="AP275" i="1"/>
  <c r="AR275" i="1" s="1"/>
  <c r="AP317" i="1"/>
  <c r="AR317" i="1" s="1"/>
  <c r="AP150" i="1"/>
  <c r="AR150" i="1" s="1"/>
  <c r="AP193" i="1"/>
  <c r="AR193" i="1" s="1"/>
  <c r="AP24" i="1"/>
  <c r="AR24" i="1" s="1"/>
  <c r="R17" i="5" s="1"/>
  <c r="S17" i="5" s="1"/>
  <c r="AP247" i="1"/>
  <c r="AR247" i="1" s="1"/>
  <c r="AP164" i="1"/>
  <c r="AR164" i="1" s="1"/>
  <c r="AP16" i="1"/>
  <c r="AR16" i="1" s="1"/>
  <c r="Y13" i="5" s="1"/>
  <c r="Z13" i="5" s="1"/>
  <c r="AP269" i="1"/>
  <c r="AR269" i="1" s="1"/>
  <c r="AP210" i="1"/>
  <c r="AR210" i="1" s="1"/>
  <c r="AP105" i="1"/>
  <c r="AR105" i="1" s="1"/>
  <c r="AP86" i="1"/>
  <c r="AR86" i="1" s="1"/>
  <c r="AP5" i="1"/>
  <c r="AR5" i="1" s="1"/>
  <c r="R5" i="5" s="1"/>
  <c r="AP294" i="1"/>
  <c r="AR294" i="1" s="1"/>
  <c r="AP234" i="1"/>
  <c r="AR234" i="1" s="1"/>
  <c r="AP70" i="1"/>
  <c r="AR70" i="1" s="1"/>
  <c r="AP287" i="1"/>
  <c r="AR287" i="1" s="1"/>
  <c r="AP160" i="1"/>
  <c r="AR160" i="1" s="1"/>
  <c r="AP226" i="1"/>
  <c r="AR226" i="1" s="1"/>
  <c r="AP72" i="1"/>
  <c r="AR72" i="1" s="1"/>
  <c r="AP96" i="1"/>
  <c r="AR96" i="1" s="1"/>
  <c r="K27" i="5" s="1"/>
  <c r="L27" i="5" s="1"/>
  <c r="L5" i="5" l="1"/>
  <c r="L38" i="5" s="1"/>
  <c r="K38" i="5"/>
  <c r="K37" i="5"/>
  <c r="R38" i="5"/>
  <c r="S7" i="5"/>
  <c r="E21" i="5"/>
  <c r="E39" i="5" s="1"/>
  <c r="D39" i="5"/>
  <c r="Z5" i="5"/>
  <c r="Y38" i="5"/>
  <c r="Y37" i="5"/>
  <c r="S21" i="5"/>
  <c r="S39" i="5" s="1"/>
  <c r="R39" i="5"/>
  <c r="Z21" i="5"/>
  <c r="Z39" i="5" s="1"/>
  <c r="Y39" i="5"/>
  <c r="S5" i="5"/>
  <c r="R37" i="5"/>
  <c r="D38" i="5"/>
  <c r="D37" i="5"/>
  <c r="E5" i="5"/>
  <c r="L21" i="5"/>
  <c r="L39" i="5" s="1"/>
  <c r="K39" i="5"/>
  <c r="AT17" i="1"/>
  <c r="AT84" i="1"/>
  <c r="AT170" i="1"/>
  <c r="AU170" i="1" s="1"/>
  <c r="AT20" i="1"/>
  <c r="AT179" i="1"/>
  <c r="AU179" i="1" s="1"/>
  <c r="AT270" i="1"/>
  <c r="AU270" i="1" s="1"/>
  <c r="AT27" i="1"/>
  <c r="AU27" i="1" s="1"/>
  <c r="AT130" i="1"/>
  <c r="AU130" i="1" s="1"/>
  <c r="AT22" i="1"/>
  <c r="AT314" i="1"/>
  <c r="AU314" i="1" s="1"/>
  <c r="AT21" i="1"/>
  <c r="AT240" i="1"/>
  <c r="AU240" i="1" s="1"/>
  <c r="AT211" i="1"/>
  <c r="AU211" i="1" s="1"/>
  <c r="AT299" i="1"/>
  <c r="AU299" i="1" s="1"/>
  <c r="AT258" i="1"/>
  <c r="AU258" i="1" s="1"/>
  <c r="AT229" i="1"/>
  <c r="AU229" i="1" s="1"/>
  <c r="AT167" i="1"/>
  <c r="AU167" i="1" s="1"/>
  <c r="AT249" i="1"/>
  <c r="AU249" i="1" s="1"/>
  <c r="AT116" i="1"/>
  <c r="AU116" i="1" s="1"/>
  <c r="AT241" i="1"/>
  <c r="AU241" i="1" s="1"/>
  <c r="AT36" i="1"/>
  <c r="AT257" i="1"/>
  <c r="AU257" i="1" s="1"/>
  <c r="AT154" i="1"/>
  <c r="AU154" i="1" s="1"/>
  <c r="AT218" i="1"/>
  <c r="AU218" i="1" s="1"/>
  <c r="AT51" i="1"/>
  <c r="AT320" i="1"/>
  <c r="AU320" i="1" s="1"/>
  <c r="AT23" i="1"/>
  <c r="AT128" i="1"/>
  <c r="AU128" i="1" s="1"/>
  <c r="AT76" i="1"/>
  <c r="AT205" i="1"/>
  <c r="AU205" i="1" s="1"/>
  <c r="AT294" i="1"/>
  <c r="AU294" i="1" s="1"/>
  <c r="AT56" i="1"/>
  <c r="AU56" i="1" s="1"/>
  <c r="AT123" i="1"/>
  <c r="AU123" i="1" s="1"/>
  <c r="AT10" i="1"/>
  <c r="AT200" i="1"/>
  <c r="AU200" i="1" s="1"/>
  <c r="AT124" i="1"/>
  <c r="AU124" i="1" s="1"/>
  <c r="AT290" i="1"/>
  <c r="AU290" i="1" s="1"/>
  <c r="AT19" i="1"/>
  <c r="AT111" i="1"/>
  <c r="AU111" i="1" s="1"/>
  <c r="AT204" i="1"/>
  <c r="AU204" i="1" s="1"/>
  <c r="AT173" i="1"/>
  <c r="AU173" i="1" s="1"/>
  <c r="AT9" i="1"/>
  <c r="AT286" i="1"/>
  <c r="AU286" i="1" s="1"/>
  <c r="AT268" i="1"/>
  <c r="AU268" i="1" s="1"/>
  <c r="AT251" i="1"/>
  <c r="AU251" i="1" s="1"/>
  <c r="AT104" i="1"/>
  <c r="AU104" i="1" s="1"/>
  <c r="AT335" i="1"/>
  <c r="AU335" i="1" s="1"/>
  <c r="AT85" i="1"/>
  <c r="AU85" i="1" s="1"/>
  <c r="AT35" i="1"/>
  <c r="AT139" i="1"/>
  <c r="AU139" i="1" s="1"/>
  <c r="AT58" i="1"/>
  <c r="AU58" i="1" s="1"/>
  <c r="AT37" i="1"/>
  <c r="AT318" i="1"/>
  <c r="AU318" i="1" s="1"/>
  <c r="AT296" i="1"/>
  <c r="AU296" i="1" s="1"/>
  <c r="AT317" i="1"/>
  <c r="AU317" i="1" s="1"/>
  <c r="AT69" i="1"/>
  <c r="AU69" i="1" s="1"/>
  <c r="AT151" i="1"/>
  <c r="AU151" i="1" s="1"/>
  <c r="AT138" i="1"/>
  <c r="AU138" i="1" s="1"/>
  <c r="AT300" i="1"/>
  <c r="AU300" i="1" s="1"/>
  <c r="AT96" i="1"/>
  <c r="AT5" i="1"/>
  <c r="AT275" i="1"/>
  <c r="AU275" i="1" s="1"/>
  <c r="AT191" i="1"/>
  <c r="AU191" i="1" s="1"/>
  <c r="AT119" i="1"/>
  <c r="AU119" i="1" s="1"/>
  <c r="AT7" i="1"/>
  <c r="AT243" i="1"/>
  <c r="AU243" i="1" s="1"/>
  <c r="AT166" i="1"/>
  <c r="AU166" i="1" s="1"/>
  <c r="AT133" i="1"/>
  <c r="AU133" i="1" s="1"/>
  <c r="AT198" i="1"/>
  <c r="AT95" i="1"/>
  <c r="AU95" i="1" s="1"/>
  <c r="AT219" i="1"/>
  <c r="AU219" i="1" s="1"/>
  <c r="AT322" i="1"/>
  <c r="AU322" i="1" s="1"/>
  <c r="AT289" i="1"/>
  <c r="AU289" i="1" s="1"/>
  <c r="AT73" i="1"/>
  <c r="AU73" i="1" s="1"/>
  <c r="AT78" i="1"/>
  <c r="AU78" i="1" s="1"/>
  <c r="AT49" i="1"/>
  <c r="AU49" i="1" s="1"/>
  <c r="AT107" i="1"/>
  <c r="AU107" i="1" s="1"/>
  <c r="AT118" i="1"/>
  <c r="AU118" i="1" s="1"/>
  <c r="AT33" i="1"/>
  <c r="AU33" i="1" s="1"/>
  <c r="AT250" i="1"/>
  <c r="AU250" i="1" s="1"/>
  <c r="AT309" i="1"/>
  <c r="AU309" i="1" s="1"/>
  <c r="AT174" i="1"/>
  <c r="AU174" i="1" s="1"/>
  <c r="AT2" i="1"/>
  <c r="AT203" i="1"/>
  <c r="AU203" i="1" s="1"/>
  <c r="AT220" i="1"/>
  <c r="AU220" i="1" s="1"/>
  <c r="AT324" i="1"/>
  <c r="AU324" i="1" s="1"/>
  <c r="AT120" i="1"/>
  <c r="AU120" i="1" s="1"/>
  <c r="AT158" i="1"/>
  <c r="AU158" i="1" s="1"/>
  <c r="AT43" i="1"/>
  <c r="AT102" i="1"/>
  <c r="AU102" i="1" s="1"/>
  <c r="AT239" i="1"/>
  <c r="AU239" i="1" s="1"/>
  <c r="AT246" i="1"/>
  <c r="AU246" i="1" s="1"/>
  <c r="AT6" i="1"/>
  <c r="AT283" i="1"/>
  <c r="AU283" i="1" s="1"/>
  <c r="AT86" i="1"/>
  <c r="AU86" i="1" s="1"/>
  <c r="AT327" i="1"/>
  <c r="AU327" i="1" s="1"/>
  <c r="AT87" i="1"/>
  <c r="AU87" i="1" s="1"/>
  <c r="AT11" i="1"/>
  <c r="AT79" i="1"/>
  <c r="AU79" i="1" s="1"/>
  <c r="AT338" i="1"/>
  <c r="AU338" i="1" s="1"/>
  <c r="AT232" i="1"/>
  <c r="AU232" i="1" s="1"/>
  <c r="AT89" i="1"/>
  <c r="AU89" i="1" s="1"/>
  <c r="AT252" i="1"/>
  <c r="AU252" i="1" s="1"/>
  <c r="AT259" i="1"/>
  <c r="AU259" i="1" s="1"/>
  <c r="AT153" i="1"/>
  <c r="AU153" i="1" s="1"/>
  <c r="AT227" i="1"/>
  <c r="AU227" i="1" s="1"/>
  <c r="AT285" i="1"/>
  <c r="AU285" i="1" s="1"/>
  <c r="AT44" i="1"/>
  <c r="AU44" i="1" s="1"/>
  <c r="AT113" i="1"/>
  <c r="AU113" i="1" s="1"/>
  <c r="AT255" i="1"/>
  <c r="AU255" i="1" s="1"/>
  <c r="AT273" i="1"/>
  <c r="AU273" i="1" s="1"/>
  <c r="AT181" i="1"/>
  <c r="AU181" i="1" s="1"/>
  <c r="AT279" i="1"/>
  <c r="AU279" i="1" s="1"/>
  <c r="AT101" i="1"/>
  <c r="AU101" i="1" s="1"/>
  <c r="AT30" i="1"/>
  <c r="AT125" i="1"/>
  <c r="AU125" i="1" s="1"/>
  <c r="AT319" i="1"/>
  <c r="AU319" i="1" s="1"/>
  <c r="AT146" i="1"/>
  <c r="AU146" i="1" s="1"/>
  <c r="AT169" i="1"/>
  <c r="AU169" i="1" s="1"/>
  <c r="AT61" i="1"/>
  <c r="AU61" i="1" s="1"/>
  <c r="AT68" i="1"/>
  <c r="AU68" i="1" s="1"/>
  <c r="AT159" i="1"/>
  <c r="AU159" i="1" s="1"/>
  <c r="AT228" i="1"/>
  <c r="AU228" i="1" s="1"/>
  <c r="AT323" i="1"/>
  <c r="AU323" i="1" s="1"/>
  <c r="AT161" i="1"/>
  <c r="AU161" i="1" s="1"/>
  <c r="AT150" i="1"/>
  <c r="AU150" i="1" s="1"/>
  <c r="AT14" i="1"/>
  <c r="AT105" i="1"/>
  <c r="AU105" i="1" s="1"/>
  <c r="AT313" i="1"/>
  <c r="AU313" i="1" s="1"/>
  <c r="AT244" i="1"/>
  <c r="AU244" i="1" s="1"/>
  <c r="AT54" i="1"/>
  <c r="AU54" i="1" s="1"/>
  <c r="AT156" i="1"/>
  <c r="AU156" i="1" s="1"/>
  <c r="AT263" i="1"/>
  <c r="AU263" i="1" s="1"/>
  <c r="AT162" i="1"/>
  <c r="AU162" i="1" s="1"/>
  <c r="AT100" i="1"/>
  <c r="AU100" i="1" s="1"/>
  <c r="AT67" i="1"/>
  <c r="AT90" i="1"/>
  <c r="AU90" i="1" s="1"/>
  <c r="AT12" i="1"/>
  <c r="AT298" i="1"/>
  <c r="AU298" i="1" s="1"/>
  <c r="AT152" i="1"/>
  <c r="AU152" i="1" s="1"/>
  <c r="AT339" i="1"/>
  <c r="AU339" i="1" s="1"/>
  <c r="AT135" i="1"/>
  <c r="AU135" i="1" s="1"/>
  <c r="AT42" i="1"/>
  <c r="AU42" i="1" s="1"/>
  <c r="AT288" i="1"/>
  <c r="AU288" i="1" s="1"/>
  <c r="AT155" i="1"/>
  <c r="AU155" i="1" s="1"/>
  <c r="AT202" i="1"/>
  <c r="AT188" i="1"/>
  <c r="AU188" i="1" s="1"/>
  <c r="AT266" i="1"/>
  <c r="AU266" i="1" s="1"/>
  <c r="AT134" i="1"/>
  <c r="AT168" i="1"/>
  <c r="AU168" i="1" s="1"/>
  <c r="AT260" i="1"/>
  <c r="AU260" i="1" s="1"/>
  <c r="AT141" i="1"/>
  <c r="AU141" i="1" s="1"/>
  <c r="AT224" i="1"/>
  <c r="AU224" i="1" s="1"/>
  <c r="AT343" i="1"/>
  <c r="AU343" i="1" s="1"/>
  <c r="AT81" i="1"/>
  <c r="AU81" i="1" s="1"/>
  <c r="AT336" i="1"/>
  <c r="AU336" i="1" s="1"/>
  <c r="AT4" i="1"/>
  <c r="AT148" i="1"/>
  <c r="AU148" i="1" s="1"/>
  <c r="AT210" i="1"/>
  <c r="AU210" i="1" s="1"/>
  <c r="AT18" i="1"/>
  <c r="AT91" i="1"/>
  <c r="AU91" i="1" s="1"/>
  <c r="AT97" i="1"/>
  <c r="AT112" i="1"/>
  <c r="AU112" i="1" s="1"/>
  <c r="AT114" i="1"/>
  <c r="AT312" i="1"/>
  <c r="AU312" i="1" s="1"/>
  <c r="AT217" i="1"/>
  <c r="AU217" i="1" s="1"/>
  <c r="AT71" i="1"/>
  <c r="AT88" i="1"/>
  <c r="AU88" i="1" s="1"/>
  <c r="AT328" i="1"/>
  <c r="AU328" i="1" s="1"/>
  <c r="AT108" i="1"/>
  <c r="AU108" i="1" s="1"/>
  <c r="AT325" i="1"/>
  <c r="AU325" i="1" s="1"/>
  <c r="AT83" i="1"/>
  <c r="AU83" i="1" s="1"/>
  <c r="AT110" i="1"/>
  <c r="AU110" i="1" s="1"/>
  <c r="AT171" i="1"/>
  <c r="AU171" i="1" s="1"/>
  <c r="AT53" i="1"/>
  <c r="AT66" i="1"/>
  <c r="AT308" i="1"/>
  <c r="AU308" i="1" s="1"/>
  <c r="AT196" i="1"/>
  <c r="AU196" i="1" s="1"/>
  <c r="AT326" i="1"/>
  <c r="AU326" i="1" s="1"/>
  <c r="AT329" i="1"/>
  <c r="AU329" i="1" s="1"/>
  <c r="AT306" i="1"/>
  <c r="AU306" i="1" s="1"/>
  <c r="AT345" i="1"/>
  <c r="AU345" i="1" s="1"/>
  <c r="AT149" i="1"/>
  <c r="AU149" i="1" s="1"/>
  <c r="AT221" i="1"/>
  <c r="AU221" i="1" s="1"/>
  <c r="AT143" i="1"/>
  <c r="AU143" i="1" s="1"/>
  <c r="AT70" i="1"/>
  <c r="AU70" i="1" s="1"/>
  <c r="AT177" i="1"/>
  <c r="AU177" i="1" s="1"/>
  <c r="AT165" i="1"/>
  <c r="AU165" i="1" s="1"/>
  <c r="AT276" i="1"/>
  <c r="AU276" i="1" s="1"/>
  <c r="AT235" i="1"/>
  <c r="AU235" i="1" s="1"/>
  <c r="AT269" i="1"/>
  <c r="AU269" i="1" s="1"/>
  <c r="AT144" i="1"/>
  <c r="AU144" i="1" s="1"/>
  <c r="AT297" i="1"/>
  <c r="AU297" i="1" s="1"/>
  <c r="AT94" i="1"/>
  <c r="AU94" i="1" s="1"/>
  <c r="AT57" i="1"/>
  <c r="AT117" i="1"/>
  <c r="AU117" i="1" s="1"/>
  <c r="AT265" i="1"/>
  <c r="AU265" i="1" s="1"/>
  <c r="AT344" i="1"/>
  <c r="AU344" i="1" s="1"/>
  <c r="AT183" i="1"/>
  <c r="AU183" i="1" s="1"/>
  <c r="AT109" i="1"/>
  <c r="AU109" i="1" s="1"/>
  <c r="AT127" i="1"/>
  <c r="AU127" i="1" s="1"/>
  <c r="AT197" i="1"/>
  <c r="AU197" i="1" s="1"/>
  <c r="AT98" i="1"/>
  <c r="AU98" i="1" s="1"/>
  <c r="AT157" i="1"/>
  <c r="AU157" i="1" s="1"/>
  <c r="AT237" i="1"/>
  <c r="AU237" i="1" s="1"/>
  <c r="AT142" i="1"/>
  <c r="AU142" i="1" s="1"/>
  <c r="AT32" i="1"/>
  <c r="AT46" i="1"/>
  <c r="AT172" i="1"/>
  <c r="AU172" i="1" s="1"/>
  <c r="AT292" i="1"/>
  <c r="AU292" i="1" s="1"/>
  <c r="AT55" i="1"/>
  <c r="AT277" i="1"/>
  <c r="AU277" i="1" s="1"/>
  <c r="AT80" i="1"/>
  <c r="AU80" i="1" s="1"/>
  <c r="AT346" i="1"/>
  <c r="AU346" i="1" s="1"/>
  <c r="AT74" i="1"/>
  <c r="AU74" i="1" s="1"/>
  <c r="AT315" i="1"/>
  <c r="AU315" i="1" s="1"/>
  <c r="AT213" i="1"/>
  <c r="AU213" i="1" s="1"/>
  <c r="AT185" i="1"/>
  <c r="AU185" i="1" s="1"/>
  <c r="AT193" i="1"/>
  <c r="AU193" i="1" s="1"/>
  <c r="AT75" i="1"/>
  <c r="AU75" i="1" s="1"/>
  <c r="AT38" i="1"/>
  <c r="AU38" i="1" s="1"/>
  <c r="AT295" i="1"/>
  <c r="AU295" i="1" s="1"/>
  <c r="AT192" i="1"/>
  <c r="AU192" i="1" s="1"/>
  <c r="AT72" i="1"/>
  <c r="AU72" i="1" s="1"/>
  <c r="AT16" i="1"/>
  <c r="AT201" i="1"/>
  <c r="AU201" i="1" s="1"/>
  <c r="AT63" i="1"/>
  <c r="AT8" i="1"/>
  <c r="AT261" i="1"/>
  <c r="AU261" i="1" s="1"/>
  <c r="AT274" i="1"/>
  <c r="AU274" i="1" s="1"/>
  <c r="AT175" i="1"/>
  <c r="AU175" i="1" s="1"/>
  <c r="AT253" i="1"/>
  <c r="AU253" i="1" s="1"/>
  <c r="AT45" i="1"/>
  <c r="AU45" i="1" s="1"/>
  <c r="AT284" i="1"/>
  <c r="AU284" i="1" s="1"/>
  <c r="AT303" i="1"/>
  <c r="AU303" i="1" s="1"/>
  <c r="AT28" i="1"/>
  <c r="AT189" i="1"/>
  <c r="AU189" i="1" s="1"/>
  <c r="AT342" i="1"/>
  <c r="AU342" i="1" s="1"/>
  <c r="AT103" i="1"/>
  <c r="AU103" i="1" s="1"/>
  <c r="AT214" i="1"/>
  <c r="AU214" i="1" s="1"/>
  <c r="AT52" i="1"/>
  <c r="AT34" i="1"/>
  <c r="AT106" i="1"/>
  <c r="AU106" i="1" s="1"/>
  <c r="AT64" i="1"/>
  <c r="AU64" i="1" s="1"/>
  <c r="AT233" i="1"/>
  <c r="AU233" i="1" s="1"/>
  <c r="AT15" i="1"/>
  <c r="AT129" i="1"/>
  <c r="AT186" i="1"/>
  <c r="AU186" i="1" s="1"/>
  <c r="AT3" i="1"/>
  <c r="AT147" i="1"/>
  <c r="AU147" i="1" s="1"/>
  <c r="AT264" i="1"/>
  <c r="AU264" i="1" s="1"/>
  <c r="AT136" i="1"/>
  <c r="AU136" i="1" s="1"/>
  <c r="AT194" i="1"/>
  <c r="AU194" i="1" s="1"/>
  <c r="AT184" i="1"/>
  <c r="AU184" i="1" s="1"/>
  <c r="AT163" i="1"/>
  <c r="AU163" i="1" s="1"/>
  <c r="AT226" i="1"/>
  <c r="AU226" i="1" s="1"/>
  <c r="AT164" i="1"/>
  <c r="AU164" i="1" s="1"/>
  <c r="AT13" i="1"/>
  <c r="AT62" i="1"/>
  <c r="AT50" i="1"/>
  <c r="AU50" i="1" s="1"/>
  <c r="AT280" i="1"/>
  <c r="AU280" i="1" s="1"/>
  <c r="AT122" i="1"/>
  <c r="AU122" i="1" s="1"/>
  <c r="AT31" i="1"/>
  <c r="AT341" i="1"/>
  <c r="AU341" i="1" s="1"/>
  <c r="AT208" i="1"/>
  <c r="AU208" i="1" s="1"/>
  <c r="AT176" i="1"/>
  <c r="AU176" i="1" s="1"/>
  <c r="AT248" i="1"/>
  <c r="AU248" i="1" s="1"/>
  <c r="AT206" i="1"/>
  <c r="AU206" i="1" s="1"/>
  <c r="AT236" i="1"/>
  <c r="AU236" i="1" s="1"/>
  <c r="AT331" i="1"/>
  <c r="AU331" i="1" s="1"/>
  <c r="AT48" i="1"/>
  <c r="AT222" i="1"/>
  <c r="AU222" i="1" s="1"/>
  <c r="AT291" i="1"/>
  <c r="AU291" i="1" s="1"/>
  <c r="AT245" i="1"/>
  <c r="AU245" i="1" s="1"/>
  <c r="AT209" i="1"/>
  <c r="AU209" i="1" s="1"/>
  <c r="AT40" i="1"/>
  <c r="AT92" i="1"/>
  <c r="AU92" i="1" s="1"/>
  <c r="AT256" i="1"/>
  <c r="AU256" i="1" s="1"/>
  <c r="AT301" i="1"/>
  <c r="AU301" i="1" s="1"/>
  <c r="AT333" i="1"/>
  <c r="AU333" i="1" s="1"/>
  <c r="AT216" i="1"/>
  <c r="AU216" i="1" s="1"/>
  <c r="AT340" i="1"/>
  <c r="AU340" i="1" s="1"/>
  <c r="AT254" i="1"/>
  <c r="AU254" i="1" s="1"/>
  <c r="AT302" i="1"/>
  <c r="AU302" i="1" s="1"/>
  <c r="AT307" i="1"/>
  <c r="AU307" i="1" s="1"/>
  <c r="AT115" i="1"/>
  <c r="AU115" i="1" s="1"/>
  <c r="AT180" i="1"/>
  <c r="AT160" i="1"/>
  <c r="AU160" i="1" s="1"/>
  <c r="AT247" i="1"/>
  <c r="AU247" i="1" s="1"/>
  <c r="AT304" i="1"/>
  <c r="AU304" i="1" s="1"/>
  <c r="AT225" i="1"/>
  <c r="AU225" i="1" s="1"/>
  <c r="AT25" i="1"/>
  <c r="AT282" i="1"/>
  <c r="AU282" i="1" s="1"/>
  <c r="AT230" i="1"/>
  <c r="AU230" i="1" s="1"/>
  <c r="AT272" i="1"/>
  <c r="AU272" i="1" s="1"/>
  <c r="AT132" i="1"/>
  <c r="AU132" i="1" s="1"/>
  <c r="AT140" i="1"/>
  <c r="AU140" i="1" s="1"/>
  <c r="AT305" i="1"/>
  <c r="AU305" i="1" s="1"/>
  <c r="AT332" i="1"/>
  <c r="AU332" i="1" s="1"/>
  <c r="AT99" i="1"/>
  <c r="AT131" i="1"/>
  <c r="AU131" i="1" s="1"/>
  <c r="AT47" i="1"/>
  <c r="AU47" i="1" s="1"/>
  <c r="AT199" i="1"/>
  <c r="AT223" i="1"/>
  <c r="AU223" i="1" s="1"/>
  <c r="AT126" i="1"/>
  <c r="AU126" i="1" s="1"/>
  <c r="AT39" i="1"/>
  <c r="AU39" i="1" s="1"/>
  <c r="AT93" i="1"/>
  <c r="AU93" i="1" s="1"/>
  <c r="AT26" i="1"/>
  <c r="AT231" i="1"/>
  <c r="AU231" i="1" s="1"/>
  <c r="AT262" i="1"/>
  <c r="AU262" i="1" s="1"/>
  <c r="AT242" i="1"/>
  <c r="AU242" i="1" s="1"/>
  <c r="AT215" i="1"/>
  <c r="AU215" i="1" s="1"/>
  <c r="AT77" i="1"/>
  <c r="AU77" i="1" s="1"/>
  <c r="AT281" i="1"/>
  <c r="AU281" i="1" s="1"/>
  <c r="AT121" i="1"/>
  <c r="AU121" i="1" s="1"/>
  <c r="AT60" i="1"/>
  <c r="AU60" i="1" s="1"/>
  <c r="AT234" i="1"/>
  <c r="AU234" i="1" s="1"/>
  <c r="AT287" i="1"/>
  <c r="AU287" i="1" s="1"/>
  <c r="AT24" i="1"/>
  <c r="AT190" i="1"/>
  <c r="AU190" i="1" s="1"/>
  <c r="AT212" i="1"/>
  <c r="AU212" i="1" s="1"/>
  <c r="AT207" i="1"/>
  <c r="AU207" i="1" s="1"/>
  <c r="AT182" i="1"/>
  <c r="AU182" i="1" s="1"/>
  <c r="AT267" i="1"/>
  <c r="AU267" i="1" s="1"/>
  <c r="AT137" i="1"/>
  <c r="AT316" i="1"/>
  <c r="AU316" i="1" s="1"/>
  <c r="AT334" i="1"/>
  <c r="AU334" i="1" s="1"/>
  <c r="AT29" i="1"/>
  <c r="AT41" i="1"/>
  <c r="AT293" i="1"/>
  <c r="AU293" i="1" s="1"/>
  <c r="AT347" i="1"/>
  <c r="AU347" i="1" s="1"/>
  <c r="AT65" i="1"/>
  <c r="AU65" i="1" s="1"/>
  <c r="AT145" i="1"/>
  <c r="AT330" i="1"/>
  <c r="AU330" i="1" s="1"/>
  <c r="AT195" i="1"/>
  <c r="AU195" i="1" s="1"/>
  <c r="AT278" i="1"/>
  <c r="AU278" i="1" s="1"/>
  <c r="AT59" i="1"/>
  <c r="AU59" i="1" s="1"/>
  <c r="AT310" i="1"/>
  <c r="AU310" i="1" s="1"/>
  <c r="AT82" i="1"/>
  <c r="AT311" i="1"/>
  <c r="AU311" i="1" s="1"/>
  <c r="AT337" i="1"/>
  <c r="AU337" i="1" s="1"/>
  <c r="AT321" i="1"/>
  <c r="AU321" i="1" s="1"/>
  <c r="AT187" i="1"/>
  <c r="AU187" i="1" s="1"/>
  <c r="AT271" i="1"/>
  <c r="AU271" i="1" s="1"/>
  <c r="AT178" i="1"/>
  <c r="AU178" i="1" s="1"/>
  <c r="AT238" i="1"/>
  <c r="AU238" i="1" s="1"/>
  <c r="AU63" i="1" l="1"/>
  <c r="F19" i="5"/>
  <c r="AU24" i="1"/>
  <c r="T17" i="5"/>
  <c r="AU82" i="1"/>
  <c r="F35" i="5"/>
  <c r="AU137" i="1"/>
  <c r="AA27" i="5"/>
  <c r="AU52" i="1"/>
  <c r="F31" i="5"/>
  <c r="AU4" i="1"/>
  <c r="F33" i="5"/>
  <c r="AU5" i="1"/>
  <c r="T5" i="5"/>
  <c r="AU35" i="1"/>
  <c r="T13" i="5"/>
  <c r="AU51" i="1"/>
  <c r="T23" i="5"/>
  <c r="AU17" i="1"/>
  <c r="AA25" i="5"/>
  <c r="L37" i="5"/>
  <c r="AU21" i="1"/>
  <c r="T25" i="5"/>
  <c r="AU99" i="1"/>
  <c r="T15" i="5"/>
  <c r="AU71" i="1"/>
  <c r="F23" i="5"/>
  <c r="AU10" i="1"/>
  <c r="AA21" i="5"/>
  <c r="E38" i="5"/>
  <c r="E37" i="5"/>
  <c r="Z37" i="5"/>
  <c r="Z38" i="5"/>
  <c r="AU180" i="1"/>
  <c r="AA35" i="5"/>
  <c r="AU3" i="1"/>
  <c r="AA5" i="5"/>
  <c r="AU16" i="1"/>
  <c r="AA13" i="5"/>
  <c r="AU6" i="1"/>
  <c r="AA33" i="5"/>
  <c r="AU198" i="1"/>
  <c r="M7" i="5"/>
  <c r="AU36" i="1"/>
  <c r="F11" i="5"/>
  <c r="AU22" i="1"/>
  <c r="T21" i="5"/>
  <c r="AU40" i="1"/>
  <c r="M31" i="5"/>
  <c r="AU26" i="1"/>
  <c r="F25" i="5"/>
  <c r="AU28" i="1"/>
  <c r="M11" i="5"/>
  <c r="AU66" i="1"/>
  <c r="F15" i="5"/>
  <c r="AU114" i="1"/>
  <c r="M19" i="5"/>
  <c r="AU62" i="1"/>
  <c r="AA29" i="5"/>
  <c r="AU55" i="1"/>
  <c r="AA23" i="5"/>
  <c r="AU53" i="1"/>
  <c r="AA31" i="5"/>
  <c r="AU14" i="1"/>
  <c r="T11" i="5"/>
  <c r="AU30" i="1"/>
  <c r="AA17" i="5"/>
  <c r="AU96" i="1"/>
  <c r="M27" i="5"/>
  <c r="AU13" i="1"/>
  <c r="M13" i="5"/>
  <c r="AU15" i="1"/>
  <c r="F21" i="5"/>
  <c r="AU97" i="1"/>
  <c r="AA19" i="5"/>
  <c r="AU12" i="1"/>
  <c r="M29" i="5"/>
  <c r="AU9" i="1"/>
  <c r="M25" i="5"/>
  <c r="S37" i="5"/>
  <c r="S38" i="5"/>
  <c r="AU31" i="1"/>
  <c r="T29" i="5"/>
  <c r="AU41" i="1"/>
  <c r="M23" i="5"/>
  <c r="AU134" i="1"/>
  <c r="AA7" i="5"/>
  <c r="AU43" i="1"/>
  <c r="M15" i="5"/>
  <c r="AU7" i="1"/>
  <c r="M5" i="5"/>
  <c r="AU76" i="1"/>
  <c r="T19" i="5"/>
  <c r="AU8" i="1"/>
  <c r="T33" i="5"/>
  <c r="AU129" i="1"/>
  <c r="M35" i="5"/>
  <c r="AU29" i="1"/>
  <c r="F29" i="5"/>
  <c r="AU25" i="1"/>
  <c r="F17" i="5"/>
  <c r="AU46" i="1"/>
  <c r="F9" i="5"/>
  <c r="AU18" i="1"/>
  <c r="M21" i="5"/>
  <c r="AU67" i="1"/>
  <c r="AA15" i="5"/>
  <c r="AU37" i="1"/>
  <c r="T9" i="5"/>
  <c r="AU20" i="1"/>
  <c r="M17" i="5"/>
  <c r="AU48" i="1"/>
  <c r="T27" i="5"/>
  <c r="AU199" i="1"/>
  <c r="F7" i="5"/>
  <c r="AU32" i="1"/>
  <c r="M9" i="5"/>
  <c r="AU57" i="1"/>
  <c r="T31" i="5"/>
  <c r="AU23" i="1"/>
  <c r="AA9" i="5"/>
  <c r="AU2" i="1"/>
  <c r="F5" i="5"/>
  <c r="AU145" i="1"/>
  <c r="T35" i="5"/>
  <c r="AU34" i="1"/>
  <c r="AA11" i="5"/>
  <c r="AU202" i="1"/>
  <c r="T7" i="5"/>
  <c r="AU11" i="1"/>
  <c r="M33" i="5"/>
  <c r="AU19" i="1"/>
  <c r="F13" i="5"/>
  <c r="AU84" i="1"/>
  <c r="F27" i="5"/>
  <c r="AA37" i="5" l="1"/>
  <c r="AA38" i="5"/>
  <c r="M39" i="5"/>
  <c r="M38" i="5"/>
  <c r="M37" i="5"/>
  <c r="T37" i="5"/>
  <c r="AA39" i="5"/>
  <c r="T39" i="5"/>
  <c r="F37" i="5"/>
  <c r="F38" i="5"/>
  <c r="T38" i="5"/>
  <c r="F39" i="5"/>
</calcChain>
</file>

<file path=xl/sharedStrings.xml><?xml version="1.0" encoding="utf-8"?>
<sst xmlns="http://schemas.openxmlformats.org/spreadsheetml/2006/main" count="7006" uniqueCount="511">
  <si>
    <t>TeamName</t>
  </si>
  <si>
    <t>Tempo</t>
  </si>
  <si>
    <t>RankTempo</t>
  </si>
  <si>
    <t>AdjTempo</t>
  </si>
  <si>
    <t>RankAdjTempo</t>
  </si>
  <si>
    <t>OE</t>
  </si>
  <si>
    <t>RankOE</t>
  </si>
  <si>
    <t>AdjOE</t>
  </si>
  <si>
    <t>RankAdjOE</t>
  </si>
  <si>
    <t>DE</t>
  </si>
  <si>
    <t>RankDE</t>
  </si>
  <si>
    <t>AdjDE</t>
  </si>
  <si>
    <t>RankAdjDE</t>
  </si>
  <si>
    <t>AdjEM</t>
  </si>
  <si>
    <t>RankAdjEM</t>
  </si>
  <si>
    <t>A-N</t>
  </si>
  <si>
    <t>H</t>
  </si>
  <si>
    <t>AN-H AVG</t>
  </si>
  <si>
    <t>Rank AN-H</t>
  </si>
  <si>
    <t>AVG RANK BIG 3</t>
  </si>
  <si>
    <t>Champ Filter</t>
  </si>
  <si>
    <t>Power Filter</t>
  </si>
  <si>
    <t>TOP RANK (P/C)</t>
  </si>
  <si>
    <t>TEAM</t>
  </si>
  <si>
    <t>DAVIS VALUE</t>
  </si>
  <si>
    <t>Power 9?</t>
  </si>
  <si>
    <t>Power 7?</t>
  </si>
  <si>
    <t>power</t>
  </si>
  <si>
    <t>Top 30?</t>
  </si>
  <si>
    <t>DAVIS VALUE 2</t>
  </si>
  <si>
    <t>AVG DV</t>
  </si>
  <si>
    <t xml:space="preserve">AVG DV AND TOP </t>
  </si>
  <si>
    <t>champ</t>
  </si>
  <si>
    <t>Team</t>
  </si>
  <si>
    <t>MATCH?</t>
  </si>
  <si>
    <t>KP A-Z</t>
  </si>
  <si>
    <t>T-RANK A-Z</t>
  </si>
  <si>
    <t>Abilene Christian</t>
  </si>
  <si>
    <t>Air Force</t>
  </si>
  <si>
    <t>Akron</t>
  </si>
  <si>
    <t>Alabama</t>
  </si>
  <si>
    <t>Alabama A&amp;M</t>
  </si>
  <si>
    <t>Alabama St.</t>
  </si>
  <si>
    <t>Albany</t>
  </si>
  <si>
    <t>Alcorn St.</t>
  </si>
  <si>
    <t>American</t>
  </si>
  <si>
    <t>Appalachian St.</t>
  </si>
  <si>
    <t>Arizona</t>
  </si>
  <si>
    <t>Arizona St.</t>
  </si>
  <si>
    <t>Arkansas</t>
  </si>
  <si>
    <t>Arkansas Pine Bluff</t>
  </si>
  <si>
    <t>Arkansas St.</t>
  </si>
  <si>
    <t>Army</t>
  </si>
  <si>
    <t>Auburn</t>
  </si>
  <si>
    <t>Austin Peay</t>
  </si>
  <si>
    <t>Ball St.</t>
  </si>
  <si>
    <t>Baylor</t>
  </si>
  <si>
    <t>Bellarmine</t>
  </si>
  <si>
    <t>Belmont</t>
  </si>
  <si>
    <t>Binghamton</t>
  </si>
  <si>
    <t>Boise St.</t>
  </si>
  <si>
    <t>Boston College</t>
  </si>
  <si>
    <t>Boston University</t>
  </si>
  <si>
    <t>Bowling Green</t>
  </si>
  <si>
    <t>Bradley</t>
  </si>
  <si>
    <t>Bryant</t>
  </si>
  <si>
    <t>Bucknell</t>
  </si>
  <si>
    <t>Buffalo</t>
  </si>
  <si>
    <t>Butler</t>
  </si>
  <si>
    <t>BYU</t>
  </si>
  <si>
    <t>Cal Baptist</t>
  </si>
  <si>
    <t>Cal Poly</t>
  </si>
  <si>
    <t>Cal St. Bakersfield</t>
  </si>
  <si>
    <t>Cal St. Fullerton</t>
  </si>
  <si>
    <t>Cal St. Northridge</t>
  </si>
  <si>
    <t>California</t>
  </si>
  <si>
    <t>Campbell</t>
  </si>
  <si>
    <t>Canisius</t>
  </si>
  <si>
    <t>Central Arkansas</t>
  </si>
  <si>
    <t>Central Connecticut</t>
  </si>
  <si>
    <t>Central Michigan</t>
  </si>
  <si>
    <t>Charleston</t>
  </si>
  <si>
    <t>Charleston Southern</t>
  </si>
  <si>
    <t>Charlotte</t>
  </si>
  <si>
    <t>Chattanooga</t>
  </si>
  <si>
    <t>Chicago St.</t>
  </si>
  <si>
    <t>Cincinnati</t>
  </si>
  <si>
    <t>Clemson</t>
  </si>
  <si>
    <t>Cleveland St.</t>
  </si>
  <si>
    <t>Coastal Carolina</t>
  </si>
  <si>
    <t>Colgate</t>
  </si>
  <si>
    <t>Colorado</t>
  </si>
  <si>
    <t>Colorado St.</t>
  </si>
  <si>
    <t>Connecticut</t>
  </si>
  <si>
    <t>Coppin St.</t>
  </si>
  <si>
    <t>Creighton</t>
  </si>
  <si>
    <t>Davidson</t>
  </si>
  <si>
    <t>Dayton</t>
  </si>
  <si>
    <t>Delaware</t>
  </si>
  <si>
    <t>Delaware St.</t>
  </si>
  <si>
    <t>Denver</t>
  </si>
  <si>
    <t>DePaul</t>
  </si>
  <si>
    <t>Detroit</t>
  </si>
  <si>
    <t>Drake</t>
  </si>
  <si>
    <t>Drexel</t>
  </si>
  <si>
    <t>Duke</t>
  </si>
  <si>
    <t>Duquesne</t>
  </si>
  <si>
    <t>East Carolina</t>
  </si>
  <si>
    <t>East Tennessee St.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</si>
  <si>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</si>
  <si>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</si>
  <si>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</si>
  <si>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</si>
  <si>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</si>
  <si>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</si>
  <si>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</si>
  <si>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</si>
  <si>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FIU</t>
  </si>
  <si>
    <t>Florida</t>
  </si>
  <si>
    <t>Florida A&amp;M</t>
  </si>
  <si>
    <t>Florida Atlantic</t>
  </si>
  <si>
    <t>Florida Gulf Coast</t>
  </si>
  <si>
    <t>Florida St.</t>
  </si>
  <si>
    <t>Fordham</t>
  </si>
  <si>
    <t>Fresno St.</t>
  </si>
  <si>
    <t>Furman</t>
  </si>
  <si>
    <t>Gardner Webb</t>
  </si>
  <si>
    <t>George Mason</t>
  </si>
  <si>
    <t>George Washington</t>
  </si>
  <si>
    <t>Georgetown</t>
  </si>
  <si>
    <t>Georgia</t>
  </si>
  <si>
    <t>Georgia Southern</t>
  </si>
  <si>
    <t>Georgia St.</t>
  </si>
  <si>
    <t>Georgia Tech</t>
  </si>
  <si>
    <t>Gonzaga</t>
  </si>
  <si>
    <t>Grambling St.</t>
  </si>
  <si>
    <t>Grand Canyon</t>
  </si>
  <si>
    <t>Green Bay</t>
  </si>
  <si>
    <t>Hampton</t>
  </si>
  <si>
    <t>Hartford</t>
  </si>
  <si>
    <t>Hawaii</t>
  </si>
  <si>
    <t>High Point</t>
  </si>
  <si>
    <t>Hofstra</t>
  </si>
  <si>
    <t>Holy Cross</t>
  </si>
  <si>
    <t>Houston</t>
  </si>
  <si>
    <t>Houston Baptist</t>
  </si>
  <si>
    <t>Howard</t>
  </si>
  <si>
    <t>Idaho</t>
  </si>
  <si>
    <t>Idaho St.</t>
  </si>
  <si>
    <t>Illinois</t>
  </si>
  <si>
    <t>Illinois Chicago</t>
  </si>
  <si>
    <t>Illinois St.</t>
  </si>
  <si>
    <t>Incarnate Word</t>
  </si>
  <si>
    <t>Indiana</t>
  </si>
  <si>
    <t>Indiana St.</t>
  </si>
  <si>
    <t>Iona</t>
  </si>
  <si>
    <t>Iowa</t>
  </si>
  <si>
    <t>Iowa St.</t>
  </si>
  <si>
    <t>IUPUI</t>
  </si>
  <si>
    <t>Jackson St.</t>
  </si>
  <si>
    <t>Jacksonville</t>
  </si>
  <si>
    <t>Jacksonville St.</t>
  </si>
  <si>
    <t>James Madison</t>
  </si>
  <si>
    <t>Kansas</t>
  </si>
  <si>
    <t>Kansas St.</t>
  </si>
  <si>
    <t>Kennesaw St.</t>
  </si>
  <si>
    <t>Kent St.</t>
  </si>
  <si>
    <t>Kentucky</t>
  </si>
  <si>
    <t>La Salle</t>
  </si>
  <si>
    <t>Lafayette</t>
  </si>
  <si>
    <t>Lamar</t>
  </si>
  <si>
    <t>Lehigh</t>
  </si>
  <si>
    <t>Liberty</t>
  </si>
  <si>
    <t>Lipscomb</t>
  </si>
  <si>
    <t>Little Rock</t>
  </si>
  <si>
    <t>LIU</t>
  </si>
  <si>
    <t>Long Beach St.</t>
  </si>
  <si>
    <t>Longwood</t>
  </si>
  <si>
    <t>Louisiana</t>
  </si>
  <si>
    <t>Louisiana Monroe</t>
  </si>
  <si>
    <t>Louisiana Tech</t>
  </si>
  <si>
    <t>Louisville</t>
  </si>
  <si>
    <t>Loyola Chicago</t>
  </si>
  <si>
    <t>Loyola Marymount</t>
  </si>
  <si>
    <t>Loyola MD</t>
  </si>
  <si>
    <t>LSU</t>
  </si>
  <si>
    <t>Maine</t>
  </si>
  <si>
    <t>Manhattan</t>
  </si>
  <si>
    <t>Marist</t>
  </si>
  <si>
    <t>Marquette</t>
  </si>
  <si>
    <t>Marshall</t>
  </si>
  <si>
    <t>Maryland</t>
  </si>
  <si>
    <t>Massachusetts</t>
  </si>
  <si>
    <t>McNeese St.</t>
  </si>
  <si>
    <t>Memphis</t>
  </si>
  <si>
    <t>Mercer</t>
  </si>
  <si>
    <t>Merrimack</t>
  </si>
  <si>
    <t>Miami FL</t>
  </si>
  <si>
    <t>Miami OH</t>
  </si>
  <si>
    <t>Michigan</t>
  </si>
  <si>
    <t>Michigan St.</t>
  </si>
  <si>
    <t>Middle Tennessee</t>
  </si>
  <si>
    <t>Milwaukee</t>
  </si>
  <si>
    <t>Minnesota</t>
  </si>
  <si>
    <t>Mississippi</t>
  </si>
  <si>
    <t>Mississippi St.</t>
  </si>
  <si>
    <t>Mississippi Valley St.</t>
  </si>
  <si>
    <t>Missouri</t>
  </si>
  <si>
    <t>Missouri St.</t>
  </si>
  <si>
    <t>Monmouth</t>
  </si>
  <si>
    <t>Montana</t>
  </si>
  <si>
    <t>Montana St.</t>
  </si>
  <si>
    <t>Morehead St.</t>
  </si>
  <si>
    <t>Morgan St.</t>
  </si>
  <si>
    <t>Mount St. Mary's</t>
  </si>
  <si>
    <t>Murray St.</t>
  </si>
  <si>
    <t>N.C. State</t>
  </si>
  <si>
    <t>Navy</t>
  </si>
  <si>
    <t>Nebraska</t>
  </si>
  <si>
    <t>Nebraska Omaha</t>
  </si>
  <si>
    <t>Nevada</t>
  </si>
  <si>
    <t>New Hampshire</t>
  </si>
  <si>
    <t>New Mexico</t>
  </si>
  <si>
    <t>New Mexico St.</t>
  </si>
  <si>
    <t>New Orleans</t>
  </si>
  <si>
    <t>Niagara</t>
  </si>
  <si>
    <t>Nicholls St.</t>
  </si>
  <si>
    <t>NJIT</t>
  </si>
  <si>
    <t>Norfolk St.</t>
  </si>
  <si>
    <t>North Alabama</t>
  </si>
  <si>
    <t>North Carolina</t>
  </si>
  <si>
    <t>North Carolina A&amp;T</t>
  </si>
  <si>
    <t>North Carolina Central</t>
  </si>
  <si>
    <t>North Dakota</t>
  </si>
  <si>
    <t>North Dakota St.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</si>
  <si>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</si>
  <si>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</si>
  <si>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</si>
  <si>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</si>
  <si>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</si>
  <si>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</si>
  <si>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</si>
  <si>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</si>
  <si>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</t>
  </si>
  <si>
    <t>Northwestern St.</t>
  </si>
  <si>
    <t>Notre Dame</t>
  </si>
  <si>
    <t>Oakland</t>
  </si>
  <si>
    <t>Ohio</t>
  </si>
  <si>
    <t>Ohio St.</t>
  </si>
  <si>
    <t>Oklahoma</t>
  </si>
  <si>
    <t>Oklahoma St.</t>
  </si>
  <si>
    <t>Old Dominion</t>
  </si>
  <si>
    <t>Oral Roberts</t>
  </si>
  <si>
    <t>Oregon</t>
  </si>
  <si>
    <t>Oregon St.</t>
  </si>
  <si>
    <t>Pacific</t>
  </si>
  <si>
    <t>Penn St.</t>
  </si>
  <si>
    <t>Pepperdine</t>
  </si>
  <si>
    <t>Pittsburgh</t>
  </si>
  <si>
    <t>Portland</t>
  </si>
  <si>
    <t>Portland St.</t>
  </si>
  <si>
    <t>Prairie View A&amp;M</t>
  </si>
  <si>
    <t>Presbyterian</t>
  </si>
  <si>
    <t>Providence</t>
  </si>
  <si>
    <t>Purdue</t>
  </si>
  <si>
    <t>Purdue Fort Wayne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</si>
  <si>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</si>
  <si>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</si>
  <si>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</si>
  <si>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</si>
  <si>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</si>
  <si>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</si>
  <si>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</si>
  <si>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</si>
  <si>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St.</t>
  </si>
  <si>
    <t>Sacred Heart</t>
  </si>
  <si>
    <t>Saint Joseph's</t>
  </si>
  <si>
    <t>Saint Louis</t>
  </si>
  <si>
    <t>Saint Mary's</t>
  </si>
  <si>
    <t>Saint Peter's</t>
  </si>
  <si>
    <t>Sam Houston St.</t>
  </si>
  <si>
    <t>Samford</t>
  </si>
  <si>
    <t>San Diego</t>
  </si>
  <si>
    <t>San Diego St.</t>
  </si>
  <si>
    <t>San Francisco</t>
  </si>
  <si>
    <t>San Jose St.</t>
  </si>
  <si>
    <t>Santa Clara</t>
  </si>
  <si>
    <t>Seattle</t>
  </si>
  <si>
    <t>Seton Hall</t>
  </si>
  <si>
    <t>Siena</t>
  </si>
  <si>
    <t>SIU Edwardsville</t>
  </si>
  <si>
    <t>SMU</t>
  </si>
  <si>
    <t>South Alabama</t>
  </si>
  <si>
    <t>South Carolina</t>
  </si>
  <si>
    <t>South Carolina St.</t>
  </si>
  <si>
    <t>South Dakota</t>
  </si>
  <si>
    <t>South Dakota St.</t>
  </si>
  <si>
    <t>South Florida</t>
  </si>
  <si>
    <t>Southeast Missouri St.</t>
  </si>
  <si>
    <t>Southeastern Louisiana</t>
  </si>
  <si>
    <t>Southern</t>
  </si>
  <si>
    <t>Southern Illinois</t>
  </si>
  <si>
    <t>Southern Miss</t>
  </si>
  <si>
    <t>Southern Utah</t>
  </si>
  <si>
    <t>St. Bonaventure</t>
  </si>
  <si>
    <t>St. Francis NY</t>
  </si>
  <si>
    <t>St. Francis PA</t>
  </si>
  <si>
    <t>St. John's</t>
  </si>
  <si>
    <t>Stanford</t>
  </si>
  <si>
    <t>Stephen F. Austin</t>
  </si>
  <si>
    <t>Stetson</t>
  </si>
  <si>
    <t>Stony Brook</t>
  </si>
  <si>
    <t>Syracuse</t>
  </si>
  <si>
    <t>Tarleton St.</t>
  </si>
  <si>
    <t>TCU</t>
  </si>
  <si>
    <t>Temple</t>
  </si>
  <si>
    <t>Tennessee</t>
  </si>
  <si>
    <t>Tennessee Martin</t>
  </si>
  <si>
    <t>Tennessee St.</t>
  </si>
  <si>
    <t>Tennessee Tech</t>
  </si>
  <si>
    <t>Texas</t>
  </si>
  <si>
    <t>Texas A&amp;M</t>
  </si>
  <si>
    <t>Texas A&amp;M Corpus Chris</t>
  </si>
  <si>
    <t>Texas Southern</t>
  </si>
  <si>
    <t>Texas St.</t>
  </si>
  <si>
    <t>Texas Tech</t>
  </si>
  <si>
    <t>The Citadel</t>
  </si>
  <si>
    <t>Toledo</t>
  </si>
  <si>
    <t>Towson</t>
  </si>
  <si>
    <t>Troy</t>
  </si>
  <si>
    <t>Tulane</t>
  </si>
  <si>
    <t>Tulsa</t>
  </si>
  <si>
    <t>UAB</t>
  </si>
  <si>
    <t>UC Davis</t>
  </si>
  <si>
    <t>UC Irvine</t>
  </si>
  <si>
    <t>UC Riverside</t>
  </si>
  <si>
    <t>UC San Diego</t>
  </si>
  <si>
    <t>UC Santa Barbara</t>
  </si>
  <si>
    <t>UCF</t>
  </si>
  <si>
    <t>UCLA</t>
  </si>
  <si>
    <t>UMass Lowell</t>
  </si>
  <si>
    <t>UMBC</t>
  </si>
  <si>
    <t>UMKC</t>
  </si>
  <si>
    <t>UNC Asheville</t>
  </si>
  <si>
    <t>UNC Greensboro</t>
  </si>
  <si>
    <t>UNC Wilmington</t>
  </si>
  <si>
    <t>UNLV</t>
  </si>
  <si>
    <t>USC</t>
  </si>
  <si>
    <t>USC Upstate</t>
  </si>
  <si>
    <t>UT Arlington</t>
  </si>
  <si>
    <t>UT Rio Grande Valley</t>
  </si>
  <si>
    <t>Utah</t>
  </si>
  <si>
    <t>Utah St.</t>
  </si>
  <si>
    <t>Utah Valley</t>
  </si>
  <si>
    <t>UTEP</t>
  </si>
  <si>
    <t>UTSA</t>
  </si>
  <si>
    <t>Valparaiso</t>
  </si>
  <si>
    <t>Vanderbilt</t>
  </si>
  <si>
    <t>VCU</t>
  </si>
  <si>
    <t>Vermont</t>
  </si>
  <si>
    <t>Villanova</t>
  </si>
  <si>
    <t>Virginia</t>
  </si>
  <si>
    <t>Virginia Tech</t>
  </si>
  <si>
    <t>VMI</t>
  </si>
  <si>
    <t>Wagner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</si>
  <si>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</si>
  <si>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</si>
  <si>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</si>
  <si>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</si>
  <si>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</si>
  <si>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</si>
  <si>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</si>
  <si>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Western Kentucky</t>
  </si>
  <si>
    <t>Western Michigan</t>
  </si>
  <si>
    <t>Wichita St.</t>
  </si>
  <si>
    <t>William &amp; Mary</t>
  </si>
  <si>
    <t>Winthrop</t>
  </si>
  <si>
    <t>Wisconsin</t>
  </si>
  <si>
    <t>Wofford</t>
  </si>
  <si>
    <t>Wright St.</t>
  </si>
  <si>
    <t>Wyoming</t>
  </si>
  <si>
    <t>Xavier</t>
  </si>
  <si>
    <t>Youngstown St.</t>
  </si>
  <si>
    <t>BARTHAG</t>
  </si>
  <si>
    <t>   1 seed, Finals</t>
  </si>
  <si>
    <t>   1 seed, R32</t>
  </si>
  <si>
    <t>   2 seed, R32</t>
  </si>
  <si>
    <t>   1 seed, CHAMPS</t>
  </si>
  <si>
    <t>   8 seed, Sweet Sixteen</t>
  </si>
  <si>
    <t>   2 seed, Final Four</t>
  </si>
  <si>
    <t>   2 seed, R64</t>
  </si>
  <si>
    <t>   1 seed, Elite Eight</t>
  </si>
  <si>
    <t>   6 seed, R64</t>
  </si>
  <si>
    <t>   3 seed, R64</t>
  </si>
  <si>
    <t>   7 seed, R64</t>
  </si>
  <si>
    <t>   2 seed, Sweet Sixteen</t>
  </si>
  <si>
    <t>   4 seed, R64</t>
  </si>
  <si>
    <t>   5 seed, R64</t>
  </si>
  <si>
    <t>   3 seed, R32</t>
  </si>
  <si>
    <t>   5 seed, R32</t>
  </si>
  <si>
    <t>   9 seed, R64</t>
  </si>
  <si>
    <t>   6 seed, Elite Eight</t>
  </si>
  <si>
    <t>   9 seed, R32</t>
  </si>
  <si>
    <t>   6 seed, R32</t>
  </si>
  <si>
    <t>   4 seed, R32</t>
  </si>
  <si>
    <t>   4 seed, Sweet Sixteen</t>
  </si>
  <si>
    <t>   7 seed, Sweet Sixteen</t>
  </si>
  <si>
    <t>   5 seed, Sweet Sixteen</t>
  </si>
  <si>
    <t>   14 seed, R64</t>
  </si>
  <si>
    <t>North Carolina St.</t>
  </si>
  <si>
    <t>   12 seed, R64</t>
  </si>
  <si>
    <t>   7 seed, R32</t>
  </si>
  <si>
    <t>   8 seed, R64</t>
  </si>
  <si>
    <t>   3 seed, Elite Eight</t>
  </si>
  <si>
    <t>   12 seed, Elite Eight</t>
  </si>
  <si>
    <t>   8 seed, R32</t>
  </si>
  <si>
    <t>   10 seed, R32</t>
  </si>
  <si>
    <t>   11 seed, Final Four</t>
  </si>
  <si>
    <t>   11 seed, R64</t>
  </si>
  <si>
    <t>   10 seed, R64</t>
  </si>
  <si>
    <t>   13 seed, R32</t>
  </si>
  <si>
    <t>   11 seed, Sweet Sixteen</t>
  </si>
  <si>
    <t>   15 seed, R64</t>
  </si>
  <si>
    <t>   11 seed, R68</t>
  </si>
  <si>
    <t>   13 seed, R64</t>
  </si>
  <si>
    <t>   14 seed, R32</t>
  </si>
  <si>
    <t>   16 seed, R64</t>
  </si>
  <si>
    <t>   15 seed, Sweet Sixteen</t>
  </si>
  <si>
    <t>Louisiana Lafayette</t>
  </si>
  <si>
    <t>LIU Brooklyn</t>
  </si>
  <si>
    <t>   16 seed, R68</t>
  </si>
  <si>
    <t>College of Charleston</t>
  </si>
  <si>
    <t>Fort Wayne</t>
  </si>
  <si>
    <t>Utah Tech</t>
  </si>
  <si>
    <t>Houston Christian</t>
  </si>
  <si>
    <t xml:space="preserve">N.C. State </t>
  </si>
  <si>
    <t xml:space="preserve">Utah Tech </t>
  </si>
  <si>
    <t>MATCH&gt;</t>
  </si>
  <si>
    <t>T_RANKaz</t>
  </si>
  <si>
    <t>a-n mom</t>
  </si>
  <si>
    <t>momrk</t>
  </si>
  <si>
    <t>Chicago St</t>
  </si>
  <si>
    <t>MOMENTUM</t>
  </si>
  <si>
    <t>MOMRK</t>
  </si>
  <si>
    <t>nonconall</t>
  </si>
  <si>
    <t>nonconrk</t>
  </si>
  <si>
    <t>ncrk</t>
  </si>
  <si>
    <t>ncval</t>
  </si>
  <si>
    <t>name</t>
  </si>
  <si>
    <t>numba</t>
  </si>
  <si>
    <t>noncon</t>
  </si>
  <si>
    <t>chmprk</t>
  </si>
  <si>
    <t>pwrk</t>
  </si>
  <si>
    <t>dvrk</t>
  </si>
  <si>
    <t>adjrk</t>
  </si>
  <si>
    <t>INDEX RANK</t>
  </si>
  <si>
    <t>ranjker</t>
  </si>
  <si>
    <t>test d</t>
  </si>
  <si>
    <t>NEWRKD</t>
  </si>
  <si>
    <t>test o</t>
  </si>
  <si>
    <t>NEWRKO</t>
  </si>
  <si>
    <t>Final 4 Possible (based on region)</t>
  </si>
  <si>
    <t>East Region</t>
  </si>
  <si>
    <t>West Region</t>
  </si>
  <si>
    <t>South Region</t>
  </si>
  <si>
    <t>Midwest Region</t>
  </si>
  <si>
    <t>Seed</t>
  </si>
  <si>
    <t>Rating</t>
  </si>
  <si>
    <t>%2nd</t>
  </si>
  <si>
    <t>Rank</t>
  </si>
  <si>
    <t>Index Rk</t>
  </si>
  <si>
    <t>AVG RTG</t>
  </si>
  <si>
    <t>AVG %2nd</t>
  </si>
  <si>
    <t>AVG RK</t>
  </si>
  <si>
    <t>AVG ID RK</t>
  </si>
  <si>
    <t>AVG IDRK</t>
  </si>
  <si>
    <t>OVERALL</t>
  </si>
  <si>
    <t>1 &amp; 4 Group</t>
  </si>
  <si>
    <t>2 &amp; 3 Group</t>
  </si>
  <si>
    <t>2ND BEST</t>
  </si>
  <si>
    <t>Florida State</t>
  </si>
  <si>
    <t>UConn</t>
  </si>
  <si>
    <t>Cleveland State</t>
  </si>
  <si>
    <t>Morehead State</t>
  </si>
  <si>
    <t>Oregon State</t>
  </si>
  <si>
    <t>San Diego State</t>
  </si>
  <si>
    <t>Oklahoma State</t>
  </si>
  <si>
    <t>Team Name</t>
  </si>
  <si>
    <t>Midwest Region:</t>
  </si>
  <si>
    <t>Utah State</t>
  </si>
  <si>
    <t>Ohio State</t>
  </si>
  <si>
    <t>South Region:</t>
  </si>
  <si>
    <t>National Champions</t>
  </si>
  <si>
    <t>East Region:</t>
  </si>
  <si>
    <t>Norfolk State</t>
  </si>
  <si>
    <t>West Region:</t>
  </si>
  <si>
    <t>Region</t>
  </si>
  <si>
    <t>paste by region</t>
  </si>
  <si>
    <t>First Round</t>
  </si>
  <si>
    <t>Second Round</t>
  </si>
  <si>
    <t>Sweet 16</t>
  </si>
  <si>
    <t>Elite 8</t>
  </si>
  <si>
    <t>Final Four</t>
  </si>
  <si>
    <t>Championship</t>
  </si>
  <si>
    <t>2021 March Madness Bracket</t>
  </si>
  <si>
    <t>Oregon St</t>
  </si>
  <si>
    <t>trde</t>
  </si>
  <si>
    <t>StRDE</t>
  </si>
  <si>
    <t>STRDE+</t>
  </si>
  <si>
    <t>16 ind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</si>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</sst>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FFFFFF"/>
      <name val="Arial"/>
      <family val="2"/>
    </font>
    <font>
      <b/>
      <sz val="9"/>
      <color rgb="FF000000"/>
      <name val="Arial"/>
      <family val="2"/>
    </font>
    <font>
      <b/>
      <sz val="6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9"/>
      <color rgb="FF2100B7"/>
      <name val="Arial"/>
      <family val="2"/>
    </font>
    <font>
      <b/>
      <sz val="6"/>
      <color rgb="FF2100B7"/>
      <name val="Arial"/>
      <family val="2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rgb="FF000000"/>
      <name val="Arial"/>
      <family val="2"/>
    </font>
    <font>
      <sz val="48"/>
      <color rgb="FF000000"/>
      <name val="Arial"/>
      <family val="2"/>
    </font>
    <font>
      <sz val="11"/>
      <name val="Arial"/>
      <family val="2"/>
    </font>
    <font>
      <i/>
      <sz val="22"/>
      <color rgb="FF000000"/>
      <name val="Arial"/>
      <family val="2"/>
    </font>
    <font>
      <sz val="10"/>
      <name val="Arial"/>
      <family val="2"/>
    </font>
    <font>
      <sz val="26"/>
      <color rgb="FF000000"/>
      <name val="Cambria"/>
      <family val="1"/>
    </font>
    <font>
      <sz val="10"/>
      <color theme="0"/>
      <name val="Arial"/>
      <family val="2"/>
    </font>
    <font>
      <i/>
      <sz val="10"/>
      <name val="Arial"/>
      <family val="2"/>
    </font>
    <font>
      <sz val="10"/>
      <color rgb="FF00375C"/>
      <name val="Arial"/>
      <family val="2"/>
    </font>
    <font>
      <sz val="10"/>
      <color rgb="FFAAAAAA"/>
      <name val="Arial"/>
      <family val="2"/>
    </font>
    <font>
      <sz val="12"/>
      <name val="Arial"/>
      <family val="2"/>
    </font>
    <font>
      <sz val="10"/>
      <name val="Arial Black"/>
      <family val="2"/>
    </font>
    <font>
      <sz val="18"/>
      <name val="Arial Black"/>
      <family val="2"/>
    </font>
    <font>
      <sz val="16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6"/>
      <name val="Arial Black"/>
      <family val="2"/>
    </font>
    <font>
      <b/>
      <sz val="10"/>
      <color rgb="FF000000"/>
      <name val="Arial"/>
      <family val="2"/>
    </font>
    <font>
      <sz val="10"/>
      <color theme="4" tint="-0.249977111117893"/>
      <name val="Arial"/>
      <family val="2"/>
    </font>
    <font>
      <sz val="14"/>
      <color rgb="FF000000"/>
      <name val="Arial"/>
      <family val="2"/>
    </font>
    <font>
      <sz val="14"/>
      <color theme="4" tint="-0.249977111117893"/>
      <name val="Arial"/>
      <family val="2"/>
    </font>
    <font>
      <sz val="14"/>
      <color theme="0"/>
      <name val="Arial"/>
      <family val="2"/>
    </font>
    <font>
      <sz val="57"/>
      <color theme="0"/>
      <name val="Alfa Slab One"/>
    </font>
  </fonts>
  <fills count="22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5D9B4"/>
        <bgColor indexed="64"/>
      </patternFill>
    </fill>
    <fill>
      <patternFill patternType="solid">
        <fgColor rgb="FFAADBB9"/>
        <bgColor indexed="64"/>
      </patternFill>
    </fill>
    <fill>
      <patternFill patternType="solid">
        <fgColor rgb="FFDAEEE1"/>
        <bgColor indexed="64"/>
      </patternFill>
    </fill>
    <fill>
      <patternFill patternType="solid">
        <fgColor rgb="FFBEE3C9"/>
        <bgColor indexed="64"/>
      </patternFill>
    </fill>
    <fill>
      <patternFill patternType="solid">
        <fgColor rgb="FFF9FBFF"/>
        <bgColor indexed="64"/>
      </patternFill>
    </fill>
    <fill>
      <patternFill patternType="solid">
        <fgColor rgb="FFB9E1C5"/>
        <bgColor indexed="64"/>
      </patternFill>
    </fill>
    <fill>
      <patternFill patternType="solid">
        <fgColor rgb="FFEFF7F4"/>
        <bgColor indexed="64"/>
      </patternFill>
    </fill>
    <fill>
      <patternFill patternType="solid">
        <fgColor rgb="FFD4ECDD"/>
        <bgColor indexed="64"/>
      </patternFill>
    </fill>
    <fill>
      <patternFill patternType="solid">
        <fgColor rgb="FFDDF0E4"/>
        <bgColor indexed="64"/>
      </patternFill>
    </fill>
    <fill>
      <patternFill patternType="solid">
        <fgColor rgb="FFC3E5CE"/>
        <bgColor indexed="64"/>
      </patternFill>
    </fill>
    <fill>
      <patternFill patternType="solid">
        <fgColor rgb="FFFAD6D8"/>
        <bgColor indexed="64"/>
      </patternFill>
    </fill>
    <fill>
      <patternFill patternType="solid">
        <fgColor rgb="FFA6D9B5"/>
        <bgColor indexed="64"/>
      </patternFill>
    </fill>
    <fill>
      <patternFill patternType="solid">
        <fgColor rgb="FFA8DAB6"/>
        <bgColor indexed="64"/>
      </patternFill>
    </fill>
    <fill>
      <patternFill patternType="solid">
        <fgColor rgb="FFBCE2C8"/>
        <bgColor indexed="64"/>
      </patternFill>
    </fill>
    <fill>
      <patternFill patternType="solid">
        <fgColor rgb="FFB0DEBE"/>
        <bgColor indexed="64"/>
      </patternFill>
    </fill>
    <fill>
      <patternFill patternType="solid">
        <fgColor rgb="FFCEEAD8"/>
        <bgColor indexed="64"/>
      </patternFill>
    </fill>
    <fill>
      <patternFill patternType="solid">
        <fgColor rgb="FFF4F9F8"/>
        <bgColor indexed="64"/>
      </patternFill>
    </fill>
    <fill>
      <patternFill patternType="solid">
        <fgColor rgb="FFFACDD0"/>
        <bgColor indexed="64"/>
      </patternFill>
    </fill>
    <fill>
      <patternFill patternType="solid">
        <fgColor rgb="FFCFEAD8"/>
        <bgColor indexed="64"/>
      </patternFill>
    </fill>
    <fill>
      <patternFill patternType="solid">
        <fgColor rgb="FFEFF7F3"/>
        <bgColor indexed="64"/>
      </patternFill>
    </fill>
    <fill>
      <patternFill patternType="solid">
        <fgColor rgb="FFACDCBA"/>
        <bgColor indexed="64"/>
      </patternFill>
    </fill>
    <fill>
      <patternFill patternType="solid">
        <fgColor rgb="FFC4E5CE"/>
        <bgColor indexed="64"/>
      </patternFill>
    </fill>
    <fill>
      <patternFill patternType="solid">
        <fgColor rgb="FFD1EBDA"/>
        <bgColor indexed="64"/>
      </patternFill>
    </fill>
    <fill>
      <patternFill patternType="solid">
        <fgColor rgb="FFB1DEBF"/>
        <bgColor indexed="64"/>
      </patternFill>
    </fill>
    <fill>
      <patternFill patternType="solid">
        <fgColor rgb="FFFAB4B7"/>
        <bgColor indexed="64"/>
      </patternFill>
    </fill>
    <fill>
      <patternFill patternType="solid">
        <fgColor rgb="FFB7E1C4"/>
        <bgColor indexed="64"/>
      </patternFill>
    </fill>
    <fill>
      <patternFill patternType="solid">
        <fgColor rgb="FFA7DAB6"/>
        <bgColor indexed="64"/>
      </patternFill>
    </fill>
    <fill>
      <patternFill patternType="solid">
        <fgColor rgb="FFC1E4CC"/>
        <bgColor indexed="64"/>
      </patternFill>
    </fill>
    <fill>
      <patternFill patternType="solid">
        <fgColor rgb="FFE0F1E7"/>
        <bgColor indexed="64"/>
      </patternFill>
    </fill>
    <fill>
      <patternFill patternType="solid">
        <fgColor rgb="FFFAB9BC"/>
        <bgColor indexed="64"/>
      </patternFill>
    </fill>
    <fill>
      <patternFill patternType="solid">
        <fgColor rgb="FFB3DFC0"/>
        <bgColor indexed="64"/>
      </patternFill>
    </fill>
    <fill>
      <patternFill patternType="solid">
        <fgColor rgb="FFD3EBDB"/>
        <bgColor indexed="64"/>
      </patternFill>
    </fill>
    <fill>
      <patternFill patternType="solid">
        <fgColor rgb="FFB6E0C2"/>
        <bgColor indexed="64"/>
      </patternFill>
    </fill>
    <fill>
      <patternFill patternType="solid">
        <fgColor rgb="FFC8E7D2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A9DAB7"/>
        <bgColor indexed="64"/>
      </patternFill>
    </fill>
    <fill>
      <patternFill patternType="solid">
        <fgColor rgb="FFFBDCDF"/>
        <bgColor indexed="64"/>
      </patternFill>
    </fill>
    <fill>
      <patternFill patternType="solid">
        <fgColor rgb="FFFBDBDE"/>
        <bgColor indexed="64"/>
      </patternFill>
    </fill>
    <fill>
      <patternFill patternType="solid">
        <fgColor rgb="FFB8E1C5"/>
        <bgColor indexed="64"/>
      </patternFill>
    </fill>
    <fill>
      <patternFill patternType="solid">
        <fgColor rgb="FFE9F5EF"/>
        <bgColor indexed="64"/>
      </patternFill>
    </fill>
    <fill>
      <patternFill patternType="solid">
        <fgColor rgb="FFABDCB9"/>
        <bgColor indexed="64"/>
      </patternFill>
    </fill>
    <fill>
      <patternFill patternType="solid">
        <fgColor rgb="FFC5E6CF"/>
        <bgColor indexed="64"/>
      </patternFill>
    </fill>
    <fill>
      <patternFill patternType="solid">
        <fgColor rgb="FFAEDDBC"/>
        <bgColor indexed="64"/>
      </patternFill>
    </fill>
    <fill>
      <patternFill patternType="solid">
        <fgColor rgb="FFE8F4EE"/>
        <bgColor indexed="64"/>
      </patternFill>
    </fill>
    <fill>
      <patternFill patternType="solid">
        <fgColor rgb="FFADDCBB"/>
        <bgColor indexed="64"/>
      </patternFill>
    </fill>
    <fill>
      <patternFill patternType="solid">
        <fgColor rgb="FFB4DFC1"/>
        <bgColor indexed="64"/>
      </patternFill>
    </fill>
    <fill>
      <patternFill patternType="solid">
        <fgColor rgb="FFBBE2C7"/>
        <bgColor indexed="64"/>
      </patternFill>
    </fill>
    <fill>
      <patternFill patternType="solid">
        <fgColor rgb="FFFAB7BA"/>
        <bgColor indexed="64"/>
      </patternFill>
    </fill>
    <fill>
      <patternFill patternType="solid">
        <fgColor rgb="FFDAEFE2"/>
        <bgColor indexed="64"/>
      </patternFill>
    </fill>
    <fill>
      <patternFill patternType="solid">
        <fgColor rgb="FFA9DBB8"/>
        <bgColor indexed="64"/>
      </patternFill>
    </fill>
    <fill>
      <patternFill patternType="solid">
        <fgColor rgb="FFEEF6F3"/>
        <bgColor indexed="64"/>
      </patternFill>
    </fill>
    <fill>
      <patternFill patternType="solid">
        <fgColor rgb="FFFBEAED"/>
        <bgColor indexed="64"/>
      </patternFill>
    </fill>
    <fill>
      <patternFill patternType="solid">
        <fgColor rgb="FFFAC7CA"/>
        <bgColor indexed="64"/>
      </patternFill>
    </fill>
    <fill>
      <patternFill patternType="solid">
        <fgColor rgb="FFDCEFE4"/>
        <bgColor indexed="64"/>
      </patternFill>
    </fill>
    <fill>
      <patternFill patternType="solid">
        <fgColor rgb="FFFAB3B6"/>
        <bgColor indexed="64"/>
      </patternFill>
    </fill>
    <fill>
      <patternFill patternType="solid">
        <fgColor rgb="FFCCE9D6"/>
        <bgColor indexed="64"/>
      </patternFill>
    </fill>
    <fill>
      <patternFill patternType="solid">
        <fgColor rgb="FFF9AEB1"/>
        <bgColor indexed="64"/>
      </patternFill>
    </fill>
    <fill>
      <patternFill patternType="solid">
        <fgColor rgb="FFCDE9D7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B7E0C3"/>
        <bgColor indexed="64"/>
      </patternFill>
    </fill>
    <fill>
      <patternFill patternType="solid">
        <fgColor rgb="FFFABFC2"/>
        <bgColor indexed="64"/>
      </patternFill>
    </fill>
    <fill>
      <patternFill patternType="solid">
        <fgColor rgb="FFC0E4CB"/>
        <bgColor indexed="64"/>
      </patternFill>
    </fill>
    <fill>
      <patternFill patternType="solid">
        <fgColor rgb="FFCAE8D4"/>
        <bgColor indexed="64"/>
      </patternFill>
    </fill>
    <fill>
      <patternFill patternType="solid">
        <fgColor rgb="FFFACED1"/>
        <bgColor indexed="64"/>
      </patternFill>
    </fill>
    <fill>
      <patternFill patternType="solid">
        <fgColor rgb="FFBFE4CB"/>
        <bgColor indexed="64"/>
      </patternFill>
    </fill>
    <fill>
      <patternFill patternType="solid">
        <fgColor rgb="FFFBE8EB"/>
        <bgColor indexed="64"/>
      </patternFill>
    </fill>
    <fill>
      <patternFill patternType="solid">
        <fgColor rgb="FFB2DEBF"/>
        <bgColor indexed="64"/>
      </patternFill>
    </fill>
    <fill>
      <patternFill patternType="solid">
        <fgColor rgb="FFE7F4ED"/>
        <bgColor indexed="64"/>
      </patternFill>
    </fill>
    <fill>
      <patternFill patternType="solid">
        <fgColor rgb="FFB5DFC2"/>
        <bgColor indexed="64"/>
      </patternFill>
    </fill>
    <fill>
      <patternFill patternType="solid">
        <fgColor rgb="FFFAC3C6"/>
        <bgColor indexed="64"/>
      </patternFill>
    </fill>
    <fill>
      <patternFill patternType="solid">
        <fgColor rgb="FFFBE1E4"/>
        <bgColor indexed="64"/>
      </patternFill>
    </fill>
    <fill>
      <patternFill patternType="solid">
        <fgColor rgb="FFE5F3EB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E3F2EA"/>
        <bgColor indexed="64"/>
      </patternFill>
    </fill>
    <fill>
      <patternFill patternType="solid">
        <fgColor rgb="FFE1F1E7"/>
        <bgColor indexed="64"/>
      </patternFill>
    </fill>
    <fill>
      <patternFill patternType="solid">
        <fgColor rgb="FFD0EAD9"/>
        <bgColor indexed="64"/>
      </patternFill>
    </fill>
    <fill>
      <patternFill patternType="solid">
        <fgColor rgb="FFFBD8DB"/>
        <bgColor indexed="64"/>
      </patternFill>
    </fill>
    <fill>
      <patternFill patternType="solid">
        <fgColor rgb="FFB0DDBD"/>
        <bgColor indexed="64"/>
      </patternFill>
    </fill>
    <fill>
      <patternFill patternType="solid">
        <fgColor rgb="FFFAD2D5"/>
        <bgColor indexed="64"/>
      </patternFill>
    </fill>
    <fill>
      <patternFill patternType="solid">
        <fgColor rgb="FFFAC7C9"/>
        <bgColor indexed="64"/>
      </patternFill>
    </fill>
    <fill>
      <patternFill patternType="solid">
        <fgColor rgb="FFD6EDDE"/>
        <bgColor indexed="64"/>
      </patternFill>
    </fill>
    <fill>
      <patternFill patternType="solid">
        <fgColor rgb="FFDEF0E5"/>
        <bgColor indexed="64"/>
      </patternFill>
    </fill>
    <fill>
      <patternFill patternType="solid">
        <fgColor rgb="FFFBFAFD"/>
        <bgColor indexed="64"/>
      </patternFill>
    </fill>
    <fill>
      <patternFill patternType="solid">
        <fgColor rgb="FFFAD4D7"/>
        <bgColor indexed="64"/>
      </patternFill>
    </fill>
    <fill>
      <patternFill patternType="solid">
        <fgColor rgb="FFFBF4F7"/>
        <bgColor indexed="64"/>
      </patternFill>
    </fill>
    <fill>
      <patternFill patternType="solid">
        <fgColor rgb="FFFBFCFE"/>
        <bgColor indexed="64"/>
      </patternFill>
    </fill>
    <fill>
      <patternFill patternType="solid">
        <fgColor rgb="FFDFF0E6"/>
        <bgColor indexed="64"/>
      </patternFill>
    </fill>
    <fill>
      <patternFill patternType="solid">
        <fgColor rgb="FFAFDDBC"/>
        <bgColor indexed="64"/>
      </patternFill>
    </fill>
    <fill>
      <patternFill patternType="solid">
        <fgColor rgb="FFC9E8D3"/>
        <bgColor indexed="64"/>
      </patternFill>
    </fill>
    <fill>
      <patternFill patternType="solid">
        <fgColor rgb="FFF9B0B2"/>
        <bgColor indexed="64"/>
      </patternFill>
    </fill>
    <fill>
      <patternFill patternType="solid">
        <fgColor rgb="FFF9ABAD"/>
        <bgColor indexed="64"/>
      </patternFill>
    </fill>
    <fill>
      <patternFill patternType="solid">
        <fgColor rgb="FFBEE3CA"/>
        <bgColor indexed="64"/>
      </patternFill>
    </fill>
    <fill>
      <patternFill patternType="solid">
        <fgColor rgb="FFFBDEE1"/>
        <bgColor indexed="64"/>
      </patternFill>
    </fill>
    <fill>
      <patternFill patternType="solid">
        <fgColor rgb="FFE4F3EA"/>
        <bgColor indexed="64"/>
      </patternFill>
    </fill>
    <fill>
      <patternFill patternType="solid">
        <fgColor rgb="FFF9A8AA"/>
        <bgColor indexed="64"/>
      </patternFill>
    </fill>
    <fill>
      <patternFill patternType="solid">
        <fgColor rgb="FFECF6F1"/>
        <bgColor indexed="64"/>
      </patternFill>
    </fill>
    <fill>
      <patternFill patternType="solid">
        <fgColor rgb="FFF8FBFC"/>
        <bgColor indexed="64"/>
      </patternFill>
    </fill>
    <fill>
      <patternFill patternType="solid">
        <fgColor rgb="FFFBF5F8"/>
        <bgColor indexed="64"/>
      </patternFill>
    </fill>
    <fill>
      <patternFill patternType="solid">
        <fgColor rgb="FFDBEFE3"/>
        <bgColor indexed="64"/>
      </patternFill>
    </fill>
    <fill>
      <patternFill patternType="solid">
        <fgColor rgb="FFEBF5F0"/>
        <bgColor indexed="64"/>
      </patternFill>
    </fill>
    <fill>
      <patternFill patternType="solid">
        <fgColor rgb="FFFAC5C8"/>
        <bgColor indexed="64"/>
      </patternFill>
    </fill>
    <fill>
      <patternFill patternType="solid">
        <fgColor rgb="FFFBF1F4"/>
        <bgColor indexed="64"/>
      </patternFill>
    </fill>
    <fill>
      <patternFill patternType="solid">
        <fgColor rgb="FFF1F8F6"/>
        <bgColor indexed="64"/>
      </patternFill>
    </fill>
    <fill>
      <patternFill patternType="solid">
        <fgColor rgb="FFD9EEE1"/>
        <bgColor indexed="64"/>
      </patternFill>
    </fill>
    <fill>
      <patternFill patternType="solid">
        <fgColor rgb="FFBDE3C8"/>
        <bgColor indexed="64"/>
      </patternFill>
    </fill>
    <fill>
      <patternFill patternType="solid">
        <fgColor rgb="FFFAD1D3"/>
        <bgColor indexed="64"/>
      </patternFill>
    </fill>
    <fill>
      <patternFill patternType="solid">
        <fgColor rgb="FFFAC9CC"/>
        <bgColor indexed="64"/>
      </patternFill>
    </fill>
    <fill>
      <patternFill patternType="solid">
        <fgColor rgb="FFD7EDDF"/>
        <bgColor indexed="64"/>
      </patternFill>
    </fill>
    <fill>
      <patternFill patternType="solid">
        <fgColor rgb="FFFBF2F5"/>
        <bgColor indexed="64"/>
      </patternFill>
    </fill>
    <fill>
      <patternFill patternType="solid">
        <fgColor rgb="FFE6F3EC"/>
        <bgColor indexed="64"/>
      </patternFill>
    </fill>
    <fill>
      <patternFill patternType="solid">
        <fgColor rgb="FFFBEFF2"/>
        <bgColor indexed="64"/>
      </patternFill>
    </fill>
    <fill>
      <patternFill patternType="solid">
        <fgColor rgb="FFBAE2C6"/>
        <bgColor indexed="64"/>
      </patternFill>
    </fill>
    <fill>
      <patternFill patternType="solid">
        <fgColor rgb="FFC2E5CD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C6E7D1"/>
        <bgColor indexed="64"/>
      </patternFill>
    </fill>
    <fill>
      <patternFill patternType="solid">
        <fgColor rgb="FFD5EDDE"/>
        <bgColor indexed="64"/>
      </patternFill>
    </fill>
    <fill>
      <patternFill patternType="solid">
        <fgColor rgb="FFF5F9F9"/>
        <bgColor indexed="64"/>
      </patternFill>
    </fill>
    <fill>
      <patternFill patternType="solid">
        <fgColor rgb="FFD3ECDC"/>
        <bgColor indexed="64"/>
      </patternFill>
    </fill>
    <fill>
      <patternFill patternType="solid">
        <fgColor rgb="FFC7E7D1"/>
        <bgColor indexed="64"/>
      </patternFill>
    </fill>
    <fill>
      <patternFill patternType="solid">
        <fgColor rgb="FFFAD3D6"/>
        <bgColor indexed="64"/>
      </patternFill>
    </fill>
    <fill>
      <patternFill patternType="solid">
        <fgColor rgb="FFFAC6C8"/>
        <bgColor indexed="64"/>
      </patternFill>
    </fill>
    <fill>
      <patternFill patternType="solid">
        <fgColor rgb="FFFAC2C5"/>
        <bgColor indexed="64"/>
      </patternFill>
    </fill>
    <fill>
      <patternFill patternType="solid">
        <fgColor rgb="FFE2F2E9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FACCCE"/>
        <bgColor indexed="64"/>
      </patternFill>
    </fill>
    <fill>
      <patternFill patternType="solid">
        <fgColor rgb="FFFBF6F9"/>
        <bgColor indexed="64"/>
      </patternFill>
    </fill>
    <fill>
      <patternFill patternType="solid">
        <fgColor rgb="FFFABBBD"/>
        <bgColor indexed="64"/>
      </patternFill>
    </fill>
    <fill>
      <patternFill patternType="solid">
        <fgColor rgb="FFFAC1C3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BE2E5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FACBCD"/>
        <bgColor indexed="64"/>
      </patternFill>
    </fill>
    <fill>
      <patternFill patternType="solid">
        <fgColor rgb="FFFBEEF1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ACFD2"/>
        <bgColor indexed="64"/>
      </patternFill>
    </fill>
    <fill>
      <patternFill patternType="solid">
        <fgColor rgb="FFFBF9FC"/>
        <bgColor indexed="64"/>
      </patternFill>
    </fill>
    <fill>
      <patternFill patternType="solid">
        <fgColor rgb="FFFBE5E8"/>
        <bgColor indexed="64"/>
      </patternFill>
    </fill>
    <fill>
      <patternFill patternType="solid">
        <fgColor rgb="FFFBECEE"/>
        <bgColor indexed="64"/>
      </patternFill>
    </fill>
    <fill>
      <patternFill patternType="solid">
        <fgColor rgb="FFF9AFB2"/>
        <bgColor indexed="64"/>
      </patternFill>
    </fill>
    <fill>
      <patternFill patternType="solid">
        <fgColor rgb="FFFBEDF0"/>
        <bgColor indexed="64"/>
      </patternFill>
    </fill>
    <fill>
      <patternFill patternType="solid">
        <fgColor rgb="FFFAC8CB"/>
        <bgColor indexed="64"/>
      </patternFill>
    </fill>
    <fill>
      <patternFill patternType="solid">
        <fgColor rgb="FFF9ACAE"/>
        <bgColor indexed="64"/>
      </patternFill>
    </fill>
    <fill>
      <patternFill patternType="solid">
        <fgColor rgb="FFFBECEF"/>
        <bgColor indexed="64"/>
      </patternFill>
    </fill>
    <fill>
      <patternFill patternType="solid">
        <fgColor rgb="FFFBE0E3"/>
        <bgColor indexed="64"/>
      </patternFill>
    </fill>
    <fill>
      <patternFill patternType="solid">
        <fgColor rgb="FFFBDADD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AD0D3"/>
        <bgColor indexed="64"/>
      </patternFill>
    </fill>
    <fill>
      <patternFill patternType="solid">
        <fgColor rgb="FFFACACD"/>
        <bgColor indexed="64"/>
      </patternFill>
    </fill>
    <fill>
      <patternFill patternType="solid">
        <fgColor rgb="FFFAC4C7"/>
        <bgColor indexed="64"/>
      </patternFill>
    </fill>
    <fill>
      <patternFill patternType="solid">
        <fgColor rgb="FFFABDC0"/>
        <bgColor indexed="64"/>
      </patternFill>
    </fill>
    <fill>
      <patternFill patternType="solid">
        <fgColor rgb="FFF3F9F7"/>
        <bgColor indexed="64"/>
      </patternFill>
    </fill>
    <fill>
      <patternFill patternType="solid">
        <fgColor rgb="FFFBF0F3"/>
        <bgColor indexed="64"/>
      </patternFill>
    </fill>
    <fill>
      <patternFill patternType="solid">
        <fgColor rgb="FFCBE8D5"/>
        <bgColor indexed="64"/>
      </patternFill>
    </fill>
    <fill>
      <patternFill patternType="solid">
        <fgColor rgb="FFFBE9EC"/>
        <bgColor indexed="64"/>
      </patternFill>
    </fill>
    <fill>
      <patternFill patternType="solid">
        <fgColor rgb="FFFBE7EA"/>
        <bgColor indexed="64"/>
      </patternFill>
    </fill>
    <fill>
      <patternFill patternType="solid">
        <fgColor rgb="FFFBE7E9"/>
        <bgColor indexed="64"/>
      </patternFill>
    </fill>
    <fill>
      <patternFill patternType="solid">
        <fgColor rgb="FFFBF7FA"/>
        <bgColor indexed="64"/>
      </patternFill>
    </fill>
    <fill>
      <patternFill patternType="solid">
        <fgColor rgb="FFFBDDE0"/>
        <bgColor indexed="64"/>
      </patternFill>
    </fill>
    <fill>
      <patternFill patternType="solid">
        <fgColor rgb="FFE8F4ED"/>
        <bgColor indexed="64"/>
      </patternFill>
    </fill>
    <fill>
      <patternFill patternType="solid">
        <fgColor rgb="FFFABDBF"/>
        <bgColor indexed="64"/>
      </patternFill>
    </fill>
    <fill>
      <patternFill patternType="solid">
        <fgColor rgb="FFF2F8F6"/>
        <bgColor indexed="64"/>
      </patternFill>
    </fill>
    <fill>
      <patternFill patternType="solid">
        <fgColor rgb="FFFAB5B7"/>
        <bgColor indexed="64"/>
      </patternFill>
    </fill>
    <fill>
      <patternFill patternType="solid">
        <fgColor rgb="FFFABEC1"/>
        <bgColor indexed="64"/>
      </patternFill>
    </fill>
    <fill>
      <patternFill patternType="solid">
        <fgColor rgb="FFFBE6E9"/>
        <bgColor indexed="64"/>
      </patternFill>
    </fill>
    <fill>
      <patternFill patternType="solid">
        <fgColor rgb="FFFAD7D9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rgb="FFFBF8FB"/>
        <bgColor indexed="64"/>
      </patternFill>
    </fill>
    <fill>
      <patternFill patternType="solid">
        <fgColor rgb="FFFAD5D8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FBDFE2"/>
        <bgColor indexed="64"/>
      </patternFill>
    </fill>
    <fill>
      <patternFill patternType="solid">
        <fgColor rgb="FFFAFBFD"/>
        <bgColor indexed="64"/>
      </patternFill>
    </fill>
    <fill>
      <patternFill patternType="solid">
        <fgColor rgb="FFFAB8BB"/>
        <bgColor indexed="64"/>
      </patternFill>
    </fill>
    <fill>
      <patternFill patternType="solid">
        <fgColor rgb="FFFBEBEE"/>
        <bgColor indexed="64"/>
      </patternFill>
    </fill>
    <fill>
      <patternFill patternType="solid">
        <fgColor rgb="FFFAC2C4"/>
        <bgColor indexed="64"/>
      </patternFill>
    </fill>
    <fill>
      <patternFill patternType="solid">
        <fgColor rgb="FFFAB6B8"/>
        <bgColor indexed="64"/>
      </patternFill>
    </fill>
    <fill>
      <patternFill patternType="solid">
        <fgColor rgb="FFFBE1E3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FBE4E7"/>
        <bgColor indexed="64"/>
      </patternFill>
    </fill>
    <fill>
      <patternFill patternType="solid">
        <fgColor rgb="FFFAC0C2"/>
        <bgColor indexed="64"/>
      </patternFill>
    </fill>
    <fill>
      <patternFill patternType="solid">
        <fgColor rgb="FFEAF5F0"/>
        <bgColor indexed="64"/>
      </patternFill>
    </fill>
    <fill>
      <patternFill patternType="solid">
        <fgColor rgb="FFFAB7B9"/>
        <bgColor indexed="64"/>
      </patternFill>
    </fill>
    <fill>
      <patternFill patternType="solid">
        <fgColor rgb="FFFBF3F6"/>
        <bgColor indexed="64"/>
      </patternFill>
    </fill>
    <fill>
      <patternFill patternType="solid">
        <fgColor rgb="FFF9ADAF"/>
        <bgColor indexed="64"/>
      </patternFill>
    </fill>
    <fill>
      <patternFill patternType="solid">
        <fgColor rgb="FFFBDCDE"/>
        <bgColor indexed="64"/>
      </patternFill>
    </fill>
    <fill>
      <patternFill patternType="solid">
        <fgColor rgb="FFF9B2B4"/>
        <bgColor indexed="64"/>
      </patternFill>
    </fill>
    <fill>
      <patternFill patternType="solid">
        <fgColor rgb="FFFABCBE"/>
        <bgColor indexed="64"/>
      </patternFill>
    </fill>
    <fill>
      <patternFill patternType="solid">
        <fgColor rgb="FFFBD9DC"/>
        <bgColor indexed="64"/>
      </patternFill>
    </fill>
    <fill>
      <patternFill patternType="solid">
        <fgColor rgb="FFF9A9AC"/>
        <bgColor indexed="64"/>
      </patternFill>
    </fill>
    <fill>
      <patternFill patternType="solid">
        <fgColor rgb="FFFABABD"/>
        <bgColor indexed="64"/>
      </patternFill>
    </fill>
    <fill>
      <patternFill patternType="solid">
        <fgColor rgb="FFFAD2D4"/>
        <bgColor indexed="64"/>
      </patternFill>
    </fill>
    <fill>
      <patternFill patternType="solid">
        <fgColor rgb="FFF9B1B3"/>
        <bgColor indexed="64"/>
      </patternFill>
    </fill>
    <fill>
      <patternFill patternType="solid">
        <fgColor rgb="FFF9AAAC"/>
        <bgColor indexed="64"/>
      </patternFill>
    </fill>
    <fill>
      <patternFill patternType="solid">
        <fgColor rgb="FFF9ADB0"/>
        <bgColor indexed="64"/>
      </patternFill>
    </fill>
    <fill>
      <patternFill patternType="solid">
        <fgColor rgb="FFE1F2E8"/>
        <bgColor indexed="64"/>
      </patternFill>
    </fill>
    <fill>
      <patternFill patternType="solid">
        <fgColor rgb="FFFBE3E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B1E63A"/>
        <bgColor indexed="64"/>
      </patternFill>
    </fill>
    <fill>
      <patternFill patternType="solid">
        <fgColor rgb="FF21FF4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BA6DF"/>
        <bgColor indexed="64"/>
      </patternFill>
    </fill>
    <fill>
      <patternFill patternType="solid">
        <fgColor theme="3" tint="0.39994506668294322"/>
        <bgColor rgb="FF005C96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1" fillId="0" borderId="0"/>
  </cellStyleXfs>
  <cellXfs count="63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5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6" borderId="0" xfId="0" applyFont="1" applyFill="1"/>
    <xf numFmtId="0" fontId="2" fillId="7" borderId="4" xfId="0" applyFont="1" applyFill="1" applyBorder="1" applyAlignment="1">
      <alignment horizontal="left" vertical="center"/>
    </xf>
    <xf numFmtId="0" fontId="5" fillId="7" borderId="5" xfId="1" applyFill="1" applyBorder="1" applyAlignment="1">
      <alignment horizontal="center" vertical="center"/>
    </xf>
    <xf numFmtId="0" fontId="5" fillId="0" borderId="0" xfId="1" applyAlignment="1">
      <alignment horizontal="left" vertical="center"/>
    </xf>
    <xf numFmtId="0" fontId="5" fillId="0" borderId="4" xfId="1" applyBorder="1" applyAlignment="1">
      <alignment horizontal="left" vertical="center"/>
    </xf>
    <xf numFmtId="0" fontId="3" fillId="8" borderId="6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3" fillId="19" borderId="6" xfId="0" applyFont="1" applyFill="1" applyBorder="1" applyAlignment="1">
      <alignment horizontal="center" vertical="center"/>
    </xf>
    <xf numFmtId="0" fontId="4" fillId="19" borderId="5" xfId="0" applyFont="1" applyFill="1" applyBorder="1" applyAlignment="1">
      <alignment horizontal="center" vertical="center"/>
    </xf>
    <xf numFmtId="0" fontId="3" fillId="34" borderId="6" xfId="0" applyFont="1" applyFill="1" applyBorder="1" applyAlignment="1">
      <alignment horizontal="center" vertical="center"/>
    </xf>
    <xf numFmtId="0" fontId="4" fillId="34" borderId="5" xfId="0" applyFont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 vertical="center"/>
    </xf>
    <xf numFmtId="0" fontId="3" fillId="43" borderId="6" xfId="0" applyFont="1" applyFill="1" applyBorder="1" applyAlignment="1">
      <alignment horizontal="center" vertical="center"/>
    </xf>
    <xf numFmtId="0" fontId="4" fillId="43" borderId="5" xfId="0" applyFont="1" applyFill="1" applyBorder="1" applyAlignment="1">
      <alignment horizontal="center" vertical="center"/>
    </xf>
    <xf numFmtId="0" fontId="3" fillId="57" borderId="6" xfId="0" applyFont="1" applyFill="1" applyBorder="1" applyAlignment="1">
      <alignment horizontal="center" vertical="center"/>
    </xf>
    <xf numFmtId="0" fontId="4" fillId="57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3" fillId="48" borderId="6" xfId="0" applyFont="1" applyFill="1" applyBorder="1" applyAlignment="1">
      <alignment horizontal="center" vertical="center"/>
    </xf>
    <xf numFmtId="0" fontId="4" fillId="48" borderId="5" xfId="0" applyFont="1" applyFill="1" applyBorder="1" applyAlignment="1">
      <alignment horizontal="center" vertical="center"/>
    </xf>
    <xf numFmtId="0" fontId="3" fillId="28" borderId="6" xfId="0" applyFont="1" applyFill="1" applyBorder="1" applyAlignment="1">
      <alignment horizontal="center" vertical="center"/>
    </xf>
    <xf numFmtId="0" fontId="4" fillId="28" borderId="5" xfId="0" applyFont="1" applyFill="1" applyBorder="1" applyAlignment="1">
      <alignment horizontal="center" vertical="center"/>
    </xf>
    <xf numFmtId="0" fontId="3" fillId="52" borderId="6" xfId="0" applyFont="1" applyFill="1" applyBorder="1" applyAlignment="1">
      <alignment horizontal="center" vertical="center"/>
    </xf>
    <xf numFmtId="0" fontId="4" fillId="52" borderId="5" xfId="0" applyFont="1" applyFill="1" applyBorder="1" applyAlignment="1">
      <alignment horizontal="center" vertical="center"/>
    </xf>
    <xf numFmtId="0" fontId="3" fillId="50" borderId="6" xfId="0" applyFont="1" applyFill="1" applyBorder="1" applyAlignment="1">
      <alignment horizontal="center" vertical="center"/>
    </xf>
    <xf numFmtId="0" fontId="4" fillId="50" borderId="5" xfId="0" applyFont="1" applyFill="1" applyBorder="1" applyAlignment="1">
      <alignment horizontal="center" vertical="center"/>
    </xf>
    <xf numFmtId="0" fontId="3" fillId="97" borderId="6" xfId="0" applyFont="1" applyFill="1" applyBorder="1" applyAlignment="1">
      <alignment horizontal="center" vertical="center"/>
    </xf>
    <xf numFmtId="0" fontId="4" fillId="97" borderId="5" xfId="0" applyFont="1" applyFill="1" applyBorder="1" applyAlignment="1">
      <alignment horizontal="center" vertical="center"/>
    </xf>
    <xf numFmtId="0" fontId="3" fillId="87" borderId="6" xfId="0" applyFont="1" applyFill="1" applyBorder="1" applyAlignment="1">
      <alignment horizontal="center" vertical="center"/>
    </xf>
    <xf numFmtId="0" fontId="4" fillId="87" borderId="5" xfId="0" applyFont="1" applyFill="1" applyBorder="1" applyAlignment="1">
      <alignment horizontal="center" vertical="center"/>
    </xf>
    <xf numFmtId="0" fontId="3" fillId="22" borderId="6" xfId="0" applyFont="1" applyFill="1" applyBorder="1" applyAlignment="1">
      <alignment horizontal="center" vertical="center"/>
    </xf>
    <xf numFmtId="0" fontId="4" fillId="22" borderId="5" xfId="0" applyFont="1" applyFill="1" applyBorder="1" applyAlignment="1">
      <alignment horizontal="center" vertical="center"/>
    </xf>
    <xf numFmtId="0" fontId="3" fillId="31" borderId="6" xfId="0" applyFont="1" applyFill="1" applyBorder="1" applyAlignment="1">
      <alignment horizontal="center" vertical="center"/>
    </xf>
    <xf numFmtId="0" fontId="4" fillId="31" borderId="5" xfId="0" applyFont="1" applyFill="1" applyBorder="1" applyAlignment="1">
      <alignment horizontal="center" vertical="center"/>
    </xf>
    <xf numFmtId="0" fontId="3" fillId="75" borderId="6" xfId="0" applyFont="1" applyFill="1" applyBorder="1" applyAlignment="1">
      <alignment horizontal="center" vertical="center"/>
    </xf>
    <xf numFmtId="0" fontId="4" fillId="75" borderId="5" xfId="0" applyFont="1" applyFill="1" applyBorder="1" applyAlignment="1">
      <alignment horizontal="center" vertical="center"/>
    </xf>
    <xf numFmtId="0" fontId="3" fillId="38" borderId="6" xfId="0" applyFont="1" applyFill="1" applyBorder="1" applyAlignment="1">
      <alignment horizontal="center" vertical="center"/>
    </xf>
    <xf numFmtId="0" fontId="4" fillId="38" borderId="5" xfId="0" applyFont="1" applyFill="1" applyBorder="1" applyAlignment="1">
      <alignment horizontal="center" vertical="center"/>
    </xf>
    <xf numFmtId="0" fontId="3" fillId="53" borderId="6" xfId="0" applyFont="1" applyFill="1" applyBorder="1" applyAlignment="1">
      <alignment horizontal="center" vertical="center"/>
    </xf>
    <xf numFmtId="0" fontId="4" fillId="53" borderId="5" xfId="0" applyFont="1" applyFill="1" applyBorder="1" applyAlignment="1">
      <alignment horizontal="center" vertical="center"/>
    </xf>
    <xf numFmtId="0" fontId="3" fillId="77" borderId="6" xfId="0" applyFont="1" applyFill="1" applyBorder="1" applyAlignment="1">
      <alignment horizontal="center" vertical="center"/>
    </xf>
    <xf numFmtId="0" fontId="4" fillId="77" borderId="5" xfId="0" applyFont="1" applyFill="1" applyBorder="1" applyAlignment="1">
      <alignment horizontal="center" vertical="center"/>
    </xf>
    <xf numFmtId="0" fontId="3" fillId="40" borderId="6" xfId="0" applyFont="1" applyFill="1" applyBorder="1" applyAlignment="1">
      <alignment horizontal="center" vertical="center"/>
    </xf>
    <xf numFmtId="0" fontId="4" fillId="40" borderId="5" xfId="0" applyFont="1" applyFill="1" applyBorder="1" applyAlignment="1">
      <alignment horizontal="center" vertical="center"/>
    </xf>
    <xf numFmtId="0" fontId="3" fillId="68" borderId="6" xfId="0" applyFont="1" applyFill="1" applyBorder="1" applyAlignment="1">
      <alignment horizontal="center" vertical="center"/>
    </xf>
    <xf numFmtId="0" fontId="4" fillId="68" borderId="5" xfId="0" applyFont="1" applyFill="1" applyBorder="1" applyAlignment="1">
      <alignment horizontal="center" vertical="center"/>
    </xf>
    <xf numFmtId="0" fontId="3" fillId="33" borderId="6" xfId="0" applyFont="1" applyFill="1" applyBorder="1" applyAlignment="1">
      <alignment horizontal="center" vertical="center"/>
    </xf>
    <xf numFmtId="0" fontId="4" fillId="33" borderId="5" xfId="0" applyFont="1" applyFill="1" applyBorder="1" applyAlignment="1">
      <alignment horizontal="center" vertical="center"/>
    </xf>
    <xf numFmtId="0" fontId="3" fillId="46" borderId="6" xfId="0" applyFont="1" applyFill="1" applyBorder="1" applyAlignment="1">
      <alignment horizontal="center" vertical="center"/>
    </xf>
    <xf numFmtId="0" fontId="4" fillId="46" borderId="5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3" fillId="121" borderId="6" xfId="0" applyFont="1" applyFill="1" applyBorder="1" applyAlignment="1">
      <alignment horizontal="center" vertical="center"/>
    </xf>
    <xf numFmtId="0" fontId="4" fillId="121" borderId="5" xfId="0" applyFont="1" applyFill="1" applyBorder="1" applyAlignment="1">
      <alignment horizontal="center" vertical="center"/>
    </xf>
    <xf numFmtId="0" fontId="3" fillId="54" borderId="6" xfId="0" applyFont="1" applyFill="1" applyBorder="1" applyAlignment="1">
      <alignment horizontal="center" vertical="center"/>
    </xf>
    <xf numFmtId="0" fontId="4" fillId="54" borderId="5" xfId="0" applyFont="1" applyFill="1" applyBorder="1" applyAlignment="1">
      <alignment horizontal="center" vertical="center"/>
    </xf>
    <xf numFmtId="0" fontId="3" fillId="21" borderId="6" xfId="0" applyFont="1" applyFill="1" applyBorder="1" applyAlignment="1">
      <alignment horizontal="center" vertical="center"/>
    </xf>
    <xf numFmtId="0" fontId="4" fillId="21" borderId="5" xfId="0" applyFont="1" applyFill="1" applyBorder="1" applyAlignment="1">
      <alignment horizontal="center" vertical="center"/>
    </xf>
    <xf numFmtId="0" fontId="3" fillId="114" borderId="6" xfId="0" applyFont="1" applyFill="1" applyBorder="1" applyAlignment="1">
      <alignment horizontal="center" vertical="center"/>
    </xf>
    <xf numFmtId="0" fontId="4" fillId="114" borderId="5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3" fillId="101" borderId="6" xfId="0" applyFont="1" applyFill="1" applyBorder="1" applyAlignment="1">
      <alignment horizontal="center" vertical="center"/>
    </xf>
    <xf numFmtId="0" fontId="4" fillId="101" borderId="5" xfId="0" applyFont="1" applyFill="1" applyBorder="1" applyAlignment="1">
      <alignment horizontal="center" vertical="center"/>
    </xf>
    <xf numFmtId="0" fontId="3" fillId="73" borderId="6" xfId="0" applyFont="1" applyFill="1" applyBorder="1" applyAlignment="1">
      <alignment horizontal="center" vertical="center"/>
    </xf>
    <xf numFmtId="0" fontId="4" fillId="73" borderId="5" xfId="0" applyFont="1" applyFill="1" applyBorder="1" applyAlignment="1">
      <alignment horizontal="center" vertical="center"/>
    </xf>
    <xf numFmtId="0" fontId="3" fillId="70" borderId="6" xfId="0" applyFont="1" applyFill="1" applyBorder="1" applyAlignment="1">
      <alignment horizontal="center" vertical="center"/>
    </xf>
    <xf numFmtId="0" fontId="4" fillId="70" borderId="5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 vertical="center"/>
    </xf>
    <xf numFmtId="0" fontId="4" fillId="35" borderId="5" xfId="0" applyFont="1" applyFill="1" applyBorder="1" applyAlignment="1">
      <alignment horizontal="center" vertical="center"/>
    </xf>
    <xf numFmtId="0" fontId="3" fillId="122" borderId="6" xfId="0" applyFont="1" applyFill="1" applyBorder="1" applyAlignment="1">
      <alignment horizontal="center" vertical="center"/>
    </xf>
    <xf numFmtId="0" fontId="4" fillId="122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3" fillId="29" borderId="6" xfId="0" applyFont="1" applyFill="1" applyBorder="1" applyAlignment="1">
      <alignment horizontal="center" vertical="center"/>
    </xf>
    <xf numFmtId="0" fontId="4" fillId="29" borderId="5" xfId="0" applyFont="1" applyFill="1" applyBorder="1" applyAlignment="1">
      <alignment horizontal="center" vertical="center"/>
    </xf>
    <xf numFmtId="0" fontId="3" fillId="49" borderId="6" xfId="0" applyFont="1" applyFill="1" applyBorder="1" applyAlignment="1">
      <alignment horizontal="center" vertical="center"/>
    </xf>
    <xf numFmtId="0" fontId="4" fillId="49" borderId="5" xfId="0" applyFont="1" applyFill="1" applyBorder="1" applyAlignment="1">
      <alignment horizontal="center" vertical="center"/>
    </xf>
    <xf numFmtId="0" fontId="3" fillId="123" borderId="6" xfId="0" applyFont="1" applyFill="1" applyBorder="1" applyAlignment="1">
      <alignment horizontal="center" vertical="center"/>
    </xf>
    <xf numFmtId="0" fontId="4" fillId="123" borderId="5" xfId="0" applyFont="1" applyFill="1" applyBorder="1" applyAlignment="1">
      <alignment horizontal="center" vertical="center"/>
    </xf>
    <xf numFmtId="0" fontId="3" fillId="125" borderId="6" xfId="0" applyFont="1" applyFill="1" applyBorder="1" applyAlignment="1">
      <alignment horizontal="center" vertical="center"/>
    </xf>
    <xf numFmtId="0" fontId="4" fillId="125" borderId="5" xfId="0" applyFont="1" applyFill="1" applyBorder="1" applyAlignment="1">
      <alignment horizontal="center" vertical="center"/>
    </xf>
    <xf numFmtId="0" fontId="3" fillId="129" borderId="6" xfId="0" applyFont="1" applyFill="1" applyBorder="1" applyAlignment="1">
      <alignment horizontal="center" vertical="center"/>
    </xf>
    <xf numFmtId="0" fontId="4" fillId="129" borderId="5" xfId="0" applyFont="1" applyFill="1" applyBorder="1" applyAlignment="1">
      <alignment horizontal="center" vertical="center"/>
    </xf>
    <xf numFmtId="0" fontId="3" fillId="41" borderId="6" xfId="0" applyFont="1" applyFill="1" applyBorder="1" applyAlignment="1">
      <alignment horizontal="center" vertical="center"/>
    </xf>
    <xf numFmtId="0" fontId="4" fillId="41" borderId="5" xfId="0" applyFont="1" applyFill="1" applyBorder="1" applyAlignment="1">
      <alignment horizontal="center" vertical="center"/>
    </xf>
    <xf numFmtId="0" fontId="3" fillId="98" borderId="6" xfId="0" applyFont="1" applyFill="1" applyBorder="1" applyAlignment="1">
      <alignment horizontal="center" vertical="center"/>
    </xf>
    <xf numFmtId="0" fontId="4" fillId="98" borderId="5" xfId="0" applyFont="1" applyFill="1" applyBorder="1" applyAlignment="1">
      <alignment horizontal="center" vertical="center"/>
    </xf>
    <xf numFmtId="0" fontId="3" fillId="71" borderId="6" xfId="0" applyFont="1" applyFill="1" applyBorder="1" applyAlignment="1">
      <alignment horizontal="center" vertical="center"/>
    </xf>
    <xf numFmtId="0" fontId="4" fillId="71" borderId="5" xfId="0" applyFont="1" applyFill="1" applyBorder="1" applyAlignment="1">
      <alignment horizontal="center" vertical="center"/>
    </xf>
    <xf numFmtId="0" fontId="3" fillId="163" borderId="6" xfId="0" applyFont="1" applyFill="1" applyBorder="1" applyAlignment="1">
      <alignment horizontal="center" vertical="center"/>
    </xf>
    <xf numFmtId="0" fontId="4" fillId="163" borderId="5" xfId="0" applyFont="1" applyFill="1" applyBorder="1" applyAlignment="1">
      <alignment horizontal="center" vertical="center"/>
    </xf>
    <xf numFmtId="0" fontId="3" fillId="141" borderId="6" xfId="0" applyFont="1" applyFill="1" applyBorder="1" applyAlignment="1">
      <alignment horizontal="center" vertical="center"/>
    </xf>
    <xf numFmtId="0" fontId="4" fillId="141" borderId="5" xfId="0" applyFont="1" applyFill="1" applyBorder="1" applyAlignment="1">
      <alignment horizontal="center" vertical="center"/>
    </xf>
    <xf numFmtId="0" fontId="3" fillId="63" borderId="6" xfId="0" applyFont="1" applyFill="1" applyBorder="1" applyAlignment="1">
      <alignment horizontal="center" vertical="center"/>
    </xf>
    <xf numFmtId="0" fontId="4" fillId="63" borderId="5" xfId="0" applyFont="1" applyFill="1" applyBorder="1" applyAlignment="1">
      <alignment horizontal="center" vertical="center"/>
    </xf>
    <xf numFmtId="0" fontId="3" fillId="65" borderId="6" xfId="0" applyFont="1" applyFill="1" applyBorder="1" applyAlignment="1">
      <alignment horizontal="center" vertical="center"/>
    </xf>
    <xf numFmtId="0" fontId="4" fillId="65" borderId="5" xfId="0" applyFont="1" applyFill="1" applyBorder="1" applyAlignment="1">
      <alignment horizontal="center" vertical="center"/>
    </xf>
    <xf numFmtId="0" fontId="3" fillId="23" borderId="6" xfId="0" applyFont="1" applyFill="1" applyBorder="1" applyAlignment="1">
      <alignment horizontal="center" vertical="center"/>
    </xf>
    <xf numFmtId="0" fontId="4" fillId="23" borderId="5" xfId="0" applyFont="1" applyFill="1" applyBorder="1" applyAlignment="1">
      <alignment horizontal="center" vertical="center"/>
    </xf>
    <xf numFmtId="0" fontId="3" fillId="26" borderId="6" xfId="0" applyFont="1" applyFill="1" applyBorder="1" applyAlignment="1">
      <alignment horizontal="center" vertical="center"/>
    </xf>
    <xf numFmtId="0" fontId="4" fillId="26" borderId="5" xfId="0" applyFont="1" applyFill="1" applyBorder="1" applyAlignment="1">
      <alignment horizontal="center" vertical="center"/>
    </xf>
    <xf numFmtId="0" fontId="3" fillId="85" borderId="6" xfId="0" applyFont="1" applyFill="1" applyBorder="1" applyAlignment="1">
      <alignment horizontal="center" vertical="center"/>
    </xf>
    <xf numFmtId="0" fontId="4" fillId="85" borderId="5" xfId="0" applyFont="1" applyFill="1" applyBorder="1" applyAlignment="1">
      <alignment horizontal="center" vertical="center"/>
    </xf>
    <xf numFmtId="0" fontId="3" fillId="30" borderId="6" xfId="0" applyFont="1" applyFill="1" applyBorder="1" applyAlignment="1">
      <alignment horizontal="center" vertical="center"/>
    </xf>
    <xf numFmtId="0" fontId="4" fillId="30" borderId="5" xfId="0" applyFont="1" applyFill="1" applyBorder="1" applyAlignment="1">
      <alignment horizontal="center" vertical="center"/>
    </xf>
    <xf numFmtId="0" fontId="3" fillId="66" borderId="6" xfId="0" applyFont="1" applyFill="1" applyBorder="1" applyAlignment="1">
      <alignment horizontal="center" vertical="center"/>
    </xf>
    <xf numFmtId="0" fontId="4" fillId="66" borderId="5" xfId="0" applyFont="1" applyFill="1" applyBorder="1" applyAlignment="1">
      <alignment horizontal="center" vertical="center"/>
    </xf>
    <xf numFmtId="0" fontId="3" fillId="39" borderId="6" xfId="0" applyFont="1" applyFill="1" applyBorder="1" applyAlignment="1">
      <alignment horizontal="center" vertical="center"/>
    </xf>
    <xf numFmtId="0" fontId="4" fillId="39" borderId="5" xfId="0" applyFont="1" applyFill="1" applyBorder="1" applyAlignment="1">
      <alignment horizontal="center" vertical="center"/>
    </xf>
    <xf numFmtId="0" fontId="3" fillId="128" borderId="6" xfId="0" applyFont="1" applyFill="1" applyBorder="1" applyAlignment="1">
      <alignment horizontal="center" vertical="center"/>
    </xf>
    <xf numFmtId="0" fontId="4" fillId="128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3" fillId="126" borderId="6" xfId="0" applyFont="1" applyFill="1" applyBorder="1" applyAlignment="1">
      <alignment horizontal="center" vertical="center"/>
    </xf>
    <xf numFmtId="0" fontId="4" fillId="126" borderId="5" xfId="0" applyFont="1" applyFill="1" applyBorder="1" applyAlignment="1">
      <alignment horizontal="center" vertical="center"/>
    </xf>
    <xf numFmtId="0" fontId="3" fillId="90" borderId="6" xfId="0" applyFont="1" applyFill="1" applyBorder="1" applyAlignment="1">
      <alignment horizontal="center" vertical="center"/>
    </xf>
    <xf numFmtId="0" fontId="4" fillId="90" borderId="5" xfId="0" applyFont="1" applyFill="1" applyBorder="1" applyAlignment="1">
      <alignment horizontal="center" vertical="center"/>
    </xf>
    <xf numFmtId="0" fontId="3" fillId="117" borderId="6" xfId="0" applyFont="1" applyFill="1" applyBorder="1" applyAlignment="1">
      <alignment horizontal="center" vertical="center"/>
    </xf>
    <xf numFmtId="0" fontId="4" fillId="117" borderId="5" xfId="0" applyFont="1" applyFill="1" applyBorder="1" applyAlignment="1">
      <alignment horizontal="center" vertical="center"/>
    </xf>
    <xf numFmtId="0" fontId="3" fillId="81" borderId="6" xfId="0" applyFont="1" applyFill="1" applyBorder="1" applyAlignment="1">
      <alignment horizontal="center" vertical="center"/>
    </xf>
    <xf numFmtId="0" fontId="4" fillId="81" borderId="5" xfId="0" applyFont="1" applyFill="1" applyBorder="1" applyAlignment="1">
      <alignment horizontal="center" vertical="center"/>
    </xf>
    <xf numFmtId="0" fontId="3" fillId="113" borderId="6" xfId="0" applyFont="1" applyFill="1" applyBorder="1" applyAlignment="1">
      <alignment horizontal="center" vertical="center"/>
    </xf>
    <xf numFmtId="0" fontId="4" fillId="113" borderId="5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3" fillId="56" borderId="6" xfId="0" applyFont="1" applyFill="1" applyBorder="1" applyAlignment="1">
      <alignment horizontal="center" vertical="center"/>
    </xf>
    <xf numFmtId="0" fontId="4" fillId="56" borderId="5" xfId="0" applyFont="1" applyFill="1" applyBorder="1" applyAlignment="1">
      <alignment horizontal="center" vertical="center"/>
    </xf>
    <xf numFmtId="0" fontId="3" fillId="108" borderId="6" xfId="0" applyFont="1" applyFill="1" applyBorder="1" applyAlignment="1">
      <alignment horizontal="center" vertical="center"/>
    </xf>
    <xf numFmtId="0" fontId="4" fillId="108" borderId="5" xfId="0" applyFont="1" applyFill="1" applyBorder="1" applyAlignment="1">
      <alignment horizontal="center" vertical="center"/>
    </xf>
    <xf numFmtId="0" fontId="3" fillId="61" borderId="6" xfId="0" applyFont="1" applyFill="1" applyBorder="1" applyAlignment="1">
      <alignment horizontal="center" vertical="center"/>
    </xf>
    <xf numFmtId="0" fontId="4" fillId="61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3" fillId="91" borderId="6" xfId="0" applyFont="1" applyFill="1" applyBorder="1" applyAlignment="1">
      <alignment horizontal="center" vertical="center"/>
    </xf>
    <xf numFmtId="0" fontId="4" fillId="91" borderId="5" xfId="0" applyFont="1" applyFill="1" applyBorder="1" applyAlignment="1">
      <alignment horizontal="center" vertical="center"/>
    </xf>
    <xf numFmtId="0" fontId="3" fillId="96" borderId="6" xfId="0" applyFont="1" applyFill="1" applyBorder="1" applyAlignment="1">
      <alignment horizontal="center" vertical="center"/>
    </xf>
    <xf numFmtId="0" fontId="4" fillId="96" borderId="5" xfId="0" applyFont="1" applyFill="1" applyBorder="1" applyAlignment="1">
      <alignment horizontal="center" vertical="center"/>
    </xf>
    <xf numFmtId="0" fontId="3" fillId="36" borderId="6" xfId="0" applyFont="1" applyFill="1" applyBorder="1" applyAlignment="1">
      <alignment horizontal="center" vertical="center"/>
    </xf>
    <xf numFmtId="0" fontId="4" fillId="36" borderId="5" xfId="0" applyFont="1" applyFill="1" applyBorder="1" applyAlignment="1">
      <alignment horizontal="center" vertical="center"/>
    </xf>
    <xf numFmtId="0" fontId="3" fillId="84" borderId="6" xfId="0" applyFont="1" applyFill="1" applyBorder="1" applyAlignment="1">
      <alignment horizontal="center" vertical="center"/>
    </xf>
    <xf numFmtId="0" fontId="4" fillId="84" borderId="5" xfId="0" applyFont="1" applyFill="1" applyBorder="1" applyAlignment="1">
      <alignment horizontal="center" vertical="center"/>
    </xf>
    <xf numFmtId="0" fontId="3" fillId="133" borderId="6" xfId="0" applyFont="1" applyFill="1" applyBorder="1" applyAlignment="1">
      <alignment horizontal="center" vertical="center"/>
    </xf>
    <xf numFmtId="0" fontId="4" fillId="133" borderId="5" xfId="0" applyFont="1" applyFill="1" applyBorder="1" applyAlignment="1">
      <alignment horizontal="center" vertical="center"/>
    </xf>
    <xf numFmtId="0" fontId="3" fillId="83" borderId="6" xfId="0" applyFont="1" applyFill="1" applyBorder="1" applyAlignment="1">
      <alignment horizontal="center" vertical="center"/>
    </xf>
    <xf numFmtId="0" fontId="4" fillId="83" borderId="5" xfId="0" applyFont="1" applyFill="1" applyBorder="1" applyAlignment="1">
      <alignment horizontal="center" vertical="center"/>
    </xf>
    <xf numFmtId="0" fontId="3" fillId="103" borderId="6" xfId="0" applyFont="1" applyFill="1" applyBorder="1" applyAlignment="1">
      <alignment horizontal="center" vertical="center"/>
    </xf>
    <xf numFmtId="0" fontId="4" fillId="103" borderId="5" xfId="0" applyFont="1" applyFill="1" applyBorder="1" applyAlignment="1">
      <alignment horizontal="center" vertical="center"/>
    </xf>
    <xf numFmtId="0" fontId="3" fillId="80" borderId="6" xfId="0" applyFont="1" applyFill="1" applyBorder="1" applyAlignment="1">
      <alignment horizontal="center" vertical="center"/>
    </xf>
    <xf numFmtId="0" fontId="4" fillId="80" borderId="5" xfId="0" applyFont="1" applyFill="1" applyBorder="1" applyAlignment="1">
      <alignment horizontal="center" vertical="center"/>
    </xf>
    <xf numFmtId="0" fontId="3" fillId="119" borderId="6" xfId="0" applyFont="1" applyFill="1" applyBorder="1" applyAlignment="1">
      <alignment horizontal="center" vertical="center"/>
    </xf>
    <xf numFmtId="0" fontId="4" fillId="119" borderId="5" xfId="0" applyFont="1" applyFill="1" applyBorder="1" applyAlignment="1">
      <alignment horizontal="center" vertical="center"/>
    </xf>
    <xf numFmtId="0" fontId="3" fillId="76" borderId="6" xfId="0" applyFont="1" applyFill="1" applyBorder="1" applyAlignment="1">
      <alignment horizontal="center" vertical="center"/>
    </xf>
    <xf numFmtId="0" fontId="4" fillId="76" borderId="5" xfId="0" applyFont="1" applyFill="1" applyBorder="1" applyAlignment="1">
      <alignment horizontal="center" vertical="center"/>
    </xf>
    <xf numFmtId="0" fontId="3" fillId="169" borderId="6" xfId="0" applyFont="1" applyFill="1" applyBorder="1" applyAlignment="1">
      <alignment horizontal="center" vertical="center"/>
    </xf>
    <xf numFmtId="0" fontId="4" fillId="169" borderId="5" xfId="0" applyFont="1" applyFill="1" applyBorder="1" applyAlignment="1">
      <alignment horizontal="center" vertical="center"/>
    </xf>
    <xf numFmtId="0" fontId="3" fillId="51" borderId="6" xfId="0" applyFont="1" applyFill="1" applyBorder="1" applyAlignment="1">
      <alignment horizontal="center" vertical="center"/>
    </xf>
    <xf numFmtId="0" fontId="4" fillId="51" borderId="5" xfId="0" applyFont="1" applyFill="1" applyBorder="1" applyAlignment="1">
      <alignment horizontal="center" vertical="center"/>
    </xf>
    <xf numFmtId="0" fontId="3" fillId="47" borderId="6" xfId="0" applyFont="1" applyFill="1" applyBorder="1" applyAlignment="1">
      <alignment horizontal="center" vertical="center"/>
    </xf>
    <xf numFmtId="0" fontId="4" fillId="47" borderId="5" xfId="0" applyFont="1" applyFill="1" applyBorder="1" applyAlignment="1">
      <alignment horizontal="center" vertical="center"/>
    </xf>
    <xf numFmtId="0" fontId="3" fillId="190" borderId="6" xfId="0" applyFont="1" applyFill="1" applyBorder="1" applyAlignment="1">
      <alignment horizontal="center" vertical="center"/>
    </xf>
    <xf numFmtId="0" fontId="4" fillId="190" borderId="5" xfId="0" applyFont="1" applyFill="1" applyBorder="1" applyAlignment="1">
      <alignment horizontal="center" vertical="center"/>
    </xf>
    <xf numFmtId="0" fontId="3" fillId="109" borderId="6" xfId="0" applyFont="1" applyFill="1" applyBorder="1" applyAlignment="1">
      <alignment horizontal="center" vertical="center"/>
    </xf>
    <xf numFmtId="0" fontId="4" fillId="109" borderId="5" xfId="0" applyFont="1" applyFill="1" applyBorder="1" applyAlignment="1">
      <alignment horizontal="center" vertical="center"/>
    </xf>
    <xf numFmtId="0" fontId="3" fillId="105" borderId="6" xfId="0" applyFont="1" applyFill="1" applyBorder="1" applyAlignment="1">
      <alignment horizontal="center" vertical="center"/>
    </xf>
    <xf numFmtId="0" fontId="4" fillId="105" borderId="5" xfId="0" applyFont="1" applyFill="1" applyBorder="1" applyAlignment="1">
      <alignment horizontal="center" vertical="center"/>
    </xf>
    <xf numFmtId="0" fontId="3" fillId="144" borderId="6" xfId="0" applyFont="1" applyFill="1" applyBorder="1" applyAlignment="1">
      <alignment horizontal="center" vertical="center"/>
    </xf>
    <xf numFmtId="0" fontId="4" fillId="144" borderId="5" xfId="0" applyFont="1" applyFill="1" applyBorder="1" applyAlignment="1">
      <alignment horizontal="center" vertical="center"/>
    </xf>
    <xf numFmtId="0" fontId="3" fillId="58" borderId="6" xfId="0" applyFont="1" applyFill="1" applyBorder="1" applyAlignment="1">
      <alignment horizontal="center" vertical="center"/>
    </xf>
    <xf numFmtId="0" fontId="4" fillId="58" borderId="5" xfId="0" applyFont="1" applyFill="1" applyBorder="1" applyAlignment="1">
      <alignment horizontal="center" vertical="center"/>
    </xf>
    <xf numFmtId="0" fontId="3" fillId="27" borderId="6" xfId="0" applyFont="1" applyFill="1" applyBorder="1" applyAlignment="1">
      <alignment horizontal="center" vertical="center"/>
    </xf>
    <xf numFmtId="0" fontId="4" fillId="27" borderId="5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3" fillId="124" borderId="6" xfId="0" applyFont="1" applyFill="1" applyBorder="1" applyAlignment="1">
      <alignment horizontal="center" vertical="center"/>
    </xf>
    <xf numFmtId="0" fontId="4" fillId="124" borderId="5" xfId="0" applyFont="1" applyFill="1" applyBorder="1" applyAlignment="1">
      <alignment horizontal="center" vertical="center"/>
    </xf>
    <xf numFmtId="0" fontId="3" fillId="112" borderId="6" xfId="0" applyFont="1" applyFill="1" applyBorder="1" applyAlignment="1">
      <alignment horizontal="center" vertical="center"/>
    </xf>
    <xf numFmtId="0" fontId="4" fillId="112" borderId="5" xfId="0" applyFont="1" applyFill="1" applyBorder="1" applyAlignment="1">
      <alignment horizontal="center" vertical="center"/>
    </xf>
    <xf numFmtId="0" fontId="3" fillId="171" borderId="6" xfId="0" applyFont="1" applyFill="1" applyBorder="1" applyAlignment="1">
      <alignment horizontal="center" vertical="center"/>
    </xf>
    <xf numFmtId="0" fontId="4" fillId="171" borderId="5" xfId="0" applyFont="1" applyFill="1" applyBorder="1" applyAlignment="1">
      <alignment horizontal="center" vertical="center"/>
    </xf>
    <xf numFmtId="0" fontId="3" fillId="161" borderId="6" xfId="0" applyFont="1" applyFill="1" applyBorder="1" applyAlignment="1">
      <alignment horizontal="center" vertical="center"/>
    </xf>
    <xf numFmtId="0" fontId="4" fillId="161" borderId="5" xfId="0" applyFont="1" applyFill="1" applyBorder="1" applyAlignment="1">
      <alignment horizontal="center" vertical="center"/>
    </xf>
    <xf numFmtId="0" fontId="3" fillId="24" borderId="6" xfId="0" applyFont="1" applyFill="1" applyBorder="1" applyAlignment="1">
      <alignment horizontal="center" vertical="center"/>
    </xf>
    <xf numFmtId="0" fontId="4" fillId="24" borderId="5" xfId="0" applyFont="1" applyFill="1" applyBorder="1" applyAlignment="1">
      <alignment horizontal="center" vertical="center"/>
    </xf>
    <xf numFmtId="0" fontId="3" fillId="127" borderId="6" xfId="0" applyFont="1" applyFill="1" applyBorder="1" applyAlignment="1">
      <alignment horizontal="center" vertical="center"/>
    </xf>
    <xf numFmtId="0" fontId="4" fillId="127" borderId="5" xfId="0" applyFont="1" applyFill="1" applyBorder="1" applyAlignment="1">
      <alignment horizontal="center" vertical="center"/>
    </xf>
    <xf numFmtId="0" fontId="3" fillId="187" borderId="6" xfId="0" applyFont="1" applyFill="1" applyBorder="1" applyAlignment="1">
      <alignment horizontal="center" vertical="center"/>
    </xf>
    <xf numFmtId="0" fontId="4" fillId="187" borderId="5" xfId="0" applyFont="1" applyFill="1" applyBorder="1" applyAlignment="1">
      <alignment horizontal="center" vertical="center"/>
    </xf>
    <xf numFmtId="0" fontId="3" fillId="67" borderId="6" xfId="0" applyFont="1" applyFill="1" applyBorder="1" applyAlignment="1">
      <alignment horizontal="center" vertical="center"/>
    </xf>
    <xf numFmtId="0" fontId="4" fillId="67" borderId="5" xfId="0" applyFont="1" applyFill="1" applyBorder="1" applyAlignment="1">
      <alignment horizontal="center" vertical="center"/>
    </xf>
    <xf numFmtId="0" fontId="3" fillId="156" borderId="6" xfId="0" applyFont="1" applyFill="1" applyBorder="1" applyAlignment="1">
      <alignment horizontal="center" vertical="center"/>
    </xf>
    <xf numFmtId="0" fontId="4" fillId="156" borderId="5" xfId="0" applyFont="1" applyFill="1" applyBorder="1" applyAlignment="1">
      <alignment horizontal="center" vertical="center"/>
    </xf>
    <xf numFmtId="0" fontId="3" fillId="106" borderId="6" xfId="0" applyFont="1" applyFill="1" applyBorder="1" applyAlignment="1">
      <alignment horizontal="center" vertical="center"/>
    </xf>
    <xf numFmtId="0" fontId="4" fillId="106" borderId="5" xfId="0" applyFont="1" applyFill="1" applyBorder="1" applyAlignment="1">
      <alignment horizontal="center" vertical="center"/>
    </xf>
    <xf numFmtId="0" fontId="3" fillId="139" borderId="6" xfId="0" applyFont="1" applyFill="1" applyBorder="1" applyAlignment="1">
      <alignment horizontal="center" vertical="center"/>
    </xf>
    <xf numFmtId="0" fontId="4" fillId="139" borderId="5" xfId="0" applyFont="1" applyFill="1" applyBorder="1" applyAlignment="1">
      <alignment horizontal="center" vertical="center"/>
    </xf>
    <xf numFmtId="0" fontId="3" fillId="181" borderId="6" xfId="0" applyFont="1" applyFill="1" applyBorder="1" applyAlignment="1">
      <alignment horizontal="center" vertical="center"/>
    </xf>
    <xf numFmtId="0" fontId="4" fillId="181" borderId="5" xfId="0" applyFont="1" applyFill="1" applyBorder="1" applyAlignment="1">
      <alignment horizontal="center" vertical="center"/>
    </xf>
    <xf numFmtId="0" fontId="3" fillId="95" borderId="6" xfId="0" applyFont="1" applyFill="1" applyBorder="1" applyAlignment="1">
      <alignment horizontal="center" vertical="center"/>
    </xf>
    <xf numFmtId="0" fontId="4" fillId="95" borderId="5" xfId="0" applyFont="1" applyFill="1" applyBorder="1" applyAlignment="1">
      <alignment horizontal="center" vertical="center"/>
    </xf>
    <xf numFmtId="0" fontId="3" fillId="42" borderId="6" xfId="0" applyFont="1" applyFill="1" applyBorder="1" applyAlignment="1">
      <alignment horizontal="center" vertical="center"/>
    </xf>
    <xf numFmtId="0" fontId="4" fillId="42" borderId="5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3" fillId="134" borderId="6" xfId="0" applyFont="1" applyFill="1" applyBorder="1" applyAlignment="1">
      <alignment horizontal="center" vertical="center"/>
    </xf>
    <xf numFmtId="0" fontId="4" fillId="134" borderId="5" xfId="0" applyFont="1" applyFill="1" applyBorder="1" applyAlignment="1">
      <alignment horizontal="center" vertical="center"/>
    </xf>
    <xf numFmtId="0" fontId="3" fillId="92" borderId="6" xfId="0" applyFont="1" applyFill="1" applyBorder="1" applyAlignment="1">
      <alignment horizontal="center" vertical="center"/>
    </xf>
    <xf numFmtId="0" fontId="4" fillId="92" borderId="5" xfId="0" applyFont="1" applyFill="1" applyBorder="1" applyAlignment="1">
      <alignment horizontal="center" vertical="center"/>
    </xf>
    <xf numFmtId="0" fontId="3" fillId="146" borderId="6" xfId="0" applyFont="1" applyFill="1" applyBorder="1" applyAlignment="1">
      <alignment horizontal="center" vertical="center"/>
    </xf>
    <xf numFmtId="0" fontId="4" fillId="146" borderId="5" xfId="0" applyFont="1" applyFill="1" applyBorder="1" applyAlignment="1">
      <alignment horizontal="center" vertical="center"/>
    </xf>
    <xf numFmtId="0" fontId="3" fillId="177" borderId="6" xfId="0" applyFont="1" applyFill="1" applyBorder="1" applyAlignment="1">
      <alignment horizontal="center" vertical="center"/>
    </xf>
    <xf numFmtId="0" fontId="4" fillId="177" borderId="5" xfId="0" applyFont="1" applyFill="1" applyBorder="1" applyAlignment="1">
      <alignment horizontal="center" vertical="center"/>
    </xf>
    <xf numFmtId="0" fontId="3" fillId="167" borderId="6" xfId="0" applyFont="1" applyFill="1" applyBorder="1" applyAlignment="1">
      <alignment horizontal="center" vertical="center"/>
    </xf>
    <xf numFmtId="0" fontId="4" fillId="167" borderId="5" xfId="0" applyFont="1" applyFill="1" applyBorder="1" applyAlignment="1">
      <alignment horizontal="center" vertical="center"/>
    </xf>
    <xf numFmtId="0" fontId="3" fillId="136" borderId="6" xfId="0" applyFont="1" applyFill="1" applyBorder="1" applyAlignment="1">
      <alignment horizontal="center" vertical="center"/>
    </xf>
    <xf numFmtId="0" fontId="4" fillId="136" borderId="5" xfId="0" applyFont="1" applyFill="1" applyBorder="1" applyAlignment="1">
      <alignment horizontal="center" vertical="center"/>
    </xf>
    <xf numFmtId="0" fontId="3" fillId="107" borderId="6" xfId="0" applyFont="1" applyFill="1" applyBorder="1" applyAlignment="1">
      <alignment horizontal="center" vertical="center"/>
    </xf>
    <xf numFmtId="0" fontId="4" fillId="107" borderId="5" xfId="0" applyFont="1" applyFill="1" applyBorder="1" applyAlignment="1">
      <alignment horizontal="center" vertical="center"/>
    </xf>
    <xf numFmtId="0" fontId="3" fillId="94" borderId="6" xfId="0" applyFont="1" applyFill="1" applyBorder="1" applyAlignment="1">
      <alignment horizontal="center" vertical="center"/>
    </xf>
    <xf numFmtId="0" fontId="4" fillId="94" borderId="5" xfId="0" applyFont="1" applyFill="1" applyBorder="1" applyAlignment="1">
      <alignment horizontal="center" vertical="center"/>
    </xf>
    <xf numFmtId="0" fontId="3" fillId="192" borderId="6" xfId="0" applyFont="1" applyFill="1" applyBorder="1" applyAlignment="1">
      <alignment horizontal="center" vertical="center"/>
    </xf>
    <xf numFmtId="0" fontId="4" fillId="192" borderId="5" xfId="0" applyFont="1" applyFill="1" applyBorder="1" applyAlignment="1">
      <alignment horizontal="center" vertical="center"/>
    </xf>
    <xf numFmtId="0" fontId="3" fillId="118" borderId="6" xfId="0" applyFont="1" applyFill="1" applyBorder="1" applyAlignment="1">
      <alignment horizontal="center" vertical="center"/>
    </xf>
    <xf numFmtId="0" fontId="4" fillId="118" borderId="5" xfId="0" applyFont="1" applyFill="1" applyBorder="1" applyAlignment="1">
      <alignment horizontal="center" vertical="center"/>
    </xf>
    <xf numFmtId="0" fontId="3" fillId="111" borderId="6" xfId="0" applyFont="1" applyFill="1" applyBorder="1" applyAlignment="1">
      <alignment horizontal="center" vertical="center"/>
    </xf>
    <xf numFmtId="0" fontId="4" fillId="111" borderId="5" xfId="0" applyFont="1" applyFill="1" applyBorder="1" applyAlignment="1">
      <alignment horizontal="center" vertical="center"/>
    </xf>
    <xf numFmtId="0" fontId="3" fillId="162" borderId="6" xfId="0" applyFont="1" applyFill="1" applyBorder="1" applyAlignment="1">
      <alignment horizontal="center" vertical="center"/>
    </xf>
    <xf numFmtId="0" fontId="4" fillId="162" borderId="5" xfId="0" applyFont="1" applyFill="1" applyBorder="1" applyAlignment="1">
      <alignment horizontal="center" vertical="center"/>
    </xf>
    <xf numFmtId="0" fontId="3" fillId="120" borderId="6" xfId="0" applyFont="1" applyFill="1" applyBorder="1" applyAlignment="1">
      <alignment horizontal="center" vertical="center"/>
    </xf>
    <xf numFmtId="0" fontId="4" fillId="120" borderId="5" xfId="0" applyFont="1" applyFill="1" applyBorder="1" applyAlignment="1">
      <alignment horizontal="center" vertical="center"/>
    </xf>
    <xf numFmtId="0" fontId="3" fillId="143" borderId="6" xfId="0" applyFont="1" applyFill="1" applyBorder="1" applyAlignment="1">
      <alignment horizontal="center" vertical="center"/>
    </xf>
    <xf numFmtId="0" fontId="4" fillId="143" borderId="5" xfId="0" applyFont="1" applyFill="1" applyBorder="1" applyAlignment="1">
      <alignment horizontal="center" vertical="center"/>
    </xf>
    <xf numFmtId="0" fontId="3" fillId="150" borderId="6" xfId="0" applyFont="1" applyFill="1" applyBorder="1" applyAlignment="1">
      <alignment horizontal="center" vertical="center"/>
    </xf>
    <xf numFmtId="0" fontId="4" fillId="150" borderId="5" xfId="0" applyFont="1" applyFill="1" applyBorder="1" applyAlignment="1">
      <alignment horizontal="center" vertical="center"/>
    </xf>
    <xf numFmtId="0" fontId="3" fillId="153" borderId="6" xfId="0" applyFont="1" applyFill="1" applyBorder="1" applyAlignment="1">
      <alignment horizontal="center" vertical="center"/>
    </xf>
    <xf numFmtId="0" fontId="4" fillId="153" borderId="5" xfId="0" applyFont="1" applyFill="1" applyBorder="1" applyAlignment="1">
      <alignment horizontal="center" vertical="center"/>
    </xf>
    <xf numFmtId="0" fontId="3" fillId="148" borderId="6" xfId="0" applyFont="1" applyFill="1" applyBorder="1" applyAlignment="1">
      <alignment horizontal="center" vertical="center"/>
    </xf>
    <xf numFmtId="0" fontId="4" fillId="148" borderId="5" xfId="0" applyFont="1" applyFill="1" applyBorder="1" applyAlignment="1">
      <alignment horizontal="center" vertical="center"/>
    </xf>
    <xf numFmtId="0" fontId="3" fillId="183" borderId="6" xfId="0" applyFont="1" applyFill="1" applyBorder="1" applyAlignment="1">
      <alignment horizontal="center" vertical="center"/>
    </xf>
    <xf numFmtId="0" fontId="4" fillId="183" borderId="5" xfId="0" applyFont="1" applyFill="1" applyBorder="1" applyAlignment="1">
      <alignment horizontal="center" vertical="center"/>
    </xf>
    <xf numFmtId="0" fontId="3" fillId="59" borderId="6" xfId="0" applyFont="1" applyFill="1" applyBorder="1" applyAlignment="1">
      <alignment horizontal="center" vertical="center"/>
    </xf>
    <xf numFmtId="0" fontId="4" fillId="59" borderId="5" xfId="0" applyFont="1" applyFill="1" applyBorder="1" applyAlignment="1">
      <alignment horizontal="center" vertical="center"/>
    </xf>
    <xf numFmtId="0" fontId="3" fillId="164" borderId="6" xfId="0" applyFont="1" applyFill="1" applyBorder="1" applyAlignment="1">
      <alignment horizontal="center" vertical="center"/>
    </xf>
    <xf numFmtId="0" fontId="4" fillId="164" borderId="5" xfId="0" applyFont="1" applyFill="1" applyBorder="1" applyAlignment="1">
      <alignment horizontal="center" vertical="center"/>
    </xf>
    <xf numFmtId="0" fontId="3" fillId="74" borderId="6" xfId="0" applyFont="1" applyFill="1" applyBorder="1" applyAlignment="1">
      <alignment horizontal="center" vertical="center"/>
    </xf>
    <xf numFmtId="0" fontId="4" fillId="74" borderId="5" xfId="0" applyFont="1" applyFill="1" applyBorder="1" applyAlignment="1">
      <alignment horizontal="center" vertical="center"/>
    </xf>
    <xf numFmtId="0" fontId="3" fillId="165" borderId="6" xfId="0" applyFont="1" applyFill="1" applyBorder="1" applyAlignment="1">
      <alignment horizontal="center" vertical="center"/>
    </xf>
    <xf numFmtId="0" fontId="4" fillId="165" borderId="5" xfId="0" applyFont="1" applyFill="1" applyBorder="1" applyAlignment="1">
      <alignment horizontal="center" vertical="center"/>
    </xf>
    <xf numFmtId="0" fontId="3" fillId="166" borderId="6" xfId="0" applyFont="1" applyFill="1" applyBorder="1" applyAlignment="1">
      <alignment horizontal="center" vertical="center"/>
    </xf>
    <xf numFmtId="0" fontId="4" fillId="166" borderId="5" xfId="0" applyFont="1" applyFill="1" applyBorder="1" applyAlignment="1">
      <alignment horizontal="center" vertical="center"/>
    </xf>
    <xf numFmtId="0" fontId="3" fillId="174" borderId="6" xfId="0" applyFont="1" applyFill="1" applyBorder="1" applyAlignment="1">
      <alignment horizontal="center" vertical="center"/>
    </xf>
    <xf numFmtId="0" fontId="4" fillId="174" borderId="5" xfId="0" applyFont="1" applyFill="1" applyBorder="1" applyAlignment="1">
      <alignment horizontal="center" vertical="center"/>
    </xf>
    <xf numFmtId="0" fontId="3" fillId="147" borderId="6" xfId="0" applyFont="1" applyFill="1" applyBorder="1" applyAlignment="1">
      <alignment horizontal="center" vertical="center"/>
    </xf>
    <xf numFmtId="0" fontId="4" fillId="147" borderId="5" xfId="0" applyFont="1" applyFill="1" applyBorder="1" applyAlignment="1">
      <alignment horizontal="center" vertical="center"/>
    </xf>
    <xf numFmtId="0" fontId="3" fillId="188" borderId="6" xfId="0" applyFont="1" applyFill="1" applyBorder="1" applyAlignment="1">
      <alignment horizontal="center" vertical="center"/>
    </xf>
    <xf numFmtId="0" fontId="4" fillId="188" borderId="5" xfId="0" applyFont="1" applyFill="1" applyBorder="1" applyAlignment="1">
      <alignment horizontal="center" vertical="center"/>
    </xf>
    <xf numFmtId="0" fontId="3" fillId="140" borderId="6" xfId="0" applyFont="1" applyFill="1" applyBorder="1" applyAlignment="1">
      <alignment horizontal="center" vertical="center"/>
    </xf>
    <xf numFmtId="0" fontId="4" fillId="140" borderId="5" xfId="0" applyFont="1" applyFill="1" applyBorder="1" applyAlignment="1">
      <alignment horizontal="center" vertical="center"/>
    </xf>
    <xf numFmtId="0" fontId="3" fillId="79" borderId="6" xfId="0" applyFont="1" applyFill="1" applyBorder="1" applyAlignment="1">
      <alignment horizontal="center" vertical="center"/>
    </xf>
    <xf numFmtId="0" fontId="4" fillId="79" borderId="5" xfId="0" applyFont="1" applyFill="1" applyBorder="1" applyAlignment="1">
      <alignment horizontal="center" vertical="center"/>
    </xf>
    <xf numFmtId="0" fontId="3" fillId="186" borderId="6" xfId="0" applyFont="1" applyFill="1" applyBorder="1" applyAlignment="1">
      <alignment horizontal="center" vertical="center"/>
    </xf>
    <xf numFmtId="0" fontId="4" fillId="186" borderId="5" xfId="0" applyFont="1" applyFill="1" applyBorder="1" applyAlignment="1">
      <alignment horizontal="center" vertical="center"/>
    </xf>
    <xf numFmtId="0" fontId="3" fillId="154" borderId="6" xfId="0" applyFont="1" applyFill="1" applyBorder="1" applyAlignment="1">
      <alignment horizontal="center" vertical="center"/>
    </xf>
    <xf numFmtId="0" fontId="4" fillId="154" borderId="5" xfId="0" applyFont="1" applyFill="1" applyBorder="1" applyAlignment="1">
      <alignment horizontal="center" vertical="center"/>
    </xf>
    <xf numFmtId="0" fontId="3" fillId="180" borderId="6" xfId="0" applyFont="1" applyFill="1" applyBorder="1" applyAlignment="1">
      <alignment horizontal="center" vertical="center"/>
    </xf>
    <xf numFmtId="0" fontId="4" fillId="180" borderId="5" xfId="0" applyFont="1" applyFill="1" applyBorder="1" applyAlignment="1">
      <alignment horizontal="center" vertical="center"/>
    </xf>
    <xf numFmtId="0" fontId="3" fillId="102" borderId="6" xfId="0" applyFont="1" applyFill="1" applyBorder="1" applyAlignment="1">
      <alignment horizontal="center" vertical="center"/>
    </xf>
    <xf numFmtId="0" fontId="4" fillId="102" borderId="5" xfId="0" applyFont="1" applyFill="1" applyBorder="1" applyAlignment="1">
      <alignment horizontal="center" vertical="center"/>
    </xf>
    <xf numFmtId="0" fontId="3" fillId="168" borderId="6" xfId="0" applyFont="1" applyFill="1" applyBorder="1" applyAlignment="1">
      <alignment horizontal="center" vertical="center"/>
    </xf>
    <xf numFmtId="0" fontId="4" fillId="168" borderId="5" xfId="0" applyFont="1" applyFill="1" applyBorder="1" applyAlignment="1">
      <alignment horizontal="center" vertical="center"/>
    </xf>
    <xf numFmtId="0" fontId="3" fillId="44" borderId="6" xfId="0" applyFont="1" applyFill="1" applyBorder="1" applyAlignment="1">
      <alignment horizontal="center" vertical="center"/>
    </xf>
    <xf numFmtId="0" fontId="4" fillId="44" borderId="5" xfId="0" applyFont="1" applyFill="1" applyBorder="1" applyAlignment="1">
      <alignment horizontal="center" vertical="center"/>
    </xf>
    <xf numFmtId="0" fontId="3" fillId="194" borderId="6" xfId="0" applyFont="1" applyFill="1" applyBorder="1" applyAlignment="1">
      <alignment horizontal="center" vertical="center"/>
    </xf>
    <xf numFmtId="0" fontId="4" fillId="194" borderId="5" xfId="0" applyFont="1" applyFill="1" applyBorder="1" applyAlignment="1">
      <alignment horizontal="center" vertical="center"/>
    </xf>
    <xf numFmtId="0" fontId="3" fillId="45" borderId="6" xfId="0" applyFont="1" applyFill="1" applyBorder="1" applyAlignment="1">
      <alignment horizontal="center" vertical="center"/>
    </xf>
    <xf numFmtId="0" fontId="4" fillId="45" borderId="5" xfId="0" applyFont="1" applyFill="1" applyBorder="1" applyAlignment="1">
      <alignment horizontal="center" vertical="center"/>
    </xf>
    <xf numFmtId="0" fontId="3" fillId="155" borderId="6" xfId="0" applyFont="1" applyFill="1" applyBorder="1" applyAlignment="1">
      <alignment horizontal="center" vertical="center"/>
    </xf>
    <xf numFmtId="0" fontId="4" fillId="155" borderId="5" xfId="0" applyFont="1" applyFill="1" applyBorder="1" applyAlignment="1">
      <alignment horizontal="center" vertical="center"/>
    </xf>
    <xf numFmtId="0" fontId="3" fillId="197" borderId="6" xfId="0" applyFont="1" applyFill="1" applyBorder="1" applyAlignment="1">
      <alignment horizontal="center" vertical="center"/>
    </xf>
    <xf numFmtId="0" fontId="4" fillId="197" borderId="5" xfId="0" applyFont="1" applyFill="1" applyBorder="1" applyAlignment="1">
      <alignment horizontal="center" vertical="center"/>
    </xf>
    <xf numFmtId="0" fontId="3" fillId="86" borderId="6" xfId="0" applyFont="1" applyFill="1" applyBorder="1" applyAlignment="1">
      <alignment horizontal="center" vertical="center"/>
    </xf>
    <xf numFmtId="0" fontId="4" fillId="86" borderId="5" xfId="0" applyFont="1" applyFill="1" applyBorder="1" applyAlignment="1">
      <alignment horizontal="center" vertical="center"/>
    </xf>
    <xf numFmtId="0" fontId="3" fillId="82" borderId="6" xfId="0" applyFont="1" applyFill="1" applyBorder="1" applyAlignment="1">
      <alignment horizontal="center" vertical="center"/>
    </xf>
    <xf numFmtId="0" fontId="4" fillId="82" borderId="5" xfId="0" applyFont="1" applyFill="1" applyBorder="1" applyAlignment="1">
      <alignment horizontal="center" vertical="center"/>
    </xf>
    <xf numFmtId="0" fontId="3" fillId="175" borderId="6" xfId="0" applyFont="1" applyFill="1" applyBorder="1" applyAlignment="1">
      <alignment horizontal="center" vertical="center"/>
    </xf>
    <xf numFmtId="0" fontId="4" fillId="175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3" fillId="178" borderId="6" xfId="0" applyFont="1" applyFill="1" applyBorder="1" applyAlignment="1">
      <alignment horizontal="center" vertical="center"/>
    </xf>
    <xf numFmtId="0" fontId="4" fillId="178" borderId="5" xfId="0" applyFont="1" applyFill="1" applyBorder="1" applyAlignment="1">
      <alignment horizontal="center" vertical="center"/>
    </xf>
    <xf numFmtId="0" fontId="3" fillId="93" borderId="6" xfId="0" applyFont="1" applyFill="1" applyBorder="1" applyAlignment="1">
      <alignment horizontal="center" vertical="center"/>
    </xf>
    <xf numFmtId="0" fontId="4" fillId="93" borderId="5" xfId="0" applyFont="1" applyFill="1" applyBorder="1" applyAlignment="1">
      <alignment horizontal="center" vertical="center"/>
    </xf>
    <xf numFmtId="0" fontId="3" fillId="130" borderId="6" xfId="0" applyFont="1" applyFill="1" applyBorder="1" applyAlignment="1">
      <alignment horizontal="center" vertical="center"/>
    </xf>
    <xf numFmtId="0" fontId="4" fillId="130" borderId="5" xfId="0" applyFont="1" applyFill="1" applyBorder="1" applyAlignment="1">
      <alignment horizontal="center" vertical="center"/>
    </xf>
    <xf numFmtId="0" fontId="3" fillId="88" borderId="6" xfId="0" applyFont="1" applyFill="1" applyBorder="1" applyAlignment="1">
      <alignment horizontal="center" vertical="center"/>
    </xf>
    <xf numFmtId="0" fontId="4" fillId="88" borderId="5" xfId="0" applyFont="1" applyFill="1" applyBorder="1" applyAlignment="1">
      <alignment horizontal="center" vertical="center"/>
    </xf>
    <xf numFmtId="0" fontId="3" fillId="200" borderId="6" xfId="0" applyFont="1" applyFill="1" applyBorder="1" applyAlignment="1">
      <alignment horizontal="center" vertical="center"/>
    </xf>
    <xf numFmtId="0" fontId="4" fillId="200" borderId="5" xfId="0" applyFont="1" applyFill="1" applyBorder="1" applyAlignment="1">
      <alignment horizontal="center" vertical="center"/>
    </xf>
    <xf numFmtId="0" fontId="3" fillId="115" borderId="6" xfId="0" applyFont="1" applyFill="1" applyBorder="1" applyAlignment="1">
      <alignment horizontal="center" vertical="center"/>
    </xf>
    <xf numFmtId="0" fontId="4" fillId="115" borderId="5" xfId="0" applyFont="1" applyFill="1" applyBorder="1" applyAlignment="1">
      <alignment horizontal="center" vertical="center"/>
    </xf>
    <xf numFmtId="0" fontId="3" fillId="157" borderId="6" xfId="0" applyFont="1" applyFill="1" applyBorder="1" applyAlignment="1">
      <alignment horizontal="center" vertical="center"/>
    </xf>
    <xf numFmtId="0" fontId="4" fillId="157" borderId="5" xfId="0" applyFont="1" applyFill="1" applyBorder="1" applyAlignment="1">
      <alignment horizontal="center" vertical="center"/>
    </xf>
    <xf numFmtId="0" fontId="3" fillId="145" borderId="6" xfId="0" applyFont="1" applyFill="1" applyBorder="1" applyAlignment="1">
      <alignment horizontal="center" vertical="center"/>
    </xf>
    <xf numFmtId="0" fontId="4" fillId="145" borderId="5" xfId="0" applyFont="1" applyFill="1" applyBorder="1" applyAlignment="1">
      <alignment horizontal="center" vertical="center"/>
    </xf>
    <xf numFmtId="0" fontId="3" fillId="72" borderId="6" xfId="0" applyFont="1" applyFill="1" applyBorder="1" applyAlignment="1">
      <alignment horizontal="center" vertical="center"/>
    </xf>
    <xf numFmtId="0" fontId="4" fillId="72" borderId="5" xfId="0" applyFont="1" applyFill="1" applyBorder="1" applyAlignment="1">
      <alignment horizontal="center" vertical="center"/>
    </xf>
    <xf numFmtId="0" fontId="3" fillId="25" borderId="6" xfId="0" applyFont="1" applyFill="1" applyBorder="1" applyAlignment="1">
      <alignment horizontal="center" vertical="center"/>
    </xf>
    <xf numFmtId="0" fontId="4" fillId="25" borderId="5" xfId="0" applyFont="1" applyFill="1" applyBorder="1" applyAlignment="1">
      <alignment horizontal="center" vertical="center"/>
    </xf>
    <xf numFmtId="0" fontId="3" fillId="176" borderId="6" xfId="0" applyFont="1" applyFill="1" applyBorder="1" applyAlignment="1">
      <alignment horizontal="center" vertical="center"/>
    </xf>
    <xf numFmtId="0" fontId="4" fillId="176" borderId="5" xfId="0" applyFont="1" applyFill="1" applyBorder="1" applyAlignment="1">
      <alignment horizontal="center" vertical="center"/>
    </xf>
    <xf numFmtId="0" fontId="3" fillId="135" borderId="6" xfId="0" applyFont="1" applyFill="1" applyBorder="1" applyAlignment="1">
      <alignment horizontal="center" vertical="center"/>
    </xf>
    <xf numFmtId="0" fontId="4" fillId="135" borderId="5" xfId="0" applyFont="1" applyFill="1" applyBorder="1" applyAlignment="1">
      <alignment horizontal="center" vertical="center"/>
    </xf>
    <xf numFmtId="0" fontId="3" fillId="142" borderId="6" xfId="0" applyFont="1" applyFill="1" applyBorder="1" applyAlignment="1">
      <alignment horizontal="center" vertical="center"/>
    </xf>
    <xf numFmtId="0" fontId="4" fillId="142" borderId="5" xfId="0" applyFont="1" applyFill="1" applyBorder="1" applyAlignment="1">
      <alignment horizontal="center" vertical="center"/>
    </xf>
    <xf numFmtId="0" fontId="3" fillId="158" borderId="6" xfId="0" applyFont="1" applyFill="1" applyBorder="1" applyAlignment="1">
      <alignment horizontal="center" vertical="center"/>
    </xf>
    <xf numFmtId="0" fontId="4" fillId="158" borderId="5" xfId="0" applyFont="1" applyFill="1" applyBorder="1" applyAlignment="1">
      <alignment horizontal="center" vertical="center"/>
    </xf>
    <xf numFmtId="0" fontId="3" fillId="116" borderId="6" xfId="0" applyFont="1" applyFill="1" applyBorder="1" applyAlignment="1">
      <alignment horizontal="center" vertical="center"/>
    </xf>
    <xf numFmtId="0" fontId="4" fillId="116" borderId="5" xfId="0" applyFont="1" applyFill="1" applyBorder="1" applyAlignment="1">
      <alignment horizontal="center" vertical="center"/>
    </xf>
    <xf numFmtId="0" fontId="3" fillId="151" borderId="6" xfId="0" applyFont="1" applyFill="1" applyBorder="1" applyAlignment="1">
      <alignment horizontal="center" vertical="center"/>
    </xf>
    <xf numFmtId="0" fontId="4" fillId="151" borderId="5" xfId="0" applyFont="1" applyFill="1" applyBorder="1" applyAlignment="1">
      <alignment horizontal="center" vertical="center"/>
    </xf>
    <xf numFmtId="0" fontId="3" fillId="60" borderId="6" xfId="0" applyFont="1" applyFill="1" applyBorder="1" applyAlignment="1">
      <alignment horizontal="center" vertical="center"/>
    </xf>
    <xf numFmtId="0" fontId="4" fillId="60" borderId="5" xfId="0" applyFont="1" applyFill="1" applyBorder="1" applyAlignment="1">
      <alignment horizontal="center" vertical="center"/>
    </xf>
    <xf numFmtId="0" fontId="3" fillId="89" borderId="6" xfId="0" applyFont="1" applyFill="1" applyBorder="1" applyAlignment="1">
      <alignment horizontal="center" vertical="center"/>
    </xf>
    <xf numFmtId="0" fontId="4" fillId="89" borderId="5" xfId="0" applyFont="1" applyFill="1" applyBorder="1" applyAlignment="1">
      <alignment horizontal="center" vertical="center"/>
    </xf>
    <xf numFmtId="0" fontId="3" fillId="131" borderId="6" xfId="0" applyFont="1" applyFill="1" applyBorder="1" applyAlignment="1">
      <alignment horizontal="center" vertical="center"/>
    </xf>
    <xf numFmtId="0" fontId="4" fillId="131" borderId="5" xfId="0" applyFont="1" applyFill="1" applyBorder="1" applyAlignment="1">
      <alignment horizontal="center" vertical="center"/>
    </xf>
    <xf numFmtId="0" fontId="3" fillId="110" borderId="6" xfId="0" applyFont="1" applyFill="1" applyBorder="1" applyAlignment="1">
      <alignment horizontal="center" vertical="center"/>
    </xf>
    <xf numFmtId="0" fontId="4" fillId="110" borderId="5" xfId="0" applyFont="1" applyFill="1" applyBorder="1" applyAlignment="1">
      <alignment horizontal="center" vertical="center"/>
    </xf>
    <xf numFmtId="0" fontId="3" fillId="159" borderId="6" xfId="0" applyFont="1" applyFill="1" applyBorder="1" applyAlignment="1">
      <alignment horizontal="center" vertical="center"/>
    </xf>
    <xf numFmtId="0" fontId="4" fillId="159" borderId="5" xfId="0" applyFont="1" applyFill="1" applyBorder="1" applyAlignment="1">
      <alignment horizontal="center" vertical="center"/>
    </xf>
    <xf numFmtId="0" fontId="3" fillId="78" borderId="6" xfId="0" applyFont="1" applyFill="1" applyBorder="1" applyAlignment="1">
      <alignment horizontal="center" vertical="center"/>
    </xf>
    <xf numFmtId="0" fontId="4" fillId="78" borderId="5" xfId="0" applyFont="1" applyFill="1" applyBorder="1" applyAlignment="1">
      <alignment horizontal="center" vertical="center"/>
    </xf>
    <xf numFmtId="0" fontId="3" fillId="132" borderId="6" xfId="0" applyFont="1" applyFill="1" applyBorder="1" applyAlignment="1">
      <alignment horizontal="center" vertical="center"/>
    </xf>
    <xf numFmtId="0" fontId="4" fillId="132" borderId="5" xfId="0" applyFont="1" applyFill="1" applyBorder="1" applyAlignment="1">
      <alignment horizontal="center" vertical="center"/>
    </xf>
    <xf numFmtId="0" fontId="3" fillId="184" borderId="6" xfId="0" applyFont="1" applyFill="1" applyBorder="1" applyAlignment="1">
      <alignment horizontal="center" vertical="center"/>
    </xf>
    <xf numFmtId="0" fontId="4" fillId="184" borderId="5" xfId="0" applyFont="1" applyFill="1" applyBorder="1" applyAlignment="1">
      <alignment horizontal="center" vertical="center"/>
    </xf>
    <xf numFmtId="0" fontId="3" fillId="138" borderId="6" xfId="0" applyFont="1" applyFill="1" applyBorder="1" applyAlignment="1">
      <alignment horizontal="center" vertical="center"/>
    </xf>
    <xf numFmtId="0" fontId="4" fillId="138" borderId="5" xfId="0" applyFont="1" applyFill="1" applyBorder="1" applyAlignment="1">
      <alignment horizontal="center" vertical="center"/>
    </xf>
    <xf numFmtId="0" fontId="3" fillId="189" borderId="6" xfId="0" applyFont="1" applyFill="1" applyBorder="1" applyAlignment="1">
      <alignment horizontal="center" vertical="center"/>
    </xf>
    <xf numFmtId="0" fontId="4" fillId="189" borderId="5" xfId="0" applyFont="1" applyFill="1" applyBorder="1" applyAlignment="1">
      <alignment horizontal="center" vertical="center"/>
    </xf>
    <xf numFmtId="0" fontId="3" fillId="69" borderId="6" xfId="0" applyFont="1" applyFill="1" applyBorder="1" applyAlignment="1">
      <alignment horizontal="center" vertical="center"/>
    </xf>
    <xf numFmtId="0" fontId="4" fillId="69" borderId="5" xfId="0" applyFont="1" applyFill="1" applyBorder="1" applyAlignment="1">
      <alignment horizontal="center" vertical="center"/>
    </xf>
    <xf numFmtId="0" fontId="3" fillId="173" borderId="6" xfId="0" applyFont="1" applyFill="1" applyBorder="1" applyAlignment="1">
      <alignment horizontal="center" vertical="center"/>
    </xf>
    <xf numFmtId="0" fontId="4" fillId="173" borderId="5" xfId="0" applyFont="1" applyFill="1" applyBorder="1" applyAlignment="1">
      <alignment horizontal="center" vertical="center"/>
    </xf>
    <xf numFmtId="0" fontId="3" fillId="160" borderId="6" xfId="0" applyFont="1" applyFill="1" applyBorder="1" applyAlignment="1">
      <alignment horizontal="center" vertical="center"/>
    </xf>
    <xf numFmtId="0" fontId="4" fillId="160" borderId="5" xfId="0" applyFont="1" applyFill="1" applyBorder="1" applyAlignment="1">
      <alignment horizontal="center" vertical="center"/>
    </xf>
    <xf numFmtId="0" fontId="3" fillId="170" borderId="6" xfId="0" applyFont="1" applyFill="1" applyBorder="1" applyAlignment="1">
      <alignment horizontal="center" vertical="center"/>
    </xf>
    <xf numFmtId="0" fontId="4" fillId="170" borderId="5" xfId="0" applyFont="1" applyFill="1" applyBorder="1" applyAlignment="1">
      <alignment horizontal="center" vertical="center"/>
    </xf>
    <xf numFmtId="0" fontId="3" fillId="196" borderId="6" xfId="0" applyFont="1" applyFill="1" applyBorder="1" applyAlignment="1">
      <alignment horizontal="center" vertical="center"/>
    </xf>
    <xf numFmtId="0" fontId="4" fillId="196" borderId="5" xfId="0" applyFont="1" applyFill="1" applyBorder="1" applyAlignment="1">
      <alignment horizontal="center" vertical="center"/>
    </xf>
    <xf numFmtId="0" fontId="3" fillId="137" borderId="6" xfId="0" applyFont="1" applyFill="1" applyBorder="1" applyAlignment="1">
      <alignment horizontal="center" vertical="center"/>
    </xf>
    <xf numFmtId="0" fontId="4" fillId="137" borderId="5" xfId="0" applyFont="1" applyFill="1" applyBorder="1" applyAlignment="1">
      <alignment horizontal="center" vertical="center"/>
    </xf>
    <xf numFmtId="0" fontId="3" fillId="199" borderId="6" xfId="0" applyFont="1" applyFill="1" applyBorder="1" applyAlignment="1">
      <alignment horizontal="center" vertical="center"/>
    </xf>
    <xf numFmtId="0" fontId="4" fillId="199" borderId="5" xfId="0" applyFont="1" applyFill="1" applyBorder="1" applyAlignment="1">
      <alignment horizontal="center" vertical="center"/>
    </xf>
    <xf numFmtId="0" fontId="3" fillId="37" borderId="6" xfId="0" applyFont="1" applyFill="1" applyBorder="1" applyAlignment="1">
      <alignment horizontal="center" vertical="center"/>
    </xf>
    <xf numFmtId="0" fontId="4" fillId="37" borderId="5" xfId="0" applyFont="1" applyFill="1" applyBorder="1" applyAlignment="1">
      <alignment horizontal="center" vertical="center"/>
    </xf>
    <xf numFmtId="0" fontId="3" fillId="182" borderId="6" xfId="0" applyFont="1" applyFill="1" applyBorder="1" applyAlignment="1">
      <alignment horizontal="center" vertical="center"/>
    </xf>
    <xf numFmtId="0" fontId="4" fillId="182" borderId="5" xfId="0" applyFont="1" applyFill="1" applyBorder="1" applyAlignment="1">
      <alignment horizontal="center" vertical="center"/>
    </xf>
    <xf numFmtId="0" fontId="3" fillId="55" borderId="6" xfId="0" applyFont="1" applyFill="1" applyBorder="1" applyAlignment="1">
      <alignment horizontal="center" vertical="center"/>
    </xf>
    <xf numFmtId="0" fontId="4" fillId="55" borderId="5" xfId="0" applyFont="1" applyFill="1" applyBorder="1" applyAlignment="1">
      <alignment horizontal="center" vertical="center"/>
    </xf>
    <xf numFmtId="0" fontId="3" fillId="191" borderId="6" xfId="0" applyFont="1" applyFill="1" applyBorder="1" applyAlignment="1">
      <alignment horizontal="center" vertical="center"/>
    </xf>
    <xf numFmtId="0" fontId="4" fillId="191" borderId="5" xfId="0" applyFont="1" applyFill="1" applyBorder="1" applyAlignment="1">
      <alignment horizontal="center" vertical="center"/>
    </xf>
    <xf numFmtId="0" fontId="3" fillId="185" borderId="6" xfId="0" applyFont="1" applyFill="1" applyBorder="1" applyAlignment="1">
      <alignment horizontal="center" vertical="center"/>
    </xf>
    <xf numFmtId="0" fontId="4" fillId="185" borderId="5" xfId="0" applyFont="1" applyFill="1" applyBorder="1" applyAlignment="1">
      <alignment horizontal="center" vertical="center"/>
    </xf>
    <xf numFmtId="0" fontId="3" fillId="172" borderId="6" xfId="0" applyFont="1" applyFill="1" applyBorder="1" applyAlignment="1">
      <alignment horizontal="center" vertical="center"/>
    </xf>
    <xf numFmtId="0" fontId="4" fillId="172" borderId="5" xfId="0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/>
    </xf>
    <xf numFmtId="0" fontId="4" fillId="32" borderId="5" xfId="0" applyFont="1" applyFill="1" applyBorder="1" applyAlignment="1">
      <alignment horizontal="center" vertical="center"/>
    </xf>
    <xf numFmtId="0" fontId="3" fillId="62" borderId="6" xfId="0" applyFont="1" applyFill="1" applyBorder="1" applyAlignment="1">
      <alignment horizontal="center" vertical="center"/>
    </xf>
    <xf numFmtId="0" fontId="4" fillId="62" borderId="5" xfId="0" applyFont="1" applyFill="1" applyBorder="1" applyAlignment="1">
      <alignment horizontal="center" vertical="center"/>
    </xf>
    <xf numFmtId="0" fontId="3" fillId="179" borderId="6" xfId="0" applyFont="1" applyFill="1" applyBorder="1" applyAlignment="1">
      <alignment horizontal="center" vertical="center"/>
    </xf>
    <xf numFmtId="0" fontId="4" fillId="179" borderId="5" xfId="0" applyFont="1" applyFill="1" applyBorder="1" applyAlignment="1">
      <alignment horizontal="center" vertical="center"/>
    </xf>
    <xf numFmtId="0" fontId="3" fillId="195" borderId="6" xfId="0" applyFont="1" applyFill="1" applyBorder="1" applyAlignment="1">
      <alignment horizontal="center" vertical="center"/>
    </xf>
    <xf numFmtId="0" fontId="4" fillId="195" borderId="5" xfId="0" applyFont="1" applyFill="1" applyBorder="1" applyAlignment="1">
      <alignment horizontal="center" vertical="center"/>
    </xf>
    <xf numFmtId="0" fontId="3" fillId="201" borderId="6" xfId="0" applyFont="1" applyFill="1" applyBorder="1" applyAlignment="1">
      <alignment horizontal="center" vertical="center"/>
    </xf>
    <xf numFmtId="0" fontId="4" fillId="201" borderId="5" xfId="0" applyFont="1" applyFill="1" applyBorder="1" applyAlignment="1">
      <alignment horizontal="center" vertical="center"/>
    </xf>
    <xf numFmtId="0" fontId="3" fillId="99" borderId="6" xfId="0" applyFont="1" applyFill="1" applyBorder="1" applyAlignment="1">
      <alignment horizontal="center" vertical="center"/>
    </xf>
    <xf numFmtId="0" fontId="4" fillId="99" borderId="5" xfId="0" applyFont="1" applyFill="1" applyBorder="1" applyAlignment="1">
      <alignment horizontal="center" vertical="center"/>
    </xf>
    <xf numFmtId="0" fontId="3" fillId="149" borderId="6" xfId="0" applyFont="1" applyFill="1" applyBorder="1" applyAlignment="1">
      <alignment horizontal="center" vertical="center"/>
    </xf>
    <xf numFmtId="0" fontId="4" fillId="149" borderId="5" xfId="0" applyFont="1" applyFill="1" applyBorder="1" applyAlignment="1">
      <alignment horizontal="center" vertical="center"/>
    </xf>
    <xf numFmtId="0" fontId="3" fillId="64" borderId="6" xfId="0" applyFont="1" applyFill="1" applyBorder="1" applyAlignment="1">
      <alignment horizontal="center" vertical="center"/>
    </xf>
    <xf numFmtId="0" fontId="4" fillId="64" borderId="5" xfId="0" applyFont="1" applyFill="1" applyBorder="1" applyAlignment="1">
      <alignment horizontal="center" vertical="center"/>
    </xf>
    <xf numFmtId="0" fontId="3" fillId="203" borderId="6" xfId="0" applyFont="1" applyFill="1" applyBorder="1" applyAlignment="1">
      <alignment horizontal="center" vertical="center"/>
    </xf>
    <xf numFmtId="0" fontId="4" fillId="203" borderId="5" xfId="0" applyFont="1" applyFill="1" applyBorder="1" applyAlignment="1">
      <alignment horizontal="center" vertical="center"/>
    </xf>
    <xf numFmtId="0" fontId="3" fillId="193" borderId="6" xfId="0" applyFont="1" applyFill="1" applyBorder="1" applyAlignment="1">
      <alignment horizontal="center" vertical="center"/>
    </xf>
    <xf numFmtId="0" fontId="4" fillId="193" borderId="5" xfId="0" applyFont="1" applyFill="1" applyBorder="1" applyAlignment="1">
      <alignment horizontal="center" vertical="center"/>
    </xf>
    <xf numFmtId="0" fontId="3" fillId="152" borderId="6" xfId="0" applyFont="1" applyFill="1" applyBorder="1" applyAlignment="1">
      <alignment horizontal="center" vertical="center"/>
    </xf>
    <xf numFmtId="0" fontId="4" fillId="152" borderId="5" xfId="0" applyFont="1" applyFill="1" applyBorder="1" applyAlignment="1">
      <alignment horizontal="center" vertical="center"/>
    </xf>
    <xf numFmtId="0" fontId="3" fillId="100" borderId="6" xfId="0" applyFont="1" applyFill="1" applyBorder="1" applyAlignment="1">
      <alignment horizontal="center" vertical="center"/>
    </xf>
    <xf numFmtId="0" fontId="4" fillId="100" borderId="5" xfId="0" applyFont="1" applyFill="1" applyBorder="1" applyAlignment="1">
      <alignment horizontal="center" vertical="center"/>
    </xf>
    <xf numFmtId="0" fontId="3" fillId="202" borderId="6" xfId="0" applyFont="1" applyFill="1" applyBorder="1" applyAlignment="1">
      <alignment horizontal="center" vertical="center"/>
    </xf>
    <xf numFmtId="0" fontId="4" fillId="202" borderId="5" xfId="0" applyFont="1" applyFill="1" applyBorder="1" applyAlignment="1">
      <alignment horizontal="center" vertical="center"/>
    </xf>
    <xf numFmtId="0" fontId="3" fillId="198" borderId="6" xfId="0" applyFont="1" applyFill="1" applyBorder="1" applyAlignment="1">
      <alignment horizontal="center" vertical="center"/>
    </xf>
    <xf numFmtId="0" fontId="4" fillId="198" borderId="5" xfId="0" applyFont="1" applyFill="1" applyBorder="1" applyAlignment="1">
      <alignment horizontal="center" vertical="center"/>
    </xf>
    <xf numFmtId="0" fontId="3" fillId="104" borderId="6" xfId="0" applyFont="1" applyFill="1" applyBorder="1" applyAlignment="1">
      <alignment horizontal="center" vertical="center"/>
    </xf>
    <xf numFmtId="0" fontId="4" fillId="104" borderId="5" xfId="0" applyFont="1" applyFill="1" applyBorder="1" applyAlignment="1">
      <alignment horizontal="center" vertical="center"/>
    </xf>
    <xf numFmtId="0" fontId="3" fillId="204" borderId="6" xfId="0" applyFont="1" applyFill="1" applyBorder="1" applyAlignment="1">
      <alignment horizontal="center" vertical="center"/>
    </xf>
    <xf numFmtId="0" fontId="4" fillId="204" borderId="5" xfId="0" applyFont="1" applyFill="1" applyBorder="1" applyAlignment="1">
      <alignment horizontal="center" vertical="center"/>
    </xf>
    <xf numFmtId="0" fontId="3" fillId="205" borderId="6" xfId="0" applyFont="1" applyFill="1" applyBorder="1" applyAlignment="1">
      <alignment horizontal="center" vertical="center"/>
    </xf>
    <xf numFmtId="0" fontId="4" fillId="205" borderId="5" xfId="0" applyFont="1" applyFill="1" applyBorder="1" applyAlignment="1">
      <alignment horizontal="center" vertical="center"/>
    </xf>
    <xf numFmtId="0" fontId="0" fillId="206" borderId="0" xfId="0" applyFill="1"/>
    <xf numFmtId="0" fontId="6" fillId="207" borderId="0" xfId="0" applyFont="1" applyFill="1"/>
    <xf numFmtId="0" fontId="0" fillId="207" borderId="0" xfId="0" applyFill="1"/>
    <xf numFmtId="0" fontId="0" fillId="4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0" fillId="213" borderId="0" xfId="0" applyFill="1"/>
    <xf numFmtId="0" fontId="7" fillId="8" borderId="6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7" fillId="196" borderId="6" xfId="0" applyFont="1" applyFill="1" applyBorder="1" applyAlignment="1">
      <alignment horizontal="center" vertical="center"/>
    </xf>
    <xf numFmtId="0" fontId="8" fillId="196" borderId="5" xfId="0" applyFont="1" applyFill="1" applyBorder="1" applyAlignment="1">
      <alignment horizontal="center" vertical="center"/>
    </xf>
    <xf numFmtId="0" fontId="9" fillId="207" borderId="0" xfId="0" applyFont="1" applyFill="1"/>
    <xf numFmtId="0" fontId="1" fillId="214" borderId="0" xfId="0" applyFont="1" applyFill="1"/>
    <xf numFmtId="0" fontId="0" fillId="215" borderId="0" xfId="0" applyFill="1"/>
    <xf numFmtId="0" fontId="0" fillId="0" borderId="0" xfId="0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12" fillId="0" borderId="15" xfId="2" applyFont="1" applyBorder="1" applyAlignment="1" applyProtection="1">
      <alignment horizontal="center"/>
      <protection locked="0"/>
    </xf>
    <xf numFmtId="0" fontId="1" fillId="0" borderId="0" xfId="2" applyFont="1" applyAlignment="1" applyProtection="1">
      <alignment horizontal="center"/>
      <protection locked="0"/>
    </xf>
    <xf numFmtId="0" fontId="12" fillId="0" borderId="17" xfId="2" applyFont="1" applyBorder="1" applyAlignment="1">
      <alignment horizontal="center"/>
    </xf>
    <xf numFmtId="0" fontId="12" fillId="0" borderId="18" xfId="2" applyFont="1" applyBorder="1" applyAlignment="1">
      <alignment horizontal="center"/>
    </xf>
    <xf numFmtId="0" fontId="12" fillId="0" borderId="19" xfId="2" applyFont="1" applyBorder="1" applyAlignment="1" applyProtection="1">
      <alignment horizontal="center"/>
      <protection locked="0"/>
    </xf>
    <xf numFmtId="0" fontId="1" fillId="0" borderId="20" xfId="2" applyFont="1" applyBorder="1" applyAlignment="1" applyProtection="1">
      <alignment horizontal="center"/>
      <protection locked="0"/>
    </xf>
    <xf numFmtId="0" fontId="12" fillId="0" borderId="15" xfId="2" applyFont="1" applyBorder="1" applyAlignment="1">
      <alignment horizontal="center"/>
    </xf>
    <xf numFmtId="0" fontId="12" fillId="0" borderId="0" xfId="2" applyFont="1" applyAlignment="1">
      <alignment horizontal="center"/>
    </xf>
    <xf numFmtId="0" fontId="12" fillId="0" borderId="8" xfId="2" applyFont="1" applyBorder="1" applyAlignment="1" applyProtection="1">
      <alignment horizontal="center"/>
      <protection locked="0"/>
    </xf>
    <xf numFmtId="0" fontId="1" fillId="0" borderId="22" xfId="2" applyFont="1" applyBorder="1" applyAlignment="1" applyProtection="1">
      <alignment horizontal="center"/>
      <protection locked="0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0" fontId="13" fillId="0" borderId="23" xfId="2" applyFont="1" applyBorder="1" applyAlignment="1" applyProtection="1">
      <alignment horizontal="center"/>
      <protection locked="0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3" fillId="0" borderId="25" xfId="2" applyFont="1" applyBorder="1" applyAlignment="1" applyProtection="1">
      <alignment horizontal="center"/>
      <protection locked="0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3" fillId="0" borderId="29" xfId="2" applyFont="1" applyBorder="1" applyAlignment="1" applyProtection="1">
      <alignment horizontal="center"/>
      <protection locked="0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11" fillId="0" borderId="0" xfId="2"/>
    <xf numFmtId="0" fontId="13" fillId="0" borderId="0" xfId="2" applyFont="1"/>
    <xf numFmtId="0" fontId="14" fillId="218" borderId="0" xfId="2" applyFont="1" applyFill="1" applyAlignment="1">
      <alignment vertical="center"/>
    </xf>
    <xf numFmtId="0" fontId="15" fillId="218" borderId="0" xfId="2" applyFont="1" applyFill="1" applyAlignment="1">
      <alignment horizontal="center" vertical="center"/>
    </xf>
    <xf numFmtId="0" fontId="11" fillId="218" borderId="0" xfId="2" applyFill="1" applyAlignment="1">
      <alignment horizontal="left" vertical="center"/>
    </xf>
    <xf numFmtId="0" fontId="16" fillId="218" borderId="0" xfId="2" applyFont="1" applyFill="1" applyAlignment="1">
      <alignment vertical="center"/>
    </xf>
    <xf numFmtId="0" fontId="17" fillId="0" borderId="0" xfId="2" applyFont="1" applyAlignment="1">
      <alignment vertical="top"/>
    </xf>
    <xf numFmtId="0" fontId="14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1" fillId="0" borderId="0" xfId="2" applyAlignment="1">
      <alignment horizontal="left" vertical="center"/>
    </xf>
    <xf numFmtId="0" fontId="16" fillId="0" borderId="0" xfId="2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0" xfId="2" applyFont="1" applyAlignment="1">
      <alignment horizontal="center" vertical="center"/>
    </xf>
    <xf numFmtId="0" fontId="20" fillId="0" borderId="0" xfId="2" applyFont="1" applyAlignment="1">
      <alignment vertical="center"/>
    </xf>
    <xf numFmtId="0" fontId="20" fillId="0" borderId="0" xfId="2" applyFont="1" applyAlignment="1">
      <alignment horizontal="center" vertical="center"/>
    </xf>
    <xf numFmtId="0" fontId="12" fillId="0" borderId="21" xfId="2" applyFont="1" applyBorder="1" applyAlignment="1" applyProtection="1">
      <alignment horizontal="right"/>
      <protection locked="0"/>
    </xf>
    <xf numFmtId="0" fontId="20" fillId="0" borderId="0" xfId="2" applyFont="1" applyAlignment="1">
      <alignment horizontal="right"/>
    </xf>
    <xf numFmtId="0" fontId="20" fillId="0" borderId="0" xfId="2" applyFont="1" applyAlignment="1">
      <alignment horizontal="left"/>
    </xf>
    <xf numFmtId="0" fontId="12" fillId="0" borderId="21" xfId="2" applyFont="1" applyBorder="1" applyAlignment="1" applyProtection="1">
      <alignment horizontal="left"/>
      <protection locked="0"/>
    </xf>
    <xf numFmtId="0" fontId="12" fillId="0" borderId="0" xfId="2" applyFont="1" applyAlignment="1">
      <alignment horizontal="right"/>
    </xf>
    <xf numFmtId="0" fontId="12" fillId="0" borderId="37" xfId="2" applyFont="1" applyBorder="1" applyAlignment="1">
      <alignment horizontal="left"/>
    </xf>
    <xf numFmtId="0" fontId="12" fillId="0" borderId="0" xfId="2" applyFont="1" applyAlignment="1" applyProtection="1">
      <alignment horizontal="left"/>
      <protection locked="0"/>
    </xf>
    <xf numFmtId="0" fontId="12" fillId="0" borderId="0" xfId="2" applyFont="1" applyAlignment="1">
      <alignment horizontal="left"/>
    </xf>
    <xf numFmtId="0" fontId="20" fillId="0" borderId="0" xfId="2" applyFont="1"/>
    <xf numFmtId="0" fontId="25" fillId="0" borderId="0" xfId="2" applyFont="1" applyAlignment="1">
      <alignment horizontal="right"/>
    </xf>
    <xf numFmtId="0" fontId="25" fillId="0" borderId="0" xfId="2" applyFont="1" applyAlignment="1">
      <alignment horizontal="left"/>
    </xf>
    <xf numFmtId="0" fontId="11" fillId="219" borderId="0" xfId="2" applyFill="1"/>
    <xf numFmtId="0" fontId="11" fillId="218" borderId="0" xfId="2" applyFill="1"/>
    <xf numFmtId="0" fontId="34" fillId="220" borderId="0" xfId="2" applyFont="1" applyFill="1" applyAlignment="1">
      <alignment vertical="center"/>
    </xf>
    <xf numFmtId="0" fontId="34" fillId="220" borderId="0" xfId="2" applyFont="1" applyFill="1" applyAlignment="1">
      <alignment horizontal="center" vertical="center"/>
    </xf>
    <xf numFmtId="0" fontId="34" fillId="220" borderId="0" xfId="2" applyFont="1" applyFill="1" applyAlignment="1">
      <alignment horizontal="left" vertical="center"/>
    </xf>
    <xf numFmtId="0" fontId="35" fillId="219" borderId="0" xfId="2" applyFont="1" applyFill="1" applyAlignment="1">
      <alignment horizontal="center"/>
    </xf>
    <xf numFmtId="0" fontId="35" fillId="218" borderId="0" xfId="2" applyFont="1" applyFill="1" applyAlignment="1">
      <alignment horizontal="center"/>
    </xf>
    <xf numFmtId="0" fontId="36" fillId="220" borderId="0" xfId="2" applyFont="1" applyFill="1" applyAlignment="1">
      <alignment horizontal="center"/>
    </xf>
    <xf numFmtId="49" fontId="37" fillId="220" borderId="0" xfId="2" applyNumberFormat="1" applyFont="1" applyFill="1" applyAlignment="1" applyProtection="1">
      <alignment horizontal="center"/>
      <protection locked="0"/>
    </xf>
    <xf numFmtId="0" fontId="37" fillId="220" borderId="0" xfId="2" applyFont="1" applyFill="1" applyAlignment="1" applyProtection="1">
      <alignment horizontal="center"/>
      <protection locked="0"/>
    </xf>
    <xf numFmtId="0" fontId="13" fillId="0" borderId="0" xfId="2" applyFont="1" applyAlignment="1" applyProtection="1">
      <alignment horizontal="left"/>
      <protection locked="0"/>
    </xf>
    <xf numFmtId="0" fontId="11" fillId="0" borderId="0" xfId="2" applyAlignment="1">
      <alignment vertical="center"/>
    </xf>
    <xf numFmtId="0" fontId="33" fillId="0" borderId="0" xfId="2" applyFont="1"/>
    <xf numFmtId="0" fontId="13" fillId="0" borderId="0" xfId="2" applyFont="1" applyAlignment="1" applyProtection="1">
      <alignment horizontal="right"/>
      <protection locked="0"/>
    </xf>
    <xf numFmtId="0" fontId="22" fillId="0" borderId="18" xfId="2" applyFont="1" applyBorder="1" applyAlignment="1">
      <alignment horizontal="left"/>
    </xf>
    <xf numFmtId="0" fontId="11" fillId="0" borderId="0" xfId="2" applyAlignment="1" applyProtection="1">
      <alignment horizontal="left"/>
      <protection locked="0"/>
    </xf>
    <xf numFmtId="0" fontId="11" fillId="0" borderId="0" xfId="2" applyAlignment="1">
      <alignment horizontal="left"/>
    </xf>
    <xf numFmtId="0" fontId="20" fillId="0" borderId="11" xfId="2" applyFont="1" applyBorder="1" applyAlignment="1">
      <alignment vertical="center"/>
    </xf>
    <xf numFmtId="0" fontId="20" fillId="0" borderId="0" xfId="2" applyFont="1" applyAlignment="1" applyProtection="1">
      <alignment horizontal="right"/>
      <protection locked="0"/>
    </xf>
    <xf numFmtId="0" fontId="11" fillId="0" borderId="0" xfId="2" applyAlignment="1" applyProtection="1">
      <alignment horizontal="right"/>
      <protection locked="0"/>
    </xf>
    <xf numFmtId="0" fontId="22" fillId="0" borderId="36" xfId="2" applyFont="1" applyBorder="1" applyAlignment="1">
      <alignment horizontal="right"/>
    </xf>
    <xf numFmtId="0" fontId="13" fillId="0" borderId="20" xfId="2" applyFont="1" applyBorder="1" applyAlignment="1" applyProtection="1">
      <alignment horizontal="left"/>
      <protection locked="0"/>
    </xf>
    <xf numFmtId="0" fontId="20" fillId="0" borderId="37" xfId="2" applyFont="1" applyBorder="1" applyAlignment="1">
      <alignment horizontal="left"/>
    </xf>
    <xf numFmtId="0" fontId="22" fillId="0" borderId="37" xfId="2" applyFont="1" applyBorder="1" applyAlignment="1">
      <alignment horizontal="left"/>
    </xf>
    <xf numFmtId="0" fontId="11" fillId="0" borderId="18" xfId="2" applyBorder="1" applyAlignment="1">
      <alignment horizontal="left"/>
    </xf>
    <xf numFmtId="0" fontId="20" fillId="0" borderId="8" xfId="2" applyFont="1" applyBorder="1" applyAlignment="1">
      <alignment horizontal="left"/>
    </xf>
    <xf numFmtId="0" fontId="20" fillId="0" borderId="36" xfId="2" applyFont="1" applyBorder="1" applyAlignment="1">
      <alignment horizontal="right"/>
    </xf>
    <xf numFmtId="0" fontId="22" fillId="0" borderId="37" xfId="2" applyFont="1" applyBorder="1" applyAlignment="1">
      <alignment horizontal="right"/>
    </xf>
    <xf numFmtId="0" fontId="20" fillId="0" borderId="37" xfId="2" applyFont="1" applyBorder="1" applyAlignment="1">
      <alignment horizontal="right"/>
    </xf>
    <xf numFmtId="0" fontId="13" fillId="0" borderId="35" xfId="2" applyFont="1" applyBorder="1" applyAlignment="1" applyProtection="1">
      <alignment horizontal="right"/>
      <protection locked="0"/>
    </xf>
    <xf numFmtId="0" fontId="22" fillId="0" borderId="0" xfId="2" applyFont="1" applyAlignment="1">
      <alignment horizontal="left"/>
    </xf>
    <xf numFmtId="0" fontId="11" fillId="0" borderId="41" xfId="2" applyBorder="1" applyAlignment="1">
      <alignment horizontal="left"/>
    </xf>
    <xf numFmtId="0" fontId="20" fillId="0" borderId="21" xfId="2" applyFont="1" applyBorder="1" applyAlignment="1" applyProtection="1">
      <alignment horizontal="right"/>
      <protection locked="0"/>
    </xf>
    <xf numFmtId="0" fontId="20" fillId="0" borderId="38" xfId="2" applyFont="1" applyBorder="1" applyAlignment="1">
      <alignment horizontal="right"/>
    </xf>
    <xf numFmtId="0" fontId="22" fillId="0" borderId="0" xfId="2" applyFont="1" applyAlignment="1">
      <alignment horizontal="right"/>
    </xf>
    <xf numFmtId="0" fontId="11" fillId="0" borderId="0" xfId="2" applyAlignment="1">
      <alignment horizontal="right"/>
    </xf>
    <xf numFmtId="0" fontId="11" fillId="0" borderId="37" xfId="2" applyBorder="1" applyAlignment="1">
      <alignment horizontal="left"/>
    </xf>
    <xf numFmtId="0" fontId="20" fillId="0" borderId="21" xfId="2" applyFont="1" applyBorder="1" applyAlignment="1">
      <alignment horizontal="left"/>
    </xf>
    <xf numFmtId="0" fontId="11" fillId="0" borderId="21" xfId="2" applyBorder="1" applyAlignment="1" applyProtection="1">
      <alignment horizontal="left"/>
      <protection locked="0"/>
    </xf>
    <xf numFmtId="0" fontId="11" fillId="0" borderId="20" xfId="2" applyBorder="1" applyAlignment="1" applyProtection="1">
      <alignment horizontal="left"/>
      <protection locked="0"/>
    </xf>
    <xf numFmtId="0" fontId="11" fillId="0" borderId="38" xfId="2" applyBorder="1"/>
    <xf numFmtId="0" fontId="20" fillId="0" borderId="35" xfId="2" applyFont="1" applyBorder="1" applyAlignment="1" applyProtection="1">
      <alignment horizontal="right"/>
      <protection locked="0"/>
    </xf>
    <xf numFmtId="0" fontId="11" fillId="0" borderId="21" xfId="2" applyBorder="1" applyAlignment="1" applyProtection="1">
      <alignment horizontal="right"/>
      <protection locked="0"/>
    </xf>
    <xf numFmtId="0" fontId="20" fillId="0" borderId="21" xfId="2" applyFont="1" applyBorder="1" applyAlignment="1">
      <alignment horizontal="right"/>
    </xf>
    <xf numFmtId="0" fontId="20" fillId="0" borderId="0" xfId="2" applyFont="1" applyAlignment="1" applyProtection="1">
      <alignment horizontal="left"/>
      <protection locked="0"/>
    </xf>
    <xf numFmtId="0" fontId="20" fillId="0" borderId="18" xfId="2" applyFont="1" applyBorder="1" applyAlignment="1">
      <alignment horizontal="left"/>
    </xf>
    <xf numFmtId="0" fontId="11" fillId="0" borderId="41" xfId="2" applyBorder="1"/>
    <xf numFmtId="0" fontId="22" fillId="0" borderId="0" xfId="2" applyFont="1"/>
    <xf numFmtId="0" fontId="20" fillId="0" borderId="41" xfId="2" applyFont="1" applyBorder="1" applyAlignment="1">
      <alignment horizontal="left"/>
    </xf>
    <xf numFmtId="0" fontId="20" fillId="0" borderId="21" xfId="2" applyFont="1" applyBorder="1" applyAlignment="1" applyProtection="1">
      <alignment horizontal="left"/>
      <protection locked="0"/>
    </xf>
    <xf numFmtId="0" fontId="20" fillId="0" borderId="20" xfId="2" applyFont="1" applyBorder="1" applyAlignment="1">
      <alignment horizontal="right"/>
    </xf>
    <xf numFmtId="0" fontId="11" fillId="0" borderId="36" xfId="2" applyBorder="1"/>
    <xf numFmtId="0" fontId="11" fillId="0" borderId="21" xfId="2" applyBorder="1" applyAlignment="1">
      <alignment horizontal="left"/>
    </xf>
    <xf numFmtId="0" fontId="20" fillId="0" borderId="20" xfId="2" applyFont="1" applyBorder="1" applyAlignment="1" applyProtection="1">
      <alignment horizontal="left"/>
      <protection locked="0"/>
    </xf>
    <xf numFmtId="0" fontId="22" fillId="0" borderId="0" xfId="2" applyFont="1" applyAlignment="1">
      <alignment vertical="center"/>
    </xf>
    <xf numFmtId="0" fontId="31" fillId="0" borderId="0" xfId="2" applyFont="1" applyAlignment="1">
      <alignment vertical="center"/>
    </xf>
    <xf numFmtId="0" fontId="31" fillId="0" borderId="0" xfId="2" applyFont="1" applyAlignment="1">
      <alignment horizontal="right"/>
    </xf>
    <xf numFmtId="0" fontId="20" fillId="0" borderId="20" xfId="2" applyFont="1" applyBorder="1" applyAlignment="1">
      <alignment horizontal="left"/>
    </xf>
    <xf numFmtId="0" fontId="20" fillId="0" borderId="35" xfId="2" applyFont="1" applyBorder="1" applyAlignment="1">
      <alignment horizontal="right"/>
    </xf>
    <xf numFmtId="0" fontId="20" fillId="0" borderId="46" xfId="2" applyFont="1" applyBorder="1" applyAlignment="1" applyProtection="1">
      <alignment horizontal="left"/>
      <protection locked="0"/>
    </xf>
    <xf numFmtId="0" fontId="20" fillId="0" borderId="45" xfId="2" applyFont="1" applyBorder="1" applyAlignment="1" applyProtection="1">
      <alignment horizontal="left"/>
      <protection locked="0"/>
    </xf>
    <xf numFmtId="0" fontId="24" fillId="0" borderId="2" xfId="2" applyFont="1" applyBorder="1" applyAlignment="1" applyProtection="1">
      <alignment vertical="center"/>
      <protection locked="0"/>
    </xf>
    <xf numFmtId="0" fontId="24" fillId="0" borderId="2" xfId="2" applyFont="1" applyBorder="1" applyAlignment="1">
      <alignment vertical="center"/>
    </xf>
    <xf numFmtId="0" fontId="20" fillId="0" borderId="2" xfId="2" applyFont="1" applyBorder="1" applyAlignment="1">
      <alignment vertical="center"/>
    </xf>
    <xf numFmtId="0" fontId="20" fillId="0" borderId="2" xfId="2" applyFont="1" applyBorder="1" applyAlignment="1" applyProtection="1">
      <alignment horizontal="left"/>
      <protection locked="0"/>
    </xf>
    <xf numFmtId="0" fontId="11" fillId="0" borderId="15" xfId="2" applyBorder="1"/>
    <xf numFmtId="0" fontId="11" fillId="0" borderId="37" xfId="2" applyBorder="1"/>
    <xf numFmtId="0" fontId="11" fillId="0" borderId="18" xfId="2" applyBorder="1"/>
    <xf numFmtId="0" fontId="24" fillId="0" borderId="0" xfId="2" applyFont="1" applyAlignment="1">
      <alignment vertical="center"/>
    </xf>
    <xf numFmtId="0" fontId="11" fillId="0" borderId="16" xfId="2" applyBorder="1"/>
    <xf numFmtId="0" fontId="20" fillId="0" borderId="19" xfId="2" applyFont="1" applyBorder="1" applyAlignment="1" applyProtection="1">
      <alignment horizontal="left"/>
      <protection locked="0"/>
    </xf>
    <xf numFmtId="0" fontId="24" fillId="0" borderId="20" xfId="2" applyFont="1" applyBorder="1" applyAlignment="1" applyProtection="1">
      <alignment vertical="center"/>
      <protection locked="0"/>
    </xf>
    <xf numFmtId="0" fontId="20" fillId="0" borderId="35" xfId="2" applyFont="1" applyBorder="1" applyAlignment="1" applyProtection="1">
      <alignment horizontal="left"/>
      <protection locked="0"/>
    </xf>
    <xf numFmtId="0" fontId="20" fillId="0" borderId="16" xfId="2" applyFont="1" applyBorder="1" applyAlignment="1">
      <alignment horizontal="right"/>
    </xf>
    <xf numFmtId="0" fontId="24" fillId="0" borderId="0" xfId="2" applyFont="1" applyAlignment="1" applyProtection="1">
      <alignment vertical="center"/>
      <protection locked="0"/>
    </xf>
    <xf numFmtId="0" fontId="20" fillId="0" borderId="9" xfId="2" applyFont="1" applyBorder="1" applyAlignment="1">
      <alignment vertical="center"/>
    </xf>
    <xf numFmtId="0" fontId="21" fillId="0" borderId="0" xfId="2" applyFont="1" applyAlignment="1">
      <alignment vertical="top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vertical="center"/>
    </xf>
    <xf numFmtId="0" fontId="11" fillId="222" borderId="0" xfId="2" applyFill="1" applyAlignment="1">
      <alignment horizontal="left" vertical="center"/>
    </xf>
    <xf numFmtId="0" fontId="20" fillId="222" borderId="0" xfId="2" applyFont="1" applyFill="1" applyAlignment="1">
      <alignment vertical="center"/>
    </xf>
    <xf numFmtId="0" fontId="11" fillId="222" borderId="0" xfId="2" applyFill="1" applyAlignment="1">
      <alignment vertical="center"/>
    </xf>
    <xf numFmtId="0" fontId="11" fillId="222" borderId="0" xfId="2" applyFill="1" applyAlignment="1">
      <alignment horizontal="left"/>
    </xf>
    <xf numFmtId="0" fontId="20" fillId="222" borderId="0" xfId="2" applyFont="1" applyFill="1" applyAlignment="1">
      <alignment horizontal="left"/>
    </xf>
    <xf numFmtId="0" fontId="20" fillId="222" borderId="18" xfId="2" applyFont="1" applyFill="1" applyBorder="1" applyAlignment="1">
      <alignment horizontal="left"/>
    </xf>
    <xf numFmtId="0" fontId="31" fillId="222" borderId="0" xfId="2" applyFont="1" applyFill="1" applyAlignment="1">
      <alignment vertical="center"/>
    </xf>
    <xf numFmtId="0" fontId="31" fillId="222" borderId="0" xfId="2" applyFont="1" applyFill="1" applyAlignment="1">
      <alignment horizontal="right"/>
    </xf>
    <xf numFmtId="0" fontId="20" fillId="222" borderId="0" xfId="2" applyFont="1" applyFill="1" applyAlignment="1">
      <alignment horizontal="right"/>
    </xf>
    <xf numFmtId="0" fontId="20" fillId="222" borderId="36" xfId="2" applyFont="1" applyFill="1" applyBorder="1" applyAlignment="1">
      <alignment horizontal="right"/>
    </xf>
    <xf numFmtId="0" fontId="11" fillId="222" borderId="0" xfId="2" applyFill="1" applyAlignment="1">
      <alignment horizontal="right"/>
    </xf>
    <xf numFmtId="0" fontId="19" fillId="0" borderId="0" xfId="2" applyFont="1" applyAlignment="1">
      <alignment horizontal="center"/>
    </xf>
    <xf numFmtId="0" fontId="28" fillId="0" borderId="0" xfId="2" applyFont="1" applyAlignment="1">
      <alignment horizontal="center"/>
    </xf>
    <xf numFmtId="0" fontId="27" fillId="0" borderId="0" xfId="2" applyFont="1" applyAlignment="1">
      <alignment horizontal="center"/>
    </xf>
    <xf numFmtId="0" fontId="26" fillId="0" borderId="0" xfId="2" applyFont="1" applyAlignment="1">
      <alignment horizontal="center"/>
    </xf>
    <xf numFmtId="0" fontId="20" fillId="0" borderId="45" xfId="2" applyFont="1" applyBorder="1" applyAlignment="1" applyProtection="1">
      <alignment horizontal="right"/>
      <protection locked="0"/>
    </xf>
    <xf numFmtId="0" fontId="20" fillId="0" borderId="44" xfId="2" applyFont="1" applyBorder="1" applyAlignment="1" applyProtection="1">
      <alignment horizontal="right"/>
      <protection locked="0"/>
    </xf>
    <xf numFmtId="0" fontId="20" fillId="0" borderId="21" xfId="2" applyFont="1" applyBorder="1" applyAlignment="1" applyProtection="1">
      <alignment horizontal="right"/>
      <protection locked="0"/>
    </xf>
    <xf numFmtId="0" fontId="20" fillId="0" borderId="42" xfId="2" applyFont="1" applyBorder="1" applyAlignment="1" applyProtection="1">
      <alignment horizontal="right"/>
      <protection locked="0"/>
    </xf>
    <xf numFmtId="0" fontId="23" fillId="0" borderId="17" xfId="2" applyFont="1" applyBorder="1" applyAlignment="1" applyProtection="1">
      <alignment horizontal="center"/>
      <protection locked="0"/>
    </xf>
    <xf numFmtId="0" fontId="23" fillId="0" borderId="37" xfId="2" applyFont="1" applyBorder="1" applyAlignment="1" applyProtection="1">
      <alignment horizontal="center"/>
      <protection locked="0"/>
    </xf>
    <xf numFmtId="0" fontId="23" fillId="0" borderId="43" xfId="2" applyFont="1" applyBorder="1" applyAlignment="1" applyProtection="1">
      <alignment horizontal="center"/>
      <protection locked="0"/>
    </xf>
    <xf numFmtId="0" fontId="20" fillId="0" borderId="19" xfId="2" applyFont="1" applyBorder="1" applyAlignment="1" applyProtection="1">
      <alignment horizontal="left"/>
      <protection locked="0"/>
    </xf>
    <xf numFmtId="0" fontId="20" fillId="0" borderId="21" xfId="2" applyFont="1" applyBorder="1" applyAlignment="1" applyProtection="1">
      <alignment horizontal="left"/>
      <protection locked="0"/>
    </xf>
    <xf numFmtId="0" fontId="23" fillId="0" borderId="40" xfId="2" applyFont="1" applyBorder="1" applyAlignment="1" applyProtection="1">
      <alignment horizontal="center"/>
      <protection locked="0"/>
    </xf>
    <xf numFmtId="0" fontId="23" fillId="0" borderId="31" xfId="2" applyFont="1" applyBorder="1" applyAlignment="1" applyProtection="1">
      <alignment horizontal="center"/>
      <protection locked="0"/>
    </xf>
    <xf numFmtId="0" fontId="23" fillId="0" borderId="39" xfId="2" applyFont="1" applyBorder="1" applyAlignment="1" applyProtection="1">
      <alignment horizontal="center"/>
      <protection locked="0"/>
    </xf>
    <xf numFmtId="0" fontId="20" fillId="0" borderId="11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13" xfId="2" applyFont="1" applyBorder="1" applyAlignment="1">
      <alignment horizontal="center" vertical="center"/>
    </xf>
    <xf numFmtId="0" fontId="20" fillId="0" borderId="8" xfId="2" applyFont="1" applyBorder="1" applyAlignment="1">
      <alignment horizontal="center"/>
    </xf>
    <xf numFmtId="0" fontId="20" fillId="0" borderId="9" xfId="2" applyFont="1" applyBorder="1" applyAlignment="1">
      <alignment horizontal="center"/>
    </xf>
    <xf numFmtId="0" fontId="20" fillId="0" borderId="10" xfId="2" applyFont="1" applyBorder="1" applyAlignment="1">
      <alignment horizontal="center"/>
    </xf>
    <xf numFmtId="0" fontId="32" fillId="0" borderId="0" xfId="2" applyFont="1" applyAlignment="1">
      <alignment horizontal="center"/>
    </xf>
    <xf numFmtId="0" fontId="20" fillId="0" borderId="36" xfId="2" applyFont="1" applyBorder="1" applyAlignment="1" applyProtection="1">
      <alignment horizontal="center" vertical="center"/>
      <protection locked="0"/>
    </xf>
    <xf numFmtId="0" fontId="20" fillId="0" borderId="0" xfId="2" applyFont="1" applyAlignment="1" applyProtection="1">
      <alignment horizontal="center" vertical="center"/>
      <protection locked="0"/>
    </xf>
    <xf numFmtId="0" fontId="20" fillId="0" borderId="37" xfId="2" applyFont="1" applyBorder="1" applyAlignment="1" applyProtection="1">
      <alignment horizontal="center" vertical="center"/>
      <protection locked="0"/>
    </xf>
    <xf numFmtId="0" fontId="20" fillId="0" borderId="18" xfId="2" applyFont="1" applyBorder="1" applyAlignment="1" applyProtection="1">
      <alignment horizontal="center" vertical="center"/>
      <protection locked="0"/>
    </xf>
    <xf numFmtId="0" fontId="20" fillId="0" borderId="35" xfId="2" applyFont="1" applyBorder="1" applyAlignment="1" applyProtection="1">
      <alignment horizontal="center" vertical="center"/>
      <protection locked="0"/>
    </xf>
    <xf numFmtId="0" fontId="20" fillId="0" borderId="21" xfId="2" applyFont="1" applyBorder="1" applyAlignment="1" applyProtection="1">
      <alignment horizontal="center" vertical="center"/>
      <protection locked="0"/>
    </xf>
    <xf numFmtId="0" fontId="20" fillId="0" borderId="20" xfId="2" applyFont="1" applyBorder="1" applyAlignment="1" applyProtection="1">
      <alignment horizontal="center" vertical="center"/>
      <protection locked="0"/>
    </xf>
    <xf numFmtId="0" fontId="20" fillId="0" borderId="36" xfId="2" applyFont="1" applyBorder="1" applyAlignment="1">
      <alignment horizontal="center"/>
    </xf>
    <xf numFmtId="0" fontId="20" fillId="0" borderId="37" xfId="2" applyFont="1" applyBorder="1" applyAlignment="1">
      <alignment horizontal="center"/>
    </xf>
    <xf numFmtId="0" fontId="20" fillId="0" borderId="18" xfId="2" applyFont="1" applyBorder="1" applyAlignment="1">
      <alignment horizontal="center"/>
    </xf>
    <xf numFmtId="0" fontId="20" fillId="0" borderId="35" xfId="2" applyFont="1" applyBorder="1" applyAlignment="1">
      <alignment horizontal="center"/>
    </xf>
    <xf numFmtId="0" fontId="20" fillId="0" borderId="21" xfId="2" applyFont="1" applyBorder="1" applyAlignment="1">
      <alignment horizontal="center"/>
    </xf>
    <xf numFmtId="0" fontId="20" fillId="0" borderId="20" xfId="2" applyFont="1" applyBorder="1" applyAlignment="1">
      <alignment horizontal="center"/>
    </xf>
    <xf numFmtId="0" fontId="30" fillId="0" borderId="37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20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8" fillId="221" borderId="0" xfId="2" applyFont="1" applyFill="1" applyAlignment="1">
      <alignment horizontal="center" vertical="center"/>
    </xf>
    <xf numFmtId="0" fontId="37" fillId="220" borderId="0" xfId="2" applyFont="1" applyFill="1" applyAlignment="1" applyProtection="1">
      <alignment horizontal="center"/>
      <protection locked="0"/>
    </xf>
    <xf numFmtId="49" fontId="37" fillId="220" borderId="0" xfId="2" applyNumberFormat="1" applyFont="1" applyFill="1" applyAlignment="1" applyProtection="1">
      <alignment horizontal="center"/>
      <protection locked="0"/>
    </xf>
    <xf numFmtId="0" fontId="10" fillId="216" borderId="11" xfId="0" applyFont="1" applyFill="1" applyBorder="1" applyAlignment="1">
      <alignment horizontal="center"/>
    </xf>
    <xf numFmtId="0" fontId="10" fillId="216" borderId="12" xfId="0" applyFont="1" applyFill="1" applyBorder="1" applyAlignment="1">
      <alignment horizontal="center"/>
    </xf>
    <xf numFmtId="0" fontId="10" fillId="216" borderId="13" xfId="0" applyFont="1" applyFill="1" applyBorder="1" applyAlignment="1">
      <alignment horizontal="center"/>
    </xf>
    <xf numFmtId="0" fontId="10" fillId="217" borderId="11" xfId="0" applyFont="1" applyFill="1" applyBorder="1" applyAlignment="1">
      <alignment horizontal="center"/>
    </xf>
    <xf numFmtId="0" fontId="10" fillId="217" borderId="12" xfId="0" applyFont="1" applyFill="1" applyBorder="1" applyAlignment="1">
      <alignment horizontal="center"/>
    </xf>
    <xf numFmtId="0" fontId="10" fillId="217" borderId="13" xfId="0" applyFont="1" applyFill="1" applyBorder="1" applyAlignment="1">
      <alignment horizontal="center"/>
    </xf>
    <xf numFmtId="0" fontId="5" fillId="0" borderId="7" xfId="1" applyBorder="1" applyAlignment="1">
      <alignment horizontal="left" vertical="center"/>
    </xf>
    <xf numFmtId="0" fontId="5" fillId="0" borderId="4" xfId="1" applyBorder="1" applyAlignment="1">
      <alignment horizontal="left" vertical="center"/>
    </xf>
    <xf numFmtId="0" fontId="0" fillId="0" borderId="0" xfId="0"/>
  </cellXfs>
  <cellStyles count="3">
    <cellStyle name="Hyperlink" xfId="1" builtinId="8"/>
    <cellStyle name="Normal" xfId="0" builtinId="0"/>
    <cellStyle name="Normal 2" xfId="2" xr:uid="{C8A96658-D867-4975-A7CC-BE6095F7BEA7}"/>
  </cellStyles>
  <dxfs count="0"/>
  <tableStyles count="0" defaultTableStyle="TableStyleMedium2" defaultPivotStyle="PivotStyleLight16"/>
  <colors>
    <mruColors>
      <color rgb="FF00FF00"/>
      <color rgb="FF66FF33"/>
      <color rgb="FFB1E63A"/>
      <color rgb="FF69E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j\OneDrive\Desktop\Sports\ALL%20RPPF\NEWEST\RW3%20added\INCLUSIVE%20DAVIS%20VALUES%2024%20RW3.xlsx" TargetMode="External"/><Relationship Id="rId1" Type="http://schemas.openxmlformats.org/officeDocument/2006/relationships/externalLinkPath" Target="/Users/adamj/OneDrive/Desktop/Sports/ALL%20RPPF/NEWEST/RW3%20added/INCLUSIVE%20DAVIS%20VALUES%2024%20RW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ues"/>
      <sheetName val="RPPF Tournament Analysis"/>
      <sheetName val="Tournament"/>
      <sheetName val="T-Rank Numbers"/>
      <sheetName val="momentum "/>
      <sheetName val="NONCON"/>
    </sheetNames>
    <sheetDataSet>
      <sheetData sheetId="0">
        <row r="2">
          <cell r="AP2" t="str">
            <v>Connecticut</v>
          </cell>
          <cell r="AQ2">
            <v>0.98587062376817691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Virginia+Tech&amp;year=2021" TargetMode="External"/><Relationship Id="rId299" Type="http://schemas.openxmlformats.org/officeDocument/2006/relationships/hyperlink" Target="https://barttorvik.com/team.php?team=Middle+Tennessee&amp;year=2021" TargetMode="External"/><Relationship Id="rId21" Type="http://schemas.openxmlformats.org/officeDocument/2006/relationships/hyperlink" Target="https://barttorvik.com/team.php?team=Texas+Tech&amp;year=2021" TargetMode="External"/><Relationship Id="rId63" Type="http://schemas.openxmlformats.org/officeDocument/2006/relationships/hyperlink" Target="https://barttorvik.com/team.php?team=Ohio&amp;year=2021" TargetMode="External"/><Relationship Id="rId159" Type="http://schemas.openxmlformats.org/officeDocument/2006/relationships/hyperlink" Target="https://barttorvik.com/team.php?team=Georgia&amp;year=2021" TargetMode="External"/><Relationship Id="rId324" Type="http://schemas.openxmlformats.org/officeDocument/2006/relationships/hyperlink" Target="https://barttorvik.com/team.php?team=Texas+St.&amp;year=2021" TargetMode="External"/><Relationship Id="rId366" Type="http://schemas.openxmlformats.org/officeDocument/2006/relationships/hyperlink" Target="https://barttorvik.com/team.php?team=College+of+Charleston&amp;year=2021" TargetMode="External"/><Relationship Id="rId170" Type="http://schemas.openxmlformats.org/officeDocument/2006/relationships/hyperlink" Target="https://barttorvik.com/team.php?team=St.+John%27s&amp;year=2021" TargetMode="External"/><Relationship Id="rId226" Type="http://schemas.openxmlformats.org/officeDocument/2006/relationships/hyperlink" Target="https://barttorvik.com/team.php?team=Wofford&amp;year=2021" TargetMode="External"/><Relationship Id="rId268" Type="http://schemas.openxmlformats.org/officeDocument/2006/relationships/hyperlink" Target="https://barttorvik.com/team.php?team=Norfolk+St.&amp;year=2021" TargetMode="External"/><Relationship Id="rId32" Type="http://schemas.openxmlformats.org/officeDocument/2006/relationships/hyperlink" Target="https://barttorvik.com/team.php?team=Connecticut&amp;year=2021" TargetMode="External"/><Relationship Id="rId74" Type="http://schemas.openxmlformats.org/officeDocument/2006/relationships/hyperlink" Target="https://barttorvik.com/team.php?team=UC+Santa+Barbara&amp;year=2021" TargetMode="External"/><Relationship Id="rId128" Type="http://schemas.openxmlformats.org/officeDocument/2006/relationships/hyperlink" Target="https://barttorvik.com/team.php?team=Kansas&amp;year=2021" TargetMode="External"/><Relationship Id="rId335" Type="http://schemas.openxmlformats.org/officeDocument/2006/relationships/hyperlink" Target="https://barttorvik.com/team.php?team=Air+Force&amp;year=2021" TargetMode="External"/><Relationship Id="rId377" Type="http://schemas.openxmlformats.org/officeDocument/2006/relationships/hyperlink" Target="https://barttorvik.com/team.php?team=Rider&amp;year=2021" TargetMode="External"/><Relationship Id="rId5" Type="http://schemas.openxmlformats.org/officeDocument/2006/relationships/hyperlink" Target="https://barttorvik.com/team.php?team=Gonzaga&amp;year=2021" TargetMode="External"/><Relationship Id="rId95" Type="http://schemas.openxmlformats.org/officeDocument/2006/relationships/hyperlink" Target="https://barttorvik.com/team.php?team=SMU&amp;year=2021" TargetMode="External"/><Relationship Id="rId160" Type="http://schemas.openxmlformats.org/officeDocument/2006/relationships/hyperlink" Target="https://barttorvik.com/team.php?team=UMBC&amp;year=2021" TargetMode="External"/><Relationship Id="rId181" Type="http://schemas.openxmlformats.org/officeDocument/2006/relationships/hyperlink" Target="https://barttorvik.com/team.php?team=Montana&amp;year=2021" TargetMode="External"/><Relationship Id="rId216" Type="http://schemas.openxmlformats.org/officeDocument/2006/relationships/hyperlink" Target="https://barttorvik.com/team.php?team=Wyoming&amp;year=2021" TargetMode="External"/><Relationship Id="rId237" Type="http://schemas.openxmlformats.org/officeDocument/2006/relationships/hyperlink" Target="https://barttorvik.com/team.php?team=La+Salle&amp;year=2021" TargetMode="External"/><Relationship Id="rId402" Type="http://schemas.openxmlformats.org/officeDocument/2006/relationships/hyperlink" Target="https://barttorvik.com/team.php?team=North+Alabama&amp;year=2021" TargetMode="External"/><Relationship Id="rId258" Type="http://schemas.openxmlformats.org/officeDocument/2006/relationships/hyperlink" Target="https://barttorvik.com/team.php?team=George+Mason&amp;year=2021" TargetMode="External"/><Relationship Id="rId279" Type="http://schemas.openxmlformats.org/officeDocument/2006/relationships/hyperlink" Target="https://barttorvik.com/team.php?team=UMass+Lowell&amp;year=2021" TargetMode="External"/><Relationship Id="rId22" Type="http://schemas.openxmlformats.org/officeDocument/2006/relationships/hyperlink" Target="https://barttorvik.com/team.php?team=USC&amp;year=2021" TargetMode="External"/><Relationship Id="rId43" Type="http://schemas.openxmlformats.org/officeDocument/2006/relationships/hyperlink" Target="https://barttorvik.com/team.php?team=Villanova&amp;year=2021" TargetMode="External"/><Relationship Id="rId64" Type="http://schemas.openxmlformats.org/officeDocument/2006/relationships/hyperlink" Target="https://barttorvik.com/team.php?team=Ohio&amp;year=2021" TargetMode="External"/><Relationship Id="rId118" Type="http://schemas.openxmlformats.org/officeDocument/2006/relationships/hyperlink" Target="https://barttorvik.com/team.php?team=Notre+Dame&amp;year=2021" TargetMode="External"/><Relationship Id="rId139" Type="http://schemas.openxmlformats.org/officeDocument/2006/relationships/hyperlink" Target="https://barttorvik.com/team.php?team=Bradley&amp;year=2021" TargetMode="External"/><Relationship Id="rId290" Type="http://schemas.openxmlformats.org/officeDocument/2006/relationships/hyperlink" Target="https://barttorvik.com/team.php?team=Hartford&amp;year=2021" TargetMode="External"/><Relationship Id="rId304" Type="http://schemas.openxmlformats.org/officeDocument/2006/relationships/hyperlink" Target="https://barttorvik.com/team.php?team=Albany&amp;year=2021" TargetMode="External"/><Relationship Id="rId325" Type="http://schemas.openxmlformats.org/officeDocument/2006/relationships/hyperlink" Target="https://barttorvik.com/trank.php?&amp;begin=20201101&amp;end=20210308&amp;conlimit=All&amp;year=2021&amp;top=0&amp;venue=All&amp;type=N&amp;mingames=0&amp;quad=5&amp;rpi=" TargetMode="External"/><Relationship Id="rId346" Type="http://schemas.openxmlformats.org/officeDocument/2006/relationships/hyperlink" Target="https://barttorvik.com/team.php?team=SIU+Edwardsville&amp;year=2021" TargetMode="External"/><Relationship Id="rId367" Type="http://schemas.openxmlformats.org/officeDocument/2006/relationships/hyperlink" Target="https://barttorvik.com/team.php?team=Kennesaw+St.&amp;year=2021" TargetMode="External"/><Relationship Id="rId388" Type="http://schemas.openxmlformats.org/officeDocument/2006/relationships/hyperlink" Target="https://barttorvik.com/team.php?team=St.+Francis+NY&amp;year=2021" TargetMode="External"/><Relationship Id="rId85" Type="http://schemas.openxmlformats.org/officeDocument/2006/relationships/hyperlink" Target="https://barttorvik.com/team.php?team=Wake+Forest&amp;year=2021" TargetMode="External"/><Relationship Id="rId150" Type="http://schemas.openxmlformats.org/officeDocument/2006/relationships/hyperlink" Target="https://barttorvik.com/team.php?team=Southern+Illinois&amp;year=2021" TargetMode="External"/><Relationship Id="rId171" Type="http://schemas.openxmlformats.org/officeDocument/2006/relationships/hyperlink" Target="https://barttorvik.com/team.php?team=Nevada&amp;year=2021" TargetMode="External"/><Relationship Id="rId192" Type="http://schemas.openxmlformats.org/officeDocument/2006/relationships/hyperlink" Target="https://barttorvik.com/team.php?team=Pepperdine&amp;year=2021" TargetMode="External"/><Relationship Id="rId206" Type="http://schemas.openxmlformats.org/officeDocument/2006/relationships/hyperlink" Target="https://barttorvik.com/team.php?team=Oregon+St.&amp;year=2021" TargetMode="External"/><Relationship Id="rId227" Type="http://schemas.openxmlformats.org/officeDocument/2006/relationships/hyperlink" Target="https://barttorvik.com/team.php?team=Jacksonville+St.&amp;year=2021" TargetMode="External"/><Relationship Id="rId248" Type="http://schemas.openxmlformats.org/officeDocument/2006/relationships/hyperlink" Target="https://barttorvik.com/team.php?team=James+Madison&amp;year=2021" TargetMode="External"/><Relationship Id="rId269" Type="http://schemas.openxmlformats.org/officeDocument/2006/relationships/hyperlink" Target="https://barttorvik.com/team.php?team=Norfolk+St.&amp;year=2021" TargetMode="External"/><Relationship Id="rId12" Type="http://schemas.openxmlformats.org/officeDocument/2006/relationships/hyperlink" Target="https://barttorvik.com/team.php?team=Houston&amp;year=2021" TargetMode="External"/><Relationship Id="rId33" Type="http://schemas.openxmlformats.org/officeDocument/2006/relationships/hyperlink" Target="https://barttorvik.com/team.php?team=Connecticut&amp;year=2021" TargetMode="External"/><Relationship Id="rId108" Type="http://schemas.openxmlformats.org/officeDocument/2006/relationships/hyperlink" Target="https://barttorvik.com/team.php?team=Syracuse&amp;year=2021" TargetMode="External"/><Relationship Id="rId129" Type="http://schemas.openxmlformats.org/officeDocument/2006/relationships/hyperlink" Target="https://barttorvik.com/team.php?team=Kentucky&amp;year=2021" TargetMode="External"/><Relationship Id="rId280" Type="http://schemas.openxmlformats.org/officeDocument/2006/relationships/hyperlink" Target="https://barttorvik.com/team.php?team=Northern+Kentucky&amp;year=2021" TargetMode="External"/><Relationship Id="rId315" Type="http://schemas.openxmlformats.org/officeDocument/2006/relationships/hyperlink" Target="https://barttorvik.com/team.php?team=Niagara&amp;year=2021" TargetMode="External"/><Relationship Id="rId336" Type="http://schemas.openxmlformats.org/officeDocument/2006/relationships/hyperlink" Target="https://barttorvik.com/team.php?team=San+Diego&amp;year=2021" TargetMode="External"/><Relationship Id="rId357" Type="http://schemas.openxmlformats.org/officeDocument/2006/relationships/hyperlink" Target="https://barttorvik.com/team.php?team=Morehead+St.&amp;year=2021" TargetMode="External"/><Relationship Id="rId54" Type="http://schemas.openxmlformats.org/officeDocument/2006/relationships/hyperlink" Target="https://barttorvik.com/team.php?team=Xavier&amp;year=2021" TargetMode="External"/><Relationship Id="rId75" Type="http://schemas.openxmlformats.org/officeDocument/2006/relationships/hyperlink" Target="https://barttorvik.com/team.php?team=Drake&amp;year=2021" TargetMode="External"/><Relationship Id="rId96" Type="http://schemas.openxmlformats.org/officeDocument/2006/relationships/hyperlink" Target="https://barttorvik.com/team.php?team=Saint+Mary%27s&amp;year=2021" TargetMode="External"/><Relationship Id="rId140" Type="http://schemas.openxmlformats.org/officeDocument/2006/relationships/hyperlink" Target="https://barttorvik.com/team.php?team=San+Francisco&amp;year=2021" TargetMode="External"/><Relationship Id="rId161" Type="http://schemas.openxmlformats.org/officeDocument/2006/relationships/hyperlink" Target="https://barttorvik.com/team.php?team=Wichita+St.&amp;year=2021" TargetMode="External"/><Relationship Id="rId182" Type="http://schemas.openxmlformats.org/officeDocument/2006/relationships/hyperlink" Target="https://barttorvik.com/team.php?team=Morgan+St.&amp;year=2021" TargetMode="External"/><Relationship Id="rId217" Type="http://schemas.openxmlformats.org/officeDocument/2006/relationships/hyperlink" Target="https://barttorvik.com/team.php?team=Cincinnati&amp;year=2021" TargetMode="External"/><Relationship Id="rId378" Type="http://schemas.openxmlformats.org/officeDocument/2006/relationships/hyperlink" Target="https://barttorvik.com/team.php?team=New+Orleans&amp;year=2021" TargetMode="External"/><Relationship Id="rId399" Type="http://schemas.openxmlformats.org/officeDocument/2006/relationships/hyperlink" Target="https://barttorvik.com/team.php?team=Maine&amp;year=2021" TargetMode="External"/><Relationship Id="rId403" Type="http://schemas.openxmlformats.org/officeDocument/2006/relationships/hyperlink" Target="https://barttorvik.com/team.php?team=Southern&amp;year=2021" TargetMode="External"/><Relationship Id="rId6" Type="http://schemas.openxmlformats.org/officeDocument/2006/relationships/hyperlink" Target="https://barttorvik.com/team.php?team=Gonzaga&amp;year=2021" TargetMode="External"/><Relationship Id="rId238" Type="http://schemas.openxmlformats.org/officeDocument/2006/relationships/hyperlink" Target="https://barttorvik.com/team.php?team=Ball+St.&amp;year=2021" TargetMode="External"/><Relationship Id="rId259" Type="http://schemas.openxmlformats.org/officeDocument/2006/relationships/hyperlink" Target="https://barttorvik.com/team.php?team=Bellarmine&amp;year=2021" TargetMode="External"/><Relationship Id="rId23" Type="http://schemas.openxmlformats.org/officeDocument/2006/relationships/hyperlink" Target="https://barttorvik.com/team.php?team=USC&amp;year=2021" TargetMode="External"/><Relationship Id="rId119" Type="http://schemas.openxmlformats.org/officeDocument/2006/relationships/hyperlink" Target="https://barttorvik.com/team.php?team=Memphis&amp;year=2021" TargetMode="External"/><Relationship Id="rId270" Type="http://schemas.openxmlformats.org/officeDocument/2006/relationships/hyperlink" Target="https://barttorvik.com/team.php?team=Utah+Valley&amp;year=2021" TargetMode="External"/><Relationship Id="rId291" Type="http://schemas.openxmlformats.org/officeDocument/2006/relationships/hyperlink" Target="https://barttorvik.com/team.php?team=New+Mexico+St.&amp;year=2021" TargetMode="External"/><Relationship Id="rId305" Type="http://schemas.openxmlformats.org/officeDocument/2006/relationships/hyperlink" Target="https://barttorvik.com/team.php?team=Lipscomb&amp;year=2021" TargetMode="External"/><Relationship Id="rId326" Type="http://schemas.openxmlformats.org/officeDocument/2006/relationships/hyperlink" Target="https://barttorvik.com/team.php?team=Cleveland+St.&amp;year=2021" TargetMode="External"/><Relationship Id="rId347" Type="http://schemas.openxmlformats.org/officeDocument/2006/relationships/hyperlink" Target="https://barttorvik.com/team.php?team=Central+Michigan&amp;year=2021" TargetMode="External"/><Relationship Id="rId44" Type="http://schemas.openxmlformats.org/officeDocument/2006/relationships/hyperlink" Target="https://barttorvik.com/trank.php?&amp;begin=20201101&amp;end=20210308&amp;conlimit=All&amp;year=2021&amp;top=0&amp;venue=All&amp;type=N&amp;mingames=0&amp;quad=5&amp;rpi=" TargetMode="External"/><Relationship Id="rId65" Type="http://schemas.openxmlformats.org/officeDocument/2006/relationships/hyperlink" Target="https://barttorvik.com/team.php?team=UC+Riverside&amp;year=2021" TargetMode="External"/><Relationship Id="rId86" Type="http://schemas.openxmlformats.org/officeDocument/2006/relationships/hyperlink" Target="https://barttorvik.com/trank.php?&amp;begin=20201101&amp;end=20210308&amp;conlimit=All&amp;year=2021&amp;top=0&amp;venue=All&amp;type=N&amp;mingames=0&amp;quad=5&amp;rpi=" TargetMode="External"/><Relationship Id="rId130" Type="http://schemas.openxmlformats.org/officeDocument/2006/relationships/hyperlink" Target="https://barttorvik.com/team.php?team=Rhode+Island&amp;year=2021" TargetMode="External"/><Relationship Id="rId151" Type="http://schemas.openxmlformats.org/officeDocument/2006/relationships/hyperlink" Target="https://barttorvik.com/team.php?team=Dayton&amp;year=2021" TargetMode="External"/><Relationship Id="rId368" Type="http://schemas.openxmlformats.org/officeDocument/2006/relationships/hyperlink" Target="https://barttorvik.com/team.php?team=North+Carolina+A%26T&amp;year=2021" TargetMode="External"/><Relationship Id="rId389" Type="http://schemas.openxmlformats.org/officeDocument/2006/relationships/hyperlink" Target="https://barttorvik.com/team.php?team=McNeese+St.&amp;year=2021" TargetMode="External"/><Relationship Id="rId172" Type="http://schemas.openxmlformats.org/officeDocument/2006/relationships/hyperlink" Target="https://barttorvik.com/team.php?team=Boston+College&amp;year=2021" TargetMode="External"/><Relationship Id="rId193" Type="http://schemas.openxmlformats.org/officeDocument/2006/relationships/hyperlink" Target="https://barttorvik.com/team.php?team=Vanderbilt&amp;year=2021" TargetMode="External"/><Relationship Id="rId207" Type="http://schemas.openxmlformats.org/officeDocument/2006/relationships/hyperlink" Target="https://barttorvik.com/team.php?team=Louisiana+Tech&amp;year=2021" TargetMode="External"/><Relationship Id="rId228" Type="http://schemas.openxmlformats.org/officeDocument/2006/relationships/hyperlink" Target="https://barttorvik.com/team.php?team=Massachusetts&amp;year=2021" TargetMode="External"/><Relationship Id="rId249" Type="http://schemas.openxmlformats.org/officeDocument/2006/relationships/hyperlink" Target="https://barttorvik.com/team.php?team=Illinois+Chicago&amp;year=2021" TargetMode="External"/><Relationship Id="rId13" Type="http://schemas.openxmlformats.org/officeDocument/2006/relationships/hyperlink" Target="https://barttorvik.com/team.php?team=Colorado&amp;year=2021" TargetMode="External"/><Relationship Id="rId109" Type="http://schemas.openxmlformats.org/officeDocument/2006/relationships/hyperlink" Target="https://barttorvik.com/team.php?team=Syracuse&amp;year=2021" TargetMode="External"/><Relationship Id="rId260" Type="http://schemas.openxmlformats.org/officeDocument/2006/relationships/hyperlink" Target="https://barttorvik.com/team.php?team=Montana+St.&amp;year=2021" TargetMode="External"/><Relationship Id="rId281" Type="http://schemas.openxmlformats.org/officeDocument/2006/relationships/hyperlink" Target="https://barttorvik.com/team.php?team=Florida+A%26M&amp;year=2021" TargetMode="External"/><Relationship Id="rId316" Type="http://schemas.openxmlformats.org/officeDocument/2006/relationships/hyperlink" Target="https://barttorvik.com/team.php?team=Radford&amp;year=2021" TargetMode="External"/><Relationship Id="rId337" Type="http://schemas.openxmlformats.org/officeDocument/2006/relationships/hyperlink" Target="https://barttorvik.com/team.php?team=Coppin+St.&amp;year=2021" TargetMode="External"/><Relationship Id="rId34" Type="http://schemas.openxmlformats.org/officeDocument/2006/relationships/hyperlink" Target="https://barttorvik.com/team.php?team=Creighton&amp;year=2021" TargetMode="External"/><Relationship Id="rId55" Type="http://schemas.openxmlformats.org/officeDocument/2006/relationships/hyperlink" Target="https://barttorvik.com/team.php?team=Oregon&amp;year=2021" TargetMode="External"/><Relationship Id="rId76" Type="http://schemas.openxmlformats.org/officeDocument/2006/relationships/hyperlink" Target="https://barttorvik.com/team.php?team=Drake&amp;year=2021" TargetMode="External"/><Relationship Id="rId97" Type="http://schemas.openxmlformats.org/officeDocument/2006/relationships/hyperlink" Target="https://barttorvik.com/team.php?team=Winthrop&amp;year=2021" TargetMode="External"/><Relationship Id="rId120" Type="http://schemas.openxmlformats.org/officeDocument/2006/relationships/hyperlink" Target="https://barttorvik.com/team.php?team=Seton+Hall&amp;year=2021" TargetMode="External"/><Relationship Id="rId141" Type="http://schemas.openxmlformats.org/officeDocument/2006/relationships/hyperlink" Target="https://barttorvik.com/team.php?team=Georgia+St.&amp;year=2021" TargetMode="External"/><Relationship Id="rId358" Type="http://schemas.openxmlformats.org/officeDocument/2006/relationships/hyperlink" Target="https://barttorvik.com/team.php?team=Morehead+St.&amp;year=2021" TargetMode="External"/><Relationship Id="rId379" Type="http://schemas.openxmlformats.org/officeDocument/2006/relationships/hyperlink" Target="https://barttorvik.com/trank.php?&amp;begin=20201101&amp;end=20210308&amp;conlimit=All&amp;year=2021&amp;top=0&amp;venue=All&amp;type=N&amp;mingames=0&amp;quad=5&amp;rpi=" TargetMode="External"/><Relationship Id="rId7" Type="http://schemas.openxmlformats.org/officeDocument/2006/relationships/hyperlink" Target="https://barttorvik.com/team.php?team=Wisconsin&amp;year=2021" TargetMode="External"/><Relationship Id="rId162" Type="http://schemas.openxmlformats.org/officeDocument/2006/relationships/hyperlink" Target="https://barttorvik.com/team.php?team=Wichita+St.&amp;year=2021" TargetMode="External"/><Relationship Id="rId183" Type="http://schemas.openxmlformats.org/officeDocument/2006/relationships/hyperlink" Target="https://barttorvik.com/team.php?team=Tulsa&amp;year=2021" TargetMode="External"/><Relationship Id="rId218" Type="http://schemas.openxmlformats.org/officeDocument/2006/relationships/hyperlink" Target="https://barttorvik.com/team.php?team=Chattanooga&amp;year=2021" TargetMode="External"/><Relationship Id="rId239" Type="http://schemas.openxmlformats.org/officeDocument/2006/relationships/hyperlink" Target="https://barttorvik.com/team.php?team=Little+Rock&amp;year=2021" TargetMode="External"/><Relationship Id="rId390" Type="http://schemas.openxmlformats.org/officeDocument/2006/relationships/hyperlink" Target="https://barttorvik.com/team.php?team=Idaho+St.&amp;year=2021" TargetMode="External"/><Relationship Id="rId404" Type="http://schemas.openxmlformats.org/officeDocument/2006/relationships/hyperlink" Target="https://barttorvik.com/team.php?team=Alcorn+St.&amp;year=2021" TargetMode="External"/><Relationship Id="rId250" Type="http://schemas.openxmlformats.org/officeDocument/2006/relationships/hyperlink" Target="https://barttorvik.com/team.php?team=Texas+Southern&amp;year=2021" TargetMode="External"/><Relationship Id="rId271" Type="http://schemas.openxmlformats.org/officeDocument/2006/relationships/hyperlink" Target="https://barttorvik.com/trank.php?&amp;begin=20201101&amp;end=20210308&amp;conlimit=All&amp;year=2021&amp;top=0&amp;venue=All&amp;type=N&amp;mingames=0&amp;quad=5&amp;rpi=" TargetMode="External"/><Relationship Id="rId292" Type="http://schemas.openxmlformats.org/officeDocument/2006/relationships/hyperlink" Target="https://barttorvik.com/team.php?team=Portland+St.&amp;year=2021" TargetMode="External"/><Relationship Id="rId306" Type="http://schemas.openxmlformats.org/officeDocument/2006/relationships/hyperlink" Target="https://barttorvik.com/team.php?team=Murray+St.&amp;year=2021" TargetMode="External"/><Relationship Id="rId24" Type="http://schemas.openxmlformats.org/officeDocument/2006/relationships/hyperlink" Target="https://barttorvik.com/team.php?team=Illinois&amp;year=2021" TargetMode="External"/><Relationship Id="rId45" Type="http://schemas.openxmlformats.org/officeDocument/2006/relationships/hyperlink" Target="https://barttorvik.com/team.php?team=Missouri&amp;year=2021" TargetMode="External"/><Relationship Id="rId66" Type="http://schemas.openxmlformats.org/officeDocument/2006/relationships/hyperlink" Target="https://barttorvik.com/team.php?team=Stanford&amp;year=2021" TargetMode="External"/><Relationship Id="rId87" Type="http://schemas.openxmlformats.org/officeDocument/2006/relationships/hyperlink" Target="https://barttorvik.com/team.php?team=Arizona&amp;year=2021" TargetMode="External"/><Relationship Id="rId110" Type="http://schemas.openxmlformats.org/officeDocument/2006/relationships/hyperlink" Target="https://barttorvik.com/team.php?team=Oklahoma+St.&amp;year=2021" TargetMode="External"/><Relationship Id="rId131" Type="http://schemas.openxmlformats.org/officeDocument/2006/relationships/hyperlink" Target="https://barttorvik.com/team.php?team=TCU&amp;year=2021" TargetMode="External"/><Relationship Id="rId327" Type="http://schemas.openxmlformats.org/officeDocument/2006/relationships/hyperlink" Target="https://barttorvik.com/team.php?team=Cleveland+St.&amp;year=2021" TargetMode="External"/><Relationship Id="rId348" Type="http://schemas.openxmlformats.org/officeDocument/2006/relationships/hyperlink" Target="https://barttorvik.com/team.php?team=Grambling+St.&amp;year=2021" TargetMode="External"/><Relationship Id="rId369" Type="http://schemas.openxmlformats.org/officeDocument/2006/relationships/hyperlink" Target="https://barttorvik.com/team.php?team=Binghamton&amp;year=2021" TargetMode="External"/><Relationship Id="rId152" Type="http://schemas.openxmlformats.org/officeDocument/2006/relationships/hyperlink" Target="https://barttorvik.com/team.php?team=Western+Kentucky&amp;year=2021" TargetMode="External"/><Relationship Id="rId173" Type="http://schemas.openxmlformats.org/officeDocument/2006/relationships/hyperlink" Target="https://barttorvik.com/team.php?team=Buffalo&amp;year=2021" TargetMode="External"/><Relationship Id="rId194" Type="http://schemas.openxmlformats.org/officeDocument/2006/relationships/hyperlink" Target="https://barttorvik.com/team.php?team=Indiana+St.&amp;year=2021" TargetMode="External"/><Relationship Id="rId208" Type="http://schemas.openxmlformats.org/officeDocument/2006/relationships/hyperlink" Target="https://barttorvik.com/team.php?team=High+Point&amp;year=2021" TargetMode="External"/><Relationship Id="rId229" Type="http://schemas.openxmlformats.org/officeDocument/2006/relationships/hyperlink" Target="https://barttorvik.com/team.php?team=South+Florida&amp;year=2021" TargetMode="External"/><Relationship Id="rId380" Type="http://schemas.openxmlformats.org/officeDocument/2006/relationships/hyperlink" Target="https://barttorvik.com/team.php?team=Arkansas+St.&amp;year=2021" TargetMode="External"/><Relationship Id="rId240" Type="http://schemas.openxmlformats.org/officeDocument/2006/relationships/hyperlink" Target="https://barttorvik.com/team.php?team=FIU&amp;year=2021" TargetMode="External"/><Relationship Id="rId261" Type="http://schemas.openxmlformats.org/officeDocument/2006/relationships/hyperlink" Target="https://barttorvik.com/team.php?team=North+Dakota+St.&amp;year=2021" TargetMode="External"/><Relationship Id="rId14" Type="http://schemas.openxmlformats.org/officeDocument/2006/relationships/hyperlink" Target="https://barttorvik.com/team.php?team=Colorado&amp;year=2021" TargetMode="External"/><Relationship Id="rId35" Type="http://schemas.openxmlformats.org/officeDocument/2006/relationships/hyperlink" Target="https://barttorvik.com/team.php?team=Creighton&amp;year=2021" TargetMode="External"/><Relationship Id="rId56" Type="http://schemas.openxmlformats.org/officeDocument/2006/relationships/hyperlink" Target="https://barttorvik.com/team.php?team=Oregon&amp;year=2021" TargetMode="External"/><Relationship Id="rId77" Type="http://schemas.openxmlformats.org/officeDocument/2006/relationships/hyperlink" Target="https://barttorvik.com/team.php?team=UAB&amp;year=2021" TargetMode="External"/><Relationship Id="rId100" Type="http://schemas.openxmlformats.org/officeDocument/2006/relationships/hyperlink" Target="https://barttorvik.com/team.php?team=Michigan+St.&amp;year=2021" TargetMode="External"/><Relationship Id="rId282" Type="http://schemas.openxmlformats.org/officeDocument/2006/relationships/hyperlink" Target="https://barttorvik.com/team.php?team=Tennessee+St.&amp;year=2021" TargetMode="External"/><Relationship Id="rId317" Type="http://schemas.openxmlformats.org/officeDocument/2006/relationships/hyperlink" Target="https://barttorvik.com/team.php?team=South+Alabama&amp;year=2021" TargetMode="External"/><Relationship Id="rId338" Type="http://schemas.openxmlformats.org/officeDocument/2006/relationships/hyperlink" Target="https://barttorvik.com/team.php?team=Northern+Colorado&amp;year=2021" TargetMode="External"/><Relationship Id="rId359" Type="http://schemas.openxmlformats.org/officeDocument/2006/relationships/hyperlink" Target="https://barttorvik.com/team.php?team=Manhattan&amp;year=2021" TargetMode="External"/><Relationship Id="rId8" Type="http://schemas.openxmlformats.org/officeDocument/2006/relationships/hyperlink" Target="https://barttorvik.com/team.php?team=Wisconsin&amp;year=2021" TargetMode="External"/><Relationship Id="rId98" Type="http://schemas.openxmlformats.org/officeDocument/2006/relationships/hyperlink" Target="https://barttorvik.com/team.php?team=Winthrop&amp;year=2021" TargetMode="External"/><Relationship Id="rId121" Type="http://schemas.openxmlformats.org/officeDocument/2006/relationships/hyperlink" Target="https://barttorvik.com/team.php?team=Eastern+Washington&amp;year=2021" TargetMode="External"/><Relationship Id="rId142" Type="http://schemas.openxmlformats.org/officeDocument/2006/relationships/hyperlink" Target="https://barttorvik.com/team.php?team=Army&amp;year=2021" TargetMode="External"/><Relationship Id="rId163" Type="http://schemas.openxmlformats.org/officeDocument/2006/relationships/hyperlink" Target="https://barttorvik.com/team.php?team=Georgia+Tech&amp;year=2021" TargetMode="External"/><Relationship Id="rId184" Type="http://schemas.openxmlformats.org/officeDocument/2006/relationships/hyperlink" Target="https://barttorvik.com/trank.php?&amp;begin=20201101&amp;end=20210308&amp;conlimit=All&amp;year=2021&amp;top=0&amp;venue=All&amp;type=N&amp;mingames=0&amp;quad=5&amp;rpi=" TargetMode="External"/><Relationship Id="rId219" Type="http://schemas.openxmlformats.org/officeDocument/2006/relationships/hyperlink" Target="https://barttorvik.com/team.php?team=Tulane&amp;year=2021" TargetMode="External"/><Relationship Id="rId370" Type="http://schemas.openxmlformats.org/officeDocument/2006/relationships/hyperlink" Target="https://barttorvik.com/team.php?team=Long+Beach+St.&amp;year=2021" TargetMode="External"/><Relationship Id="rId391" Type="http://schemas.openxmlformats.org/officeDocument/2006/relationships/hyperlink" Target="https://barttorvik.com/team.php?team=Presbyterian&amp;year=2021" TargetMode="External"/><Relationship Id="rId405" Type="http://schemas.openxmlformats.org/officeDocument/2006/relationships/hyperlink" Target="https://barttorvik.com/trank.php?&amp;begin=20201101&amp;end=20210308&amp;conlimit=All&amp;year=2021&amp;top=0&amp;venue=All&amp;type=N&amp;mingames=0&amp;quad=5&amp;rpi=" TargetMode="External"/><Relationship Id="rId230" Type="http://schemas.openxmlformats.org/officeDocument/2006/relationships/hyperlink" Target="https://barttorvik.com/team.php?team=Miami+OH&amp;year=2021" TargetMode="External"/><Relationship Id="rId251" Type="http://schemas.openxmlformats.org/officeDocument/2006/relationships/hyperlink" Target="https://barttorvik.com/team.php?team=Texas+Southern&amp;year=2021" TargetMode="External"/><Relationship Id="rId25" Type="http://schemas.openxmlformats.org/officeDocument/2006/relationships/hyperlink" Target="https://barttorvik.com/team.php?team=Illinois&amp;year=2021" TargetMode="External"/><Relationship Id="rId46" Type="http://schemas.openxmlformats.org/officeDocument/2006/relationships/hyperlink" Target="https://barttorvik.com/team.php?team=Missouri&amp;year=2021" TargetMode="External"/><Relationship Id="rId67" Type="http://schemas.openxmlformats.org/officeDocument/2006/relationships/hyperlink" Target="https://barttorvik.com/team.php?team=Oklahoma&amp;year=2021" TargetMode="External"/><Relationship Id="rId272" Type="http://schemas.openxmlformats.org/officeDocument/2006/relationships/hyperlink" Target="https://barttorvik.com/team.php?team=Marist&amp;year=2021" TargetMode="External"/><Relationship Id="rId293" Type="http://schemas.openxmlformats.org/officeDocument/2006/relationships/hyperlink" Target="https://barttorvik.com/team.php?team=UT+Rio+Grande+Valley&amp;year=2021" TargetMode="External"/><Relationship Id="rId307" Type="http://schemas.openxmlformats.org/officeDocument/2006/relationships/hyperlink" Target="https://barttorvik.com/team.php?team=Monmouth&amp;year=2021" TargetMode="External"/><Relationship Id="rId328" Type="http://schemas.openxmlformats.org/officeDocument/2006/relationships/hyperlink" Target="https://barttorvik.com/team.php?team=Florida+Gulf+Coast&amp;year=2021" TargetMode="External"/><Relationship Id="rId349" Type="http://schemas.openxmlformats.org/officeDocument/2006/relationships/hyperlink" Target="https://barttorvik.com/team.php?team=Louisiana+Monroe&amp;year=2021" TargetMode="External"/><Relationship Id="rId88" Type="http://schemas.openxmlformats.org/officeDocument/2006/relationships/hyperlink" Target="https://barttorvik.com/team.php?team=Purdue&amp;year=2021" TargetMode="External"/><Relationship Id="rId111" Type="http://schemas.openxmlformats.org/officeDocument/2006/relationships/hyperlink" Target="https://barttorvik.com/team.php?team=Oklahoma+St.&amp;year=2021" TargetMode="External"/><Relationship Id="rId132" Type="http://schemas.openxmlformats.org/officeDocument/2006/relationships/hyperlink" Target="https://barttorvik.com/team.php?team=North+Carolina&amp;year=2021" TargetMode="External"/><Relationship Id="rId153" Type="http://schemas.openxmlformats.org/officeDocument/2006/relationships/hyperlink" Target="https://barttorvik.com/trank.php?&amp;begin=20201101&amp;end=20210308&amp;conlimit=All&amp;year=2021&amp;top=0&amp;venue=All&amp;type=N&amp;mingames=0&amp;quad=5&amp;rpi=" TargetMode="External"/><Relationship Id="rId174" Type="http://schemas.openxmlformats.org/officeDocument/2006/relationships/hyperlink" Target="https://barttorvik.com/team.php?team=Pittsburgh&amp;year=2021" TargetMode="External"/><Relationship Id="rId195" Type="http://schemas.openxmlformats.org/officeDocument/2006/relationships/hyperlink" Target="https://barttorvik.com/team.php?team=Hofstra&amp;year=2021" TargetMode="External"/><Relationship Id="rId209" Type="http://schemas.openxmlformats.org/officeDocument/2006/relationships/hyperlink" Target="https://barttorvik.com/team.php?team=Louisiana+Lafayette&amp;year=2021" TargetMode="External"/><Relationship Id="rId360" Type="http://schemas.openxmlformats.org/officeDocument/2006/relationships/hyperlink" Target="https://barttorvik.com/team.php?team=Georgia+Southern&amp;year=2021" TargetMode="External"/><Relationship Id="rId381" Type="http://schemas.openxmlformats.org/officeDocument/2006/relationships/hyperlink" Target="https://barttorvik.com/team.php?team=Troy&amp;year=2021" TargetMode="External"/><Relationship Id="rId220" Type="http://schemas.openxmlformats.org/officeDocument/2006/relationships/hyperlink" Target="https://barttorvik.com/team.php?team=UNC+Wilmington&amp;year=2021" TargetMode="External"/><Relationship Id="rId241" Type="http://schemas.openxmlformats.org/officeDocument/2006/relationships/hyperlink" Target="https://barttorvik.com/trank.php?&amp;begin=20201101&amp;end=20210308&amp;conlimit=All&amp;year=2021&amp;top=0&amp;venue=All&amp;type=N&amp;mingames=0&amp;quad=5&amp;rpi=" TargetMode="External"/><Relationship Id="rId15" Type="http://schemas.openxmlformats.org/officeDocument/2006/relationships/hyperlink" Target="https://barttorvik.com/team.php?team=San+Diego+St.&amp;year=2021" TargetMode="External"/><Relationship Id="rId36" Type="http://schemas.openxmlformats.org/officeDocument/2006/relationships/hyperlink" Target="https://barttorvik.com/team.php?team=UCF&amp;year=2021" TargetMode="External"/><Relationship Id="rId57" Type="http://schemas.openxmlformats.org/officeDocument/2006/relationships/hyperlink" Target="https://barttorvik.com/team.php?team=DePaul&amp;year=2021" TargetMode="External"/><Relationship Id="rId262" Type="http://schemas.openxmlformats.org/officeDocument/2006/relationships/hyperlink" Target="https://barttorvik.com/team.php?team=Mount+St.+Mary%27s&amp;year=2021" TargetMode="External"/><Relationship Id="rId283" Type="http://schemas.openxmlformats.org/officeDocument/2006/relationships/hyperlink" Target="https://barttorvik.com/team.php?team=UC+Davis&amp;year=2021" TargetMode="External"/><Relationship Id="rId318" Type="http://schemas.openxmlformats.org/officeDocument/2006/relationships/hyperlink" Target="https://barttorvik.com/team.php?team=Incarnate+Word&amp;year=2021" TargetMode="External"/><Relationship Id="rId339" Type="http://schemas.openxmlformats.org/officeDocument/2006/relationships/hyperlink" Target="https://barttorvik.com/team.php?team=Jacksonville&amp;year=2021" TargetMode="External"/><Relationship Id="rId78" Type="http://schemas.openxmlformats.org/officeDocument/2006/relationships/hyperlink" Target="https://barttorvik.com/team.php?team=St.+Bonaventure&amp;year=2021" TargetMode="External"/><Relationship Id="rId99" Type="http://schemas.openxmlformats.org/officeDocument/2006/relationships/hyperlink" Target="https://barttorvik.com/team.php?team=Michigan+St.&amp;year=2021" TargetMode="External"/><Relationship Id="rId101" Type="http://schemas.openxmlformats.org/officeDocument/2006/relationships/hyperlink" Target="https://barttorvik.com/team.php?team=Abilene+Christian&amp;year=2021" TargetMode="External"/><Relationship Id="rId122" Type="http://schemas.openxmlformats.org/officeDocument/2006/relationships/hyperlink" Target="https://barttorvik.com/team.php?team=Eastern+Washington&amp;year=2021" TargetMode="External"/><Relationship Id="rId143" Type="http://schemas.openxmlformats.org/officeDocument/2006/relationships/hyperlink" Target="https://barttorvik.com/team.php?team=Washington+St.&amp;year=2021" TargetMode="External"/><Relationship Id="rId164" Type="http://schemas.openxmlformats.org/officeDocument/2006/relationships/hyperlink" Target="https://barttorvik.com/team.php?team=Georgia+Tech&amp;year=2021" TargetMode="External"/><Relationship Id="rId185" Type="http://schemas.openxmlformats.org/officeDocument/2006/relationships/hyperlink" Target="https://barttorvik.com/team.php?team=Miami+FL&amp;year=2021" TargetMode="External"/><Relationship Id="rId350" Type="http://schemas.openxmlformats.org/officeDocument/2006/relationships/hyperlink" Target="https://barttorvik.com/team.php?team=Florida+Atlantic&amp;year=2021" TargetMode="External"/><Relationship Id="rId371" Type="http://schemas.openxmlformats.org/officeDocument/2006/relationships/hyperlink" Target="https://barttorvik.com/team.php?team=Evansville&amp;year=2021" TargetMode="External"/><Relationship Id="rId406" Type="http://schemas.openxmlformats.org/officeDocument/2006/relationships/hyperlink" Target="https://barttorvik.com/team.php?team=Delaware+St.&amp;year=2021" TargetMode="External"/><Relationship Id="rId9" Type="http://schemas.openxmlformats.org/officeDocument/2006/relationships/hyperlink" Target="https://barttorvik.com/team.php?team=Baylor&amp;year=2021" TargetMode="External"/><Relationship Id="rId210" Type="http://schemas.openxmlformats.org/officeDocument/2006/relationships/hyperlink" Target="https://barttorvik.com/team.php?team=Milwaukee&amp;year=2021" TargetMode="External"/><Relationship Id="rId392" Type="http://schemas.openxmlformats.org/officeDocument/2006/relationships/hyperlink" Target="https://barttorvik.com/team.php?team=Central+Connecticut&amp;year=2021" TargetMode="External"/><Relationship Id="rId26" Type="http://schemas.openxmlformats.org/officeDocument/2006/relationships/hyperlink" Target="https://barttorvik.com/team.php?team=Iowa&amp;year=2021" TargetMode="External"/><Relationship Id="rId231" Type="http://schemas.openxmlformats.org/officeDocument/2006/relationships/hyperlink" Target="https://barttorvik.com/team.php?team=Colorado+St.&amp;year=2021" TargetMode="External"/><Relationship Id="rId252" Type="http://schemas.openxmlformats.org/officeDocument/2006/relationships/hyperlink" Target="https://barttorvik.com/team.php?team=NJIT&amp;year=2021" TargetMode="External"/><Relationship Id="rId273" Type="http://schemas.openxmlformats.org/officeDocument/2006/relationships/hyperlink" Target="https://barttorvik.com/team.php?team=Butler&amp;year=2021" TargetMode="External"/><Relationship Id="rId294" Type="http://schemas.openxmlformats.org/officeDocument/2006/relationships/hyperlink" Target="https://barttorvik.com/team.php?team=Tarleton+St.&amp;year=2021" TargetMode="External"/><Relationship Id="rId308" Type="http://schemas.openxmlformats.org/officeDocument/2006/relationships/hyperlink" Target="https://barttorvik.com/team.php?team=Towson&amp;year=2021" TargetMode="External"/><Relationship Id="rId329" Type="http://schemas.openxmlformats.org/officeDocument/2006/relationships/hyperlink" Target="https://barttorvik.com/team.php?team=Sacred+Heart&amp;year=2021" TargetMode="External"/><Relationship Id="rId47" Type="http://schemas.openxmlformats.org/officeDocument/2006/relationships/hyperlink" Target="https://barttorvik.com/team.php?team=VCU&amp;year=2021" TargetMode="External"/><Relationship Id="rId68" Type="http://schemas.openxmlformats.org/officeDocument/2006/relationships/hyperlink" Target="https://barttorvik.com/team.php?team=Oklahoma&amp;year=2021" TargetMode="External"/><Relationship Id="rId89" Type="http://schemas.openxmlformats.org/officeDocument/2006/relationships/hyperlink" Target="https://barttorvik.com/team.php?team=Purdue&amp;year=2021" TargetMode="External"/><Relationship Id="rId112" Type="http://schemas.openxmlformats.org/officeDocument/2006/relationships/hyperlink" Target="https://barttorvik.com/team.php?team=Auburn&amp;year=2021" TargetMode="External"/><Relationship Id="rId133" Type="http://schemas.openxmlformats.org/officeDocument/2006/relationships/hyperlink" Target="https://barttorvik.com/team.php?team=North+Carolina&amp;year=2021" TargetMode="External"/><Relationship Id="rId154" Type="http://schemas.openxmlformats.org/officeDocument/2006/relationships/hyperlink" Target="https://barttorvik.com/team.php?team=Loyola+Chicago&amp;year=2021" TargetMode="External"/><Relationship Id="rId175" Type="http://schemas.openxmlformats.org/officeDocument/2006/relationships/hyperlink" Target="https://barttorvik.com/team.php?team=Navy&amp;year=2021" TargetMode="External"/><Relationship Id="rId340" Type="http://schemas.openxmlformats.org/officeDocument/2006/relationships/hyperlink" Target="https://barttorvik.com/team.php?team=William+%26+Mary&amp;year=2021" TargetMode="External"/><Relationship Id="rId361" Type="http://schemas.openxmlformats.org/officeDocument/2006/relationships/hyperlink" Target="https://barttorvik.com/team.php?team=Stony+Brook&amp;year=2021" TargetMode="External"/><Relationship Id="rId196" Type="http://schemas.openxmlformats.org/officeDocument/2006/relationships/hyperlink" Target="https://barttorvik.com/team.php?team=Drexel&amp;year=2021" TargetMode="External"/><Relationship Id="rId200" Type="http://schemas.openxmlformats.org/officeDocument/2006/relationships/hyperlink" Target="https://barttorvik.com/team.php?team=Weber+St.&amp;year=2021" TargetMode="External"/><Relationship Id="rId382" Type="http://schemas.openxmlformats.org/officeDocument/2006/relationships/hyperlink" Target="https://barttorvik.com/team.php?team=Lamar&amp;year=2021" TargetMode="External"/><Relationship Id="rId16" Type="http://schemas.openxmlformats.org/officeDocument/2006/relationships/hyperlink" Target="https://barttorvik.com/team.php?team=San+Diego+St.&amp;year=2021" TargetMode="External"/><Relationship Id="rId221" Type="http://schemas.openxmlformats.org/officeDocument/2006/relationships/hyperlink" Target="https://barttorvik.com/team.php?team=Akron&amp;year=2021" TargetMode="External"/><Relationship Id="rId242" Type="http://schemas.openxmlformats.org/officeDocument/2006/relationships/hyperlink" Target="https://barttorvik.com/team.php?team=North+Carolina+Central&amp;year=2021" TargetMode="External"/><Relationship Id="rId263" Type="http://schemas.openxmlformats.org/officeDocument/2006/relationships/hyperlink" Target="https://barttorvik.com/team.php?team=Mount+St.+Mary%27s&amp;year=2021" TargetMode="External"/><Relationship Id="rId284" Type="http://schemas.openxmlformats.org/officeDocument/2006/relationships/hyperlink" Target="https://barttorvik.com/team.php?team=Rice&amp;year=2021" TargetMode="External"/><Relationship Id="rId319" Type="http://schemas.openxmlformats.org/officeDocument/2006/relationships/hyperlink" Target="https://barttorvik.com/team.php?team=Fairleigh+Dickinson&amp;year=2021" TargetMode="External"/><Relationship Id="rId37" Type="http://schemas.openxmlformats.org/officeDocument/2006/relationships/hyperlink" Target="https://barttorvik.com/team.php?team=Arkansas&amp;year=2021" TargetMode="External"/><Relationship Id="rId58" Type="http://schemas.openxmlformats.org/officeDocument/2006/relationships/hyperlink" Target="https://barttorvik.com/team.php?team=Marquette&amp;year=2021" TargetMode="External"/><Relationship Id="rId79" Type="http://schemas.openxmlformats.org/officeDocument/2006/relationships/hyperlink" Target="https://barttorvik.com/team.php?team=St.+Bonaventure&amp;year=2021" TargetMode="External"/><Relationship Id="rId102" Type="http://schemas.openxmlformats.org/officeDocument/2006/relationships/hyperlink" Target="https://barttorvik.com/team.php?team=Abilene+Christian&amp;year=2021" TargetMode="External"/><Relationship Id="rId123" Type="http://schemas.openxmlformats.org/officeDocument/2006/relationships/hyperlink" Target="https://barttorvik.com/trank.php?&amp;begin=20201101&amp;end=20210308&amp;conlimit=All&amp;year=2021&amp;top=0&amp;venue=All&amp;type=N&amp;mingames=0&amp;quad=5&amp;rpi=" TargetMode="External"/><Relationship Id="rId144" Type="http://schemas.openxmlformats.org/officeDocument/2006/relationships/hyperlink" Target="https://barttorvik.com/team.php?team=Bryant&amp;year=2021" TargetMode="External"/><Relationship Id="rId330" Type="http://schemas.openxmlformats.org/officeDocument/2006/relationships/hyperlink" Target="https://barttorvik.com/team.php?team=IUPUI&amp;year=2021" TargetMode="External"/><Relationship Id="rId90" Type="http://schemas.openxmlformats.org/officeDocument/2006/relationships/hyperlink" Target="https://barttorvik.com/team.php?team=Richmond&amp;year=2021" TargetMode="External"/><Relationship Id="rId165" Type="http://schemas.openxmlformats.org/officeDocument/2006/relationships/hyperlink" Target="https://barttorvik.com/team.php?team=Missouri+St.&amp;year=2021" TargetMode="External"/><Relationship Id="rId186" Type="http://schemas.openxmlformats.org/officeDocument/2006/relationships/hyperlink" Target="https://barttorvik.com/team.php?team=Oral+Roberts&amp;year=2021" TargetMode="External"/><Relationship Id="rId351" Type="http://schemas.openxmlformats.org/officeDocument/2006/relationships/hyperlink" Target="https://barttorvik.com/team.php?team=Western+Illinois&amp;year=2021" TargetMode="External"/><Relationship Id="rId372" Type="http://schemas.openxmlformats.org/officeDocument/2006/relationships/hyperlink" Target="https://barttorvik.com/team.php?team=Green+Bay&amp;year=2021" TargetMode="External"/><Relationship Id="rId393" Type="http://schemas.openxmlformats.org/officeDocument/2006/relationships/hyperlink" Target="https://barttorvik.com/team.php?team=San+Jose+St.&amp;year=2021" TargetMode="External"/><Relationship Id="rId407" Type="http://schemas.openxmlformats.org/officeDocument/2006/relationships/hyperlink" Target="https://barttorvik.com/team.php?team=South+Carolina+St.&amp;year=2021" TargetMode="External"/><Relationship Id="rId211" Type="http://schemas.openxmlformats.org/officeDocument/2006/relationships/hyperlink" Target="https://barttorvik.com/team.php?team=Cal+Baptist&amp;year=2021" TargetMode="External"/><Relationship Id="rId232" Type="http://schemas.openxmlformats.org/officeDocument/2006/relationships/hyperlink" Target="https://barttorvik.com/team.php?team=UNC+Greensboro&amp;year=2021" TargetMode="External"/><Relationship Id="rId253" Type="http://schemas.openxmlformats.org/officeDocument/2006/relationships/hyperlink" Target="https://barttorvik.com/team.php?team=Western+Carolina&amp;year=2021" TargetMode="External"/><Relationship Id="rId274" Type="http://schemas.openxmlformats.org/officeDocument/2006/relationships/hyperlink" Target="https://barttorvik.com/team.php?team=Cal+St.+Northridge&amp;year=2021" TargetMode="External"/><Relationship Id="rId295" Type="http://schemas.openxmlformats.org/officeDocument/2006/relationships/hyperlink" Target="https://barttorvik.com/team.php?team=UNC+Asheville&amp;year=2021" TargetMode="External"/><Relationship Id="rId309" Type="http://schemas.openxmlformats.org/officeDocument/2006/relationships/hyperlink" Target="https://barttorvik.com/team.php?team=Quinnipiac&amp;year=2021" TargetMode="External"/><Relationship Id="rId27" Type="http://schemas.openxmlformats.org/officeDocument/2006/relationships/hyperlink" Target="https://barttorvik.com/team.php?team=Iowa&amp;year=2021" TargetMode="External"/><Relationship Id="rId48" Type="http://schemas.openxmlformats.org/officeDocument/2006/relationships/hyperlink" Target="https://barttorvik.com/team.php?team=VCU&amp;year=2021" TargetMode="External"/><Relationship Id="rId69" Type="http://schemas.openxmlformats.org/officeDocument/2006/relationships/hyperlink" Target="https://barttorvik.com/team.php?team=BYU&amp;year=2021" TargetMode="External"/><Relationship Id="rId113" Type="http://schemas.openxmlformats.org/officeDocument/2006/relationships/hyperlink" Target="https://barttorvik.com/team.php?team=Marshall&amp;year=2021" TargetMode="External"/><Relationship Id="rId134" Type="http://schemas.openxmlformats.org/officeDocument/2006/relationships/hyperlink" Target="https://barttorvik.com/team.php?team=UTEP&amp;year=2021" TargetMode="External"/><Relationship Id="rId320" Type="http://schemas.openxmlformats.org/officeDocument/2006/relationships/hyperlink" Target="https://barttorvik.com/team.php?team=Coastal+Carolina&amp;year=2021" TargetMode="External"/><Relationship Id="rId80" Type="http://schemas.openxmlformats.org/officeDocument/2006/relationships/hyperlink" Target="https://barttorvik.com/team.php?team=Virginia&amp;year=2021" TargetMode="External"/><Relationship Id="rId155" Type="http://schemas.openxmlformats.org/officeDocument/2006/relationships/hyperlink" Target="https://barttorvik.com/team.php?team=Loyola+Chicago&amp;year=2021" TargetMode="External"/><Relationship Id="rId176" Type="http://schemas.openxmlformats.org/officeDocument/2006/relationships/hyperlink" Target="https://barttorvik.com/team.php?team=Pacific&amp;year=2021" TargetMode="External"/><Relationship Id="rId197" Type="http://schemas.openxmlformats.org/officeDocument/2006/relationships/hyperlink" Target="https://barttorvik.com/team.php?team=Drexel&amp;year=2021" TargetMode="External"/><Relationship Id="rId341" Type="http://schemas.openxmlformats.org/officeDocument/2006/relationships/hyperlink" Target="https://barttorvik.com/team.php?team=Southern+Miss&amp;year=2021" TargetMode="External"/><Relationship Id="rId362" Type="http://schemas.openxmlformats.org/officeDocument/2006/relationships/hyperlink" Target="https://barttorvik.com/team.php?team=New+Hampshire&amp;year=2021" TargetMode="External"/><Relationship Id="rId383" Type="http://schemas.openxmlformats.org/officeDocument/2006/relationships/hyperlink" Target="https://barttorvik.com/team.php?team=Hampton&amp;year=2021" TargetMode="External"/><Relationship Id="rId201" Type="http://schemas.openxmlformats.org/officeDocument/2006/relationships/hyperlink" Target="https://barttorvik.com/team.php?team=East+Carolina&amp;year=2021" TargetMode="External"/><Relationship Id="rId222" Type="http://schemas.openxmlformats.org/officeDocument/2006/relationships/hyperlink" Target="https://barttorvik.com/team.php?team=Charlotte&amp;year=2021" TargetMode="External"/><Relationship Id="rId243" Type="http://schemas.openxmlformats.org/officeDocument/2006/relationships/hyperlink" Target="https://barttorvik.com/team.php?team=Detroit&amp;year=2021" TargetMode="External"/><Relationship Id="rId264" Type="http://schemas.openxmlformats.org/officeDocument/2006/relationships/hyperlink" Target="https://barttorvik.com/team.php?team=South+Dakota&amp;year=2021" TargetMode="External"/><Relationship Id="rId285" Type="http://schemas.openxmlformats.org/officeDocument/2006/relationships/hyperlink" Target="https://barttorvik.com/team.php?team=Portland&amp;year=2021" TargetMode="External"/><Relationship Id="rId17" Type="http://schemas.openxmlformats.org/officeDocument/2006/relationships/hyperlink" Target="https://barttorvik.com/team.php?team=Texas&amp;year=2021" TargetMode="External"/><Relationship Id="rId38" Type="http://schemas.openxmlformats.org/officeDocument/2006/relationships/hyperlink" Target="https://barttorvik.com/team.php?team=Arkansas&amp;year=2021" TargetMode="External"/><Relationship Id="rId59" Type="http://schemas.openxmlformats.org/officeDocument/2006/relationships/hyperlink" Target="https://barttorvik.com/team.php?team=Ohio+St.&amp;year=2021" TargetMode="External"/><Relationship Id="rId103" Type="http://schemas.openxmlformats.org/officeDocument/2006/relationships/hyperlink" Target="https://barttorvik.com/team.php?team=Florida+St.&amp;year=2021" TargetMode="External"/><Relationship Id="rId124" Type="http://schemas.openxmlformats.org/officeDocument/2006/relationships/hyperlink" Target="https://barttorvik.com/team.php?team=Temple&amp;year=2021" TargetMode="External"/><Relationship Id="rId310" Type="http://schemas.openxmlformats.org/officeDocument/2006/relationships/hyperlink" Target="https://barttorvik.com/team.php?team=Eastern+Michigan&amp;year=2021" TargetMode="External"/><Relationship Id="rId70" Type="http://schemas.openxmlformats.org/officeDocument/2006/relationships/hyperlink" Target="https://barttorvik.com/team.php?team=BYU&amp;year=2021" TargetMode="External"/><Relationship Id="rId91" Type="http://schemas.openxmlformats.org/officeDocument/2006/relationships/hyperlink" Target="https://barttorvik.com/team.php?team=Minnesota&amp;year=2021" TargetMode="External"/><Relationship Id="rId145" Type="http://schemas.openxmlformats.org/officeDocument/2006/relationships/hyperlink" Target="https://barttorvik.com/team.php?team=Davidson&amp;year=2021" TargetMode="External"/><Relationship Id="rId166" Type="http://schemas.openxmlformats.org/officeDocument/2006/relationships/hyperlink" Target="https://barttorvik.com/team.php?team=Arizona+St.&amp;year=2021" TargetMode="External"/><Relationship Id="rId187" Type="http://schemas.openxmlformats.org/officeDocument/2006/relationships/hyperlink" Target="https://barttorvik.com/team.php?team=Oral+Roberts&amp;year=2021" TargetMode="External"/><Relationship Id="rId331" Type="http://schemas.openxmlformats.org/officeDocument/2006/relationships/hyperlink" Target="https://barttorvik.com/team.php?team=Utah+Tech&amp;year=2021" TargetMode="External"/><Relationship Id="rId352" Type="http://schemas.openxmlformats.org/officeDocument/2006/relationships/hyperlink" Target="https://barttorvik.com/trank.php?&amp;begin=20201101&amp;end=20210308&amp;conlimit=All&amp;year=2021&amp;top=0&amp;venue=All&amp;type=N&amp;mingames=0&amp;quad=5&amp;rpi=" TargetMode="External"/><Relationship Id="rId373" Type="http://schemas.openxmlformats.org/officeDocument/2006/relationships/hyperlink" Target="https://barttorvik.com/team.php?team=Tennessee+Tech&amp;year=2021" TargetMode="External"/><Relationship Id="rId394" Type="http://schemas.openxmlformats.org/officeDocument/2006/relationships/hyperlink" Target="https://barttorvik.com/team.php?team=Northern+Arizona&amp;year=2021" TargetMode="External"/><Relationship Id="rId408" Type="http://schemas.openxmlformats.org/officeDocument/2006/relationships/hyperlink" Target="https://barttorvik.com/team.php?team=Chicago+St.&amp;year=2021" TargetMode="External"/><Relationship Id="rId1" Type="http://schemas.openxmlformats.org/officeDocument/2006/relationships/hyperlink" Target="https://barttorvik.com/team.php?team=Clemson&amp;year=2021" TargetMode="External"/><Relationship Id="rId212" Type="http://schemas.openxmlformats.org/officeDocument/2006/relationships/hyperlink" Target="https://barttorvik.com/team.php?team=South+Carolina&amp;year=2021" TargetMode="External"/><Relationship Id="rId233" Type="http://schemas.openxmlformats.org/officeDocument/2006/relationships/hyperlink" Target="https://barttorvik.com/team.php?team=UNC+Greensboro&amp;year=2021" TargetMode="External"/><Relationship Id="rId254" Type="http://schemas.openxmlformats.org/officeDocument/2006/relationships/hyperlink" Target="https://barttorvik.com/team.php?team=St.+Francis+PA&amp;year=2021" TargetMode="External"/><Relationship Id="rId28" Type="http://schemas.openxmlformats.org/officeDocument/2006/relationships/hyperlink" Target="https://barttorvik.com/team.php?team=West+Virginia&amp;year=2021" TargetMode="External"/><Relationship Id="rId49" Type="http://schemas.openxmlformats.org/officeDocument/2006/relationships/hyperlink" Target="https://barttorvik.com/team.php?team=Michigan&amp;year=2021" TargetMode="External"/><Relationship Id="rId114" Type="http://schemas.openxmlformats.org/officeDocument/2006/relationships/hyperlink" Target="https://barttorvik.com/team.php?team=Nebraska&amp;year=2021" TargetMode="External"/><Relationship Id="rId275" Type="http://schemas.openxmlformats.org/officeDocument/2006/relationships/hyperlink" Target="https://barttorvik.com/team.php?team=Southeast+Missouri+St.&amp;year=2021" TargetMode="External"/><Relationship Id="rId296" Type="http://schemas.openxmlformats.org/officeDocument/2006/relationships/hyperlink" Target="https://barttorvik.com/team.php?team=Western+Michigan&amp;year=2021" TargetMode="External"/><Relationship Id="rId300" Type="http://schemas.openxmlformats.org/officeDocument/2006/relationships/hyperlink" Target="https://barttorvik.com/team.php?team=Seattle&amp;year=2021" TargetMode="External"/><Relationship Id="rId60" Type="http://schemas.openxmlformats.org/officeDocument/2006/relationships/hyperlink" Target="https://barttorvik.com/team.php?team=Ohio+St.&amp;year=2021" TargetMode="External"/><Relationship Id="rId81" Type="http://schemas.openxmlformats.org/officeDocument/2006/relationships/hyperlink" Target="https://barttorvik.com/team.php?team=Virginia&amp;year=2021" TargetMode="External"/><Relationship Id="rId135" Type="http://schemas.openxmlformats.org/officeDocument/2006/relationships/hyperlink" Target="https://barttorvik.com/team.php?team=Northwestern&amp;year=2021" TargetMode="External"/><Relationship Id="rId156" Type="http://schemas.openxmlformats.org/officeDocument/2006/relationships/hyperlink" Target="https://barttorvik.com/team.php?team=Loyola+Marymount&amp;year=2021" TargetMode="External"/><Relationship Id="rId177" Type="http://schemas.openxmlformats.org/officeDocument/2006/relationships/hyperlink" Target="https://barttorvik.com/team.php?team=North+Texas&amp;year=2021" TargetMode="External"/><Relationship Id="rId198" Type="http://schemas.openxmlformats.org/officeDocument/2006/relationships/hyperlink" Target="https://barttorvik.com/team.php?team=Saint+Peter%27s&amp;year=2021" TargetMode="External"/><Relationship Id="rId321" Type="http://schemas.openxmlformats.org/officeDocument/2006/relationships/hyperlink" Target="https://barttorvik.com/team.php?team=Nebraska+Omaha&amp;year=2021" TargetMode="External"/><Relationship Id="rId342" Type="http://schemas.openxmlformats.org/officeDocument/2006/relationships/hyperlink" Target="https://barttorvik.com/team.php?team=Fort+Wayne&amp;year=2021" TargetMode="External"/><Relationship Id="rId363" Type="http://schemas.openxmlformats.org/officeDocument/2006/relationships/hyperlink" Target="https://barttorvik.com/team.php?team=Stetson&amp;year=2021" TargetMode="External"/><Relationship Id="rId384" Type="http://schemas.openxmlformats.org/officeDocument/2006/relationships/hyperlink" Target="https://barttorvik.com/team.php?team=Howard&amp;year=2021" TargetMode="External"/><Relationship Id="rId202" Type="http://schemas.openxmlformats.org/officeDocument/2006/relationships/hyperlink" Target="https://barttorvik.com/team.php?team=Belmont&amp;year=2021" TargetMode="External"/><Relationship Id="rId223" Type="http://schemas.openxmlformats.org/officeDocument/2006/relationships/hyperlink" Target="https://barttorvik.com/team.php?team=VMI&amp;year=2021" TargetMode="External"/><Relationship Id="rId244" Type="http://schemas.openxmlformats.org/officeDocument/2006/relationships/hyperlink" Target="https://barttorvik.com/team.php?team=East+Tennessee+St.&amp;year=2021" TargetMode="External"/><Relationship Id="rId18" Type="http://schemas.openxmlformats.org/officeDocument/2006/relationships/hyperlink" Target="https://barttorvik.com/team.php?team=Texas&amp;year=2021" TargetMode="External"/><Relationship Id="rId39" Type="http://schemas.openxmlformats.org/officeDocument/2006/relationships/hyperlink" Target="https://barttorvik.com/team.php?team=Indiana&amp;year=2021" TargetMode="External"/><Relationship Id="rId265" Type="http://schemas.openxmlformats.org/officeDocument/2006/relationships/hyperlink" Target="https://barttorvik.com/team.php?team=Samford&amp;year=2021" TargetMode="External"/><Relationship Id="rId286" Type="http://schemas.openxmlformats.org/officeDocument/2006/relationships/hyperlink" Target="https://barttorvik.com/team.php?team=Valparaiso&amp;year=2021" TargetMode="External"/><Relationship Id="rId50" Type="http://schemas.openxmlformats.org/officeDocument/2006/relationships/hyperlink" Target="https://barttorvik.com/team.php?team=Michigan&amp;year=2021" TargetMode="External"/><Relationship Id="rId104" Type="http://schemas.openxmlformats.org/officeDocument/2006/relationships/hyperlink" Target="https://barttorvik.com/team.php?team=Florida+St.&amp;year=2021" TargetMode="External"/><Relationship Id="rId125" Type="http://schemas.openxmlformats.org/officeDocument/2006/relationships/hyperlink" Target="https://barttorvik.com/team.php?team=Alabama&amp;year=2021" TargetMode="External"/><Relationship Id="rId146" Type="http://schemas.openxmlformats.org/officeDocument/2006/relationships/hyperlink" Target="https://barttorvik.com/team.php?team=Georgetown&amp;year=2021" TargetMode="External"/><Relationship Id="rId167" Type="http://schemas.openxmlformats.org/officeDocument/2006/relationships/hyperlink" Target="https://barttorvik.com/team.php?team=South+Dakota+St.&amp;year=2021" TargetMode="External"/><Relationship Id="rId188" Type="http://schemas.openxmlformats.org/officeDocument/2006/relationships/hyperlink" Target="https://barttorvik.com/team.php?team=Mercer&amp;year=2021" TargetMode="External"/><Relationship Id="rId311" Type="http://schemas.openxmlformats.org/officeDocument/2006/relationships/hyperlink" Target="https://barttorvik.com/team.php?team=Illinois+St.&amp;year=2021" TargetMode="External"/><Relationship Id="rId332" Type="http://schemas.openxmlformats.org/officeDocument/2006/relationships/hyperlink" Target="https://barttorvik.com/team.php?team=Delaware&amp;year=2021" TargetMode="External"/><Relationship Id="rId353" Type="http://schemas.openxmlformats.org/officeDocument/2006/relationships/hyperlink" Target="https://barttorvik.com/team.php?team=Fairfield&amp;year=2021" TargetMode="External"/><Relationship Id="rId374" Type="http://schemas.openxmlformats.org/officeDocument/2006/relationships/hyperlink" Target="https://barttorvik.com/team.php?team=Cal+Poly&amp;year=2021" TargetMode="External"/><Relationship Id="rId395" Type="http://schemas.openxmlformats.org/officeDocument/2006/relationships/hyperlink" Target="https://barttorvik.com/team.php?team=Charleston+Southern&amp;year=2021" TargetMode="External"/><Relationship Id="rId409" Type="http://schemas.openxmlformats.org/officeDocument/2006/relationships/hyperlink" Target="https://barttorvik.com/team.php?team=Mississippi+Valley+St.&amp;year=2021" TargetMode="External"/><Relationship Id="rId71" Type="http://schemas.openxmlformats.org/officeDocument/2006/relationships/hyperlink" Target="https://barttorvik.com/team.php?team=LSU&amp;year=2021" TargetMode="External"/><Relationship Id="rId92" Type="http://schemas.openxmlformats.org/officeDocument/2006/relationships/hyperlink" Target="https://barttorvik.com/team.php?team=Furman&amp;year=2021" TargetMode="External"/><Relationship Id="rId213" Type="http://schemas.openxmlformats.org/officeDocument/2006/relationships/hyperlink" Target="https://barttorvik.com/trank.php?&amp;begin=20201101&amp;end=20210308&amp;conlimit=All&amp;year=2021&amp;top=0&amp;venue=All&amp;type=N&amp;mingames=0&amp;quad=5&amp;rpi=" TargetMode="External"/><Relationship Id="rId234" Type="http://schemas.openxmlformats.org/officeDocument/2006/relationships/hyperlink" Target="https://barttorvik.com/team.php?team=Old+Dominion&amp;year=2021" TargetMode="External"/><Relationship Id="rId2" Type="http://schemas.openxmlformats.org/officeDocument/2006/relationships/hyperlink" Target="https://barttorvik.com/team.php?team=Clemson&amp;year=2021" TargetMode="External"/><Relationship Id="rId29" Type="http://schemas.openxmlformats.org/officeDocument/2006/relationships/hyperlink" Target="https://barttorvik.com/team.php?team=West+Virginia&amp;year=2021" TargetMode="External"/><Relationship Id="rId255" Type="http://schemas.openxmlformats.org/officeDocument/2006/relationships/hyperlink" Target="https://barttorvik.com/team.php?team=Saint+Joseph%27s&amp;year=2021" TargetMode="External"/><Relationship Id="rId276" Type="http://schemas.openxmlformats.org/officeDocument/2006/relationships/hyperlink" Target="https://barttorvik.com/team.php?team=Central+Arkansas&amp;year=2021" TargetMode="External"/><Relationship Id="rId297" Type="http://schemas.openxmlformats.org/officeDocument/2006/relationships/hyperlink" Target="https://barttorvik.com/team.php?team=Iowa+St.&amp;year=2021" TargetMode="External"/><Relationship Id="rId40" Type="http://schemas.openxmlformats.org/officeDocument/2006/relationships/hyperlink" Target="https://barttorvik.com/team.php?team=Mississippi&amp;year=2021" TargetMode="External"/><Relationship Id="rId115" Type="http://schemas.openxmlformats.org/officeDocument/2006/relationships/hyperlink" Target="https://barttorvik.com/team.php?team=Mississippi+St.&amp;year=2021" TargetMode="External"/><Relationship Id="rId136" Type="http://schemas.openxmlformats.org/officeDocument/2006/relationships/hyperlink" Target="https://barttorvik.com/team.php?team=Utah&amp;year=2021" TargetMode="External"/><Relationship Id="rId157" Type="http://schemas.openxmlformats.org/officeDocument/2006/relationships/hyperlink" Target="https://barttorvik.com/team.php?team=Grand+Canyon&amp;year=2021" TargetMode="External"/><Relationship Id="rId178" Type="http://schemas.openxmlformats.org/officeDocument/2006/relationships/hyperlink" Target="https://barttorvik.com/team.php?team=North+Texas&amp;year=2021" TargetMode="External"/><Relationship Id="rId301" Type="http://schemas.openxmlformats.org/officeDocument/2006/relationships/hyperlink" Target="https://barttorvik.com/team.php?team=Appalachian+St.&amp;year=2021" TargetMode="External"/><Relationship Id="rId322" Type="http://schemas.openxmlformats.org/officeDocument/2006/relationships/hyperlink" Target="https://barttorvik.com/team.php?team=Sam+Houston+St.&amp;year=2021" TargetMode="External"/><Relationship Id="rId343" Type="http://schemas.openxmlformats.org/officeDocument/2006/relationships/hyperlink" Target="https://barttorvik.com/team.php?team=Stephen+F.+Austin&amp;year=2021" TargetMode="External"/><Relationship Id="rId364" Type="http://schemas.openxmlformats.org/officeDocument/2006/relationships/hyperlink" Target="https://barttorvik.com/team.php?team=Northwestern+St.&amp;year=2021" TargetMode="External"/><Relationship Id="rId61" Type="http://schemas.openxmlformats.org/officeDocument/2006/relationships/hyperlink" Target="https://barttorvik.com/team.php?team=Rutgers&amp;year=2021" TargetMode="External"/><Relationship Id="rId82" Type="http://schemas.openxmlformats.org/officeDocument/2006/relationships/hyperlink" Target="https://barttorvik.com/team.php?team=UCLA&amp;year=2021" TargetMode="External"/><Relationship Id="rId199" Type="http://schemas.openxmlformats.org/officeDocument/2006/relationships/hyperlink" Target="https://barttorvik.com/team.php?team=Santa+Clara&amp;year=2021" TargetMode="External"/><Relationship Id="rId203" Type="http://schemas.openxmlformats.org/officeDocument/2006/relationships/hyperlink" Target="https://barttorvik.com/team.php?team=Duquesne&amp;year=2021" TargetMode="External"/><Relationship Id="rId385" Type="http://schemas.openxmlformats.org/officeDocument/2006/relationships/hyperlink" Target="https://barttorvik.com/team.php?team=Denver&amp;year=2021" TargetMode="External"/><Relationship Id="rId19" Type="http://schemas.openxmlformats.org/officeDocument/2006/relationships/hyperlink" Target="https://barttorvik.com/team.php?team=Penn+St.&amp;year=2021" TargetMode="External"/><Relationship Id="rId224" Type="http://schemas.openxmlformats.org/officeDocument/2006/relationships/hyperlink" Target="https://barttorvik.com/team.php?team=Kansas+St.&amp;year=2021" TargetMode="External"/><Relationship Id="rId245" Type="http://schemas.openxmlformats.org/officeDocument/2006/relationships/hyperlink" Target="https://barttorvik.com/team.php?team=Iona&amp;year=2021" TargetMode="External"/><Relationship Id="rId266" Type="http://schemas.openxmlformats.org/officeDocument/2006/relationships/hyperlink" Target="https://barttorvik.com/team.php?team=Nicholls+St.&amp;year=2021" TargetMode="External"/><Relationship Id="rId287" Type="http://schemas.openxmlformats.org/officeDocument/2006/relationships/hyperlink" Target="https://barttorvik.com/team.php?team=Longwood&amp;year=2021" TargetMode="External"/><Relationship Id="rId410" Type="http://schemas.openxmlformats.org/officeDocument/2006/relationships/hyperlink" Target="https://barttorvik.com/trank.php?&amp;begin=20201101&amp;end=20210308&amp;conlimit=All&amp;year=2021&amp;top=0&amp;venue=All&amp;type=N&amp;mingames=0&amp;quad=5&amp;rpi=" TargetMode="External"/><Relationship Id="rId30" Type="http://schemas.openxmlformats.org/officeDocument/2006/relationships/hyperlink" Target="https://barttorvik.com/team.php?team=Wright+St.&amp;year=2021" TargetMode="External"/><Relationship Id="rId105" Type="http://schemas.openxmlformats.org/officeDocument/2006/relationships/hyperlink" Target="https://barttorvik.com/team.php?team=Louisville&amp;year=2021" TargetMode="External"/><Relationship Id="rId126" Type="http://schemas.openxmlformats.org/officeDocument/2006/relationships/hyperlink" Target="https://barttorvik.com/team.php?team=Alabama&amp;year=2021" TargetMode="External"/><Relationship Id="rId147" Type="http://schemas.openxmlformats.org/officeDocument/2006/relationships/hyperlink" Target="https://barttorvik.com/team.php?team=Georgetown&amp;year=2021" TargetMode="External"/><Relationship Id="rId168" Type="http://schemas.openxmlformats.org/officeDocument/2006/relationships/hyperlink" Target="https://barttorvik.com/team.php?team=Northern+Iowa&amp;year=2021" TargetMode="External"/><Relationship Id="rId312" Type="http://schemas.openxmlformats.org/officeDocument/2006/relationships/hyperlink" Target="https://barttorvik.com/team.php?team=Campbell&amp;year=2021" TargetMode="External"/><Relationship Id="rId333" Type="http://schemas.openxmlformats.org/officeDocument/2006/relationships/hyperlink" Target="https://barttorvik.com/team.php?team=North+Dakota&amp;year=2021" TargetMode="External"/><Relationship Id="rId354" Type="http://schemas.openxmlformats.org/officeDocument/2006/relationships/hyperlink" Target="https://barttorvik.com/team.php?team=Oakland&amp;year=2021" TargetMode="External"/><Relationship Id="rId51" Type="http://schemas.openxmlformats.org/officeDocument/2006/relationships/hyperlink" Target="https://barttorvik.com/team.php?team=Saint+Louis&amp;year=2021" TargetMode="External"/><Relationship Id="rId72" Type="http://schemas.openxmlformats.org/officeDocument/2006/relationships/hyperlink" Target="https://barttorvik.com/team.php?team=LSU&amp;year=2021" TargetMode="External"/><Relationship Id="rId93" Type="http://schemas.openxmlformats.org/officeDocument/2006/relationships/hyperlink" Target="https://barttorvik.com/team.php?team=Maryland&amp;year=2021" TargetMode="External"/><Relationship Id="rId189" Type="http://schemas.openxmlformats.org/officeDocument/2006/relationships/hyperlink" Target="https://barttorvik.com/team.php?team=Southern+Utah&amp;year=2021" TargetMode="External"/><Relationship Id="rId375" Type="http://schemas.openxmlformats.org/officeDocument/2006/relationships/hyperlink" Target="https://barttorvik.com/team.php?team=USC+Upstate&amp;year=2021" TargetMode="External"/><Relationship Id="rId396" Type="http://schemas.openxmlformats.org/officeDocument/2006/relationships/hyperlink" Target="https://barttorvik.com/team.php?team=Tennessee+Martin&amp;year=2021" TargetMode="External"/><Relationship Id="rId3" Type="http://schemas.openxmlformats.org/officeDocument/2006/relationships/hyperlink" Target="https://barttorvik.com/team.php?team=Tennessee&amp;year=2021" TargetMode="External"/><Relationship Id="rId214" Type="http://schemas.openxmlformats.org/officeDocument/2006/relationships/hyperlink" Target="https://barttorvik.com/team.php?team=Utah+St.&amp;year=2021" TargetMode="External"/><Relationship Id="rId235" Type="http://schemas.openxmlformats.org/officeDocument/2006/relationships/hyperlink" Target="https://barttorvik.com/team.php?team=Northeastern&amp;year=2021" TargetMode="External"/><Relationship Id="rId256" Type="http://schemas.openxmlformats.org/officeDocument/2006/relationships/hyperlink" Target="https://barttorvik.com/team.php?team=Bowling+Green&amp;year=2021" TargetMode="External"/><Relationship Id="rId277" Type="http://schemas.openxmlformats.org/officeDocument/2006/relationships/hyperlink" Target="https://barttorvik.com/team.php?team=The+Citadel&amp;year=2021" TargetMode="External"/><Relationship Id="rId298" Type="http://schemas.openxmlformats.org/officeDocument/2006/relationships/hyperlink" Target="https://barttorvik.com/trank.php?&amp;begin=20201101&amp;end=20210308&amp;conlimit=All&amp;year=2021&amp;top=0&amp;venue=All&amp;type=N&amp;mingames=0&amp;quad=5&amp;rpi=" TargetMode="External"/><Relationship Id="rId400" Type="http://schemas.openxmlformats.org/officeDocument/2006/relationships/hyperlink" Target="https://barttorvik.com/team.php?team=Northern+Illinois&amp;year=2021" TargetMode="External"/><Relationship Id="rId116" Type="http://schemas.openxmlformats.org/officeDocument/2006/relationships/hyperlink" Target="https://barttorvik.com/team.php?team=Virginia+Tech&amp;year=2021" TargetMode="External"/><Relationship Id="rId137" Type="http://schemas.openxmlformats.org/officeDocument/2006/relationships/hyperlink" Target="https://barttorvik.com/team.php?team=Toledo&amp;year=2021" TargetMode="External"/><Relationship Id="rId158" Type="http://schemas.openxmlformats.org/officeDocument/2006/relationships/hyperlink" Target="https://barttorvik.com/team.php?team=Grand+Canyon&amp;year=2021" TargetMode="External"/><Relationship Id="rId302" Type="http://schemas.openxmlformats.org/officeDocument/2006/relationships/hyperlink" Target="https://barttorvik.com/team.php?team=Appalachian+St.&amp;year=2021" TargetMode="External"/><Relationship Id="rId323" Type="http://schemas.openxmlformats.org/officeDocument/2006/relationships/hyperlink" Target="https://barttorvik.com/team.php?team=Prairie+View+A%26M&amp;year=2021" TargetMode="External"/><Relationship Id="rId344" Type="http://schemas.openxmlformats.org/officeDocument/2006/relationships/hyperlink" Target="https://barttorvik.com/team.php?team=UMKC&amp;year=2021" TargetMode="External"/><Relationship Id="rId20" Type="http://schemas.openxmlformats.org/officeDocument/2006/relationships/hyperlink" Target="https://barttorvik.com/team.php?team=Texas+Tech&amp;year=2021" TargetMode="External"/><Relationship Id="rId41" Type="http://schemas.openxmlformats.org/officeDocument/2006/relationships/hyperlink" Target="https://barttorvik.com/team.php?team=North+Carolina+St.&amp;year=2021" TargetMode="External"/><Relationship Id="rId62" Type="http://schemas.openxmlformats.org/officeDocument/2006/relationships/hyperlink" Target="https://barttorvik.com/team.php?team=Rutgers&amp;year=2021" TargetMode="External"/><Relationship Id="rId83" Type="http://schemas.openxmlformats.org/officeDocument/2006/relationships/hyperlink" Target="https://barttorvik.com/team.php?team=UCLA&amp;year=2021" TargetMode="External"/><Relationship Id="rId179" Type="http://schemas.openxmlformats.org/officeDocument/2006/relationships/hyperlink" Target="https://barttorvik.com/team.php?team=UC+Irvine&amp;year=2021" TargetMode="External"/><Relationship Id="rId365" Type="http://schemas.openxmlformats.org/officeDocument/2006/relationships/hyperlink" Target="https://barttorvik.com/team.php?team=Sacramento+St.&amp;year=2021" TargetMode="External"/><Relationship Id="rId386" Type="http://schemas.openxmlformats.org/officeDocument/2006/relationships/hyperlink" Target="https://barttorvik.com/team.php?team=Robert+Morris&amp;year=2021" TargetMode="External"/><Relationship Id="rId190" Type="http://schemas.openxmlformats.org/officeDocument/2006/relationships/hyperlink" Target="https://barttorvik.com/team.php?team=California&amp;year=2021" TargetMode="External"/><Relationship Id="rId204" Type="http://schemas.openxmlformats.org/officeDocument/2006/relationships/hyperlink" Target="https://barttorvik.com/team.php?team=Cal+St.+Bakersfield&amp;year=2021" TargetMode="External"/><Relationship Id="rId225" Type="http://schemas.openxmlformats.org/officeDocument/2006/relationships/hyperlink" Target="https://barttorvik.com/team.php?team=UT+Arlington&amp;year=2021" TargetMode="External"/><Relationship Id="rId246" Type="http://schemas.openxmlformats.org/officeDocument/2006/relationships/hyperlink" Target="https://barttorvik.com/team.php?team=Iona&amp;year=2021" TargetMode="External"/><Relationship Id="rId267" Type="http://schemas.openxmlformats.org/officeDocument/2006/relationships/hyperlink" Target="https://barttorvik.com/team.php?team=Youngstown+St.&amp;year=2021" TargetMode="External"/><Relationship Id="rId288" Type="http://schemas.openxmlformats.org/officeDocument/2006/relationships/hyperlink" Target="https://barttorvik.com/team.php?team=Washington&amp;year=2021" TargetMode="External"/><Relationship Id="rId106" Type="http://schemas.openxmlformats.org/officeDocument/2006/relationships/hyperlink" Target="https://barttorvik.com/team.php?team=Liberty&amp;year=2021" TargetMode="External"/><Relationship Id="rId127" Type="http://schemas.openxmlformats.org/officeDocument/2006/relationships/hyperlink" Target="https://barttorvik.com/team.php?team=Kansas&amp;year=2021" TargetMode="External"/><Relationship Id="rId313" Type="http://schemas.openxmlformats.org/officeDocument/2006/relationships/hyperlink" Target="https://barttorvik.com/team.php?team=Idaho&amp;year=2021" TargetMode="External"/><Relationship Id="rId10" Type="http://schemas.openxmlformats.org/officeDocument/2006/relationships/hyperlink" Target="https://barttorvik.com/team.php?team=Baylor&amp;year=2021" TargetMode="External"/><Relationship Id="rId31" Type="http://schemas.openxmlformats.org/officeDocument/2006/relationships/hyperlink" Target="https://barttorvik.com/team.php?team=Boise+St.&amp;year=2021" TargetMode="External"/><Relationship Id="rId52" Type="http://schemas.openxmlformats.org/officeDocument/2006/relationships/hyperlink" Target="https://barttorvik.com/team.php?team=Florida&amp;year=2021" TargetMode="External"/><Relationship Id="rId73" Type="http://schemas.openxmlformats.org/officeDocument/2006/relationships/hyperlink" Target="https://barttorvik.com/team.php?team=UC+Santa+Barbara&amp;year=2021" TargetMode="External"/><Relationship Id="rId94" Type="http://schemas.openxmlformats.org/officeDocument/2006/relationships/hyperlink" Target="https://barttorvik.com/team.php?team=Maryland&amp;year=2021" TargetMode="External"/><Relationship Id="rId148" Type="http://schemas.openxmlformats.org/officeDocument/2006/relationships/hyperlink" Target="https://barttorvik.com/team.php?team=Duke&amp;year=2021" TargetMode="External"/><Relationship Id="rId169" Type="http://schemas.openxmlformats.org/officeDocument/2006/relationships/hyperlink" Target="https://barttorvik.com/team.php?team=New+Mexico&amp;year=2021" TargetMode="External"/><Relationship Id="rId334" Type="http://schemas.openxmlformats.org/officeDocument/2006/relationships/hyperlink" Target="https://barttorvik.com/team.php?team=UTSA&amp;year=2021" TargetMode="External"/><Relationship Id="rId355" Type="http://schemas.openxmlformats.org/officeDocument/2006/relationships/hyperlink" Target="https://barttorvik.com/team.php?team=Southeastern+Louisiana&amp;year=2021" TargetMode="External"/><Relationship Id="rId376" Type="http://schemas.openxmlformats.org/officeDocument/2006/relationships/hyperlink" Target="https://barttorvik.com/team.php?team=Texas+A%26M+Corpus+Chris&amp;year=2021" TargetMode="External"/><Relationship Id="rId397" Type="http://schemas.openxmlformats.org/officeDocument/2006/relationships/hyperlink" Target="https://barttorvik.com/team.php?team=Houston+Christian&amp;year=2021" TargetMode="External"/><Relationship Id="rId4" Type="http://schemas.openxmlformats.org/officeDocument/2006/relationships/hyperlink" Target="https://barttorvik.com/team.php?team=Tennessee&amp;year=2021" TargetMode="External"/><Relationship Id="rId180" Type="http://schemas.openxmlformats.org/officeDocument/2006/relationships/hyperlink" Target="https://barttorvik.com/team.php?team=Texas+A%26M&amp;year=2021" TargetMode="External"/><Relationship Id="rId215" Type="http://schemas.openxmlformats.org/officeDocument/2006/relationships/hyperlink" Target="https://barttorvik.com/team.php?team=Utah+St.&amp;year=2021" TargetMode="External"/><Relationship Id="rId236" Type="http://schemas.openxmlformats.org/officeDocument/2006/relationships/hyperlink" Target="https://barttorvik.com/team.php?team=UNLV&amp;year=2021" TargetMode="External"/><Relationship Id="rId257" Type="http://schemas.openxmlformats.org/officeDocument/2006/relationships/hyperlink" Target="https://barttorvik.com/team.php?team=Elon&amp;year=2021" TargetMode="External"/><Relationship Id="rId278" Type="http://schemas.openxmlformats.org/officeDocument/2006/relationships/hyperlink" Target="https://barttorvik.com/team.php?team=Eastern+Illinois&amp;year=2021" TargetMode="External"/><Relationship Id="rId401" Type="http://schemas.openxmlformats.org/officeDocument/2006/relationships/hyperlink" Target="https://barttorvik.com/team.php?team=Wagner&amp;year=2021" TargetMode="External"/><Relationship Id="rId303" Type="http://schemas.openxmlformats.org/officeDocument/2006/relationships/hyperlink" Target="https://barttorvik.com/team.php?team=Austin+Peay&amp;year=2021" TargetMode="External"/><Relationship Id="rId42" Type="http://schemas.openxmlformats.org/officeDocument/2006/relationships/hyperlink" Target="https://barttorvik.com/team.php?team=Villanova&amp;year=2021" TargetMode="External"/><Relationship Id="rId84" Type="http://schemas.openxmlformats.org/officeDocument/2006/relationships/hyperlink" Target="https://barttorvik.com/team.php?team=Kent+St.&amp;year=2021" TargetMode="External"/><Relationship Id="rId138" Type="http://schemas.openxmlformats.org/officeDocument/2006/relationships/hyperlink" Target="https://barttorvik.com/team.php?team=Eastern+Kentucky&amp;year=2021" TargetMode="External"/><Relationship Id="rId345" Type="http://schemas.openxmlformats.org/officeDocument/2006/relationships/hyperlink" Target="https://barttorvik.com/team.php?team=UC+San+Diego&amp;year=2021" TargetMode="External"/><Relationship Id="rId387" Type="http://schemas.openxmlformats.org/officeDocument/2006/relationships/hyperlink" Target="https://barttorvik.com/team.php?team=Arkansas+Pine+Bluff&amp;year=2021" TargetMode="External"/><Relationship Id="rId191" Type="http://schemas.openxmlformats.org/officeDocument/2006/relationships/hyperlink" Target="https://barttorvik.com/team.php?team=Gardner+Webb&amp;year=2021" TargetMode="External"/><Relationship Id="rId205" Type="http://schemas.openxmlformats.org/officeDocument/2006/relationships/hyperlink" Target="https://barttorvik.com/team.php?team=Oregon+St.&amp;year=2021" TargetMode="External"/><Relationship Id="rId247" Type="http://schemas.openxmlformats.org/officeDocument/2006/relationships/hyperlink" Target="https://barttorvik.com/team.php?team=Alabama+A%26M&amp;year=2021" TargetMode="External"/><Relationship Id="rId107" Type="http://schemas.openxmlformats.org/officeDocument/2006/relationships/hyperlink" Target="https://barttorvik.com/team.php?team=Liberty&amp;year=2021" TargetMode="External"/><Relationship Id="rId289" Type="http://schemas.openxmlformats.org/officeDocument/2006/relationships/hyperlink" Target="https://barttorvik.com/team.php?team=Hartford&amp;year=2021" TargetMode="External"/><Relationship Id="rId11" Type="http://schemas.openxmlformats.org/officeDocument/2006/relationships/hyperlink" Target="https://barttorvik.com/team.php?team=Houston&amp;year=2021" TargetMode="External"/><Relationship Id="rId53" Type="http://schemas.openxmlformats.org/officeDocument/2006/relationships/hyperlink" Target="https://barttorvik.com/team.php?team=Florida&amp;year=2021" TargetMode="External"/><Relationship Id="rId149" Type="http://schemas.openxmlformats.org/officeDocument/2006/relationships/hyperlink" Target="https://barttorvik.com/team.php?team=Providence&amp;year=2021" TargetMode="External"/><Relationship Id="rId314" Type="http://schemas.openxmlformats.org/officeDocument/2006/relationships/hyperlink" Target="https://barttorvik.com/team.php?team=George+Washington&amp;year=2021" TargetMode="External"/><Relationship Id="rId356" Type="http://schemas.openxmlformats.org/officeDocument/2006/relationships/hyperlink" Target="https://barttorvik.com/team.php?team=North+Florida&amp;year=2021" TargetMode="External"/><Relationship Id="rId398" Type="http://schemas.openxmlformats.org/officeDocument/2006/relationships/hyperlink" Target="https://barttorvik.com/team.php?team=Jackson+St.&amp;year=2021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UC+Santa+Barbara&amp;year=2021" TargetMode="External"/><Relationship Id="rId671" Type="http://schemas.openxmlformats.org/officeDocument/2006/relationships/hyperlink" Target="https://barttorvik.com/team.php?team=Kansas+St.&amp;year=2021" TargetMode="External"/><Relationship Id="rId769" Type="http://schemas.openxmlformats.org/officeDocument/2006/relationships/hyperlink" Target="https://barttorvik.com/team.php?team=Cal+St.+Fullerton&amp;year=2021" TargetMode="External"/><Relationship Id="rId21" Type="http://schemas.openxmlformats.org/officeDocument/2006/relationships/hyperlink" Target="https://barttorvik.com/team.php?team=Connecticut&amp;year=2021" TargetMode="External"/><Relationship Id="rId324" Type="http://schemas.openxmlformats.org/officeDocument/2006/relationships/hyperlink" Target="https://barttorvik.com/team.php?team=Youngstown+St.&amp;year=2021" TargetMode="External"/><Relationship Id="rId531" Type="http://schemas.openxmlformats.org/officeDocument/2006/relationships/hyperlink" Target="https://barttorvik.com/team.php?team=Georgia+Tech&amp;year=2021" TargetMode="External"/><Relationship Id="rId629" Type="http://schemas.openxmlformats.org/officeDocument/2006/relationships/hyperlink" Target="https://barttorvik.com/team.php?team=UNC+Greensboro&amp;year=2021" TargetMode="External"/><Relationship Id="rId170" Type="http://schemas.openxmlformats.org/officeDocument/2006/relationships/hyperlink" Target="https://barttorvik.com/team.php?team=Dayton&amp;year=2021" TargetMode="External"/><Relationship Id="rId836" Type="http://schemas.openxmlformats.org/officeDocument/2006/relationships/hyperlink" Target="https://barttorvik.com/team.php?team=Northern+Illinois&amp;year=2021" TargetMode="External"/><Relationship Id="rId268" Type="http://schemas.openxmlformats.org/officeDocument/2006/relationships/hyperlink" Target="https://barttorvik.com/team.php?team=San+Diego&amp;year=2021" TargetMode="External"/><Relationship Id="rId475" Type="http://schemas.openxmlformats.org/officeDocument/2006/relationships/hyperlink" Target="https://barttorvik.com/team.php?team=Kansas&amp;year=2021" TargetMode="External"/><Relationship Id="rId682" Type="http://schemas.openxmlformats.org/officeDocument/2006/relationships/hyperlink" Target="https://barttorvik.com/team.php?team=Texas+St.&amp;year=2021" TargetMode="External"/><Relationship Id="rId32" Type="http://schemas.openxmlformats.org/officeDocument/2006/relationships/hyperlink" Target="https://barttorvik.com/team.php?team=West+Virginia&amp;year=2021" TargetMode="External"/><Relationship Id="rId128" Type="http://schemas.openxmlformats.org/officeDocument/2006/relationships/hyperlink" Target="https://barttorvik.com/trank.php?&amp;begin=20201101&amp;end=20210315&amp;conlimit=All&amp;year=2021&amp;top=0&amp;venue=A-N&amp;type=All&amp;mingames=0&amp;quad=5&amp;rpi=" TargetMode="External"/><Relationship Id="rId335" Type="http://schemas.openxmlformats.org/officeDocument/2006/relationships/hyperlink" Target="https://barttorvik.com/team.php?team=Western+Michigan&amp;year=2021" TargetMode="External"/><Relationship Id="rId542" Type="http://schemas.openxmlformats.org/officeDocument/2006/relationships/hyperlink" Target="https://barttorvik.com/team.php?team=Kentucky&amp;year=2021" TargetMode="External"/><Relationship Id="rId181" Type="http://schemas.openxmlformats.org/officeDocument/2006/relationships/hyperlink" Target="https://barttorvik.com/team.php?team=Temple&amp;year=2021" TargetMode="External"/><Relationship Id="rId402" Type="http://schemas.openxmlformats.org/officeDocument/2006/relationships/hyperlink" Target="https://barttorvik.com/team.php?team=Fordham&amp;year=2021" TargetMode="External"/><Relationship Id="rId847" Type="http://schemas.openxmlformats.org/officeDocument/2006/relationships/hyperlink" Target="https://barttorvik.com/team.php?team=Northern+Arizona&amp;year=2021" TargetMode="External"/><Relationship Id="rId279" Type="http://schemas.openxmlformats.org/officeDocument/2006/relationships/hyperlink" Target="https://barttorvik.com/team.php?team=Cal+Baptist&amp;year=2021" TargetMode="External"/><Relationship Id="rId486" Type="http://schemas.openxmlformats.org/officeDocument/2006/relationships/hyperlink" Target="https://barttorvik.com/team.php?team=West+Virginia&amp;year=2021" TargetMode="External"/><Relationship Id="rId693" Type="http://schemas.openxmlformats.org/officeDocument/2006/relationships/hyperlink" Target="https://barttorvik.com/team.php?team=Drexel&amp;year=2021" TargetMode="External"/><Relationship Id="rId707" Type="http://schemas.openxmlformats.org/officeDocument/2006/relationships/hyperlink" Target="https://barttorvik.com/team.php?team=Charlotte&amp;year=2021" TargetMode="External"/><Relationship Id="rId43" Type="http://schemas.openxmlformats.org/officeDocument/2006/relationships/hyperlink" Target="https://barttorvik.com/team.php?team=Missouri&amp;year=2021" TargetMode="External"/><Relationship Id="rId139" Type="http://schemas.openxmlformats.org/officeDocument/2006/relationships/hyperlink" Target="https://barttorvik.com/team.php?team=Missouri+St.&amp;year=2021" TargetMode="External"/><Relationship Id="rId346" Type="http://schemas.openxmlformats.org/officeDocument/2006/relationships/hyperlink" Target="https://barttorvik.com/team.php?team=Fort+Wayne&amp;year=2021" TargetMode="External"/><Relationship Id="rId553" Type="http://schemas.openxmlformats.org/officeDocument/2006/relationships/hyperlink" Target="https://barttorvik.com/team.php?team=Stanford&amp;year=2021" TargetMode="External"/><Relationship Id="rId760" Type="http://schemas.openxmlformats.org/officeDocument/2006/relationships/hyperlink" Target="https://barttorvik.com/team.php?team=Norfolk+St.&amp;year=2021" TargetMode="External"/><Relationship Id="rId192" Type="http://schemas.openxmlformats.org/officeDocument/2006/relationships/hyperlink" Target="https://barttorvik.com/team.php?team=Army&amp;year=2021" TargetMode="External"/><Relationship Id="rId206" Type="http://schemas.openxmlformats.org/officeDocument/2006/relationships/hyperlink" Target="https://barttorvik.com/team.php?team=Bryant&amp;year=2021" TargetMode="External"/><Relationship Id="rId413" Type="http://schemas.openxmlformats.org/officeDocument/2006/relationships/hyperlink" Target="https://barttorvik.com/team.php?team=Houston+Christian&amp;year=2021" TargetMode="External"/><Relationship Id="rId497" Type="http://schemas.openxmlformats.org/officeDocument/2006/relationships/hyperlink" Target="https://barttorvik.com/team.php?team=Texas&amp;year=2021" TargetMode="External"/><Relationship Id="rId620" Type="http://schemas.openxmlformats.org/officeDocument/2006/relationships/hyperlink" Target="https://barttorvik.com/team.php?team=South+Dakota+St.&amp;year=2021" TargetMode="External"/><Relationship Id="rId718" Type="http://schemas.openxmlformats.org/officeDocument/2006/relationships/hyperlink" Target="https://barttorvik.com/team.php?team=Stetson&amp;year=2021" TargetMode="External"/><Relationship Id="rId357" Type="http://schemas.openxmlformats.org/officeDocument/2006/relationships/hyperlink" Target="https://barttorvik.com/team.php?team=SIU+Edwardsville&amp;year=2021" TargetMode="External"/><Relationship Id="rId54" Type="http://schemas.openxmlformats.org/officeDocument/2006/relationships/hyperlink" Target="https://barttorvik.com/team.php?team=Oregon&amp;year=2021" TargetMode="External"/><Relationship Id="rId217" Type="http://schemas.openxmlformats.org/officeDocument/2006/relationships/hyperlink" Target="https://barttorvik.com/trank.php?&amp;begin=20201101&amp;end=20210315&amp;conlimit=All&amp;year=2021&amp;top=0&amp;venue=A-N&amp;type=All&amp;mingames=0&amp;quad=5&amp;rpi=" TargetMode="External"/><Relationship Id="rId564" Type="http://schemas.openxmlformats.org/officeDocument/2006/relationships/hyperlink" Target="https://barttorvik.com/team.php?team=Georgetown&amp;year=2021" TargetMode="External"/><Relationship Id="rId771" Type="http://schemas.openxmlformats.org/officeDocument/2006/relationships/hyperlink" Target="https://barttorvik.com/team.php?team=Eastern+Michigan&amp;year=2021" TargetMode="External"/><Relationship Id="rId424" Type="http://schemas.openxmlformats.org/officeDocument/2006/relationships/hyperlink" Target="https://barttorvik.com/team.php?team=Alabama+St.&amp;year=2021" TargetMode="External"/><Relationship Id="rId631" Type="http://schemas.openxmlformats.org/officeDocument/2006/relationships/hyperlink" Target="https://barttorvik.com/team.php?team=Old+Dominion&amp;year=2021" TargetMode="External"/><Relationship Id="rId729" Type="http://schemas.openxmlformats.org/officeDocument/2006/relationships/hyperlink" Target="https://barttorvik.com/trank.php?&amp;begin=20201101&amp;end=20210315&amp;conlimit=All&amp;year=2021&amp;top=0&amp;venue=H&amp;type=All&amp;mingames=0&amp;quad=5&amp;rpi=" TargetMode="External"/><Relationship Id="rId270" Type="http://schemas.openxmlformats.org/officeDocument/2006/relationships/hyperlink" Target="https://barttorvik.com/team.php?team=Fresno+St.&amp;year=2021" TargetMode="External"/><Relationship Id="rId65" Type="http://schemas.openxmlformats.org/officeDocument/2006/relationships/hyperlink" Target="https://barttorvik.com/team.php?team=Colgate&amp;year=2021" TargetMode="External"/><Relationship Id="rId130" Type="http://schemas.openxmlformats.org/officeDocument/2006/relationships/hyperlink" Target="https://barttorvik.com/team.php?team=Clemson&amp;year=2021" TargetMode="External"/><Relationship Id="rId368" Type="http://schemas.openxmlformats.org/officeDocument/2006/relationships/hyperlink" Target="https://barttorvik.com/team.php?team=St.+Francis+NY&amp;year=2021" TargetMode="External"/><Relationship Id="rId575" Type="http://schemas.openxmlformats.org/officeDocument/2006/relationships/hyperlink" Target="https://barttorvik.com/team.php?team=Notre+Dame&amp;year=2021" TargetMode="External"/><Relationship Id="rId782" Type="http://schemas.openxmlformats.org/officeDocument/2006/relationships/hyperlink" Target="https://barttorvik.com/trank.php?&amp;begin=20201101&amp;end=20210315&amp;conlimit=All&amp;year=2021&amp;top=0&amp;venue=H&amp;type=All&amp;mingames=0&amp;quad=5&amp;rpi=" TargetMode="External"/><Relationship Id="rId172" Type="http://schemas.openxmlformats.org/officeDocument/2006/relationships/hyperlink" Target="https://barttorvik.com/team.php?team=Cincinnati&amp;year=2021" TargetMode="External"/><Relationship Id="rId228" Type="http://schemas.openxmlformats.org/officeDocument/2006/relationships/hyperlink" Target="https://barttorvik.com/team.php?team=Jacksonville+St.&amp;year=2021" TargetMode="External"/><Relationship Id="rId435" Type="http://schemas.openxmlformats.org/officeDocument/2006/relationships/hyperlink" Target="https://barttorvik.com/team.php?team=Baylor&amp;year=2021" TargetMode="External"/><Relationship Id="rId477" Type="http://schemas.openxmlformats.org/officeDocument/2006/relationships/hyperlink" Target="https://barttorvik.com/team.php?team=LSU&amp;year=2021" TargetMode="External"/><Relationship Id="rId600" Type="http://schemas.openxmlformats.org/officeDocument/2006/relationships/hyperlink" Target="https://barttorvik.com/team.php?team=Murray+St.&amp;year=2021" TargetMode="External"/><Relationship Id="rId642" Type="http://schemas.openxmlformats.org/officeDocument/2006/relationships/hyperlink" Target="https://barttorvik.com/team.php?team=Jacksonville+St.&amp;year=2021" TargetMode="External"/><Relationship Id="rId684" Type="http://schemas.openxmlformats.org/officeDocument/2006/relationships/hyperlink" Target="https://barttorvik.com/team.php?team=South+Florida&amp;year=2021" TargetMode="External"/><Relationship Id="rId281" Type="http://schemas.openxmlformats.org/officeDocument/2006/relationships/hyperlink" Target="https://barttorvik.com/team.php?team=Hartford&amp;year=2021" TargetMode="External"/><Relationship Id="rId337" Type="http://schemas.openxmlformats.org/officeDocument/2006/relationships/hyperlink" Target="https://barttorvik.com/team.php?team=Portland&amp;year=2021" TargetMode="External"/><Relationship Id="rId502" Type="http://schemas.openxmlformats.org/officeDocument/2006/relationships/hyperlink" Target="https://barttorvik.com/team.php?team=Utah&amp;year=2021" TargetMode="External"/><Relationship Id="rId34" Type="http://schemas.openxmlformats.org/officeDocument/2006/relationships/hyperlink" Target="https://barttorvik.com/team.php?team=Colorado&amp;year=2021" TargetMode="External"/><Relationship Id="rId76" Type="http://schemas.openxmlformats.org/officeDocument/2006/relationships/hyperlink" Target="https://barttorvik.com/team.php?team=Arkansas&amp;year=2021" TargetMode="External"/><Relationship Id="rId141" Type="http://schemas.openxmlformats.org/officeDocument/2006/relationships/hyperlink" Target="https://barttorvik.com/team.php?team=Western+Kentucky&amp;year=2021" TargetMode="External"/><Relationship Id="rId379" Type="http://schemas.openxmlformats.org/officeDocument/2006/relationships/hyperlink" Target="https://barttorvik.com/trank.php?&amp;begin=20201101&amp;end=20210315&amp;conlimit=All&amp;year=2021&amp;top=0&amp;venue=A-N&amp;type=All&amp;mingames=0&amp;quad=5&amp;rpi=" TargetMode="External"/><Relationship Id="rId544" Type="http://schemas.openxmlformats.org/officeDocument/2006/relationships/hyperlink" Target="https://barttorvik.com/team.php?team=Pacific&amp;year=2021" TargetMode="External"/><Relationship Id="rId586" Type="http://schemas.openxmlformats.org/officeDocument/2006/relationships/hyperlink" Target="https://barttorvik.com/team.php?team=Belmont&amp;year=2021" TargetMode="External"/><Relationship Id="rId751" Type="http://schemas.openxmlformats.org/officeDocument/2006/relationships/hyperlink" Target="https://barttorvik.com/team.php?team=UNC+Wilmington&amp;year=2021" TargetMode="External"/><Relationship Id="rId793" Type="http://schemas.openxmlformats.org/officeDocument/2006/relationships/hyperlink" Target="https://barttorvik.com/team.php?team=Florida+A%26M&amp;year=2021" TargetMode="External"/><Relationship Id="rId807" Type="http://schemas.openxmlformats.org/officeDocument/2006/relationships/hyperlink" Target="https://barttorvik.com/team.php?team=Tennessee+St.&amp;year=2021" TargetMode="External"/><Relationship Id="rId849" Type="http://schemas.openxmlformats.org/officeDocument/2006/relationships/hyperlink" Target="https://barttorvik.com/team.php?team=Howard&amp;year=2021" TargetMode="External"/><Relationship Id="rId7" Type="http://schemas.openxmlformats.org/officeDocument/2006/relationships/hyperlink" Target="https://barttorvik.com/team.php?team=Baylor&amp;year=2021" TargetMode="External"/><Relationship Id="rId183" Type="http://schemas.openxmlformats.org/officeDocument/2006/relationships/hyperlink" Target="https://barttorvik.com/team.php?team=Drexel&amp;year=2021" TargetMode="External"/><Relationship Id="rId239" Type="http://schemas.openxmlformats.org/officeDocument/2006/relationships/hyperlink" Target="https://barttorvik.com/team.php?team=Old+Dominion&amp;year=2021" TargetMode="External"/><Relationship Id="rId390" Type="http://schemas.openxmlformats.org/officeDocument/2006/relationships/hyperlink" Target="https://barttorvik.com/team.php?team=Howard&amp;year=2021" TargetMode="External"/><Relationship Id="rId404" Type="http://schemas.openxmlformats.org/officeDocument/2006/relationships/hyperlink" Target="https://barttorvik.com/team.php?team=Central+Connecticut&amp;year=2021" TargetMode="External"/><Relationship Id="rId446" Type="http://schemas.openxmlformats.org/officeDocument/2006/relationships/hyperlink" Target="https://barttorvik.com/team.php?team=Illinois&amp;year=2021" TargetMode="External"/><Relationship Id="rId611" Type="http://schemas.openxmlformats.org/officeDocument/2006/relationships/hyperlink" Target="https://barttorvik.com/team.php?team=Grand+Canyon&amp;year=2021" TargetMode="External"/><Relationship Id="rId653" Type="http://schemas.openxmlformats.org/officeDocument/2006/relationships/hyperlink" Target="https://barttorvik.com/team.php?team=Morehead+St.&amp;year=2021" TargetMode="External"/><Relationship Id="rId250" Type="http://schemas.openxmlformats.org/officeDocument/2006/relationships/hyperlink" Target="https://barttorvik.com/team.php?team=Montana&amp;year=2021" TargetMode="External"/><Relationship Id="rId292" Type="http://schemas.openxmlformats.org/officeDocument/2006/relationships/hyperlink" Target="https://barttorvik.com/team.php?team=Binghamton&amp;year=2021" TargetMode="External"/><Relationship Id="rId306" Type="http://schemas.openxmlformats.org/officeDocument/2006/relationships/hyperlink" Target="https://barttorvik.com/team.php?team=Samford&amp;year=2021" TargetMode="External"/><Relationship Id="rId488" Type="http://schemas.openxmlformats.org/officeDocument/2006/relationships/hyperlink" Target="https://barttorvik.com/team.php?team=Purdue&amp;year=2021" TargetMode="External"/><Relationship Id="rId695" Type="http://schemas.openxmlformats.org/officeDocument/2006/relationships/hyperlink" Target="https://barttorvik.com/team.php?team=Mount+St.+Mary%27s&amp;year=2021" TargetMode="External"/><Relationship Id="rId709" Type="http://schemas.openxmlformats.org/officeDocument/2006/relationships/hyperlink" Target="https://barttorvik.com/team.php?team=Tarleton+St.&amp;year=2021" TargetMode="External"/><Relationship Id="rId45" Type="http://schemas.openxmlformats.org/officeDocument/2006/relationships/hyperlink" Target="https://barttorvik.com/team.php?team=Texas+Tech&amp;year=2021" TargetMode="External"/><Relationship Id="rId87" Type="http://schemas.openxmlformats.org/officeDocument/2006/relationships/hyperlink" Target="https://barttorvik.com/team.php?team=Penn+St.&amp;year=2021" TargetMode="External"/><Relationship Id="rId110" Type="http://schemas.openxmlformats.org/officeDocument/2006/relationships/hyperlink" Target="https://barttorvik.com/team.php?team=Syracuse&amp;year=2021" TargetMode="External"/><Relationship Id="rId348" Type="http://schemas.openxmlformats.org/officeDocument/2006/relationships/hyperlink" Target="https://barttorvik.com/team.php?team=High+Point&amp;year=2021" TargetMode="External"/><Relationship Id="rId513" Type="http://schemas.openxmlformats.org/officeDocument/2006/relationships/hyperlink" Target="https://barttorvik.com/team.php?team=Maryland&amp;year=2021" TargetMode="External"/><Relationship Id="rId555" Type="http://schemas.openxmlformats.org/officeDocument/2006/relationships/hyperlink" Target="https://barttorvik.com/team.php?team=Dayton&amp;year=2021" TargetMode="External"/><Relationship Id="rId597" Type="http://schemas.openxmlformats.org/officeDocument/2006/relationships/hyperlink" Target="https://barttorvik.com/team.php?team=VMI&amp;year=2021" TargetMode="External"/><Relationship Id="rId720" Type="http://schemas.openxmlformats.org/officeDocument/2006/relationships/hyperlink" Target="https://barttorvik.com/team.php?team=The+Citadel&amp;year=2021" TargetMode="External"/><Relationship Id="rId762" Type="http://schemas.openxmlformats.org/officeDocument/2006/relationships/hyperlink" Target="https://barttorvik.com/team.php?team=Marist&amp;year=2021" TargetMode="External"/><Relationship Id="rId818" Type="http://schemas.openxmlformats.org/officeDocument/2006/relationships/hyperlink" Target="https://barttorvik.com/team.php?team=Denver&amp;year=2021" TargetMode="External"/><Relationship Id="rId152" Type="http://schemas.openxmlformats.org/officeDocument/2006/relationships/hyperlink" Target="https://barttorvik.com/team.php?team=Georgia&amp;year=2021" TargetMode="External"/><Relationship Id="rId194" Type="http://schemas.openxmlformats.org/officeDocument/2006/relationships/hyperlink" Target="https://barttorvik.com/team.php?team=Morehead+St.&amp;year=2021" TargetMode="External"/><Relationship Id="rId208" Type="http://schemas.openxmlformats.org/officeDocument/2006/relationships/hyperlink" Target="https://barttorvik.com/team.php?team=Tulsa&amp;year=2021" TargetMode="External"/><Relationship Id="rId415" Type="http://schemas.openxmlformats.org/officeDocument/2006/relationships/hyperlink" Target="https://barttorvik.com/team.php?team=Presbyterian&amp;year=2021" TargetMode="External"/><Relationship Id="rId457" Type="http://schemas.openxmlformats.org/officeDocument/2006/relationships/hyperlink" Target="https://barttorvik.com/team.php?team=UCLA&amp;year=2021" TargetMode="External"/><Relationship Id="rId622" Type="http://schemas.openxmlformats.org/officeDocument/2006/relationships/hyperlink" Target="https://barttorvik.com/team.php?team=Tulsa&amp;year=2021" TargetMode="External"/><Relationship Id="rId261" Type="http://schemas.openxmlformats.org/officeDocument/2006/relationships/hyperlink" Target="https://barttorvik.com/team.php?team=Stephen+F.+Austin&amp;year=2021" TargetMode="External"/><Relationship Id="rId499" Type="http://schemas.openxmlformats.org/officeDocument/2006/relationships/hyperlink" Target="https://barttorvik.com/team.php?team=Louisville&amp;year=2021" TargetMode="External"/><Relationship Id="rId664" Type="http://schemas.openxmlformats.org/officeDocument/2006/relationships/hyperlink" Target="https://barttorvik.com/team.php?team=Miami+OH&amp;year=2021" TargetMode="External"/><Relationship Id="rId14" Type="http://schemas.openxmlformats.org/officeDocument/2006/relationships/hyperlink" Target="https://barttorvik.com/team.php?team=Ohio+St.&amp;year=2021" TargetMode="External"/><Relationship Id="rId56" Type="http://schemas.openxmlformats.org/officeDocument/2006/relationships/hyperlink" Target="https://barttorvik.com/team.php?team=Memphis&amp;year=2021" TargetMode="External"/><Relationship Id="rId317" Type="http://schemas.openxmlformats.org/officeDocument/2006/relationships/hyperlink" Target="https://barttorvik.com/team.php?team=Marist&amp;year=2021" TargetMode="External"/><Relationship Id="rId359" Type="http://schemas.openxmlformats.org/officeDocument/2006/relationships/hyperlink" Target="https://barttorvik.com/team.php?team=IUPUI&amp;year=2021" TargetMode="External"/><Relationship Id="rId524" Type="http://schemas.openxmlformats.org/officeDocument/2006/relationships/hyperlink" Target="https://barttorvik.com/team.php?team=Oklahoma+St.&amp;year=2021" TargetMode="External"/><Relationship Id="rId566" Type="http://schemas.openxmlformats.org/officeDocument/2006/relationships/hyperlink" Target="https://barttorvik.com/team.php?team=Florida+Atlantic&amp;year=2021" TargetMode="External"/><Relationship Id="rId731" Type="http://schemas.openxmlformats.org/officeDocument/2006/relationships/hyperlink" Target="https://barttorvik.com/team.php?team=Sacramento+St.&amp;year=2021" TargetMode="External"/><Relationship Id="rId773" Type="http://schemas.openxmlformats.org/officeDocument/2006/relationships/hyperlink" Target="https://barttorvik.com/team.php?team=LIU+Brooklyn&amp;year=2021" TargetMode="External"/><Relationship Id="rId98" Type="http://schemas.openxmlformats.org/officeDocument/2006/relationships/hyperlink" Target="https://barttorvik.com/team.php?team=Utah&amp;year=2021" TargetMode="External"/><Relationship Id="rId121" Type="http://schemas.openxmlformats.org/officeDocument/2006/relationships/hyperlink" Target="https://barttorvik.com/team.php?team=North+Texas&amp;year=2021" TargetMode="External"/><Relationship Id="rId163" Type="http://schemas.openxmlformats.org/officeDocument/2006/relationships/hyperlink" Target="https://barttorvik.com/team.php?team=Winthrop&amp;year=2021" TargetMode="External"/><Relationship Id="rId219" Type="http://schemas.openxmlformats.org/officeDocument/2006/relationships/hyperlink" Target="https://barttorvik.com/team.php?team=Cal+St.+Bakersfield&amp;year=2021" TargetMode="External"/><Relationship Id="rId370" Type="http://schemas.openxmlformats.org/officeDocument/2006/relationships/hyperlink" Target="https://barttorvik.com/team.php?team=Southern+Miss&amp;year=2021" TargetMode="External"/><Relationship Id="rId426" Type="http://schemas.openxmlformats.org/officeDocument/2006/relationships/hyperlink" Target="https://barttorvik.com/team.php?team=Chicago+St.&amp;year=2021" TargetMode="External"/><Relationship Id="rId633" Type="http://schemas.openxmlformats.org/officeDocument/2006/relationships/hyperlink" Target="https://barttorvik.com/team.php?team=La+Salle&amp;year=2021" TargetMode="External"/><Relationship Id="rId829" Type="http://schemas.openxmlformats.org/officeDocument/2006/relationships/hyperlink" Target="https://barttorvik.com/team.php?team=NJIT&amp;year=2021" TargetMode="External"/><Relationship Id="rId230" Type="http://schemas.openxmlformats.org/officeDocument/2006/relationships/hyperlink" Target="https://barttorvik.com/team.php?team=Detroit&amp;year=2021" TargetMode="External"/><Relationship Id="rId468" Type="http://schemas.openxmlformats.org/officeDocument/2006/relationships/hyperlink" Target="https://barttorvik.com/team.php?team=Tennessee&amp;year=2021" TargetMode="External"/><Relationship Id="rId675" Type="http://schemas.openxmlformats.org/officeDocument/2006/relationships/hyperlink" Target="https://barttorvik.com/team.php?team=Longwood&amp;year=2021" TargetMode="External"/><Relationship Id="rId840" Type="http://schemas.openxmlformats.org/officeDocument/2006/relationships/hyperlink" Target="https://barttorvik.com/team.php?team=Central+Connecticut&amp;year=2021" TargetMode="External"/><Relationship Id="rId25" Type="http://schemas.openxmlformats.org/officeDocument/2006/relationships/hyperlink" Target="https://barttorvik.com/team.php?team=Virginia&amp;year=2021" TargetMode="External"/><Relationship Id="rId67" Type="http://schemas.openxmlformats.org/officeDocument/2006/relationships/hyperlink" Target="https://barttorvik.com/team.php?team=Georgetown&amp;year=2021" TargetMode="External"/><Relationship Id="rId272" Type="http://schemas.openxmlformats.org/officeDocument/2006/relationships/hyperlink" Target="https://barttorvik.com/trank.php?&amp;begin=20201101&amp;end=20210315&amp;conlimit=All&amp;year=2021&amp;top=0&amp;venue=A-N&amp;type=All&amp;mingames=0&amp;quad=5&amp;rpi=" TargetMode="External"/><Relationship Id="rId328" Type="http://schemas.openxmlformats.org/officeDocument/2006/relationships/hyperlink" Target="https://barttorvik.com/team.php?team=Little+Rock&amp;year=2021" TargetMode="External"/><Relationship Id="rId535" Type="http://schemas.openxmlformats.org/officeDocument/2006/relationships/hyperlink" Target="https://barttorvik.com/team.php?team=UC+Santa+Barbara&amp;year=2021" TargetMode="External"/><Relationship Id="rId577" Type="http://schemas.openxmlformats.org/officeDocument/2006/relationships/hyperlink" Target="https://barttorvik.com/team.php?team=North+Texas&amp;year=2021" TargetMode="External"/><Relationship Id="rId700" Type="http://schemas.openxmlformats.org/officeDocument/2006/relationships/hyperlink" Target="https://barttorvik.com/team.php?team=Appalachian+St.&amp;year=2021" TargetMode="External"/><Relationship Id="rId742" Type="http://schemas.openxmlformats.org/officeDocument/2006/relationships/hyperlink" Target="https://barttorvik.com/team.php?team=UMKC&amp;year=2021" TargetMode="External"/><Relationship Id="rId132" Type="http://schemas.openxmlformats.org/officeDocument/2006/relationships/hyperlink" Target="https://barttorvik.com/team.php?team=Providence&amp;year=2021" TargetMode="External"/><Relationship Id="rId174" Type="http://schemas.openxmlformats.org/officeDocument/2006/relationships/hyperlink" Target="https://barttorvik.com/team.php?team=Abilene+Christian&amp;year=2021" TargetMode="External"/><Relationship Id="rId381" Type="http://schemas.openxmlformats.org/officeDocument/2006/relationships/hyperlink" Target="https://barttorvik.com/team.php?team=Eastern+Illinois&amp;year=2021" TargetMode="External"/><Relationship Id="rId602" Type="http://schemas.openxmlformats.org/officeDocument/2006/relationships/hyperlink" Target="https://barttorvik.com/team.php?team=Oregon+St.&amp;year=2021" TargetMode="External"/><Relationship Id="rId784" Type="http://schemas.openxmlformats.org/officeDocument/2006/relationships/hyperlink" Target="https://barttorvik.com/team.php?team=Holy+Cross&amp;year=2021" TargetMode="External"/><Relationship Id="rId241" Type="http://schemas.openxmlformats.org/officeDocument/2006/relationships/hyperlink" Target="https://barttorvik.com/team.php?team=Cleveland+St.&amp;year=2021" TargetMode="External"/><Relationship Id="rId437" Type="http://schemas.openxmlformats.org/officeDocument/2006/relationships/hyperlink" Target="https://barttorvik.com/team.php?team=Colorado&amp;year=2021" TargetMode="External"/><Relationship Id="rId479" Type="http://schemas.openxmlformats.org/officeDocument/2006/relationships/hyperlink" Target="https://barttorvik.com/trank.php?&amp;begin=20201101&amp;end=20210315&amp;conlimit=All&amp;year=2021&amp;top=0&amp;venue=H&amp;type=All&amp;mingames=0&amp;quad=5&amp;rpi=" TargetMode="External"/><Relationship Id="rId644" Type="http://schemas.openxmlformats.org/officeDocument/2006/relationships/hyperlink" Target="https://barttorvik.com/team.php?team=Monmouth&amp;year=2021" TargetMode="External"/><Relationship Id="rId686" Type="http://schemas.openxmlformats.org/officeDocument/2006/relationships/hyperlink" Target="https://barttorvik.com/team.php?team=Detroit&amp;year=2021" TargetMode="External"/><Relationship Id="rId851" Type="http://schemas.openxmlformats.org/officeDocument/2006/relationships/hyperlink" Target="https://barttorvik.com/team.php?team=Houston+Christian&amp;year=2021" TargetMode="External"/><Relationship Id="rId36" Type="http://schemas.openxmlformats.org/officeDocument/2006/relationships/hyperlink" Target="https://barttorvik.com/team.php?team=Georgia+Tech&amp;year=2021" TargetMode="External"/><Relationship Id="rId283" Type="http://schemas.openxmlformats.org/officeDocument/2006/relationships/hyperlink" Target="https://barttorvik.com/team.php?team=Saint+Peter%27s&amp;year=2021" TargetMode="External"/><Relationship Id="rId339" Type="http://schemas.openxmlformats.org/officeDocument/2006/relationships/hyperlink" Target="https://barttorvik.com/team.php?team=Hampton&amp;year=2021" TargetMode="External"/><Relationship Id="rId490" Type="http://schemas.openxmlformats.org/officeDocument/2006/relationships/hyperlink" Target="https://barttorvik.com/team.php?team=Arizona&amp;year=2021" TargetMode="External"/><Relationship Id="rId504" Type="http://schemas.openxmlformats.org/officeDocument/2006/relationships/hyperlink" Target="https://barttorvik.com/team.php?team=Saint+Mary%27s&amp;year=2021" TargetMode="External"/><Relationship Id="rId546" Type="http://schemas.openxmlformats.org/officeDocument/2006/relationships/hyperlink" Target="https://barttorvik.com/team.php?team=Winthrop&amp;year=2021" TargetMode="External"/><Relationship Id="rId711" Type="http://schemas.openxmlformats.org/officeDocument/2006/relationships/hyperlink" Target="https://barttorvik.com/team.php?team=Coastal+Carolina&amp;year=2021" TargetMode="External"/><Relationship Id="rId753" Type="http://schemas.openxmlformats.org/officeDocument/2006/relationships/hyperlink" Target="https://barttorvik.com/team.php?team=Georgia+Southern&amp;year=2021" TargetMode="External"/><Relationship Id="rId78" Type="http://schemas.openxmlformats.org/officeDocument/2006/relationships/hyperlink" Target="https://barttorvik.com/team.php?team=Indiana&amp;year=2021" TargetMode="External"/><Relationship Id="rId101" Type="http://schemas.openxmlformats.org/officeDocument/2006/relationships/hyperlink" Target="https://barttorvik.com/team.php?team=Marquette&amp;year=2021" TargetMode="External"/><Relationship Id="rId143" Type="http://schemas.openxmlformats.org/officeDocument/2006/relationships/hyperlink" Target="https://barttorvik.com/team.php?team=Washington+St.&amp;year=2021" TargetMode="External"/><Relationship Id="rId185" Type="http://schemas.openxmlformats.org/officeDocument/2006/relationships/hyperlink" Target="https://barttorvik.com/team.php?team=Michigan+St.&amp;year=2021" TargetMode="External"/><Relationship Id="rId350" Type="http://schemas.openxmlformats.org/officeDocument/2006/relationships/hyperlink" Target="https://barttorvik.com/team.php?team=Longwood&amp;year=2021" TargetMode="External"/><Relationship Id="rId406" Type="http://schemas.openxmlformats.org/officeDocument/2006/relationships/hyperlink" Target="https://barttorvik.com/team.php?team=Kennesaw+St.&amp;year=2021" TargetMode="External"/><Relationship Id="rId588" Type="http://schemas.openxmlformats.org/officeDocument/2006/relationships/hyperlink" Target="https://barttorvik.com/team.php?team=Georgia&amp;year=2021" TargetMode="External"/><Relationship Id="rId795" Type="http://schemas.openxmlformats.org/officeDocument/2006/relationships/hyperlink" Target="https://barttorvik.com/team.php?team=Texas+Southern&amp;year=2021" TargetMode="External"/><Relationship Id="rId809" Type="http://schemas.openxmlformats.org/officeDocument/2006/relationships/hyperlink" Target="https://barttorvik.com/trank.php?&amp;begin=20201101&amp;end=20210315&amp;conlimit=All&amp;year=2021&amp;top=0&amp;venue=H&amp;type=All&amp;mingames=0&amp;quad=5&amp;rpi=" TargetMode="External"/><Relationship Id="rId9" Type="http://schemas.openxmlformats.org/officeDocument/2006/relationships/hyperlink" Target="https://barttorvik.com/team.php?team=Loyola+Chicago&amp;year=2021" TargetMode="External"/><Relationship Id="rId210" Type="http://schemas.openxmlformats.org/officeDocument/2006/relationships/hyperlink" Target="https://barttorvik.com/team.php?team=Iowa+St.&amp;year=2021" TargetMode="External"/><Relationship Id="rId392" Type="http://schemas.openxmlformats.org/officeDocument/2006/relationships/hyperlink" Target="https://barttorvik.com/team.php?team=Florida+Gulf+Coast&amp;year=2021" TargetMode="External"/><Relationship Id="rId448" Type="http://schemas.openxmlformats.org/officeDocument/2006/relationships/hyperlink" Target="https://barttorvik.com/team.php?team=Iowa&amp;year=2021" TargetMode="External"/><Relationship Id="rId613" Type="http://schemas.openxmlformats.org/officeDocument/2006/relationships/hyperlink" Target="https://barttorvik.com/team.php?team=Massachusetts&amp;year=2021" TargetMode="External"/><Relationship Id="rId655" Type="http://schemas.openxmlformats.org/officeDocument/2006/relationships/hyperlink" Target="https://barttorvik.com/team.php?team=DePaul&amp;year=2021" TargetMode="External"/><Relationship Id="rId697" Type="http://schemas.openxmlformats.org/officeDocument/2006/relationships/hyperlink" Target="https://barttorvik.com/team.php?team=Utah+Valley&amp;year=2021" TargetMode="External"/><Relationship Id="rId820" Type="http://schemas.openxmlformats.org/officeDocument/2006/relationships/hyperlink" Target="https://barttorvik.com/team.php?team=USC+Upstate&amp;year=2021" TargetMode="External"/><Relationship Id="rId252" Type="http://schemas.openxmlformats.org/officeDocument/2006/relationships/hyperlink" Target="https://barttorvik.com/team.php?team=Southern+Illinois&amp;year=2021" TargetMode="External"/><Relationship Id="rId294" Type="http://schemas.openxmlformats.org/officeDocument/2006/relationships/hyperlink" Target="https://barttorvik.com/team.php?team=Western+Carolina&amp;year=2021" TargetMode="External"/><Relationship Id="rId308" Type="http://schemas.openxmlformats.org/officeDocument/2006/relationships/hyperlink" Target="https://barttorvik.com/team.php?team=Stony+Brook&amp;year=2021" TargetMode="External"/><Relationship Id="rId515" Type="http://schemas.openxmlformats.org/officeDocument/2006/relationships/hyperlink" Target="https://barttorvik.com/team.php?team=Abilene+Christian&amp;year=2021" TargetMode="External"/><Relationship Id="rId722" Type="http://schemas.openxmlformats.org/officeDocument/2006/relationships/hyperlink" Target="https://barttorvik.com/team.php?team=Niagara&amp;year=2021" TargetMode="External"/><Relationship Id="rId47" Type="http://schemas.openxmlformats.org/officeDocument/2006/relationships/hyperlink" Target="https://barttorvik.com/trank.php?&amp;begin=20201101&amp;end=20210315&amp;conlimit=All&amp;year=2021&amp;top=0&amp;venue=A-N&amp;type=All&amp;mingames=0&amp;quad=5&amp;rpi=" TargetMode="External"/><Relationship Id="rId89" Type="http://schemas.openxmlformats.org/officeDocument/2006/relationships/hyperlink" Target="https://barttorvik.com/team.php?team=UCLA&amp;year=2021" TargetMode="External"/><Relationship Id="rId112" Type="http://schemas.openxmlformats.org/officeDocument/2006/relationships/hyperlink" Target="https://barttorvik.com/team.php?team=Rutgers&amp;year=2021" TargetMode="External"/><Relationship Id="rId154" Type="http://schemas.openxmlformats.org/officeDocument/2006/relationships/hyperlink" Target="https://barttorvik.com/team.php?team=Liberty&amp;year=2021" TargetMode="External"/><Relationship Id="rId361" Type="http://schemas.openxmlformats.org/officeDocument/2006/relationships/hyperlink" Target="https://barttorvik.com/team.php?team=Lehigh&amp;year=2021" TargetMode="External"/><Relationship Id="rId557" Type="http://schemas.openxmlformats.org/officeDocument/2006/relationships/hyperlink" Target="https://barttorvik.com/team.php?team=Wichita+St.&amp;year=2021" TargetMode="External"/><Relationship Id="rId599" Type="http://schemas.openxmlformats.org/officeDocument/2006/relationships/hyperlink" Target="https://barttorvik.com/team.php?team=UTSA&amp;year=2021" TargetMode="External"/><Relationship Id="rId764" Type="http://schemas.openxmlformats.org/officeDocument/2006/relationships/hyperlink" Target="https://barttorvik.com/team.php?team=UT+Arlington&amp;year=2021" TargetMode="External"/><Relationship Id="rId196" Type="http://schemas.openxmlformats.org/officeDocument/2006/relationships/hyperlink" Target="https://barttorvik.com/team.php?team=Akron&amp;year=2021" TargetMode="External"/><Relationship Id="rId417" Type="http://schemas.openxmlformats.org/officeDocument/2006/relationships/hyperlink" Target="https://barttorvik.com/team.php?team=Tennessee+Martin&amp;year=2021" TargetMode="External"/><Relationship Id="rId459" Type="http://schemas.openxmlformats.org/officeDocument/2006/relationships/hyperlink" Target="https://barttorvik.com/team.php?team=Texas+Tech&amp;year=2021" TargetMode="External"/><Relationship Id="rId624" Type="http://schemas.openxmlformats.org/officeDocument/2006/relationships/hyperlink" Target="https://barttorvik.com/team.php?team=Georgia+St.&amp;year=2021" TargetMode="External"/><Relationship Id="rId666" Type="http://schemas.openxmlformats.org/officeDocument/2006/relationships/hyperlink" Target="https://barttorvik.com/team.php?team=Navy&amp;year=2021" TargetMode="External"/><Relationship Id="rId831" Type="http://schemas.openxmlformats.org/officeDocument/2006/relationships/hyperlink" Target="https://barttorvik.com/team.php?team=Hampton&amp;year=2021" TargetMode="External"/><Relationship Id="rId16" Type="http://schemas.openxmlformats.org/officeDocument/2006/relationships/hyperlink" Target="https://barttorvik.com/team.php?team=Michigan&amp;year=2021" TargetMode="External"/><Relationship Id="rId221" Type="http://schemas.openxmlformats.org/officeDocument/2006/relationships/hyperlink" Target="https://barttorvik.com/team.php?team=Weber+St.&amp;year=2021" TargetMode="External"/><Relationship Id="rId263" Type="http://schemas.openxmlformats.org/officeDocument/2006/relationships/hyperlink" Target="https://barttorvik.com/team.php?team=Radford&amp;year=2021" TargetMode="External"/><Relationship Id="rId319" Type="http://schemas.openxmlformats.org/officeDocument/2006/relationships/hyperlink" Target="https://barttorvik.com/team.php?team=La+Salle&amp;year=2021" TargetMode="External"/><Relationship Id="rId470" Type="http://schemas.openxmlformats.org/officeDocument/2006/relationships/hyperlink" Target="https://barttorvik.com/team.php?team=Connecticut&amp;year=2021" TargetMode="External"/><Relationship Id="rId526" Type="http://schemas.openxmlformats.org/officeDocument/2006/relationships/hyperlink" Target="https://barttorvik.com/team.php?team=Xavier&amp;year=2021" TargetMode="External"/><Relationship Id="rId58" Type="http://schemas.openxmlformats.org/officeDocument/2006/relationships/hyperlink" Target="https://barttorvik.com/team.php?team=St.+Bonaventure&amp;year=2021" TargetMode="External"/><Relationship Id="rId123" Type="http://schemas.openxmlformats.org/officeDocument/2006/relationships/hyperlink" Target="https://barttorvik.com/team.php?team=Auburn&amp;year=2021" TargetMode="External"/><Relationship Id="rId330" Type="http://schemas.openxmlformats.org/officeDocument/2006/relationships/hyperlink" Target="https://barttorvik.com/team.php?team=Idaho+St.&amp;year=2021" TargetMode="External"/><Relationship Id="rId568" Type="http://schemas.openxmlformats.org/officeDocument/2006/relationships/hyperlink" Target="https://barttorvik.com/team.php?team=Marquette&amp;year=2021" TargetMode="External"/><Relationship Id="rId733" Type="http://schemas.openxmlformats.org/officeDocument/2006/relationships/hyperlink" Target="https://barttorvik.com/team.php?team=Army&amp;year=2021" TargetMode="External"/><Relationship Id="rId775" Type="http://schemas.openxmlformats.org/officeDocument/2006/relationships/hyperlink" Target="https://barttorvik.com/team.php?team=IUPUI&amp;year=2021" TargetMode="External"/><Relationship Id="rId165" Type="http://schemas.openxmlformats.org/officeDocument/2006/relationships/hyperlink" Target="https://barttorvik.com/team.php?team=Southern+Utah&amp;year=2021" TargetMode="External"/><Relationship Id="rId372" Type="http://schemas.openxmlformats.org/officeDocument/2006/relationships/hyperlink" Target="https://barttorvik.com/team.php?team=Sacred+Heart&amp;year=2021" TargetMode="External"/><Relationship Id="rId428" Type="http://schemas.openxmlformats.org/officeDocument/2006/relationships/hyperlink" Target="https://barttorvik.com/trank.php?&amp;begin=20201101&amp;end=20210315&amp;conlimit=All&amp;year=2021&amp;top=0&amp;venue=A-N&amp;type=All&amp;mingames=0&amp;quad=5&amp;rpi=" TargetMode="External"/><Relationship Id="rId635" Type="http://schemas.openxmlformats.org/officeDocument/2006/relationships/hyperlink" Target="https://barttorvik.com/team.php?team=Cal+St.+Bakersfield&amp;year=2021" TargetMode="External"/><Relationship Id="rId677" Type="http://schemas.openxmlformats.org/officeDocument/2006/relationships/hyperlink" Target="https://barttorvik.com/team.php?team=Iona&amp;year=2021" TargetMode="External"/><Relationship Id="rId800" Type="http://schemas.openxmlformats.org/officeDocument/2006/relationships/hyperlink" Target="https://barttorvik.com/team.php?team=St.+Francis+PA&amp;year=2021" TargetMode="External"/><Relationship Id="rId842" Type="http://schemas.openxmlformats.org/officeDocument/2006/relationships/hyperlink" Target="https://barttorvik.com/team.php?team=McNeese+St.&amp;year=2021" TargetMode="External"/><Relationship Id="rId232" Type="http://schemas.openxmlformats.org/officeDocument/2006/relationships/hyperlink" Target="https://barttorvik.com/team.php?team=UTEP&amp;year=2021" TargetMode="External"/><Relationship Id="rId274" Type="http://schemas.openxmlformats.org/officeDocument/2006/relationships/hyperlink" Target="https://barttorvik.com/team.php?team=Florida+Atlantic&amp;year=2021" TargetMode="External"/><Relationship Id="rId481" Type="http://schemas.openxmlformats.org/officeDocument/2006/relationships/hyperlink" Target="https://barttorvik.com/team.php?team=Clemson&amp;year=2021" TargetMode="External"/><Relationship Id="rId702" Type="http://schemas.openxmlformats.org/officeDocument/2006/relationships/hyperlink" Target="https://barttorvik.com/team.php?team=Nicholls+St.&amp;year=2021" TargetMode="External"/><Relationship Id="rId27" Type="http://schemas.openxmlformats.org/officeDocument/2006/relationships/hyperlink" Target="https://barttorvik.com/team.php?team=Tennessee&amp;year=2021" TargetMode="External"/><Relationship Id="rId69" Type="http://schemas.openxmlformats.org/officeDocument/2006/relationships/hyperlink" Target="https://barttorvik.com/team.php?team=Florida&amp;year=2021" TargetMode="External"/><Relationship Id="rId134" Type="http://schemas.openxmlformats.org/officeDocument/2006/relationships/hyperlink" Target="https://barttorvik.com/team.php?team=Drake&amp;year=2021" TargetMode="External"/><Relationship Id="rId537" Type="http://schemas.openxmlformats.org/officeDocument/2006/relationships/hyperlink" Target="https://barttorvik.com/team.php?team=Drake&amp;year=2021" TargetMode="External"/><Relationship Id="rId579" Type="http://schemas.openxmlformats.org/officeDocument/2006/relationships/hyperlink" Target="https://barttorvik.com/team.php?team=Ohio&amp;year=2021" TargetMode="External"/><Relationship Id="rId744" Type="http://schemas.openxmlformats.org/officeDocument/2006/relationships/hyperlink" Target="https://barttorvik.com/team.php?team=Jacksonville&amp;year=2021" TargetMode="External"/><Relationship Id="rId786" Type="http://schemas.openxmlformats.org/officeDocument/2006/relationships/hyperlink" Target="https://barttorvik.com/team.php?team=Towson&amp;year=2021" TargetMode="External"/><Relationship Id="rId80" Type="http://schemas.openxmlformats.org/officeDocument/2006/relationships/hyperlink" Target="https://barttorvik.com/team.php?team=Oregon+St.&amp;year=2021" TargetMode="External"/><Relationship Id="rId176" Type="http://schemas.openxmlformats.org/officeDocument/2006/relationships/hyperlink" Target="https://barttorvik.com/team.php?team=Saint+Mary%27s&amp;year=2021" TargetMode="External"/><Relationship Id="rId341" Type="http://schemas.openxmlformats.org/officeDocument/2006/relationships/hyperlink" Target="https://barttorvik.com/team.php?team=Sacramento+St.&amp;year=2021" TargetMode="External"/><Relationship Id="rId383" Type="http://schemas.openxmlformats.org/officeDocument/2006/relationships/hyperlink" Target="https://barttorvik.com/team.php?team=St.+Francis+PA&amp;year=2021" TargetMode="External"/><Relationship Id="rId439" Type="http://schemas.openxmlformats.org/officeDocument/2006/relationships/hyperlink" Target="https://barttorvik.com/team.php?team=Michigan&amp;year=2021" TargetMode="External"/><Relationship Id="rId590" Type="http://schemas.openxmlformats.org/officeDocument/2006/relationships/hyperlink" Target="https://barttorvik.com/team.php?team=Pittsburgh&amp;year=2021" TargetMode="External"/><Relationship Id="rId604" Type="http://schemas.openxmlformats.org/officeDocument/2006/relationships/hyperlink" Target="https://barttorvik.com/team.php?team=Texas+A%26M&amp;year=2021" TargetMode="External"/><Relationship Id="rId646" Type="http://schemas.openxmlformats.org/officeDocument/2006/relationships/hyperlink" Target="https://barttorvik.com/team.php?team=Miami+FL&amp;year=2021" TargetMode="External"/><Relationship Id="rId811" Type="http://schemas.openxmlformats.org/officeDocument/2006/relationships/hyperlink" Target="https://barttorvik.com/team.php?team=Lamar&amp;year=2021" TargetMode="External"/><Relationship Id="rId201" Type="http://schemas.openxmlformats.org/officeDocument/2006/relationships/hyperlink" Target="https://barttorvik.com/team.php?team=New+Mexico+St.&amp;year=2021" TargetMode="External"/><Relationship Id="rId243" Type="http://schemas.openxmlformats.org/officeDocument/2006/relationships/hyperlink" Target="https://barttorvik.com/team.php?team=Washington&amp;year=2021" TargetMode="External"/><Relationship Id="rId285" Type="http://schemas.openxmlformats.org/officeDocument/2006/relationships/hyperlink" Target="https://barttorvik.com/team.php?team=Saint+Joseph%27s&amp;year=2021" TargetMode="External"/><Relationship Id="rId450" Type="http://schemas.openxmlformats.org/officeDocument/2006/relationships/hyperlink" Target="https://barttorvik.com/team.php?team=Wisconsin&amp;year=2021" TargetMode="External"/><Relationship Id="rId506" Type="http://schemas.openxmlformats.org/officeDocument/2006/relationships/hyperlink" Target="https://barttorvik.com/team.php?team=Oregon&amp;year=2021" TargetMode="External"/><Relationship Id="rId688" Type="http://schemas.openxmlformats.org/officeDocument/2006/relationships/hyperlink" Target="https://barttorvik.com/team.php?team=Oral+Roberts&amp;year=2021" TargetMode="External"/><Relationship Id="rId853" Type="http://schemas.openxmlformats.org/officeDocument/2006/relationships/hyperlink" Target="https://barttorvik.com/team.php?team=Alabama+St.&amp;year=2021" TargetMode="External"/><Relationship Id="rId38" Type="http://schemas.openxmlformats.org/officeDocument/2006/relationships/hyperlink" Target="https://barttorvik.com/team.php?team=USC&amp;year=2021" TargetMode="External"/><Relationship Id="rId103" Type="http://schemas.openxmlformats.org/officeDocument/2006/relationships/hyperlink" Target="https://barttorvik.com/team.php?team=SMU&amp;year=2021" TargetMode="External"/><Relationship Id="rId310" Type="http://schemas.openxmlformats.org/officeDocument/2006/relationships/hyperlink" Target="https://barttorvik.com/team.php?team=Northern+Kentucky&amp;year=2021" TargetMode="External"/><Relationship Id="rId492" Type="http://schemas.openxmlformats.org/officeDocument/2006/relationships/hyperlink" Target="https://barttorvik.com/team.php?team=Florida&amp;year=2021" TargetMode="External"/><Relationship Id="rId548" Type="http://schemas.openxmlformats.org/officeDocument/2006/relationships/hyperlink" Target="https://barttorvik.com/team.php?team=Colgate&amp;year=2021" TargetMode="External"/><Relationship Id="rId713" Type="http://schemas.openxmlformats.org/officeDocument/2006/relationships/hyperlink" Target="https://barttorvik.com/team.php?team=Hawaii&amp;year=2021" TargetMode="External"/><Relationship Id="rId755" Type="http://schemas.openxmlformats.org/officeDocument/2006/relationships/hyperlink" Target="https://barttorvik.com/trank.php?&amp;begin=20201101&amp;end=20210315&amp;conlimit=All&amp;year=2021&amp;top=0&amp;venue=H&amp;type=All&amp;mingames=0&amp;quad=5&amp;rpi=" TargetMode="External"/><Relationship Id="rId797" Type="http://schemas.openxmlformats.org/officeDocument/2006/relationships/hyperlink" Target="https://barttorvik.com/team.php?team=Tennessee+Tech&amp;year=2021" TargetMode="External"/><Relationship Id="rId91" Type="http://schemas.openxmlformats.org/officeDocument/2006/relationships/hyperlink" Target="https://barttorvik.com/team.php?team=Boise+St.&amp;year=2021" TargetMode="External"/><Relationship Id="rId145" Type="http://schemas.openxmlformats.org/officeDocument/2006/relationships/hyperlink" Target="https://barttorvik.com/team.php?team=Arizona+St.&amp;year=2021" TargetMode="External"/><Relationship Id="rId187" Type="http://schemas.openxmlformats.org/officeDocument/2006/relationships/hyperlink" Target="https://barttorvik.com/team.php?team=Wofford&amp;year=2021" TargetMode="External"/><Relationship Id="rId352" Type="http://schemas.openxmlformats.org/officeDocument/2006/relationships/hyperlink" Target="https://barttorvik.com/team.php?team=New+Hampshire&amp;year=2021" TargetMode="External"/><Relationship Id="rId394" Type="http://schemas.openxmlformats.org/officeDocument/2006/relationships/hyperlink" Target="https://barttorvik.com/team.php?team=UT+Rio+Grande+Valley&amp;year=2021" TargetMode="External"/><Relationship Id="rId408" Type="http://schemas.openxmlformats.org/officeDocument/2006/relationships/hyperlink" Target="https://barttorvik.com/team.php?team=Illinois+Chicago&amp;year=2021" TargetMode="External"/><Relationship Id="rId615" Type="http://schemas.openxmlformats.org/officeDocument/2006/relationships/hyperlink" Target="https://barttorvik.com/trank.php?&amp;begin=20201101&amp;end=20210315&amp;conlimit=All&amp;year=2021&amp;top=0&amp;venue=H&amp;type=All&amp;mingames=0&amp;quad=5&amp;rpi=" TargetMode="External"/><Relationship Id="rId822" Type="http://schemas.openxmlformats.org/officeDocument/2006/relationships/hyperlink" Target="https://barttorvik.com/team.php?team=Maine&amp;year=2021" TargetMode="External"/><Relationship Id="rId212" Type="http://schemas.openxmlformats.org/officeDocument/2006/relationships/hyperlink" Target="https://barttorvik.com/team.php?team=California&amp;year=2021" TargetMode="External"/><Relationship Id="rId254" Type="http://schemas.openxmlformats.org/officeDocument/2006/relationships/hyperlink" Target="https://barttorvik.com/team.php?team=East+Carolina&amp;year=2021" TargetMode="External"/><Relationship Id="rId657" Type="http://schemas.openxmlformats.org/officeDocument/2006/relationships/hyperlink" Target="https://barttorvik.com/team.php?team=Cleveland+St.&amp;year=2021" TargetMode="External"/><Relationship Id="rId699" Type="http://schemas.openxmlformats.org/officeDocument/2006/relationships/hyperlink" Target="https://barttorvik.com/team.php?team=Appalachian+St.&amp;year=2021" TargetMode="External"/><Relationship Id="rId49" Type="http://schemas.openxmlformats.org/officeDocument/2006/relationships/hyperlink" Target="https://barttorvik.com/team.php?team=Oklahoma+St.&amp;year=2021" TargetMode="External"/><Relationship Id="rId114" Type="http://schemas.openxmlformats.org/officeDocument/2006/relationships/hyperlink" Target="https://barttorvik.com/team.php?team=Grand+Canyon&amp;year=2021" TargetMode="External"/><Relationship Id="rId296" Type="http://schemas.openxmlformats.org/officeDocument/2006/relationships/hyperlink" Target="https://barttorvik.com/team.php?team=Lipscomb&amp;year=2021" TargetMode="External"/><Relationship Id="rId461" Type="http://schemas.openxmlformats.org/officeDocument/2006/relationships/hyperlink" Target="https://barttorvik.com/team.php?team=Ohio+St.&amp;year=2021" TargetMode="External"/><Relationship Id="rId517" Type="http://schemas.openxmlformats.org/officeDocument/2006/relationships/hyperlink" Target="https://barttorvik.com/team.php?team=BYU&amp;year=2021" TargetMode="External"/><Relationship Id="rId559" Type="http://schemas.openxmlformats.org/officeDocument/2006/relationships/hyperlink" Target="https://barttorvik.com/team.php?team=Liberty&amp;year=2021" TargetMode="External"/><Relationship Id="rId724" Type="http://schemas.openxmlformats.org/officeDocument/2006/relationships/hyperlink" Target="https://barttorvik.com/team.php?team=George+Washington&amp;year=2021" TargetMode="External"/><Relationship Id="rId766" Type="http://schemas.openxmlformats.org/officeDocument/2006/relationships/hyperlink" Target="https://barttorvik.com/team.php?team=Radford&amp;year=2021" TargetMode="External"/><Relationship Id="rId60" Type="http://schemas.openxmlformats.org/officeDocument/2006/relationships/hyperlink" Target="https://barttorvik.com/team.php?team=Creighton&amp;year=2021" TargetMode="External"/><Relationship Id="rId156" Type="http://schemas.openxmlformats.org/officeDocument/2006/relationships/hyperlink" Target="https://barttorvik.com/team.php?team=Furman&amp;year=2021" TargetMode="External"/><Relationship Id="rId198" Type="http://schemas.openxmlformats.org/officeDocument/2006/relationships/hyperlink" Target="https://barttorvik.com/team.php?team=Oral+Roberts&amp;year=2021" TargetMode="External"/><Relationship Id="rId321" Type="http://schemas.openxmlformats.org/officeDocument/2006/relationships/hyperlink" Target="https://barttorvik.com/team.php?team=Bucknell&amp;year=2021" TargetMode="External"/><Relationship Id="rId363" Type="http://schemas.openxmlformats.org/officeDocument/2006/relationships/hyperlink" Target="https://barttorvik.com/team.php?team=New+Mexico&amp;year=2021" TargetMode="External"/><Relationship Id="rId419" Type="http://schemas.openxmlformats.org/officeDocument/2006/relationships/hyperlink" Target="https://barttorvik.com/team.php?team=Maine&amp;year=2021" TargetMode="External"/><Relationship Id="rId570" Type="http://schemas.openxmlformats.org/officeDocument/2006/relationships/hyperlink" Target="https://barttorvik.com/team.php?team=Boise+St.&amp;year=2021" TargetMode="External"/><Relationship Id="rId626" Type="http://schemas.openxmlformats.org/officeDocument/2006/relationships/hyperlink" Target="https://barttorvik.com/team.php?team=Vermont&amp;year=2021" TargetMode="External"/><Relationship Id="rId223" Type="http://schemas.openxmlformats.org/officeDocument/2006/relationships/hyperlink" Target="https://barttorvik.com/team.php?team=Texas+St.&amp;year=2021" TargetMode="External"/><Relationship Id="rId430" Type="http://schemas.openxmlformats.org/officeDocument/2006/relationships/hyperlink" Target="https://barttorvik.com/team.php?team=Gonzaga&amp;year=2021" TargetMode="External"/><Relationship Id="rId668" Type="http://schemas.openxmlformats.org/officeDocument/2006/relationships/hyperlink" Target="https://barttorvik.com/team.php?team=Wake+Forest&amp;year=2021" TargetMode="External"/><Relationship Id="rId833" Type="http://schemas.openxmlformats.org/officeDocument/2006/relationships/hyperlink" Target="https://barttorvik.com/team.php?team=Southeastern+Louisiana&amp;year=2021" TargetMode="External"/><Relationship Id="rId18" Type="http://schemas.openxmlformats.org/officeDocument/2006/relationships/hyperlink" Target="https://barttorvik.com/team.php?team=San+Diego+St.&amp;year=2021" TargetMode="External"/><Relationship Id="rId265" Type="http://schemas.openxmlformats.org/officeDocument/2006/relationships/hyperlink" Target="https://barttorvik.com/team.php?team=Wagner&amp;year=2021" TargetMode="External"/><Relationship Id="rId472" Type="http://schemas.openxmlformats.org/officeDocument/2006/relationships/hyperlink" Target="https://barttorvik.com/team.php?team=Oklahoma&amp;year=2021" TargetMode="External"/><Relationship Id="rId528" Type="http://schemas.openxmlformats.org/officeDocument/2006/relationships/hyperlink" Target="https://barttorvik.com/team.php?team=UC+Irvine&amp;year=2021" TargetMode="External"/><Relationship Id="rId735" Type="http://schemas.openxmlformats.org/officeDocument/2006/relationships/hyperlink" Target="https://barttorvik.com/team.php?team=Youngstown+St.&amp;year=2021" TargetMode="External"/><Relationship Id="rId125" Type="http://schemas.openxmlformats.org/officeDocument/2006/relationships/hyperlink" Target="https://barttorvik.com/team.php?team=Eastern+Washington&amp;year=2021" TargetMode="External"/><Relationship Id="rId167" Type="http://schemas.openxmlformats.org/officeDocument/2006/relationships/hyperlink" Target="https://barttorvik.com/team.php?team=Rhode+Island&amp;year=2021" TargetMode="External"/><Relationship Id="rId332" Type="http://schemas.openxmlformats.org/officeDocument/2006/relationships/hyperlink" Target="https://barttorvik.com/team.php?team=American&amp;year=2021" TargetMode="External"/><Relationship Id="rId374" Type="http://schemas.openxmlformats.org/officeDocument/2006/relationships/hyperlink" Target="https://barttorvik.com/team.php?team=FIU&amp;year=2021" TargetMode="External"/><Relationship Id="rId581" Type="http://schemas.openxmlformats.org/officeDocument/2006/relationships/hyperlink" Target="https://barttorvik.com/team.php?team=Northeastern&amp;year=2021" TargetMode="External"/><Relationship Id="rId777" Type="http://schemas.openxmlformats.org/officeDocument/2006/relationships/hyperlink" Target="https://barttorvik.com/team.php?team=Bowling+Green&amp;year=2021" TargetMode="External"/><Relationship Id="rId71" Type="http://schemas.openxmlformats.org/officeDocument/2006/relationships/hyperlink" Target="https://barttorvik.com/team.php?team=North+Carolina&amp;year=2021" TargetMode="External"/><Relationship Id="rId234" Type="http://schemas.openxmlformats.org/officeDocument/2006/relationships/hyperlink" Target="https://barttorvik.com/team.php?team=Hofstra&amp;year=2021" TargetMode="External"/><Relationship Id="rId637" Type="http://schemas.openxmlformats.org/officeDocument/2006/relationships/hyperlink" Target="https://barttorvik.com/team.php?team=North+Dakota+St.&amp;year=2021" TargetMode="External"/><Relationship Id="rId679" Type="http://schemas.openxmlformats.org/officeDocument/2006/relationships/hyperlink" Target="https://barttorvik.com/team.php?team=UMBC&amp;year=2021" TargetMode="External"/><Relationship Id="rId802" Type="http://schemas.openxmlformats.org/officeDocument/2006/relationships/hyperlink" Target="https://barttorvik.com/team.php?team=Alabama+A%26M&amp;year=2021" TargetMode="External"/><Relationship Id="rId844" Type="http://schemas.openxmlformats.org/officeDocument/2006/relationships/hyperlink" Target="https://barttorvik.com/team.php?team=Charleston+Southern&amp;year=2021" TargetMode="External"/><Relationship Id="rId2" Type="http://schemas.openxmlformats.org/officeDocument/2006/relationships/hyperlink" Target="https://barttorvik.com/team.php?team=Gonzaga&amp;year=2021" TargetMode="External"/><Relationship Id="rId29" Type="http://schemas.openxmlformats.org/officeDocument/2006/relationships/hyperlink" Target="https://barttorvik.com/team.php?team=BYU&amp;year=2021" TargetMode="External"/><Relationship Id="rId276" Type="http://schemas.openxmlformats.org/officeDocument/2006/relationships/hyperlink" Target="https://barttorvik.com/team.php?team=Austin+Peay&amp;year=2021" TargetMode="External"/><Relationship Id="rId441" Type="http://schemas.openxmlformats.org/officeDocument/2006/relationships/hyperlink" Target="https://barttorvik.com/team.php?team=USC&amp;year=2021" TargetMode="External"/><Relationship Id="rId483" Type="http://schemas.openxmlformats.org/officeDocument/2006/relationships/hyperlink" Target="https://barttorvik.com/team.php?team=Virginia&amp;year=2021" TargetMode="External"/><Relationship Id="rId539" Type="http://schemas.openxmlformats.org/officeDocument/2006/relationships/hyperlink" Target="https://barttorvik.com/team.php?team=Missouri&amp;year=2021" TargetMode="External"/><Relationship Id="rId690" Type="http://schemas.openxmlformats.org/officeDocument/2006/relationships/hyperlink" Target="https://barttorvik.com/team.php?team=UC+San+Diego&amp;year=2021" TargetMode="External"/><Relationship Id="rId704" Type="http://schemas.openxmlformats.org/officeDocument/2006/relationships/hyperlink" Target="https://barttorvik.com/team.php?team=Southern+Illinois&amp;year=2021" TargetMode="External"/><Relationship Id="rId746" Type="http://schemas.openxmlformats.org/officeDocument/2006/relationships/hyperlink" Target="https://barttorvik.com/team.php?team=Albany&amp;year=2021" TargetMode="External"/><Relationship Id="rId40" Type="http://schemas.openxmlformats.org/officeDocument/2006/relationships/hyperlink" Target="https://barttorvik.com/team.php?team=Wisconsin&amp;year=2021" TargetMode="External"/><Relationship Id="rId136" Type="http://schemas.openxmlformats.org/officeDocument/2006/relationships/hyperlink" Target="https://barttorvik.com/team.php?team=Toledo&amp;year=2021" TargetMode="External"/><Relationship Id="rId178" Type="http://schemas.openxmlformats.org/officeDocument/2006/relationships/hyperlink" Target="https://barttorvik.com/team.php?team=Iona&amp;year=2021" TargetMode="External"/><Relationship Id="rId301" Type="http://schemas.openxmlformats.org/officeDocument/2006/relationships/hyperlink" Target="https://barttorvik.com/team.php?team=William+%26+Mary&amp;year=2021" TargetMode="External"/><Relationship Id="rId343" Type="http://schemas.openxmlformats.org/officeDocument/2006/relationships/hyperlink" Target="https://barttorvik.com/team.php?team=Merrimack&amp;year=2021" TargetMode="External"/><Relationship Id="rId550" Type="http://schemas.openxmlformats.org/officeDocument/2006/relationships/hyperlink" Target="https://barttorvik.com/team.php?team=Auburn&amp;year=2021" TargetMode="External"/><Relationship Id="rId788" Type="http://schemas.openxmlformats.org/officeDocument/2006/relationships/hyperlink" Target="https://barttorvik.com/team.php?team=Fort+Wayne&amp;year=2021" TargetMode="External"/><Relationship Id="rId82" Type="http://schemas.openxmlformats.org/officeDocument/2006/relationships/hyperlink" Target="https://barttorvik.com/team.php?team=LSU&amp;year=2021" TargetMode="External"/><Relationship Id="rId203" Type="http://schemas.openxmlformats.org/officeDocument/2006/relationships/hyperlink" Target="https://barttorvik.com/team.php?team=UMBC&amp;year=2021" TargetMode="External"/><Relationship Id="rId385" Type="http://schemas.openxmlformats.org/officeDocument/2006/relationships/hyperlink" Target="https://barttorvik.com/team.php?team=Troy&amp;year=2021" TargetMode="External"/><Relationship Id="rId592" Type="http://schemas.openxmlformats.org/officeDocument/2006/relationships/hyperlink" Target="https://barttorvik.com/team.php?team=UTEP&amp;year=2021" TargetMode="External"/><Relationship Id="rId606" Type="http://schemas.openxmlformats.org/officeDocument/2006/relationships/hyperlink" Target="https://barttorvik.com/team.php?team=Stephen+F.+Austin&amp;year=2021" TargetMode="External"/><Relationship Id="rId648" Type="http://schemas.openxmlformats.org/officeDocument/2006/relationships/hyperlink" Target="https://barttorvik.com/team.php?team=Santa+Clara&amp;year=2021" TargetMode="External"/><Relationship Id="rId813" Type="http://schemas.openxmlformats.org/officeDocument/2006/relationships/hyperlink" Target="https://barttorvik.com/team.php?team=Northwestern+St.&amp;year=2021" TargetMode="External"/><Relationship Id="rId855" Type="http://schemas.openxmlformats.org/officeDocument/2006/relationships/hyperlink" Target="https://barttorvik.com/team.php?team=Mississippi+Valley+St.&amp;year=2021" TargetMode="External"/><Relationship Id="rId245" Type="http://schemas.openxmlformats.org/officeDocument/2006/relationships/hyperlink" Target="https://barttorvik.com/team.php?team=Gardner+Webb&amp;year=2021" TargetMode="External"/><Relationship Id="rId287" Type="http://schemas.openxmlformats.org/officeDocument/2006/relationships/hyperlink" Target="https://barttorvik.com/team.php?team=UNC+Asheville&amp;year=2021" TargetMode="External"/><Relationship Id="rId410" Type="http://schemas.openxmlformats.org/officeDocument/2006/relationships/hyperlink" Target="https://barttorvik.com/team.php?team=Idaho&amp;year=2021" TargetMode="External"/><Relationship Id="rId452" Type="http://schemas.openxmlformats.org/officeDocument/2006/relationships/hyperlink" Target="https://barttorvik.com/team.php?team=Alabama&amp;year=2021" TargetMode="External"/><Relationship Id="rId494" Type="http://schemas.openxmlformats.org/officeDocument/2006/relationships/hyperlink" Target="https://barttorvik.com/team.php?team=Rutgers&amp;year=2021" TargetMode="External"/><Relationship Id="rId508" Type="http://schemas.openxmlformats.org/officeDocument/2006/relationships/hyperlink" Target="https://barttorvik.com/team.php?team=Syracuse&amp;year=2021" TargetMode="External"/><Relationship Id="rId715" Type="http://schemas.openxmlformats.org/officeDocument/2006/relationships/hyperlink" Target="https://barttorvik.com/team.php?team=Iowa+St.&amp;year=2021" TargetMode="External"/><Relationship Id="rId105" Type="http://schemas.openxmlformats.org/officeDocument/2006/relationships/hyperlink" Target="https://barttorvik.com/team.php?team=Oklahoma&amp;year=2021" TargetMode="External"/><Relationship Id="rId147" Type="http://schemas.openxmlformats.org/officeDocument/2006/relationships/hyperlink" Target="https://barttorvik.com/team.php?team=UAB&amp;year=2021" TargetMode="External"/><Relationship Id="rId312" Type="http://schemas.openxmlformats.org/officeDocument/2006/relationships/hyperlink" Target="https://barttorvik.com/team.php?team=Cal+St.+Fullerton&amp;year=2021" TargetMode="External"/><Relationship Id="rId354" Type="http://schemas.openxmlformats.org/officeDocument/2006/relationships/hyperlink" Target="https://barttorvik.com/team.php?team=North+Carolina+A%26T&amp;year=2021" TargetMode="External"/><Relationship Id="rId757" Type="http://schemas.openxmlformats.org/officeDocument/2006/relationships/hyperlink" Target="https://barttorvik.com/team.php?team=North+Florida&amp;year=2021" TargetMode="External"/><Relationship Id="rId799" Type="http://schemas.openxmlformats.org/officeDocument/2006/relationships/hyperlink" Target="https://barttorvik.com/team.php?team=North+Alabama&amp;year=2021" TargetMode="External"/><Relationship Id="rId51" Type="http://schemas.openxmlformats.org/officeDocument/2006/relationships/hyperlink" Target="https://barttorvik.com/team.php?team=Purdue&amp;year=2021" TargetMode="External"/><Relationship Id="rId93" Type="http://schemas.openxmlformats.org/officeDocument/2006/relationships/hyperlink" Target="https://barttorvik.com/team.php?team=Utah+St.&amp;year=2021" TargetMode="External"/><Relationship Id="rId189" Type="http://schemas.openxmlformats.org/officeDocument/2006/relationships/hyperlink" Target="https://barttorvik.com/trank.php?&amp;begin=20201101&amp;end=20210315&amp;conlimit=All&amp;year=2021&amp;top=0&amp;venue=A-N&amp;type=All&amp;mingames=0&amp;quad=5&amp;rpi=" TargetMode="External"/><Relationship Id="rId396" Type="http://schemas.openxmlformats.org/officeDocument/2006/relationships/hyperlink" Target="https://barttorvik.com/team.php?team=USC+Upstate&amp;year=2021" TargetMode="External"/><Relationship Id="rId561" Type="http://schemas.openxmlformats.org/officeDocument/2006/relationships/hyperlink" Target="https://barttorvik.com/team.php?team=Washington+St.&amp;year=2021" TargetMode="External"/><Relationship Id="rId617" Type="http://schemas.openxmlformats.org/officeDocument/2006/relationships/hyperlink" Target="https://barttorvik.com/team.php?team=Ball+St.&amp;year=2021" TargetMode="External"/><Relationship Id="rId659" Type="http://schemas.openxmlformats.org/officeDocument/2006/relationships/hyperlink" Target="https://barttorvik.com/team.php?team=Elon&amp;year=2021" TargetMode="External"/><Relationship Id="rId824" Type="http://schemas.openxmlformats.org/officeDocument/2006/relationships/hyperlink" Target="https://barttorvik.com/team.php?team=Rider&amp;year=2021" TargetMode="External"/><Relationship Id="rId214" Type="http://schemas.openxmlformats.org/officeDocument/2006/relationships/hyperlink" Target="https://barttorvik.com/team.php?team=Wyoming&amp;year=2021" TargetMode="External"/><Relationship Id="rId256" Type="http://schemas.openxmlformats.org/officeDocument/2006/relationships/hyperlink" Target="https://barttorvik.com/team.php?team=Campbell&amp;year=2021" TargetMode="External"/><Relationship Id="rId298" Type="http://schemas.openxmlformats.org/officeDocument/2006/relationships/hyperlink" Target="https://barttorvik.com/team.php?team=UNC+Wilmington&amp;year=2021" TargetMode="External"/><Relationship Id="rId421" Type="http://schemas.openxmlformats.org/officeDocument/2006/relationships/hyperlink" Target="https://barttorvik.com/team.php?team=Arkansas+Pine+Bluff&amp;year=2021" TargetMode="External"/><Relationship Id="rId463" Type="http://schemas.openxmlformats.org/officeDocument/2006/relationships/hyperlink" Target="https://barttorvik.com/team.php?team=San+Diego+St.&amp;year=2021" TargetMode="External"/><Relationship Id="rId519" Type="http://schemas.openxmlformats.org/officeDocument/2006/relationships/hyperlink" Target="https://barttorvik.com/team.php?team=Memphis&amp;year=2021" TargetMode="External"/><Relationship Id="rId670" Type="http://schemas.openxmlformats.org/officeDocument/2006/relationships/hyperlink" Target="https://barttorvik.com/team.php?team=Boston+College&amp;year=2021" TargetMode="External"/><Relationship Id="rId116" Type="http://schemas.openxmlformats.org/officeDocument/2006/relationships/hyperlink" Target="https://barttorvik.com/team.php?team=UC+Santa+Barbara&amp;year=2021" TargetMode="External"/><Relationship Id="rId158" Type="http://schemas.openxmlformats.org/officeDocument/2006/relationships/hyperlink" Target="https://barttorvik.com/team.php?team=Nevada&amp;year=2021" TargetMode="External"/><Relationship Id="rId323" Type="http://schemas.openxmlformats.org/officeDocument/2006/relationships/hyperlink" Target="https://barttorvik.com/team.php?team=Stetson&amp;year=2021" TargetMode="External"/><Relationship Id="rId530" Type="http://schemas.openxmlformats.org/officeDocument/2006/relationships/hyperlink" Target="https://barttorvik.com/team.php?team=Virginia+Tech&amp;year=2021" TargetMode="External"/><Relationship Id="rId726" Type="http://schemas.openxmlformats.org/officeDocument/2006/relationships/hyperlink" Target="https://barttorvik.com/team.php?team=American&amp;year=2021" TargetMode="External"/><Relationship Id="rId768" Type="http://schemas.openxmlformats.org/officeDocument/2006/relationships/hyperlink" Target="https://barttorvik.com/team.php?team=Northern+Colorado&amp;year=2021" TargetMode="External"/><Relationship Id="rId20" Type="http://schemas.openxmlformats.org/officeDocument/2006/relationships/hyperlink" Target="https://barttorvik.com/team.php?team=Texas&amp;year=2021" TargetMode="External"/><Relationship Id="rId62" Type="http://schemas.openxmlformats.org/officeDocument/2006/relationships/hyperlink" Target="https://barttorvik.com/team.php?team=Kansas&amp;year=2021" TargetMode="External"/><Relationship Id="rId365" Type="http://schemas.openxmlformats.org/officeDocument/2006/relationships/hyperlink" Target="https://barttorvik.com/team.php?team=Jackson+St.&amp;year=2021" TargetMode="External"/><Relationship Id="rId572" Type="http://schemas.openxmlformats.org/officeDocument/2006/relationships/hyperlink" Target="https://barttorvik.com/team.php?team=UAB&amp;year=2021" TargetMode="External"/><Relationship Id="rId628" Type="http://schemas.openxmlformats.org/officeDocument/2006/relationships/hyperlink" Target="https://barttorvik.com/team.php?team=UNC+Greensboro&amp;year=2021" TargetMode="External"/><Relationship Id="rId835" Type="http://schemas.openxmlformats.org/officeDocument/2006/relationships/hyperlink" Target="https://barttorvik.com/trank.php?&amp;begin=20201101&amp;end=20210315&amp;conlimit=All&amp;year=2021&amp;top=0&amp;venue=H&amp;type=All&amp;mingames=0&amp;quad=5&amp;rpi=" TargetMode="External"/><Relationship Id="rId225" Type="http://schemas.openxmlformats.org/officeDocument/2006/relationships/hyperlink" Target="https://barttorvik.com/team.php?team=James+Madison&amp;year=2021" TargetMode="External"/><Relationship Id="rId267" Type="http://schemas.openxmlformats.org/officeDocument/2006/relationships/hyperlink" Target="https://barttorvik.com/team.php?team=Milwaukee&amp;year=2021" TargetMode="External"/><Relationship Id="rId432" Type="http://schemas.openxmlformats.org/officeDocument/2006/relationships/hyperlink" Target="https://barttorvik.com/team.php?team=Houston&amp;year=2021" TargetMode="External"/><Relationship Id="rId474" Type="http://schemas.openxmlformats.org/officeDocument/2006/relationships/hyperlink" Target="https://barttorvik.com/team.php?team=Utah+St.&amp;year=2021" TargetMode="External"/><Relationship Id="rId127" Type="http://schemas.openxmlformats.org/officeDocument/2006/relationships/hyperlink" Target="https://barttorvik.com/team.php?team=Massachusetts&amp;year=2021" TargetMode="External"/><Relationship Id="rId681" Type="http://schemas.openxmlformats.org/officeDocument/2006/relationships/hyperlink" Target="https://barttorvik.com/team.php?team=Canisius&amp;year=2021" TargetMode="External"/><Relationship Id="rId737" Type="http://schemas.openxmlformats.org/officeDocument/2006/relationships/hyperlink" Target="https://barttorvik.com/team.php?team=Bellarmine&amp;year=2021" TargetMode="External"/><Relationship Id="rId779" Type="http://schemas.openxmlformats.org/officeDocument/2006/relationships/hyperlink" Target="https://barttorvik.com/team.php?team=Southeast+Missouri+St.&amp;year=2021" TargetMode="External"/><Relationship Id="rId31" Type="http://schemas.openxmlformats.org/officeDocument/2006/relationships/hyperlink" Target="https://barttorvik.com/team.php?team=West+Virginia&amp;year=2021" TargetMode="External"/><Relationship Id="rId73" Type="http://schemas.openxmlformats.org/officeDocument/2006/relationships/hyperlink" Target="https://barttorvik.com/team.php?team=Villanova&amp;year=2021" TargetMode="External"/><Relationship Id="rId169" Type="http://schemas.openxmlformats.org/officeDocument/2006/relationships/hyperlink" Target="https://barttorvik.com/team.php?team=UNC+Greensboro&amp;year=2021" TargetMode="External"/><Relationship Id="rId334" Type="http://schemas.openxmlformats.org/officeDocument/2006/relationships/hyperlink" Target="https://barttorvik.com/team.php?team=Coppin+St.&amp;year=2021" TargetMode="External"/><Relationship Id="rId376" Type="http://schemas.openxmlformats.org/officeDocument/2006/relationships/hyperlink" Target="https://barttorvik.com/team.php?team=Lamar&amp;year=2021" TargetMode="External"/><Relationship Id="rId541" Type="http://schemas.openxmlformats.org/officeDocument/2006/relationships/hyperlink" Target="https://barttorvik.com/team.php?team=Colorado+St.&amp;year=2021" TargetMode="External"/><Relationship Id="rId583" Type="http://schemas.openxmlformats.org/officeDocument/2006/relationships/hyperlink" Target="https://barttorvik.com/team.php?team=UC+Riverside&amp;year=2021" TargetMode="External"/><Relationship Id="rId639" Type="http://schemas.openxmlformats.org/officeDocument/2006/relationships/hyperlink" Target="https://barttorvik.com/team.php?team=New+Mexico+St.&amp;year=2021" TargetMode="External"/><Relationship Id="rId790" Type="http://schemas.openxmlformats.org/officeDocument/2006/relationships/hyperlink" Target="https://barttorvik.com/team.php?team=Florida+Gulf+Coast&amp;year=2021" TargetMode="External"/><Relationship Id="rId804" Type="http://schemas.openxmlformats.org/officeDocument/2006/relationships/hyperlink" Target="https://barttorvik.com/team.php?team=Eastern+Illinois&amp;year=2021" TargetMode="External"/><Relationship Id="rId4" Type="http://schemas.openxmlformats.org/officeDocument/2006/relationships/hyperlink" Target="https://barttorvik.com/team.php?team=Illinois&amp;year=2021" TargetMode="External"/><Relationship Id="rId180" Type="http://schemas.openxmlformats.org/officeDocument/2006/relationships/hyperlink" Target="https://barttorvik.com/team.php?team=Louisville&amp;year=2021" TargetMode="External"/><Relationship Id="rId236" Type="http://schemas.openxmlformats.org/officeDocument/2006/relationships/hyperlink" Target="https://barttorvik.com/team.php?team=Bradley&amp;year=2021" TargetMode="External"/><Relationship Id="rId278" Type="http://schemas.openxmlformats.org/officeDocument/2006/relationships/hyperlink" Target="https://barttorvik.com/team.php?team=Tarleton+St.&amp;year=2021" TargetMode="External"/><Relationship Id="rId401" Type="http://schemas.openxmlformats.org/officeDocument/2006/relationships/hyperlink" Target="https://barttorvik.com/team.php?team=Northern+Illinois&amp;year=2021" TargetMode="External"/><Relationship Id="rId443" Type="http://schemas.openxmlformats.org/officeDocument/2006/relationships/hyperlink" Target="https://barttorvik.com/team.php?team=Villanova&amp;year=2021" TargetMode="External"/><Relationship Id="rId650" Type="http://schemas.openxmlformats.org/officeDocument/2006/relationships/hyperlink" Target="https://barttorvik.com/team.php?team=Temple&amp;year=2021" TargetMode="External"/><Relationship Id="rId846" Type="http://schemas.openxmlformats.org/officeDocument/2006/relationships/hyperlink" Target="https://barttorvik.com/team.php?team=North+Carolina+Central&amp;year=2021" TargetMode="External"/><Relationship Id="rId303" Type="http://schemas.openxmlformats.org/officeDocument/2006/relationships/hyperlink" Target="https://barttorvik.com/team.php?team=Mount+St.+Mary%27s&amp;year=2021" TargetMode="External"/><Relationship Id="rId485" Type="http://schemas.openxmlformats.org/officeDocument/2006/relationships/hyperlink" Target="https://barttorvik.com/team.php?team=St.+Bonaventure&amp;year=2021" TargetMode="External"/><Relationship Id="rId692" Type="http://schemas.openxmlformats.org/officeDocument/2006/relationships/hyperlink" Target="https://barttorvik.com/team.php?team=San+Diego&amp;year=2021" TargetMode="External"/><Relationship Id="rId706" Type="http://schemas.openxmlformats.org/officeDocument/2006/relationships/hyperlink" Target="https://barttorvik.com/team.php?team=Montana&amp;year=2021" TargetMode="External"/><Relationship Id="rId748" Type="http://schemas.openxmlformats.org/officeDocument/2006/relationships/hyperlink" Target="https://barttorvik.com/team.php?team=Western+Michigan&amp;year=2021" TargetMode="External"/><Relationship Id="rId42" Type="http://schemas.openxmlformats.org/officeDocument/2006/relationships/hyperlink" Target="https://barttorvik.com/team.php?team=Duke&amp;year=2021" TargetMode="External"/><Relationship Id="rId84" Type="http://schemas.openxmlformats.org/officeDocument/2006/relationships/hyperlink" Target="https://barttorvik.com/team.php?team=Kentucky&amp;year=2021" TargetMode="External"/><Relationship Id="rId138" Type="http://schemas.openxmlformats.org/officeDocument/2006/relationships/hyperlink" Target="https://barttorvik.com/team.php?team=Loyola+Marymount&amp;year=2021" TargetMode="External"/><Relationship Id="rId345" Type="http://schemas.openxmlformats.org/officeDocument/2006/relationships/hyperlink" Target="https://barttorvik.com/team.php?team=Georgia+Southern&amp;year=2021" TargetMode="External"/><Relationship Id="rId387" Type="http://schemas.openxmlformats.org/officeDocument/2006/relationships/hyperlink" Target="https://barttorvik.com/team.php?team=Quinnipiac&amp;year=2021" TargetMode="External"/><Relationship Id="rId510" Type="http://schemas.openxmlformats.org/officeDocument/2006/relationships/hyperlink" Target="https://barttorvik.com/team.php?team=North+Carolina&amp;year=2021" TargetMode="External"/><Relationship Id="rId552" Type="http://schemas.openxmlformats.org/officeDocument/2006/relationships/hyperlink" Target="https://barttorvik.com/team.php?team=Furman&amp;year=2021" TargetMode="External"/><Relationship Id="rId594" Type="http://schemas.openxmlformats.org/officeDocument/2006/relationships/hyperlink" Target="https://barttorvik.com/team.php?team=Davidson&amp;year=2021" TargetMode="External"/><Relationship Id="rId608" Type="http://schemas.openxmlformats.org/officeDocument/2006/relationships/hyperlink" Target="https://barttorvik.com/team.php?team=Missouri+St.&amp;year=2021" TargetMode="External"/><Relationship Id="rId815" Type="http://schemas.openxmlformats.org/officeDocument/2006/relationships/hyperlink" Target="https://barttorvik.com/team.php?team=Nebraska+Omaha&amp;year=2021" TargetMode="External"/><Relationship Id="rId191" Type="http://schemas.openxmlformats.org/officeDocument/2006/relationships/hyperlink" Target="https://barttorvik.com/team.php?team=Mercer&amp;year=2021" TargetMode="External"/><Relationship Id="rId205" Type="http://schemas.openxmlformats.org/officeDocument/2006/relationships/hyperlink" Target="https://barttorvik.com/team.php?team=UC+Irvine&amp;year=2021" TargetMode="External"/><Relationship Id="rId247" Type="http://schemas.openxmlformats.org/officeDocument/2006/relationships/hyperlink" Target="https://barttorvik.com/team.php?team=Texas+Southern&amp;year=2021" TargetMode="External"/><Relationship Id="rId412" Type="http://schemas.openxmlformats.org/officeDocument/2006/relationships/hyperlink" Target="https://barttorvik.com/team.php?team=Alcorn+St.&amp;year=2021" TargetMode="External"/><Relationship Id="rId107" Type="http://schemas.openxmlformats.org/officeDocument/2006/relationships/hyperlink" Target="https://barttorvik.com/team.php?team=Ohio&amp;year=2021" TargetMode="External"/><Relationship Id="rId289" Type="http://schemas.openxmlformats.org/officeDocument/2006/relationships/hyperlink" Target="https://barttorvik.com/team.php?team=UTSA&amp;year=2021" TargetMode="External"/><Relationship Id="rId454" Type="http://schemas.openxmlformats.org/officeDocument/2006/relationships/hyperlink" Target="https://barttorvik.com/team.php?team=Creighton&amp;year=2021" TargetMode="External"/><Relationship Id="rId496" Type="http://schemas.openxmlformats.org/officeDocument/2006/relationships/hyperlink" Target="https://barttorvik.com/team.php?team=VCU&amp;year=2021" TargetMode="External"/><Relationship Id="rId661" Type="http://schemas.openxmlformats.org/officeDocument/2006/relationships/hyperlink" Target="https://barttorvik.com/team.php?team=Hartford&amp;year=2021" TargetMode="External"/><Relationship Id="rId717" Type="http://schemas.openxmlformats.org/officeDocument/2006/relationships/hyperlink" Target="https://barttorvik.com/team.php?team=New+Orleans&amp;year=2021" TargetMode="External"/><Relationship Id="rId759" Type="http://schemas.openxmlformats.org/officeDocument/2006/relationships/hyperlink" Target="https://barttorvik.com/team.php?team=Norfolk+St.&amp;year=2021" TargetMode="External"/><Relationship Id="rId11" Type="http://schemas.openxmlformats.org/officeDocument/2006/relationships/hyperlink" Target="https://barttorvik.com/team.php?team=Houston&amp;year=2021" TargetMode="External"/><Relationship Id="rId53" Type="http://schemas.openxmlformats.org/officeDocument/2006/relationships/hyperlink" Target="https://barttorvik.com/team.php?team=Florida+St.&amp;year=2021" TargetMode="External"/><Relationship Id="rId149" Type="http://schemas.openxmlformats.org/officeDocument/2006/relationships/hyperlink" Target="https://barttorvik.com/team.php?team=Pittsburgh&amp;year=2021" TargetMode="External"/><Relationship Id="rId314" Type="http://schemas.openxmlformats.org/officeDocument/2006/relationships/hyperlink" Target="https://barttorvik.com/team.php?team=Appalachian+St.&amp;year=2021" TargetMode="External"/><Relationship Id="rId356" Type="http://schemas.openxmlformats.org/officeDocument/2006/relationships/hyperlink" Target="https://barttorvik.com/team.php?team=Grambling+St.&amp;year=2021" TargetMode="External"/><Relationship Id="rId398" Type="http://schemas.openxmlformats.org/officeDocument/2006/relationships/hyperlink" Target="https://barttorvik.com/team.php?team=Middle+Tennessee&amp;year=2021" TargetMode="External"/><Relationship Id="rId521" Type="http://schemas.openxmlformats.org/officeDocument/2006/relationships/hyperlink" Target="https://barttorvik.com/team.php?team=Loyola+Chicago&amp;year=2021" TargetMode="External"/><Relationship Id="rId563" Type="http://schemas.openxmlformats.org/officeDocument/2006/relationships/hyperlink" Target="https://barttorvik.com/team.php?team=Duquesne&amp;year=2021" TargetMode="External"/><Relationship Id="rId619" Type="http://schemas.openxmlformats.org/officeDocument/2006/relationships/hyperlink" Target="https://barttorvik.com/team.php?team=Eastern+Washington&amp;year=2021" TargetMode="External"/><Relationship Id="rId770" Type="http://schemas.openxmlformats.org/officeDocument/2006/relationships/hyperlink" Target="https://barttorvik.com/team.php?team=Morgan+St.&amp;year=2021" TargetMode="External"/><Relationship Id="rId95" Type="http://schemas.openxmlformats.org/officeDocument/2006/relationships/hyperlink" Target="https://barttorvik.com/team.php?team=Seton+Hall&amp;year=2021" TargetMode="External"/><Relationship Id="rId160" Type="http://schemas.openxmlformats.org/officeDocument/2006/relationships/hyperlink" Target="https://barttorvik.com/team.php?team=UCF&amp;year=2021" TargetMode="External"/><Relationship Id="rId216" Type="http://schemas.openxmlformats.org/officeDocument/2006/relationships/hyperlink" Target="https://barttorvik.com/team.php?team=East+Tennessee+St.&amp;year=2021" TargetMode="External"/><Relationship Id="rId423" Type="http://schemas.openxmlformats.org/officeDocument/2006/relationships/hyperlink" Target="https://barttorvik.com/team.php?team=Delaware+St.&amp;year=2021" TargetMode="External"/><Relationship Id="rId826" Type="http://schemas.openxmlformats.org/officeDocument/2006/relationships/hyperlink" Target="https://barttorvik.com/team.php?team=Cal+Poly&amp;year=2021" TargetMode="External"/><Relationship Id="rId258" Type="http://schemas.openxmlformats.org/officeDocument/2006/relationships/hyperlink" Target="https://barttorvik.com/team.php?team=Norfolk+St.&amp;year=2021" TargetMode="External"/><Relationship Id="rId465" Type="http://schemas.openxmlformats.org/officeDocument/2006/relationships/hyperlink" Target="https://barttorvik.com/team.php?team=Arkansas&amp;year=2021" TargetMode="External"/><Relationship Id="rId630" Type="http://schemas.openxmlformats.org/officeDocument/2006/relationships/hyperlink" Target="https://barttorvik.com/team.php?team=Vanderbilt&amp;year=2021" TargetMode="External"/><Relationship Id="rId672" Type="http://schemas.openxmlformats.org/officeDocument/2006/relationships/hyperlink" Target="https://barttorvik.com/trank.php?&amp;begin=20201101&amp;end=20210315&amp;conlimit=All&amp;year=2021&amp;top=0&amp;venue=H&amp;type=All&amp;mingames=0&amp;quad=5&amp;rpi=" TargetMode="External"/><Relationship Id="rId728" Type="http://schemas.openxmlformats.org/officeDocument/2006/relationships/hyperlink" Target="https://barttorvik.com/team.php?team=Campbell&amp;year=2021" TargetMode="External"/><Relationship Id="rId22" Type="http://schemas.openxmlformats.org/officeDocument/2006/relationships/hyperlink" Target="https://barttorvik.com/team.php?team=Connecticut&amp;year=2021" TargetMode="External"/><Relationship Id="rId64" Type="http://schemas.openxmlformats.org/officeDocument/2006/relationships/hyperlink" Target="https://barttorvik.com/team.php?team=Colgate&amp;year=2021" TargetMode="External"/><Relationship Id="rId118" Type="http://schemas.openxmlformats.org/officeDocument/2006/relationships/hyperlink" Target="https://barttorvik.com/team.php?team=Wichita+St.&amp;year=2021" TargetMode="External"/><Relationship Id="rId325" Type="http://schemas.openxmlformats.org/officeDocument/2006/relationships/hyperlink" Target="https://barttorvik.com/team.php?team=Green+Bay&amp;year=2021" TargetMode="External"/><Relationship Id="rId367" Type="http://schemas.openxmlformats.org/officeDocument/2006/relationships/hyperlink" Target="https://barttorvik.com/team.php?team=Nebraska+Omaha&amp;year=2021" TargetMode="External"/><Relationship Id="rId532" Type="http://schemas.openxmlformats.org/officeDocument/2006/relationships/hyperlink" Target="https://barttorvik.com/team.php?team=Georgia+Tech&amp;year=2021" TargetMode="External"/><Relationship Id="rId574" Type="http://schemas.openxmlformats.org/officeDocument/2006/relationships/hyperlink" Target="https://barttorvik.com/team.php?team=Northwestern&amp;year=2021" TargetMode="External"/><Relationship Id="rId171" Type="http://schemas.openxmlformats.org/officeDocument/2006/relationships/hyperlink" Target="https://barttorvik.com/team.php?team=Bellarmine&amp;year=2021" TargetMode="External"/><Relationship Id="rId227" Type="http://schemas.openxmlformats.org/officeDocument/2006/relationships/hyperlink" Target="https://barttorvik.com/team.php?team=Butler&amp;year=2021" TargetMode="External"/><Relationship Id="rId781" Type="http://schemas.openxmlformats.org/officeDocument/2006/relationships/hyperlink" Target="https://barttorvik.com/team.php?team=Merrimack&amp;year=2021" TargetMode="External"/><Relationship Id="rId837" Type="http://schemas.openxmlformats.org/officeDocument/2006/relationships/hyperlink" Target="https://barttorvik.com/team.php?team=Incarnate+Word&amp;year=2021" TargetMode="External"/><Relationship Id="rId269" Type="http://schemas.openxmlformats.org/officeDocument/2006/relationships/hyperlink" Target="https://barttorvik.com/team.php?team=Illinois+St.&amp;year=2021" TargetMode="External"/><Relationship Id="rId434" Type="http://schemas.openxmlformats.org/officeDocument/2006/relationships/hyperlink" Target="https://barttorvik.com/team.php?team=Baylor&amp;year=2021" TargetMode="External"/><Relationship Id="rId476" Type="http://schemas.openxmlformats.org/officeDocument/2006/relationships/hyperlink" Target="https://barttorvik.com/team.php?team=Kansas&amp;year=2021" TargetMode="External"/><Relationship Id="rId641" Type="http://schemas.openxmlformats.org/officeDocument/2006/relationships/hyperlink" Target="https://barttorvik.com/team.php?team=TCU&amp;year=2021" TargetMode="External"/><Relationship Id="rId683" Type="http://schemas.openxmlformats.org/officeDocument/2006/relationships/hyperlink" Target="https://barttorvik.com/team.php?team=Tulane&amp;year=2021" TargetMode="External"/><Relationship Id="rId739" Type="http://schemas.openxmlformats.org/officeDocument/2006/relationships/hyperlink" Target="https://barttorvik.com/team.php?team=Green+Bay&amp;year=2021" TargetMode="External"/><Relationship Id="rId33" Type="http://schemas.openxmlformats.org/officeDocument/2006/relationships/hyperlink" Target="https://barttorvik.com/team.php?team=Colorado&amp;year=2021" TargetMode="External"/><Relationship Id="rId129" Type="http://schemas.openxmlformats.org/officeDocument/2006/relationships/hyperlink" Target="https://barttorvik.com/team.php?team=Marshall&amp;year=2021" TargetMode="External"/><Relationship Id="rId280" Type="http://schemas.openxmlformats.org/officeDocument/2006/relationships/hyperlink" Target="https://barttorvik.com/team.php?team=Hartford&amp;year=2021" TargetMode="External"/><Relationship Id="rId336" Type="http://schemas.openxmlformats.org/officeDocument/2006/relationships/hyperlink" Target="https://barttorvik.com/team.php?team=Western+Illinois&amp;year=2021" TargetMode="External"/><Relationship Id="rId501" Type="http://schemas.openxmlformats.org/officeDocument/2006/relationships/hyperlink" Target="https://barttorvik.com/team.php?team=Michigan+St.&amp;year=2021" TargetMode="External"/><Relationship Id="rId543" Type="http://schemas.openxmlformats.org/officeDocument/2006/relationships/hyperlink" Target="https://barttorvik.com/team.php?team=Toledo&amp;year=2021" TargetMode="External"/><Relationship Id="rId75" Type="http://schemas.openxmlformats.org/officeDocument/2006/relationships/hyperlink" Target="https://barttorvik.com/team.php?team=Arkansas&amp;year=2021" TargetMode="External"/><Relationship Id="rId140" Type="http://schemas.openxmlformats.org/officeDocument/2006/relationships/hyperlink" Target="https://barttorvik.com/team.php?team=San+Francisco&amp;year=2021" TargetMode="External"/><Relationship Id="rId182" Type="http://schemas.openxmlformats.org/officeDocument/2006/relationships/hyperlink" Target="https://barttorvik.com/team.php?team=Drexel&amp;year=2021" TargetMode="External"/><Relationship Id="rId378" Type="http://schemas.openxmlformats.org/officeDocument/2006/relationships/hyperlink" Target="https://barttorvik.com/team.php?team=Incarnate+Word&amp;year=2021" TargetMode="External"/><Relationship Id="rId403" Type="http://schemas.openxmlformats.org/officeDocument/2006/relationships/hyperlink" Target="https://barttorvik.com/team.php?team=Southern&amp;year=2021" TargetMode="External"/><Relationship Id="rId585" Type="http://schemas.openxmlformats.org/officeDocument/2006/relationships/hyperlink" Target="https://barttorvik.com/team.php?team=Wright+St.&amp;year=2021" TargetMode="External"/><Relationship Id="rId750" Type="http://schemas.openxmlformats.org/officeDocument/2006/relationships/hyperlink" Target="https://barttorvik.com/team.php?team=Lafayette&amp;year=2021" TargetMode="External"/><Relationship Id="rId792" Type="http://schemas.openxmlformats.org/officeDocument/2006/relationships/hyperlink" Target="https://barttorvik.com/team.php?team=New+Hampshire&amp;year=2021" TargetMode="External"/><Relationship Id="rId806" Type="http://schemas.openxmlformats.org/officeDocument/2006/relationships/hyperlink" Target="https://barttorvik.com/team.php?team=St.+Francis+NY&amp;year=2021" TargetMode="External"/><Relationship Id="rId848" Type="http://schemas.openxmlformats.org/officeDocument/2006/relationships/hyperlink" Target="https://barttorvik.com/team.php?team=Binghamton&amp;year=2021" TargetMode="External"/><Relationship Id="rId6" Type="http://schemas.openxmlformats.org/officeDocument/2006/relationships/hyperlink" Target="https://barttorvik.com/team.php?team=Iowa&amp;year=2021" TargetMode="External"/><Relationship Id="rId238" Type="http://schemas.openxmlformats.org/officeDocument/2006/relationships/hyperlink" Target="https://barttorvik.com/team.php?team=Hawaii&amp;year=2021" TargetMode="External"/><Relationship Id="rId445" Type="http://schemas.openxmlformats.org/officeDocument/2006/relationships/hyperlink" Target="https://barttorvik.com/team.php?team=Florida+St.&amp;year=2021" TargetMode="External"/><Relationship Id="rId487" Type="http://schemas.openxmlformats.org/officeDocument/2006/relationships/hyperlink" Target="https://barttorvik.com/team.php?team=West+Virginia&amp;year=2021" TargetMode="External"/><Relationship Id="rId610" Type="http://schemas.openxmlformats.org/officeDocument/2006/relationships/hyperlink" Target="https://barttorvik.com/team.php?team=Grand+Canyon&amp;year=2021" TargetMode="External"/><Relationship Id="rId652" Type="http://schemas.openxmlformats.org/officeDocument/2006/relationships/hyperlink" Target="https://barttorvik.com/team.php?team=Morehead+St.&amp;year=2021" TargetMode="External"/><Relationship Id="rId694" Type="http://schemas.openxmlformats.org/officeDocument/2006/relationships/hyperlink" Target="https://barttorvik.com/team.php?team=Drexel&amp;year=2021" TargetMode="External"/><Relationship Id="rId708" Type="http://schemas.openxmlformats.org/officeDocument/2006/relationships/hyperlink" Target="https://barttorvik.com/team.php?team=Saint+Peter%27s&amp;year=2021" TargetMode="External"/><Relationship Id="rId291" Type="http://schemas.openxmlformats.org/officeDocument/2006/relationships/hyperlink" Target="https://barttorvik.com/team.php?team=Rice&amp;year=2021" TargetMode="External"/><Relationship Id="rId305" Type="http://schemas.openxmlformats.org/officeDocument/2006/relationships/hyperlink" Target="https://barttorvik.com/team.php?team=UMass+Lowell&amp;year=2021" TargetMode="External"/><Relationship Id="rId347" Type="http://schemas.openxmlformats.org/officeDocument/2006/relationships/hyperlink" Target="https://barttorvik.com/team.php?team=NJIT&amp;year=2021" TargetMode="External"/><Relationship Id="rId512" Type="http://schemas.openxmlformats.org/officeDocument/2006/relationships/hyperlink" Target="https://barttorvik.com/team.php?team=Maryland&amp;year=2021" TargetMode="External"/><Relationship Id="rId44" Type="http://schemas.openxmlformats.org/officeDocument/2006/relationships/hyperlink" Target="https://barttorvik.com/team.php?team=Missouri&amp;year=2021" TargetMode="External"/><Relationship Id="rId86" Type="http://schemas.openxmlformats.org/officeDocument/2006/relationships/hyperlink" Target="https://barttorvik.com/team.php?team=Maryland&amp;year=2021" TargetMode="External"/><Relationship Id="rId151" Type="http://schemas.openxmlformats.org/officeDocument/2006/relationships/hyperlink" Target="https://barttorvik.com/team.php?team=Belmont&amp;year=2021" TargetMode="External"/><Relationship Id="rId389" Type="http://schemas.openxmlformats.org/officeDocument/2006/relationships/hyperlink" Target="https://barttorvik.com/team.php?team=UC+San+Diego&amp;year=2021" TargetMode="External"/><Relationship Id="rId554" Type="http://schemas.openxmlformats.org/officeDocument/2006/relationships/hyperlink" Target="https://barttorvik.com/team.php?team=Mississippi+St.&amp;year=2021" TargetMode="External"/><Relationship Id="rId596" Type="http://schemas.openxmlformats.org/officeDocument/2006/relationships/hyperlink" Target="https://barttorvik.com/team.php?team=Indiana+St.&amp;year=2021" TargetMode="External"/><Relationship Id="rId761" Type="http://schemas.openxmlformats.org/officeDocument/2006/relationships/hyperlink" Target="https://barttorvik.com/team.php?team=High+Point&amp;year=2021" TargetMode="External"/><Relationship Id="rId817" Type="http://schemas.openxmlformats.org/officeDocument/2006/relationships/hyperlink" Target="https://barttorvik.com/team.php?team=Texas+A%26M+Corpus+Chris&amp;year=2021" TargetMode="External"/><Relationship Id="rId193" Type="http://schemas.openxmlformats.org/officeDocument/2006/relationships/hyperlink" Target="https://barttorvik.com/team.php?team=Morehead+St.&amp;year=2021" TargetMode="External"/><Relationship Id="rId207" Type="http://schemas.openxmlformats.org/officeDocument/2006/relationships/hyperlink" Target="https://barttorvik.com/team.php?team=Boston+College&amp;year=2021" TargetMode="External"/><Relationship Id="rId249" Type="http://schemas.openxmlformats.org/officeDocument/2006/relationships/hyperlink" Target="https://barttorvik.com/team.php?team=Louisiana+Lafayette&amp;year=2021" TargetMode="External"/><Relationship Id="rId414" Type="http://schemas.openxmlformats.org/officeDocument/2006/relationships/hyperlink" Target="https://barttorvik.com/team.php?team=Jacksonville&amp;year=2021" TargetMode="External"/><Relationship Id="rId456" Type="http://schemas.openxmlformats.org/officeDocument/2006/relationships/hyperlink" Target="https://barttorvik.com/team.php?team=UCLA&amp;year=2021" TargetMode="External"/><Relationship Id="rId498" Type="http://schemas.openxmlformats.org/officeDocument/2006/relationships/hyperlink" Target="https://barttorvik.com/team.php?team=Texas&amp;year=2021" TargetMode="External"/><Relationship Id="rId621" Type="http://schemas.openxmlformats.org/officeDocument/2006/relationships/hyperlink" Target="https://barttorvik.com/team.php?team=East+Tennessee+St.&amp;year=2021" TargetMode="External"/><Relationship Id="rId663" Type="http://schemas.openxmlformats.org/officeDocument/2006/relationships/hyperlink" Target="https://barttorvik.com/team.php?team=Hofstra&amp;year=2021" TargetMode="External"/><Relationship Id="rId13" Type="http://schemas.openxmlformats.org/officeDocument/2006/relationships/hyperlink" Target="https://barttorvik.com/team.php?team=Ohio+St.&amp;year=2021" TargetMode="External"/><Relationship Id="rId109" Type="http://schemas.openxmlformats.org/officeDocument/2006/relationships/hyperlink" Target="https://barttorvik.com/team.php?team=Syracuse&amp;year=2021" TargetMode="External"/><Relationship Id="rId260" Type="http://schemas.openxmlformats.org/officeDocument/2006/relationships/hyperlink" Target="https://barttorvik.com/team.php?team=Coastal+Carolina&amp;year=2021" TargetMode="External"/><Relationship Id="rId316" Type="http://schemas.openxmlformats.org/officeDocument/2006/relationships/hyperlink" Target="https://barttorvik.com/team.php?team=UT+Arlington&amp;year=2021" TargetMode="External"/><Relationship Id="rId523" Type="http://schemas.openxmlformats.org/officeDocument/2006/relationships/hyperlink" Target="https://barttorvik.com/team.php?team=Oklahoma+St.&amp;year=2021" TargetMode="External"/><Relationship Id="rId719" Type="http://schemas.openxmlformats.org/officeDocument/2006/relationships/hyperlink" Target="https://barttorvik.com/team.php?team=South+Alabama&amp;year=2021" TargetMode="External"/><Relationship Id="rId55" Type="http://schemas.openxmlformats.org/officeDocument/2006/relationships/hyperlink" Target="https://barttorvik.com/team.php?team=Oregon&amp;year=2021" TargetMode="External"/><Relationship Id="rId97" Type="http://schemas.openxmlformats.org/officeDocument/2006/relationships/hyperlink" Target="https://barttorvik.com/team.php?team=Virginia+Tech&amp;year=2021" TargetMode="External"/><Relationship Id="rId120" Type="http://schemas.openxmlformats.org/officeDocument/2006/relationships/hyperlink" Target="https://barttorvik.com/team.php?team=Mississippi+St.&amp;year=2021" TargetMode="External"/><Relationship Id="rId358" Type="http://schemas.openxmlformats.org/officeDocument/2006/relationships/hyperlink" Target="https://barttorvik.com/team.php?team=Southeast+Missouri+St.&amp;year=2021" TargetMode="External"/><Relationship Id="rId565" Type="http://schemas.openxmlformats.org/officeDocument/2006/relationships/hyperlink" Target="https://barttorvik.com/team.php?team=Georgetown&amp;year=2021" TargetMode="External"/><Relationship Id="rId730" Type="http://schemas.openxmlformats.org/officeDocument/2006/relationships/hyperlink" Target="https://barttorvik.com/team.php?team=UT+Rio+Grande+Valley&amp;year=2021" TargetMode="External"/><Relationship Id="rId772" Type="http://schemas.openxmlformats.org/officeDocument/2006/relationships/hyperlink" Target="https://barttorvik.com/team.php?team=Troy&amp;year=2021" TargetMode="External"/><Relationship Id="rId828" Type="http://schemas.openxmlformats.org/officeDocument/2006/relationships/hyperlink" Target="https://barttorvik.com/team.php?team=Grambling+St.&amp;year=2021" TargetMode="External"/><Relationship Id="rId162" Type="http://schemas.openxmlformats.org/officeDocument/2006/relationships/hyperlink" Target="https://barttorvik.com/team.php?team=Navy&amp;year=2021" TargetMode="External"/><Relationship Id="rId218" Type="http://schemas.openxmlformats.org/officeDocument/2006/relationships/hyperlink" Target="https://barttorvik.com/team.php?team=Miami+OH&amp;year=2021" TargetMode="External"/><Relationship Id="rId425" Type="http://schemas.openxmlformats.org/officeDocument/2006/relationships/hyperlink" Target="https://barttorvik.com/team.php?team=South+Carolina+St.&amp;year=2021" TargetMode="External"/><Relationship Id="rId467" Type="http://schemas.openxmlformats.org/officeDocument/2006/relationships/hyperlink" Target="https://barttorvik.com/team.php?team=Tennessee&amp;year=2021" TargetMode="External"/><Relationship Id="rId632" Type="http://schemas.openxmlformats.org/officeDocument/2006/relationships/hyperlink" Target="https://barttorvik.com/team.php?team=Pepperdine&amp;year=2021" TargetMode="External"/><Relationship Id="rId271" Type="http://schemas.openxmlformats.org/officeDocument/2006/relationships/hyperlink" Target="https://barttorvik.com/team.php?team=UMKC&amp;year=2021" TargetMode="External"/><Relationship Id="rId674" Type="http://schemas.openxmlformats.org/officeDocument/2006/relationships/hyperlink" Target="https://barttorvik.com/team.php?team=Austin+Peay&amp;year=2021" TargetMode="External"/><Relationship Id="rId24" Type="http://schemas.openxmlformats.org/officeDocument/2006/relationships/hyperlink" Target="https://barttorvik.com/team.php?team=Alabama&amp;year=2021" TargetMode="External"/><Relationship Id="rId66" Type="http://schemas.openxmlformats.org/officeDocument/2006/relationships/hyperlink" Target="https://barttorvik.com/team.php?team=North+Carolina+St.&amp;year=2021" TargetMode="External"/><Relationship Id="rId131" Type="http://schemas.openxmlformats.org/officeDocument/2006/relationships/hyperlink" Target="https://barttorvik.com/team.php?team=Clemson&amp;year=2021" TargetMode="External"/><Relationship Id="rId327" Type="http://schemas.openxmlformats.org/officeDocument/2006/relationships/hyperlink" Target="https://barttorvik.com/trank.php?&amp;begin=20201101&amp;end=20210315&amp;conlimit=All&amp;year=2021&amp;top=0&amp;venue=A-N&amp;type=All&amp;mingames=0&amp;quad=5&amp;rpi=" TargetMode="External"/><Relationship Id="rId369" Type="http://schemas.openxmlformats.org/officeDocument/2006/relationships/hyperlink" Target="https://barttorvik.com/team.php?team=Northern+Arizona&amp;year=2021" TargetMode="External"/><Relationship Id="rId534" Type="http://schemas.openxmlformats.org/officeDocument/2006/relationships/hyperlink" Target="https://barttorvik.com/team.php?team=UC+Santa+Barbara&amp;year=2021" TargetMode="External"/><Relationship Id="rId576" Type="http://schemas.openxmlformats.org/officeDocument/2006/relationships/hyperlink" Target="https://barttorvik.com/team.php?team=North+Texas&amp;year=2021" TargetMode="External"/><Relationship Id="rId741" Type="http://schemas.openxmlformats.org/officeDocument/2006/relationships/hyperlink" Target="https://barttorvik.com/team.php?team=College+of+Charleston&amp;year=2021" TargetMode="External"/><Relationship Id="rId783" Type="http://schemas.openxmlformats.org/officeDocument/2006/relationships/hyperlink" Target="https://barttorvik.com/team.php?team=Cal+St.+Northridge&amp;year=2021" TargetMode="External"/><Relationship Id="rId839" Type="http://schemas.openxmlformats.org/officeDocument/2006/relationships/hyperlink" Target="https://barttorvik.com/team.php?team=SIU+Edwardsville&amp;year=2021" TargetMode="External"/><Relationship Id="rId173" Type="http://schemas.openxmlformats.org/officeDocument/2006/relationships/hyperlink" Target="https://barttorvik.com/team.php?team=Abilene+Christian&amp;year=2021" TargetMode="External"/><Relationship Id="rId229" Type="http://schemas.openxmlformats.org/officeDocument/2006/relationships/hyperlink" Target="https://barttorvik.com/team.php?team=South+Dakota&amp;year=2021" TargetMode="External"/><Relationship Id="rId380" Type="http://schemas.openxmlformats.org/officeDocument/2006/relationships/hyperlink" Target="https://barttorvik.com/team.php?team=Robert+Morris&amp;year=2021" TargetMode="External"/><Relationship Id="rId436" Type="http://schemas.openxmlformats.org/officeDocument/2006/relationships/hyperlink" Target="https://barttorvik.com/team.php?team=Colorado&amp;year=2021" TargetMode="External"/><Relationship Id="rId601" Type="http://schemas.openxmlformats.org/officeDocument/2006/relationships/hyperlink" Target="https://barttorvik.com/team.php?team=South+Dakota&amp;year=2021" TargetMode="External"/><Relationship Id="rId643" Type="http://schemas.openxmlformats.org/officeDocument/2006/relationships/hyperlink" Target="https://barttorvik.com/trank.php?&amp;begin=20201101&amp;end=20210315&amp;conlimit=All&amp;year=2021&amp;top=0&amp;venue=H&amp;type=All&amp;mingames=0&amp;quad=5&amp;rpi=" TargetMode="External"/><Relationship Id="rId240" Type="http://schemas.openxmlformats.org/officeDocument/2006/relationships/hyperlink" Target="https://barttorvik.com/team.php?team=Cleveland+St.&amp;year=2021" TargetMode="External"/><Relationship Id="rId478" Type="http://schemas.openxmlformats.org/officeDocument/2006/relationships/hyperlink" Target="https://barttorvik.com/team.php?team=LSU&amp;year=2021" TargetMode="External"/><Relationship Id="rId685" Type="http://schemas.openxmlformats.org/officeDocument/2006/relationships/hyperlink" Target="https://barttorvik.com/team.php?team=Eastern+Kentucky&amp;year=2021" TargetMode="External"/><Relationship Id="rId850" Type="http://schemas.openxmlformats.org/officeDocument/2006/relationships/hyperlink" Target="https://barttorvik.com/team.php?team=Idaho&amp;year=2021" TargetMode="External"/><Relationship Id="rId35" Type="http://schemas.openxmlformats.org/officeDocument/2006/relationships/hyperlink" Target="https://barttorvik.com/team.php?team=Richmond&amp;year=2021" TargetMode="External"/><Relationship Id="rId77" Type="http://schemas.openxmlformats.org/officeDocument/2006/relationships/hyperlink" Target="https://barttorvik.com/team.php?team=Davidson&amp;year=2021" TargetMode="External"/><Relationship Id="rId100" Type="http://schemas.openxmlformats.org/officeDocument/2006/relationships/hyperlink" Target="https://barttorvik.com/team.php?team=VCU&amp;year=2021" TargetMode="External"/><Relationship Id="rId282" Type="http://schemas.openxmlformats.org/officeDocument/2006/relationships/hyperlink" Target="https://barttorvik.com/team.php?team=Lafayette&amp;year=2021" TargetMode="External"/><Relationship Id="rId338" Type="http://schemas.openxmlformats.org/officeDocument/2006/relationships/hyperlink" Target="https://barttorvik.com/team.php?team=Delaware&amp;year=2021" TargetMode="External"/><Relationship Id="rId503" Type="http://schemas.openxmlformats.org/officeDocument/2006/relationships/hyperlink" Target="https://barttorvik.com/team.php?team=Minnesota&amp;year=2021" TargetMode="External"/><Relationship Id="rId545" Type="http://schemas.openxmlformats.org/officeDocument/2006/relationships/hyperlink" Target="https://barttorvik.com/team.php?team=Winthrop&amp;year=2021" TargetMode="External"/><Relationship Id="rId587" Type="http://schemas.openxmlformats.org/officeDocument/2006/relationships/hyperlink" Target="https://barttorvik.com/trank.php?&amp;begin=20201101&amp;end=20210315&amp;conlimit=All&amp;year=2021&amp;top=0&amp;venue=H&amp;type=All&amp;mingames=0&amp;quad=5&amp;rpi=" TargetMode="External"/><Relationship Id="rId710" Type="http://schemas.openxmlformats.org/officeDocument/2006/relationships/hyperlink" Target="https://barttorvik.com/team.php?team=Valparaiso&amp;year=2021" TargetMode="External"/><Relationship Id="rId752" Type="http://schemas.openxmlformats.org/officeDocument/2006/relationships/hyperlink" Target="https://barttorvik.com/team.php?team=Little+Rock&amp;year=2021" TargetMode="External"/><Relationship Id="rId808" Type="http://schemas.openxmlformats.org/officeDocument/2006/relationships/hyperlink" Target="https://barttorvik.com/team.php?team=Robert+Morris&amp;year=2021" TargetMode="External"/><Relationship Id="rId8" Type="http://schemas.openxmlformats.org/officeDocument/2006/relationships/hyperlink" Target="https://barttorvik.com/team.php?team=Baylor&amp;year=2021" TargetMode="External"/><Relationship Id="rId142" Type="http://schemas.openxmlformats.org/officeDocument/2006/relationships/hyperlink" Target="https://barttorvik.com/team.php?team=Bowling+Green&amp;year=2021" TargetMode="External"/><Relationship Id="rId184" Type="http://schemas.openxmlformats.org/officeDocument/2006/relationships/hyperlink" Target="https://barttorvik.com/team.php?team=Michigan+St.&amp;year=2021" TargetMode="External"/><Relationship Id="rId391" Type="http://schemas.openxmlformats.org/officeDocument/2006/relationships/hyperlink" Target="https://barttorvik.com/team.php?team=Eastern+Michigan&amp;year=2021" TargetMode="External"/><Relationship Id="rId405" Type="http://schemas.openxmlformats.org/officeDocument/2006/relationships/hyperlink" Target="https://barttorvik.com/trank.php?&amp;begin=20201101&amp;end=20210315&amp;conlimit=All&amp;year=2021&amp;top=0&amp;venue=A-N&amp;type=All&amp;mingames=0&amp;quad=5&amp;rpi=" TargetMode="External"/><Relationship Id="rId447" Type="http://schemas.openxmlformats.org/officeDocument/2006/relationships/hyperlink" Target="https://barttorvik.com/team.php?team=Illinois&amp;year=2021" TargetMode="External"/><Relationship Id="rId612" Type="http://schemas.openxmlformats.org/officeDocument/2006/relationships/hyperlink" Target="https://barttorvik.com/team.php?team=Richmond&amp;year=2021" TargetMode="External"/><Relationship Id="rId794" Type="http://schemas.openxmlformats.org/officeDocument/2006/relationships/hyperlink" Target="https://barttorvik.com/team.php?team=Texas+Southern&amp;year=2021" TargetMode="External"/><Relationship Id="rId251" Type="http://schemas.openxmlformats.org/officeDocument/2006/relationships/hyperlink" Target="https://barttorvik.com/team.php?team=Loyola+MD&amp;year=2021" TargetMode="External"/><Relationship Id="rId489" Type="http://schemas.openxmlformats.org/officeDocument/2006/relationships/hyperlink" Target="https://barttorvik.com/team.php?team=Purdue&amp;year=2021" TargetMode="External"/><Relationship Id="rId654" Type="http://schemas.openxmlformats.org/officeDocument/2006/relationships/hyperlink" Target="https://barttorvik.com/team.php?team=Gardner+Webb&amp;year=2021" TargetMode="External"/><Relationship Id="rId696" Type="http://schemas.openxmlformats.org/officeDocument/2006/relationships/hyperlink" Target="https://barttorvik.com/team.php?team=Mount+St.+Mary%27s&amp;year=2021" TargetMode="External"/><Relationship Id="rId46" Type="http://schemas.openxmlformats.org/officeDocument/2006/relationships/hyperlink" Target="https://barttorvik.com/team.php?team=Texas+Tech&amp;year=2021" TargetMode="External"/><Relationship Id="rId293" Type="http://schemas.openxmlformats.org/officeDocument/2006/relationships/hyperlink" Target="https://barttorvik.com/team.php?team=Long+Beach+St.&amp;year=2021" TargetMode="External"/><Relationship Id="rId307" Type="http://schemas.openxmlformats.org/officeDocument/2006/relationships/hyperlink" Target="https://barttorvik.com/team.php?team=South+Alabama&amp;year=2021" TargetMode="External"/><Relationship Id="rId349" Type="http://schemas.openxmlformats.org/officeDocument/2006/relationships/hyperlink" Target="https://barttorvik.com/team.php?team=Central+Michigan&amp;year=2021" TargetMode="External"/><Relationship Id="rId514" Type="http://schemas.openxmlformats.org/officeDocument/2006/relationships/hyperlink" Target="https://barttorvik.com/team.php?team=Abilene+Christian&amp;year=2021" TargetMode="External"/><Relationship Id="rId556" Type="http://schemas.openxmlformats.org/officeDocument/2006/relationships/hyperlink" Target="https://barttorvik.com/trank.php?&amp;begin=20201101&amp;end=20210315&amp;conlimit=All&amp;year=2021&amp;top=0&amp;venue=H&amp;type=All&amp;mingames=0&amp;quad=5&amp;rpi=" TargetMode="External"/><Relationship Id="rId721" Type="http://schemas.openxmlformats.org/officeDocument/2006/relationships/hyperlink" Target="https://barttorvik.com/team.php?team=Northern+Kentucky&amp;year=2021" TargetMode="External"/><Relationship Id="rId763" Type="http://schemas.openxmlformats.org/officeDocument/2006/relationships/hyperlink" Target="https://barttorvik.com/team.php?team=Western+Carolina&amp;year=2021" TargetMode="External"/><Relationship Id="rId88" Type="http://schemas.openxmlformats.org/officeDocument/2006/relationships/hyperlink" Target="https://barttorvik.com/team.php?team=UCLA&amp;year=2021" TargetMode="External"/><Relationship Id="rId111" Type="http://schemas.openxmlformats.org/officeDocument/2006/relationships/hyperlink" Target="https://barttorvik.com/team.php?team=St.+John%27s&amp;year=2021" TargetMode="External"/><Relationship Id="rId153" Type="http://schemas.openxmlformats.org/officeDocument/2006/relationships/hyperlink" Target="https://barttorvik.com/team.php?team=UC+Riverside&amp;year=2021" TargetMode="External"/><Relationship Id="rId195" Type="http://schemas.openxmlformats.org/officeDocument/2006/relationships/hyperlink" Target="https://barttorvik.com/team.php?team=Kansas+St.&amp;year=2021" TargetMode="External"/><Relationship Id="rId209" Type="http://schemas.openxmlformats.org/officeDocument/2006/relationships/hyperlink" Target="https://barttorvik.com/team.php?team=Wake+Forest&amp;year=2021" TargetMode="External"/><Relationship Id="rId360" Type="http://schemas.openxmlformats.org/officeDocument/2006/relationships/hyperlink" Target="https://barttorvik.com/team.php?team=North+Dakota&amp;year=2021" TargetMode="External"/><Relationship Id="rId416" Type="http://schemas.openxmlformats.org/officeDocument/2006/relationships/hyperlink" Target="https://barttorvik.com/team.php?team=Southeastern+Louisiana&amp;year=2021" TargetMode="External"/><Relationship Id="rId598" Type="http://schemas.openxmlformats.org/officeDocument/2006/relationships/hyperlink" Target="https://barttorvik.com/team.php?team=George+Mason&amp;year=2021" TargetMode="External"/><Relationship Id="rId819" Type="http://schemas.openxmlformats.org/officeDocument/2006/relationships/hyperlink" Target="https://barttorvik.com/team.php?team=Manhattan&amp;year=2021" TargetMode="External"/><Relationship Id="rId220" Type="http://schemas.openxmlformats.org/officeDocument/2006/relationships/hyperlink" Target="https://barttorvik.com/team.php?team=Siena&amp;year=2021" TargetMode="External"/><Relationship Id="rId458" Type="http://schemas.openxmlformats.org/officeDocument/2006/relationships/hyperlink" Target="https://barttorvik.com/team.php?team=Texas+Tech&amp;year=2021" TargetMode="External"/><Relationship Id="rId623" Type="http://schemas.openxmlformats.org/officeDocument/2006/relationships/hyperlink" Target="https://barttorvik.com/team.php?team=Sam+Houston+St.&amp;year=2021" TargetMode="External"/><Relationship Id="rId665" Type="http://schemas.openxmlformats.org/officeDocument/2006/relationships/hyperlink" Target="https://barttorvik.com/team.php?team=East+Carolina&amp;year=2021" TargetMode="External"/><Relationship Id="rId830" Type="http://schemas.openxmlformats.org/officeDocument/2006/relationships/hyperlink" Target="https://barttorvik.com/team.php?team=Tennessee+Martin&amp;year=2021" TargetMode="External"/><Relationship Id="rId15" Type="http://schemas.openxmlformats.org/officeDocument/2006/relationships/hyperlink" Target="https://barttorvik.com/team.php?team=Michigan&amp;year=2021" TargetMode="External"/><Relationship Id="rId57" Type="http://schemas.openxmlformats.org/officeDocument/2006/relationships/hyperlink" Target="https://barttorvik.com/team.php?team=St.+Bonaventure&amp;year=2021" TargetMode="External"/><Relationship Id="rId262" Type="http://schemas.openxmlformats.org/officeDocument/2006/relationships/hyperlink" Target="https://barttorvik.com/team.php?team=Murray+St.&amp;year=2021" TargetMode="External"/><Relationship Id="rId318" Type="http://schemas.openxmlformats.org/officeDocument/2006/relationships/hyperlink" Target="https://barttorvik.com/team.php?team=Portland+St.&amp;year=2021" TargetMode="External"/><Relationship Id="rId525" Type="http://schemas.openxmlformats.org/officeDocument/2006/relationships/hyperlink" Target="https://barttorvik.com/team.php?team=Providence&amp;year=2021" TargetMode="External"/><Relationship Id="rId567" Type="http://schemas.openxmlformats.org/officeDocument/2006/relationships/hyperlink" Target="https://barttorvik.com/team.php?team=Arizona+St.&amp;year=2021" TargetMode="External"/><Relationship Id="rId732" Type="http://schemas.openxmlformats.org/officeDocument/2006/relationships/hyperlink" Target="https://barttorvik.com/team.php?team=Oakland&amp;year=2021" TargetMode="External"/><Relationship Id="rId99" Type="http://schemas.openxmlformats.org/officeDocument/2006/relationships/hyperlink" Target="https://barttorvik.com/team.php?team=VCU&amp;year=2021" TargetMode="External"/><Relationship Id="rId122" Type="http://schemas.openxmlformats.org/officeDocument/2006/relationships/hyperlink" Target="https://barttorvik.com/team.php?team=North+Texas&amp;year=2021" TargetMode="External"/><Relationship Id="rId164" Type="http://schemas.openxmlformats.org/officeDocument/2006/relationships/hyperlink" Target="https://barttorvik.com/team.php?team=Winthrop&amp;year=2021" TargetMode="External"/><Relationship Id="rId371" Type="http://schemas.openxmlformats.org/officeDocument/2006/relationships/hyperlink" Target="https://barttorvik.com/team.php?team=Canisius&amp;year=2021" TargetMode="External"/><Relationship Id="rId774" Type="http://schemas.openxmlformats.org/officeDocument/2006/relationships/hyperlink" Target="https://barttorvik.com/team.php?team=UMass+Lowell&amp;year=2021" TargetMode="External"/><Relationship Id="rId427" Type="http://schemas.openxmlformats.org/officeDocument/2006/relationships/hyperlink" Target="https://barttorvik.com/team.php?team=Mississippi+Valley+St.&amp;year=2021" TargetMode="External"/><Relationship Id="rId469" Type="http://schemas.openxmlformats.org/officeDocument/2006/relationships/hyperlink" Target="https://barttorvik.com/team.php?team=Connecticut&amp;year=2021" TargetMode="External"/><Relationship Id="rId634" Type="http://schemas.openxmlformats.org/officeDocument/2006/relationships/hyperlink" Target="https://barttorvik.com/team.php?team=James+Madison&amp;year=2021" TargetMode="External"/><Relationship Id="rId676" Type="http://schemas.openxmlformats.org/officeDocument/2006/relationships/hyperlink" Target="https://barttorvik.com/team.php?team=Iona&amp;year=2021" TargetMode="External"/><Relationship Id="rId841" Type="http://schemas.openxmlformats.org/officeDocument/2006/relationships/hyperlink" Target="https://barttorvik.com/team.php?team=Fordham&amp;year=2021" TargetMode="External"/><Relationship Id="rId26" Type="http://schemas.openxmlformats.org/officeDocument/2006/relationships/hyperlink" Target="https://barttorvik.com/team.php?team=Virginia&amp;year=2021" TargetMode="External"/><Relationship Id="rId231" Type="http://schemas.openxmlformats.org/officeDocument/2006/relationships/hyperlink" Target="https://barttorvik.com/team.php?team=Georgia+St.&amp;year=2021" TargetMode="External"/><Relationship Id="rId273" Type="http://schemas.openxmlformats.org/officeDocument/2006/relationships/hyperlink" Target="https://barttorvik.com/team.php?team=Valparaiso&amp;year=2021" TargetMode="External"/><Relationship Id="rId329" Type="http://schemas.openxmlformats.org/officeDocument/2006/relationships/hyperlink" Target="https://barttorvik.com/team.php?team=Manhattan&amp;year=2021" TargetMode="External"/><Relationship Id="rId480" Type="http://schemas.openxmlformats.org/officeDocument/2006/relationships/hyperlink" Target="https://barttorvik.com/team.php?team=Clemson&amp;year=2021" TargetMode="External"/><Relationship Id="rId536" Type="http://schemas.openxmlformats.org/officeDocument/2006/relationships/hyperlink" Target="https://barttorvik.com/team.php?team=Duke&amp;year=2021" TargetMode="External"/><Relationship Id="rId701" Type="http://schemas.openxmlformats.org/officeDocument/2006/relationships/hyperlink" Target="https://barttorvik.com/team.php?team=Cal+Baptist&amp;year=2021" TargetMode="External"/><Relationship Id="rId68" Type="http://schemas.openxmlformats.org/officeDocument/2006/relationships/hyperlink" Target="https://barttorvik.com/team.php?team=Georgetown&amp;year=2021" TargetMode="External"/><Relationship Id="rId133" Type="http://schemas.openxmlformats.org/officeDocument/2006/relationships/hyperlink" Target="https://barttorvik.com/team.php?team=Notre+Dame&amp;year=2021" TargetMode="External"/><Relationship Id="rId175" Type="http://schemas.openxmlformats.org/officeDocument/2006/relationships/hyperlink" Target="https://barttorvik.com/team.php?team=Minnesota&amp;year=2021" TargetMode="External"/><Relationship Id="rId340" Type="http://schemas.openxmlformats.org/officeDocument/2006/relationships/hyperlink" Target="https://barttorvik.com/team.php?team=Monmouth&amp;year=2021" TargetMode="External"/><Relationship Id="rId578" Type="http://schemas.openxmlformats.org/officeDocument/2006/relationships/hyperlink" Target="https://barttorvik.com/team.php?team=North+Carolina+St.&amp;year=2021" TargetMode="External"/><Relationship Id="rId743" Type="http://schemas.openxmlformats.org/officeDocument/2006/relationships/hyperlink" Target="https://barttorvik.com/team.php?team=Samford&amp;year=2021" TargetMode="External"/><Relationship Id="rId785" Type="http://schemas.openxmlformats.org/officeDocument/2006/relationships/hyperlink" Target="https://barttorvik.com/team.php?team=Milwaukee&amp;year=2021" TargetMode="External"/><Relationship Id="rId200" Type="http://schemas.openxmlformats.org/officeDocument/2006/relationships/hyperlink" Target="https://barttorvik.com/team.php?team=Tulane&amp;year=2021" TargetMode="External"/><Relationship Id="rId382" Type="http://schemas.openxmlformats.org/officeDocument/2006/relationships/hyperlink" Target="https://barttorvik.com/team.php?team=North+Florida&amp;year=2021" TargetMode="External"/><Relationship Id="rId438" Type="http://schemas.openxmlformats.org/officeDocument/2006/relationships/hyperlink" Target="https://barttorvik.com/team.php?team=Michigan&amp;year=2021" TargetMode="External"/><Relationship Id="rId603" Type="http://schemas.openxmlformats.org/officeDocument/2006/relationships/hyperlink" Target="https://barttorvik.com/team.php?team=Oregon+St.&amp;year=2021" TargetMode="External"/><Relationship Id="rId645" Type="http://schemas.openxmlformats.org/officeDocument/2006/relationships/hyperlink" Target="https://barttorvik.com/team.php?team=Bryant&amp;year=2021" TargetMode="External"/><Relationship Id="rId687" Type="http://schemas.openxmlformats.org/officeDocument/2006/relationships/hyperlink" Target="https://barttorvik.com/team.php?team=Chattanooga&amp;year=2021" TargetMode="External"/><Relationship Id="rId810" Type="http://schemas.openxmlformats.org/officeDocument/2006/relationships/hyperlink" Target="https://barttorvik.com/team.php?team=Boston+University&amp;year=2021" TargetMode="External"/><Relationship Id="rId852" Type="http://schemas.openxmlformats.org/officeDocument/2006/relationships/hyperlink" Target="https://barttorvik.com/team.php?team=South+Carolina+St.&amp;year=2021" TargetMode="External"/><Relationship Id="rId242" Type="http://schemas.openxmlformats.org/officeDocument/2006/relationships/hyperlink" Target="https://barttorvik.com/team.php?team=Albany&amp;year=2021" TargetMode="External"/><Relationship Id="rId284" Type="http://schemas.openxmlformats.org/officeDocument/2006/relationships/hyperlink" Target="https://barttorvik.com/team.php?team=VMI&amp;year=2021" TargetMode="External"/><Relationship Id="rId491" Type="http://schemas.openxmlformats.org/officeDocument/2006/relationships/hyperlink" Target="https://barttorvik.com/team.php?team=Florida&amp;year=2021" TargetMode="External"/><Relationship Id="rId505" Type="http://schemas.openxmlformats.org/officeDocument/2006/relationships/hyperlink" Target="https://barttorvik.com/team.php?team=Oregon&amp;year=2021" TargetMode="External"/><Relationship Id="rId712" Type="http://schemas.openxmlformats.org/officeDocument/2006/relationships/hyperlink" Target="https://barttorvik.com/team.php?team=Siena&amp;year=2021" TargetMode="External"/><Relationship Id="rId37" Type="http://schemas.openxmlformats.org/officeDocument/2006/relationships/hyperlink" Target="https://barttorvik.com/team.php?team=Georgia+Tech&amp;year=2021" TargetMode="External"/><Relationship Id="rId79" Type="http://schemas.openxmlformats.org/officeDocument/2006/relationships/hyperlink" Target="https://barttorvik.com/team.php?team=Oregon+St.&amp;year=2021" TargetMode="External"/><Relationship Id="rId102" Type="http://schemas.openxmlformats.org/officeDocument/2006/relationships/hyperlink" Target="https://barttorvik.com/team.php?team=Pepperdine&amp;year=2021" TargetMode="External"/><Relationship Id="rId144" Type="http://schemas.openxmlformats.org/officeDocument/2006/relationships/hyperlink" Target="https://barttorvik.com/team.php?team=Xavier&amp;year=2021" TargetMode="External"/><Relationship Id="rId547" Type="http://schemas.openxmlformats.org/officeDocument/2006/relationships/hyperlink" Target="https://barttorvik.com/team.php?team=Nebraska&amp;year=2021" TargetMode="External"/><Relationship Id="rId589" Type="http://schemas.openxmlformats.org/officeDocument/2006/relationships/hyperlink" Target="https://barttorvik.com/team.php?team=Rhode+Island&amp;year=2021" TargetMode="External"/><Relationship Id="rId754" Type="http://schemas.openxmlformats.org/officeDocument/2006/relationships/hyperlink" Target="https://barttorvik.com/team.php?team=Southern+Miss&amp;year=2021" TargetMode="External"/><Relationship Id="rId796" Type="http://schemas.openxmlformats.org/officeDocument/2006/relationships/hyperlink" Target="https://barttorvik.com/team.php?team=Central+Arkansas&amp;year=2021" TargetMode="External"/><Relationship Id="rId90" Type="http://schemas.openxmlformats.org/officeDocument/2006/relationships/hyperlink" Target="https://barttorvik.com/trank.php?&amp;begin=20201101&amp;end=20210315&amp;conlimit=All&amp;year=2021&amp;top=0&amp;venue=A-N&amp;type=All&amp;mingames=0&amp;quad=5&amp;rpi=" TargetMode="External"/><Relationship Id="rId186" Type="http://schemas.openxmlformats.org/officeDocument/2006/relationships/hyperlink" Target="https://barttorvik.com/team.php?team=Kent+St.&amp;year=2021" TargetMode="External"/><Relationship Id="rId351" Type="http://schemas.openxmlformats.org/officeDocument/2006/relationships/hyperlink" Target="https://barttorvik.com/team.php?team=Fairfield&amp;year=2021" TargetMode="External"/><Relationship Id="rId393" Type="http://schemas.openxmlformats.org/officeDocument/2006/relationships/hyperlink" Target="https://barttorvik.com/team.php?team=New+Orleans&amp;year=2021" TargetMode="External"/><Relationship Id="rId407" Type="http://schemas.openxmlformats.org/officeDocument/2006/relationships/hyperlink" Target="https://barttorvik.com/team.php?team=Central+Arkansas&amp;year=2021" TargetMode="External"/><Relationship Id="rId449" Type="http://schemas.openxmlformats.org/officeDocument/2006/relationships/hyperlink" Target="https://barttorvik.com/team.php?team=Iowa&amp;year=2021" TargetMode="External"/><Relationship Id="rId614" Type="http://schemas.openxmlformats.org/officeDocument/2006/relationships/hyperlink" Target="https://barttorvik.com/team.php?team=San+Francisco&amp;year=2021" TargetMode="External"/><Relationship Id="rId656" Type="http://schemas.openxmlformats.org/officeDocument/2006/relationships/hyperlink" Target="https://barttorvik.com/team.php?team=Cleveland+St.&amp;year=2021" TargetMode="External"/><Relationship Id="rId821" Type="http://schemas.openxmlformats.org/officeDocument/2006/relationships/hyperlink" Target="https://barttorvik.com/team.php?team=Air+Force&amp;year=2021" TargetMode="External"/><Relationship Id="rId211" Type="http://schemas.openxmlformats.org/officeDocument/2006/relationships/hyperlink" Target="https://barttorvik.com/team.php?team=Duquesne&amp;year=2021" TargetMode="External"/><Relationship Id="rId253" Type="http://schemas.openxmlformats.org/officeDocument/2006/relationships/hyperlink" Target="https://barttorvik.com/team.php?team=Boston+University&amp;year=2021" TargetMode="External"/><Relationship Id="rId295" Type="http://schemas.openxmlformats.org/officeDocument/2006/relationships/hyperlink" Target="https://barttorvik.com/team.php?team=George+Washington&amp;year=2021" TargetMode="External"/><Relationship Id="rId309" Type="http://schemas.openxmlformats.org/officeDocument/2006/relationships/hyperlink" Target="https://barttorvik.com/team.php?team=Seattle&amp;year=2021" TargetMode="External"/><Relationship Id="rId460" Type="http://schemas.openxmlformats.org/officeDocument/2006/relationships/hyperlink" Target="https://barttorvik.com/team.php?team=Ohio+St.&amp;year=2021" TargetMode="External"/><Relationship Id="rId516" Type="http://schemas.openxmlformats.org/officeDocument/2006/relationships/hyperlink" Target="https://barttorvik.com/team.php?team=BYU&amp;year=2021" TargetMode="External"/><Relationship Id="rId698" Type="http://schemas.openxmlformats.org/officeDocument/2006/relationships/hyperlink" Target="https://barttorvik.com/team.php?team=Jackson+St.&amp;year=2021" TargetMode="External"/><Relationship Id="rId48" Type="http://schemas.openxmlformats.org/officeDocument/2006/relationships/hyperlink" Target="https://barttorvik.com/team.php?team=Oklahoma+St.&amp;year=2021" TargetMode="External"/><Relationship Id="rId113" Type="http://schemas.openxmlformats.org/officeDocument/2006/relationships/hyperlink" Target="https://barttorvik.com/team.php?team=Rutgers&amp;year=2021" TargetMode="External"/><Relationship Id="rId320" Type="http://schemas.openxmlformats.org/officeDocument/2006/relationships/hyperlink" Target="https://barttorvik.com/team.php?team=Holy+Cross&amp;year=2021" TargetMode="External"/><Relationship Id="rId558" Type="http://schemas.openxmlformats.org/officeDocument/2006/relationships/hyperlink" Target="https://barttorvik.com/team.php?team=Wichita+St.&amp;year=2021" TargetMode="External"/><Relationship Id="rId723" Type="http://schemas.openxmlformats.org/officeDocument/2006/relationships/hyperlink" Target="https://barttorvik.com/team.php?team=Illinois+Chicago&amp;year=2021" TargetMode="External"/><Relationship Id="rId765" Type="http://schemas.openxmlformats.org/officeDocument/2006/relationships/hyperlink" Target="https://barttorvik.com/team.php?team=UNC+Asheville&amp;year=2021" TargetMode="External"/><Relationship Id="rId155" Type="http://schemas.openxmlformats.org/officeDocument/2006/relationships/hyperlink" Target="https://barttorvik.com/team.php?team=Liberty&amp;year=2021" TargetMode="External"/><Relationship Id="rId197" Type="http://schemas.openxmlformats.org/officeDocument/2006/relationships/hyperlink" Target="https://barttorvik.com/team.php?team=Santa+Clara&amp;year=2021" TargetMode="External"/><Relationship Id="rId362" Type="http://schemas.openxmlformats.org/officeDocument/2006/relationships/hyperlink" Target="https://barttorvik.com/team.php?team=Louisiana+Monroe&amp;year=2021" TargetMode="External"/><Relationship Id="rId418" Type="http://schemas.openxmlformats.org/officeDocument/2006/relationships/hyperlink" Target="https://barttorvik.com/team.php?team=Texas+A%26M+Corpus+Chris&amp;year=2021" TargetMode="External"/><Relationship Id="rId625" Type="http://schemas.openxmlformats.org/officeDocument/2006/relationships/hyperlink" Target="https://barttorvik.com/team.php?team=Bradley&amp;year=2021" TargetMode="External"/><Relationship Id="rId832" Type="http://schemas.openxmlformats.org/officeDocument/2006/relationships/hyperlink" Target="https://barttorvik.com/team.php?team=North+Carolina+A%26T&amp;year=2021" TargetMode="External"/><Relationship Id="rId222" Type="http://schemas.openxmlformats.org/officeDocument/2006/relationships/hyperlink" Target="https://barttorvik.com/team.php?team=North+Dakota+St.&amp;year=2021" TargetMode="External"/><Relationship Id="rId264" Type="http://schemas.openxmlformats.org/officeDocument/2006/relationships/hyperlink" Target="https://barttorvik.com/team.php?team=Ball+St.&amp;year=2021" TargetMode="External"/><Relationship Id="rId471" Type="http://schemas.openxmlformats.org/officeDocument/2006/relationships/hyperlink" Target="https://barttorvik.com/team.php?team=Oklahoma&amp;year=2021" TargetMode="External"/><Relationship Id="rId667" Type="http://schemas.openxmlformats.org/officeDocument/2006/relationships/hyperlink" Target="https://barttorvik.com/team.php?team=UNLV&amp;year=2021" TargetMode="External"/><Relationship Id="rId17" Type="http://schemas.openxmlformats.org/officeDocument/2006/relationships/hyperlink" Target="https://barttorvik.com/team.php?team=San+Diego+St.&amp;year=2021" TargetMode="External"/><Relationship Id="rId59" Type="http://schemas.openxmlformats.org/officeDocument/2006/relationships/hyperlink" Target="https://barttorvik.com/team.php?team=Creighton&amp;year=2021" TargetMode="External"/><Relationship Id="rId124" Type="http://schemas.openxmlformats.org/officeDocument/2006/relationships/hyperlink" Target="https://barttorvik.com/team.php?team=Eastern+Washington&amp;year=2021" TargetMode="External"/><Relationship Id="rId527" Type="http://schemas.openxmlformats.org/officeDocument/2006/relationships/hyperlink" Target="https://barttorvik.com/team.php?team=Penn+St.&amp;year=2021" TargetMode="External"/><Relationship Id="rId569" Type="http://schemas.openxmlformats.org/officeDocument/2006/relationships/hyperlink" Target="https://barttorvik.com/team.php?team=Buffalo&amp;year=2021" TargetMode="External"/><Relationship Id="rId734" Type="http://schemas.openxmlformats.org/officeDocument/2006/relationships/hyperlink" Target="https://barttorvik.com/team.php?team=Middle+Tennessee&amp;year=2021" TargetMode="External"/><Relationship Id="rId776" Type="http://schemas.openxmlformats.org/officeDocument/2006/relationships/hyperlink" Target="https://barttorvik.com/team.php?team=Idaho+St.&amp;year=2021" TargetMode="External"/><Relationship Id="rId70" Type="http://schemas.openxmlformats.org/officeDocument/2006/relationships/hyperlink" Target="https://barttorvik.com/team.php?team=Florida&amp;year=2021" TargetMode="External"/><Relationship Id="rId166" Type="http://schemas.openxmlformats.org/officeDocument/2006/relationships/hyperlink" Target="https://barttorvik.com/team.php?team=Louisiana+Tech&amp;year=2021" TargetMode="External"/><Relationship Id="rId331" Type="http://schemas.openxmlformats.org/officeDocument/2006/relationships/hyperlink" Target="https://barttorvik.com/team.php?team=Rider&amp;year=2021" TargetMode="External"/><Relationship Id="rId373" Type="http://schemas.openxmlformats.org/officeDocument/2006/relationships/hyperlink" Target="https://barttorvik.com/team.php?team=Florida+A%26M&amp;year=2021" TargetMode="External"/><Relationship Id="rId429" Type="http://schemas.openxmlformats.org/officeDocument/2006/relationships/hyperlink" Target="https://barttorvik.com/team.php?team=BYU&amp;year=2021" TargetMode="External"/><Relationship Id="rId580" Type="http://schemas.openxmlformats.org/officeDocument/2006/relationships/hyperlink" Target="https://barttorvik.com/team.php?team=Ohio&amp;year=2021" TargetMode="External"/><Relationship Id="rId636" Type="http://schemas.openxmlformats.org/officeDocument/2006/relationships/hyperlink" Target="https://barttorvik.com/team.php?team=Rice&amp;year=2021" TargetMode="External"/><Relationship Id="rId801" Type="http://schemas.openxmlformats.org/officeDocument/2006/relationships/hyperlink" Target="https://barttorvik.com/team.php?team=Fairleigh+Dickinson&amp;year=2021" TargetMode="External"/><Relationship Id="rId1" Type="http://schemas.openxmlformats.org/officeDocument/2006/relationships/hyperlink" Target="https://barttorvik.com/team.php?team=Gonzaga&amp;year=2021" TargetMode="External"/><Relationship Id="rId233" Type="http://schemas.openxmlformats.org/officeDocument/2006/relationships/hyperlink" Target="https://barttorvik.com/team.php?team=Northern+Iowa&amp;year=2021" TargetMode="External"/><Relationship Id="rId440" Type="http://schemas.openxmlformats.org/officeDocument/2006/relationships/hyperlink" Target="https://barttorvik.com/team.php?team=USC&amp;year=2021" TargetMode="External"/><Relationship Id="rId678" Type="http://schemas.openxmlformats.org/officeDocument/2006/relationships/hyperlink" Target="https://barttorvik.com/team.php?team=Northern+Iowa&amp;year=2021" TargetMode="External"/><Relationship Id="rId843" Type="http://schemas.openxmlformats.org/officeDocument/2006/relationships/hyperlink" Target="https://barttorvik.com/team.php?team=Delaware+St.&amp;year=2021" TargetMode="External"/><Relationship Id="rId28" Type="http://schemas.openxmlformats.org/officeDocument/2006/relationships/hyperlink" Target="https://barttorvik.com/team.php?team=Tennessee&amp;year=2021" TargetMode="External"/><Relationship Id="rId275" Type="http://schemas.openxmlformats.org/officeDocument/2006/relationships/hyperlink" Target="https://barttorvik.com/team.php?team=Montana+St.&amp;year=2021" TargetMode="External"/><Relationship Id="rId300" Type="http://schemas.openxmlformats.org/officeDocument/2006/relationships/hyperlink" Target="https://barttorvik.com/team.php?team=Prairie+View+A%26M&amp;year=2021" TargetMode="External"/><Relationship Id="rId482" Type="http://schemas.openxmlformats.org/officeDocument/2006/relationships/hyperlink" Target="https://barttorvik.com/team.php?team=Virginia&amp;year=2021" TargetMode="External"/><Relationship Id="rId538" Type="http://schemas.openxmlformats.org/officeDocument/2006/relationships/hyperlink" Target="https://barttorvik.com/team.php?team=Drake&amp;year=2021" TargetMode="External"/><Relationship Id="rId703" Type="http://schemas.openxmlformats.org/officeDocument/2006/relationships/hyperlink" Target="https://barttorvik.com/trank.php?&amp;begin=20201101&amp;end=20210315&amp;conlimit=All&amp;year=2021&amp;top=0&amp;venue=H&amp;type=All&amp;mingames=0&amp;quad=5&amp;rpi=" TargetMode="External"/><Relationship Id="rId745" Type="http://schemas.openxmlformats.org/officeDocument/2006/relationships/hyperlink" Target="https://barttorvik.com/team.php?team=Stony+Brook&amp;year=2021" TargetMode="External"/><Relationship Id="rId81" Type="http://schemas.openxmlformats.org/officeDocument/2006/relationships/hyperlink" Target="https://barttorvik.com/team.php?team=LSU&amp;year=2021" TargetMode="External"/><Relationship Id="rId135" Type="http://schemas.openxmlformats.org/officeDocument/2006/relationships/hyperlink" Target="https://barttorvik.com/team.php?team=Drake&amp;year=2021" TargetMode="External"/><Relationship Id="rId177" Type="http://schemas.openxmlformats.org/officeDocument/2006/relationships/hyperlink" Target="https://barttorvik.com/team.php?team=South+Dakota+St.&amp;year=2021" TargetMode="External"/><Relationship Id="rId342" Type="http://schemas.openxmlformats.org/officeDocument/2006/relationships/hyperlink" Target="https://barttorvik.com/team.php?team=Charlotte&amp;year=2021" TargetMode="External"/><Relationship Id="rId384" Type="http://schemas.openxmlformats.org/officeDocument/2006/relationships/hyperlink" Target="https://barttorvik.com/team.php?team=Utah+Tech&amp;year=2021" TargetMode="External"/><Relationship Id="rId591" Type="http://schemas.openxmlformats.org/officeDocument/2006/relationships/hyperlink" Target="https://barttorvik.com/team.php?team=Western+Kentucky&amp;year=2021" TargetMode="External"/><Relationship Id="rId605" Type="http://schemas.openxmlformats.org/officeDocument/2006/relationships/hyperlink" Target="https://barttorvik.com/team.php?team=Butler&amp;year=2021" TargetMode="External"/><Relationship Id="rId787" Type="http://schemas.openxmlformats.org/officeDocument/2006/relationships/hyperlink" Target="https://barttorvik.com/team.php?team=North+Dakota&amp;year=2021" TargetMode="External"/><Relationship Id="rId812" Type="http://schemas.openxmlformats.org/officeDocument/2006/relationships/hyperlink" Target="https://barttorvik.com/team.php?team=Kennesaw+St.&amp;year=2021" TargetMode="External"/><Relationship Id="rId202" Type="http://schemas.openxmlformats.org/officeDocument/2006/relationships/hyperlink" Target="https://barttorvik.com/team.php?team=Miami+FL&amp;year=2021" TargetMode="External"/><Relationship Id="rId244" Type="http://schemas.openxmlformats.org/officeDocument/2006/relationships/hyperlink" Target="https://barttorvik.com/trank.php?&amp;begin=20201101&amp;end=20210315&amp;conlimit=All&amp;year=2021&amp;top=0&amp;venue=A-N&amp;type=All&amp;mingames=0&amp;quad=5&amp;rpi=" TargetMode="External"/><Relationship Id="rId647" Type="http://schemas.openxmlformats.org/officeDocument/2006/relationships/hyperlink" Target="https://barttorvik.com/team.php?team=Seattle&amp;year=2021" TargetMode="External"/><Relationship Id="rId689" Type="http://schemas.openxmlformats.org/officeDocument/2006/relationships/hyperlink" Target="https://barttorvik.com/team.php?team=Oral+Roberts&amp;year=2021" TargetMode="External"/><Relationship Id="rId854" Type="http://schemas.openxmlformats.org/officeDocument/2006/relationships/hyperlink" Target="https://barttorvik.com/team.php?team=William+%26+Mary&amp;year=2021" TargetMode="External"/><Relationship Id="rId39" Type="http://schemas.openxmlformats.org/officeDocument/2006/relationships/hyperlink" Target="https://barttorvik.com/team.php?team=USC&amp;year=2021" TargetMode="External"/><Relationship Id="rId286" Type="http://schemas.openxmlformats.org/officeDocument/2006/relationships/hyperlink" Target="https://barttorvik.com/team.php?team=Elon&amp;year=2021" TargetMode="External"/><Relationship Id="rId451" Type="http://schemas.openxmlformats.org/officeDocument/2006/relationships/hyperlink" Target="https://barttorvik.com/team.php?team=Wisconsin&amp;year=2021" TargetMode="External"/><Relationship Id="rId493" Type="http://schemas.openxmlformats.org/officeDocument/2006/relationships/hyperlink" Target="https://barttorvik.com/team.php?team=Rutgers&amp;year=2021" TargetMode="External"/><Relationship Id="rId507" Type="http://schemas.openxmlformats.org/officeDocument/2006/relationships/hyperlink" Target="https://barttorvik.com/team.php?team=Syracuse&amp;year=2021" TargetMode="External"/><Relationship Id="rId549" Type="http://schemas.openxmlformats.org/officeDocument/2006/relationships/hyperlink" Target="https://barttorvik.com/team.php?team=Colgate&amp;year=2021" TargetMode="External"/><Relationship Id="rId714" Type="http://schemas.openxmlformats.org/officeDocument/2006/relationships/hyperlink" Target="https://barttorvik.com/team.php?team=Quinnipiac&amp;year=2021" TargetMode="External"/><Relationship Id="rId756" Type="http://schemas.openxmlformats.org/officeDocument/2006/relationships/hyperlink" Target="https://barttorvik.com/team.php?team=Southern&amp;year=2021" TargetMode="External"/><Relationship Id="rId50" Type="http://schemas.openxmlformats.org/officeDocument/2006/relationships/hyperlink" Target="https://barttorvik.com/team.php?team=Purdue&amp;year=2021" TargetMode="External"/><Relationship Id="rId104" Type="http://schemas.openxmlformats.org/officeDocument/2006/relationships/hyperlink" Target="https://barttorvik.com/team.php?team=Buffalo&amp;year=2021" TargetMode="External"/><Relationship Id="rId146" Type="http://schemas.openxmlformats.org/officeDocument/2006/relationships/hyperlink" Target="https://barttorvik.com/team.php?team=TCU&amp;year=2021" TargetMode="External"/><Relationship Id="rId188" Type="http://schemas.openxmlformats.org/officeDocument/2006/relationships/hyperlink" Target="https://barttorvik.com/team.php?team=Chattanooga&amp;year=2021" TargetMode="External"/><Relationship Id="rId311" Type="http://schemas.openxmlformats.org/officeDocument/2006/relationships/hyperlink" Target="https://barttorvik.com/team.php?team=Oakland&amp;year=2021" TargetMode="External"/><Relationship Id="rId353" Type="http://schemas.openxmlformats.org/officeDocument/2006/relationships/hyperlink" Target="https://barttorvik.com/trank.php?&amp;begin=20201101&amp;end=20210315&amp;conlimit=All&amp;year=2021&amp;top=0&amp;venue=A-N&amp;type=All&amp;mingames=0&amp;quad=5&amp;rpi=" TargetMode="External"/><Relationship Id="rId395" Type="http://schemas.openxmlformats.org/officeDocument/2006/relationships/hyperlink" Target="https://barttorvik.com/team.php?team=Cal+Poly&amp;year=2021" TargetMode="External"/><Relationship Id="rId409" Type="http://schemas.openxmlformats.org/officeDocument/2006/relationships/hyperlink" Target="https://barttorvik.com/team.php?team=Tennessee+St.&amp;year=2021" TargetMode="External"/><Relationship Id="rId560" Type="http://schemas.openxmlformats.org/officeDocument/2006/relationships/hyperlink" Target="https://barttorvik.com/team.php?team=Liberty&amp;year=2021" TargetMode="External"/><Relationship Id="rId798" Type="http://schemas.openxmlformats.org/officeDocument/2006/relationships/hyperlink" Target="https://barttorvik.com/team.php?team=Sacred+Heart&amp;year=2021" TargetMode="External"/><Relationship Id="rId92" Type="http://schemas.openxmlformats.org/officeDocument/2006/relationships/hyperlink" Target="https://barttorvik.com/team.php?team=Mississippi&amp;year=2021" TargetMode="External"/><Relationship Id="rId213" Type="http://schemas.openxmlformats.org/officeDocument/2006/relationships/hyperlink" Target="https://barttorvik.com/team.php?team=Indiana+St.&amp;year=2021" TargetMode="External"/><Relationship Id="rId420" Type="http://schemas.openxmlformats.org/officeDocument/2006/relationships/hyperlink" Target="https://barttorvik.com/team.php?team=Denver&amp;year=2021" TargetMode="External"/><Relationship Id="rId616" Type="http://schemas.openxmlformats.org/officeDocument/2006/relationships/hyperlink" Target="https://barttorvik.com/team.php?team=Kent+St.&amp;year=2021" TargetMode="External"/><Relationship Id="rId658" Type="http://schemas.openxmlformats.org/officeDocument/2006/relationships/hyperlink" Target="https://barttorvik.com/team.php?team=Wofford&amp;year=2021" TargetMode="External"/><Relationship Id="rId823" Type="http://schemas.openxmlformats.org/officeDocument/2006/relationships/hyperlink" Target="https://barttorvik.com/team.php?team=Utah+Tech&amp;year=2021" TargetMode="External"/><Relationship Id="rId255" Type="http://schemas.openxmlformats.org/officeDocument/2006/relationships/hyperlink" Target="https://barttorvik.com/team.php?team=Utah+Valley&amp;year=2021" TargetMode="External"/><Relationship Id="rId297" Type="http://schemas.openxmlformats.org/officeDocument/2006/relationships/hyperlink" Target="https://barttorvik.com/team.php?team=LIU+Brooklyn&amp;year=2021" TargetMode="External"/><Relationship Id="rId462" Type="http://schemas.openxmlformats.org/officeDocument/2006/relationships/hyperlink" Target="https://barttorvik.com/team.php?team=San+Diego+St.&amp;year=2021" TargetMode="External"/><Relationship Id="rId518" Type="http://schemas.openxmlformats.org/officeDocument/2006/relationships/hyperlink" Target="https://barttorvik.com/team.php?team=Seton+Hall&amp;year=2021" TargetMode="External"/><Relationship Id="rId725" Type="http://schemas.openxmlformats.org/officeDocument/2006/relationships/hyperlink" Target="https://barttorvik.com/team.php?team=Louisiana+Lafayette&amp;year=2021" TargetMode="External"/><Relationship Id="rId115" Type="http://schemas.openxmlformats.org/officeDocument/2006/relationships/hyperlink" Target="https://barttorvik.com/team.php?team=Grand+Canyon&amp;year=2021" TargetMode="External"/><Relationship Id="rId157" Type="http://schemas.openxmlformats.org/officeDocument/2006/relationships/hyperlink" Target="https://barttorvik.com/trank.php?&amp;begin=20201101&amp;end=20210315&amp;conlimit=All&amp;year=2021&amp;top=0&amp;venue=A-N&amp;type=All&amp;mingames=0&amp;quad=5&amp;rpi=" TargetMode="External"/><Relationship Id="rId322" Type="http://schemas.openxmlformats.org/officeDocument/2006/relationships/hyperlink" Target="https://barttorvik.com/team.php?team=Fairleigh+Dickinson&amp;year=2021" TargetMode="External"/><Relationship Id="rId364" Type="http://schemas.openxmlformats.org/officeDocument/2006/relationships/hyperlink" Target="https://barttorvik.com/team.php?team=Evansville&amp;year=2021" TargetMode="External"/><Relationship Id="rId767" Type="http://schemas.openxmlformats.org/officeDocument/2006/relationships/hyperlink" Target="https://barttorvik.com/team.php?team=FIU&amp;year=2021" TargetMode="External"/><Relationship Id="rId61" Type="http://schemas.openxmlformats.org/officeDocument/2006/relationships/hyperlink" Target="https://barttorvik.com/team.php?team=Kansas&amp;year=2021" TargetMode="External"/><Relationship Id="rId199" Type="http://schemas.openxmlformats.org/officeDocument/2006/relationships/hyperlink" Target="https://barttorvik.com/team.php?team=Oral+Roberts&amp;year=2021" TargetMode="External"/><Relationship Id="rId571" Type="http://schemas.openxmlformats.org/officeDocument/2006/relationships/hyperlink" Target="https://barttorvik.com/team.php?team=St.+John%27s&amp;year=2021" TargetMode="External"/><Relationship Id="rId627" Type="http://schemas.openxmlformats.org/officeDocument/2006/relationships/hyperlink" Target="https://barttorvik.com/team.php?team=Washington&amp;year=2021" TargetMode="External"/><Relationship Id="rId669" Type="http://schemas.openxmlformats.org/officeDocument/2006/relationships/hyperlink" Target="https://barttorvik.com/team.php?team=Fresno+St.&amp;year=2021" TargetMode="External"/><Relationship Id="rId834" Type="http://schemas.openxmlformats.org/officeDocument/2006/relationships/hyperlink" Target="https://barttorvik.com/team.php?team=Alcorn+St.&amp;year=2021" TargetMode="External"/><Relationship Id="rId19" Type="http://schemas.openxmlformats.org/officeDocument/2006/relationships/hyperlink" Target="https://barttorvik.com/team.php?team=Texas&amp;year=2021" TargetMode="External"/><Relationship Id="rId224" Type="http://schemas.openxmlformats.org/officeDocument/2006/relationships/hyperlink" Target="https://barttorvik.com/team.php?team=UNLV&amp;year=2021" TargetMode="External"/><Relationship Id="rId266" Type="http://schemas.openxmlformats.org/officeDocument/2006/relationships/hyperlink" Target="https://barttorvik.com/team.php?team=Northeastern&amp;year=2021" TargetMode="External"/><Relationship Id="rId431" Type="http://schemas.openxmlformats.org/officeDocument/2006/relationships/hyperlink" Target="https://barttorvik.com/team.php?team=Gonzaga&amp;year=2021" TargetMode="External"/><Relationship Id="rId473" Type="http://schemas.openxmlformats.org/officeDocument/2006/relationships/hyperlink" Target="https://barttorvik.com/team.php?team=Utah+St.&amp;year=2021" TargetMode="External"/><Relationship Id="rId529" Type="http://schemas.openxmlformats.org/officeDocument/2006/relationships/hyperlink" Target="https://barttorvik.com/team.php?team=Virginia+Tech&amp;year=2021" TargetMode="External"/><Relationship Id="rId680" Type="http://schemas.openxmlformats.org/officeDocument/2006/relationships/hyperlink" Target="https://barttorvik.com/team.php?team=Saint+Joseph%27s&amp;year=2021" TargetMode="External"/><Relationship Id="rId736" Type="http://schemas.openxmlformats.org/officeDocument/2006/relationships/hyperlink" Target="https://barttorvik.com/team.php?team=UC+Davis&amp;year=2021" TargetMode="External"/><Relationship Id="rId30" Type="http://schemas.openxmlformats.org/officeDocument/2006/relationships/hyperlink" Target="https://barttorvik.com/team.php?team=Arizona&amp;year=2021" TargetMode="External"/><Relationship Id="rId126" Type="http://schemas.openxmlformats.org/officeDocument/2006/relationships/hyperlink" Target="https://barttorvik.com/team.php?team=Vanderbilt&amp;year=2021" TargetMode="External"/><Relationship Id="rId168" Type="http://schemas.openxmlformats.org/officeDocument/2006/relationships/hyperlink" Target="https://barttorvik.com/team.php?team=UNC+Greensboro&amp;year=2021" TargetMode="External"/><Relationship Id="rId333" Type="http://schemas.openxmlformats.org/officeDocument/2006/relationships/hyperlink" Target="https://barttorvik.com/team.php?team=Niagara&amp;year=2021" TargetMode="External"/><Relationship Id="rId540" Type="http://schemas.openxmlformats.org/officeDocument/2006/relationships/hyperlink" Target="https://barttorvik.com/team.php?team=Missouri&amp;year=2021" TargetMode="External"/><Relationship Id="rId778" Type="http://schemas.openxmlformats.org/officeDocument/2006/relationships/hyperlink" Target="https://barttorvik.com/team.php?team=Illinois+St.&amp;year=2021" TargetMode="External"/><Relationship Id="rId72" Type="http://schemas.openxmlformats.org/officeDocument/2006/relationships/hyperlink" Target="https://barttorvik.com/team.php?team=North+Carolina&amp;year=2021" TargetMode="External"/><Relationship Id="rId375" Type="http://schemas.openxmlformats.org/officeDocument/2006/relationships/hyperlink" Target="https://barttorvik.com/team.php?team=Air+Force&amp;year=2021" TargetMode="External"/><Relationship Id="rId582" Type="http://schemas.openxmlformats.org/officeDocument/2006/relationships/hyperlink" Target="https://barttorvik.com/team.php?team=Nevada&amp;year=2021" TargetMode="External"/><Relationship Id="rId638" Type="http://schemas.openxmlformats.org/officeDocument/2006/relationships/hyperlink" Target="https://barttorvik.com/team.php?team=South+Carolina&amp;year=2021" TargetMode="External"/><Relationship Id="rId803" Type="http://schemas.openxmlformats.org/officeDocument/2006/relationships/hyperlink" Target="https://barttorvik.com/team.php?team=Fairfield&amp;year=2021" TargetMode="External"/><Relationship Id="rId845" Type="http://schemas.openxmlformats.org/officeDocument/2006/relationships/hyperlink" Target="https://barttorvik.com/team.php?team=Lehigh&amp;year=2021" TargetMode="External"/><Relationship Id="rId3" Type="http://schemas.openxmlformats.org/officeDocument/2006/relationships/hyperlink" Target="https://barttorvik.com/team.php?team=Illinois&amp;year=2021" TargetMode="External"/><Relationship Id="rId235" Type="http://schemas.openxmlformats.org/officeDocument/2006/relationships/hyperlink" Target="https://barttorvik.com/team.php?team=South+Florida&amp;year=2021" TargetMode="External"/><Relationship Id="rId277" Type="http://schemas.openxmlformats.org/officeDocument/2006/relationships/hyperlink" Target="https://barttorvik.com/team.php?team=Northern+Colorado&amp;year=2021" TargetMode="External"/><Relationship Id="rId400" Type="http://schemas.openxmlformats.org/officeDocument/2006/relationships/hyperlink" Target="https://barttorvik.com/team.php?team=North+Carolina+Central&amp;year=2021" TargetMode="External"/><Relationship Id="rId442" Type="http://schemas.openxmlformats.org/officeDocument/2006/relationships/hyperlink" Target="https://barttorvik.com/team.php?team=Villanova&amp;year=2021" TargetMode="External"/><Relationship Id="rId484" Type="http://schemas.openxmlformats.org/officeDocument/2006/relationships/hyperlink" Target="https://barttorvik.com/team.php?team=St.+Bonaventure&amp;year=2021" TargetMode="External"/><Relationship Id="rId705" Type="http://schemas.openxmlformats.org/officeDocument/2006/relationships/hyperlink" Target="https://barttorvik.com/team.php?team=Prairie+View+A%26M&amp;year=2021" TargetMode="External"/><Relationship Id="rId137" Type="http://schemas.openxmlformats.org/officeDocument/2006/relationships/hyperlink" Target="https://barttorvik.com/team.php?team=Northwestern&amp;year=2021" TargetMode="External"/><Relationship Id="rId302" Type="http://schemas.openxmlformats.org/officeDocument/2006/relationships/hyperlink" Target="https://barttorvik.com/team.php?team=Mount+St.+Mary%27s&amp;year=2021" TargetMode="External"/><Relationship Id="rId344" Type="http://schemas.openxmlformats.org/officeDocument/2006/relationships/hyperlink" Target="https://barttorvik.com/team.php?team=Arkansas+St.&amp;year=2021" TargetMode="External"/><Relationship Id="rId691" Type="http://schemas.openxmlformats.org/officeDocument/2006/relationships/hyperlink" Target="https://barttorvik.com/team.php?team=Southern+Utah&amp;year=2021" TargetMode="External"/><Relationship Id="rId747" Type="http://schemas.openxmlformats.org/officeDocument/2006/relationships/hyperlink" Target="https://barttorvik.com/team.php?team=Montana+St.&amp;year=2021" TargetMode="External"/><Relationship Id="rId789" Type="http://schemas.openxmlformats.org/officeDocument/2006/relationships/hyperlink" Target="https://barttorvik.com/team.php?team=Bucknell&amp;year=2021" TargetMode="External"/><Relationship Id="rId41" Type="http://schemas.openxmlformats.org/officeDocument/2006/relationships/hyperlink" Target="https://barttorvik.com/team.php?team=Wisconsin&amp;year=2021" TargetMode="External"/><Relationship Id="rId83" Type="http://schemas.openxmlformats.org/officeDocument/2006/relationships/hyperlink" Target="https://barttorvik.com/team.php?team=Stanford&amp;year=2021" TargetMode="External"/><Relationship Id="rId179" Type="http://schemas.openxmlformats.org/officeDocument/2006/relationships/hyperlink" Target="https://barttorvik.com/team.php?team=Iona&amp;year=2021" TargetMode="External"/><Relationship Id="rId386" Type="http://schemas.openxmlformats.org/officeDocument/2006/relationships/hyperlink" Target="https://barttorvik.com/team.php?team=Towson&amp;year=2021" TargetMode="External"/><Relationship Id="rId551" Type="http://schemas.openxmlformats.org/officeDocument/2006/relationships/hyperlink" Target="https://barttorvik.com/team.php?team=Indiana&amp;year=2021" TargetMode="External"/><Relationship Id="rId593" Type="http://schemas.openxmlformats.org/officeDocument/2006/relationships/hyperlink" Target="https://barttorvik.com/team.php?team=California&amp;year=2021" TargetMode="External"/><Relationship Id="rId607" Type="http://schemas.openxmlformats.org/officeDocument/2006/relationships/hyperlink" Target="https://barttorvik.com/team.php?team=Loyola+Marymount&amp;year=2021" TargetMode="External"/><Relationship Id="rId649" Type="http://schemas.openxmlformats.org/officeDocument/2006/relationships/hyperlink" Target="https://barttorvik.com/team.php?team=Mercer&amp;year=2021" TargetMode="External"/><Relationship Id="rId814" Type="http://schemas.openxmlformats.org/officeDocument/2006/relationships/hyperlink" Target="https://barttorvik.com/team.php?team=San+Jose+St.&amp;year=2021" TargetMode="External"/><Relationship Id="rId190" Type="http://schemas.openxmlformats.org/officeDocument/2006/relationships/hyperlink" Target="https://barttorvik.com/team.php?team=South+Carolina&amp;year=2021" TargetMode="External"/><Relationship Id="rId204" Type="http://schemas.openxmlformats.org/officeDocument/2006/relationships/hyperlink" Target="https://barttorvik.com/team.php?team=Nebraska&amp;year=2021" TargetMode="External"/><Relationship Id="rId246" Type="http://schemas.openxmlformats.org/officeDocument/2006/relationships/hyperlink" Target="https://barttorvik.com/team.php?team=Texas+Southern&amp;year=2021" TargetMode="External"/><Relationship Id="rId288" Type="http://schemas.openxmlformats.org/officeDocument/2006/relationships/hyperlink" Target="https://barttorvik.com/team.php?team=UC+Davis&amp;year=2021" TargetMode="External"/><Relationship Id="rId411" Type="http://schemas.openxmlformats.org/officeDocument/2006/relationships/hyperlink" Target="https://barttorvik.com/team.php?team=McNeese+St.&amp;year=2021" TargetMode="External"/><Relationship Id="rId453" Type="http://schemas.openxmlformats.org/officeDocument/2006/relationships/hyperlink" Target="https://barttorvik.com/team.php?team=Alabama&amp;year=2021" TargetMode="External"/><Relationship Id="rId509" Type="http://schemas.openxmlformats.org/officeDocument/2006/relationships/hyperlink" Target="https://barttorvik.com/team.php?team=Mississippi&amp;year=2021" TargetMode="External"/><Relationship Id="rId660" Type="http://schemas.openxmlformats.org/officeDocument/2006/relationships/hyperlink" Target="https://barttorvik.com/team.php?team=Hartford&amp;year=2021" TargetMode="External"/><Relationship Id="rId106" Type="http://schemas.openxmlformats.org/officeDocument/2006/relationships/hyperlink" Target="https://barttorvik.com/team.php?team=Oklahoma&amp;year=2021" TargetMode="External"/><Relationship Id="rId313" Type="http://schemas.openxmlformats.org/officeDocument/2006/relationships/hyperlink" Target="https://barttorvik.com/team.php?team=College+of+Charleston&amp;year=2021" TargetMode="External"/><Relationship Id="rId495" Type="http://schemas.openxmlformats.org/officeDocument/2006/relationships/hyperlink" Target="https://barttorvik.com/team.php?team=VCU&amp;year=2021" TargetMode="External"/><Relationship Id="rId716" Type="http://schemas.openxmlformats.org/officeDocument/2006/relationships/hyperlink" Target="https://barttorvik.com/team.php?team=Arkansas+St.&amp;year=2021" TargetMode="External"/><Relationship Id="rId758" Type="http://schemas.openxmlformats.org/officeDocument/2006/relationships/hyperlink" Target="https://barttorvik.com/team.php?team=Long+Beach+St.&amp;year=2021" TargetMode="External"/><Relationship Id="rId10" Type="http://schemas.openxmlformats.org/officeDocument/2006/relationships/hyperlink" Target="https://barttorvik.com/team.php?team=Loyola+Chicago&amp;year=2021" TargetMode="External"/><Relationship Id="rId52" Type="http://schemas.openxmlformats.org/officeDocument/2006/relationships/hyperlink" Target="https://barttorvik.com/team.php?team=Florida+St.&amp;year=2021" TargetMode="External"/><Relationship Id="rId94" Type="http://schemas.openxmlformats.org/officeDocument/2006/relationships/hyperlink" Target="https://barttorvik.com/team.php?team=Utah+St.&amp;year=2021" TargetMode="External"/><Relationship Id="rId148" Type="http://schemas.openxmlformats.org/officeDocument/2006/relationships/hyperlink" Target="https://barttorvik.com/team.php?team=Colorado+St.&amp;year=2021" TargetMode="External"/><Relationship Id="rId355" Type="http://schemas.openxmlformats.org/officeDocument/2006/relationships/hyperlink" Target="https://barttorvik.com/team.php?team=Cal+St.+Northridge&amp;year=2021" TargetMode="External"/><Relationship Id="rId397" Type="http://schemas.openxmlformats.org/officeDocument/2006/relationships/hyperlink" Target="https://barttorvik.com/team.php?team=Tennessee+Tech&amp;year=2021" TargetMode="External"/><Relationship Id="rId520" Type="http://schemas.openxmlformats.org/officeDocument/2006/relationships/hyperlink" Target="https://barttorvik.com/team.php?team=Loyola+Chicago&amp;year=2021" TargetMode="External"/><Relationship Id="rId562" Type="http://schemas.openxmlformats.org/officeDocument/2006/relationships/hyperlink" Target="https://barttorvik.com/team.php?team=Louisiana+Tech&amp;year=2021" TargetMode="External"/><Relationship Id="rId618" Type="http://schemas.openxmlformats.org/officeDocument/2006/relationships/hyperlink" Target="https://barttorvik.com/team.php?team=Eastern+Washington&amp;year=2021" TargetMode="External"/><Relationship Id="rId825" Type="http://schemas.openxmlformats.org/officeDocument/2006/relationships/hyperlink" Target="https://barttorvik.com/team.php?team=Western+Illinois&amp;year=2021" TargetMode="External"/><Relationship Id="rId215" Type="http://schemas.openxmlformats.org/officeDocument/2006/relationships/hyperlink" Target="https://barttorvik.com/team.php?team=Eastern+Kentucky&amp;year=2021" TargetMode="External"/><Relationship Id="rId257" Type="http://schemas.openxmlformats.org/officeDocument/2006/relationships/hyperlink" Target="https://barttorvik.com/team.php?team=Texas+A%26M&amp;year=2021" TargetMode="External"/><Relationship Id="rId422" Type="http://schemas.openxmlformats.org/officeDocument/2006/relationships/hyperlink" Target="https://barttorvik.com/team.php?team=Alabama+A%26M&amp;year=2021" TargetMode="External"/><Relationship Id="rId464" Type="http://schemas.openxmlformats.org/officeDocument/2006/relationships/hyperlink" Target="https://barttorvik.com/team.php?team=Arkansas&amp;year=2021" TargetMode="External"/><Relationship Id="rId299" Type="http://schemas.openxmlformats.org/officeDocument/2006/relationships/hyperlink" Target="https://barttorvik.com/trank.php?&amp;begin=20201101&amp;end=20210315&amp;conlimit=All&amp;year=2021&amp;top=0&amp;venue=A-N&amp;type=All&amp;mingames=0&amp;quad=5&amp;rpi=" TargetMode="External"/><Relationship Id="rId727" Type="http://schemas.openxmlformats.org/officeDocument/2006/relationships/hyperlink" Target="https://barttorvik.com/team.php?team=Lipscomb&amp;year=2021" TargetMode="External"/><Relationship Id="rId63" Type="http://schemas.openxmlformats.org/officeDocument/2006/relationships/hyperlink" Target="https://barttorvik.com/team.php?team=Wright+St.&amp;year=2021" TargetMode="External"/><Relationship Id="rId159" Type="http://schemas.openxmlformats.org/officeDocument/2006/relationships/hyperlink" Target="https://barttorvik.com/team.php?team=DePaul&amp;year=2021" TargetMode="External"/><Relationship Id="rId366" Type="http://schemas.openxmlformats.org/officeDocument/2006/relationships/hyperlink" Target="https://barttorvik.com/team.php?team=North+Alabama&amp;year=2021" TargetMode="External"/><Relationship Id="rId573" Type="http://schemas.openxmlformats.org/officeDocument/2006/relationships/hyperlink" Target="https://barttorvik.com/team.php?team=UCF&amp;year=2021" TargetMode="External"/><Relationship Id="rId780" Type="http://schemas.openxmlformats.org/officeDocument/2006/relationships/hyperlink" Target="https://barttorvik.com/team.php?team=Coppin+St.&amp;year=2021" TargetMode="External"/><Relationship Id="rId226" Type="http://schemas.openxmlformats.org/officeDocument/2006/relationships/hyperlink" Target="https://barttorvik.com/team.php?team=Morgan+St.&amp;year=2021" TargetMode="External"/><Relationship Id="rId433" Type="http://schemas.openxmlformats.org/officeDocument/2006/relationships/hyperlink" Target="https://barttorvik.com/team.php?team=Houston&amp;year=2021" TargetMode="External"/><Relationship Id="rId640" Type="http://schemas.openxmlformats.org/officeDocument/2006/relationships/hyperlink" Target="https://barttorvik.com/team.php?team=Cincinnati&amp;year=2021" TargetMode="External"/><Relationship Id="rId738" Type="http://schemas.openxmlformats.org/officeDocument/2006/relationships/hyperlink" Target="https://barttorvik.com/team.php?team=Wagner&amp;year=2021" TargetMode="External"/><Relationship Id="rId74" Type="http://schemas.openxmlformats.org/officeDocument/2006/relationships/hyperlink" Target="https://barttorvik.com/team.php?team=Villanova&amp;year=2021" TargetMode="External"/><Relationship Id="rId377" Type="http://schemas.openxmlformats.org/officeDocument/2006/relationships/hyperlink" Target="https://barttorvik.com/team.php?team=Northwestern+St.&amp;year=2021" TargetMode="External"/><Relationship Id="rId500" Type="http://schemas.openxmlformats.org/officeDocument/2006/relationships/hyperlink" Target="https://barttorvik.com/team.php?team=Michigan+St.&amp;year=2021" TargetMode="External"/><Relationship Id="rId584" Type="http://schemas.openxmlformats.org/officeDocument/2006/relationships/hyperlink" Target="https://barttorvik.com/team.php?team=Akron&amp;year=2021" TargetMode="External"/><Relationship Id="rId805" Type="http://schemas.openxmlformats.org/officeDocument/2006/relationships/hyperlink" Target="https://barttorvik.com/team.php?team=Presbyterian&amp;year=2021" TargetMode="External"/><Relationship Id="rId5" Type="http://schemas.openxmlformats.org/officeDocument/2006/relationships/hyperlink" Target="https://barttorvik.com/team.php?team=Iowa&amp;year=2021" TargetMode="External"/><Relationship Id="rId237" Type="http://schemas.openxmlformats.org/officeDocument/2006/relationships/hyperlink" Target="https://barttorvik.com/team.php?team=George+Mason&amp;year=2021" TargetMode="External"/><Relationship Id="rId791" Type="http://schemas.openxmlformats.org/officeDocument/2006/relationships/hyperlink" Target="https://barttorvik.com/team.php?team=Louisiana+Monroe&amp;year=2021" TargetMode="External"/><Relationship Id="rId444" Type="http://schemas.openxmlformats.org/officeDocument/2006/relationships/hyperlink" Target="https://barttorvik.com/team.php?team=Florida+St.&amp;year=2021" TargetMode="External"/><Relationship Id="rId651" Type="http://schemas.openxmlformats.org/officeDocument/2006/relationships/hyperlink" Target="https://barttorvik.com/team.php?team=Evansville&amp;year=2021" TargetMode="External"/><Relationship Id="rId749" Type="http://schemas.openxmlformats.org/officeDocument/2006/relationships/hyperlink" Target="https://barttorvik.com/team.php?team=Portland+St.&amp;year=2021" TargetMode="External"/><Relationship Id="rId290" Type="http://schemas.openxmlformats.org/officeDocument/2006/relationships/hyperlink" Target="https://barttorvik.com/team.php?team=Sam+Houston+St.&amp;year=2021" TargetMode="External"/><Relationship Id="rId304" Type="http://schemas.openxmlformats.org/officeDocument/2006/relationships/hyperlink" Target="https://barttorvik.com/team.php?team=Nicholls+St.&amp;year=2021" TargetMode="External"/><Relationship Id="rId388" Type="http://schemas.openxmlformats.org/officeDocument/2006/relationships/hyperlink" Target="https://barttorvik.com/team.php?team=Charleston+Southern&amp;year=2021" TargetMode="External"/><Relationship Id="rId511" Type="http://schemas.openxmlformats.org/officeDocument/2006/relationships/hyperlink" Target="https://barttorvik.com/team.php?team=North+Carolina&amp;year=2021" TargetMode="External"/><Relationship Id="rId609" Type="http://schemas.openxmlformats.org/officeDocument/2006/relationships/hyperlink" Target="https://barttorvik.com/team.php?team=Marshall&amp;year=2021" TargetMode="External"/><Relationship Id="rId85" Type="http://schemas.openxmlformats.org/officeDocument/2006/relationships/hyperlink" Target="https://barttorvik.com/team.php?team=Maryland&amp;year=2021" TargetMode="External"/><Relationship Id="rId150" Type="http://schemas.openxmlformats.org/officeDocument/2006/relationships/hyperlink" Target="https://barttorvik.com/team.php?team=Vermont&amp;year=2021" TargetMode="External"/><Relationship Id="rId595" Type="http://schemas.openxmlformats.org/officeDocument/2006/relationships/hyperlink" Target="https://barttorvik.com/team.php?team=Weber+St.&amp;year=2021" TargetMode="External"/><Relationship Id="rId816" Type="http://schemas.openxmlformats.org/officeDocument/2006/relationships/hyperlink" Target="https://barttorvik.com/team.php?team=Central+Michigan&amp;year=2021" TargetMode="External"/><Relationship Id="rId248" Type="http://schemas.openxmlformats.org/officeDocument/2006/relationships/hyperlink" Target="https://barttorvik.com/team.php?team=Pacific&amp;year=2021" TargetMode="External"/><Relationship Id="rId455" Type="http://schemas.openxmlformats.org/officeDocument/2006/relationships/hyperlink" Target="https://barttorvik.com/team.php?team=Creighton&amp;year=2021" TargetMode="External"/><Relationship Id="rId662" Type="http://schemas.openxmlformats.org/officeDocument/2006/relationships/hyperlink" Target="https://barttorvik.com/team.php?team=Delaware&amp;year=2021" TargetMode="External"/><Relationship Id="rId12" Type="http://schemas.openxmlformats.org/officeDocument/2006/relationships/hyperlink" Target="https://barttorvik.com/team.php?team=Houston&amp;year=2021" TargetMode="External"/><Relationship Id="rId108" Type="http://schemas.openxmlformats.org/officeDocument/2006/relationships/hyperlink" Target="https://barttorvik.com/team.php?team=Ohio&amp;year=2021" TargetMode="External"/><Relationship Id="rId315" Type="http://schemas.openxmlformats.org/officeDocument/2006/relationships/hyperlink" Target="https://barttorvik.com/team.php?team=Appalachian+St.&amp;year=2021" TargetMode="External"/><Relationship Id="rId522" Type="http://schemas.openxmlformats.org/officeDocument/2006/relationships/hyperlink" Target="https://barttorvik.com/trank.php?&amp;begin=20201101&amp;end=20210315&amp;conlimit=All&amp;year=2021&amp;top=0&amp;venue=H&amp;type=All&amp;mingames=0&amp;quad=5&amp;rpi=" TargetMode="External"/><Relationship Id="rId96" Type="http://schemas.openxmlformats.org/officeDocument/2006/relationships/hyperlink" Target="https://barttorvik.com/team.php?team=Virginia+Tech&amp;year=2021" TargetMode="External"/><Relationship Id="rId161" Type="http://schemas.openxmlformats.org/officeDocument/2006/relationships/hyperlink" Target="https://barttorvik.com/team.php?team=Saint+Louis&amp;year=2021" TargetMode="External"/><Relationship Id="rId399" Type="http://schemas.openxmlformats.org/officeDocument/2006/relationships/hyperlink" Target="https://barttorvik.com/team.php?team=San+Jose+St.&amp;year=2021" TargetMode="External"/><Relationship Id="rId827" Type="http://schemas.openxmlformats.org/officeDocument/2006/relationships/hyperlink" Target="https://barttorvik.com/team.php?team=Portland&amp;year=2021" TargetMode="External"/><Relationship Id="rId259" Type="http://schemas.openxmlformats.org/officeDocument/2006/relationships/hyperlink" Target="https://barttorvik.com/team.php?team=Norfolk+St.&amp;year=2021" TargetMode="External"/><Relationship Id="rId466" Type="http://schemas.openxmlformats.org/officeDocument/2006/relationships/hyperlink" Target="https://barttorvik.com/team.php?team=Saint+Louis&amp;year=2021" TargetMode="External"/><Relationship Id="rId673" Type="http://schemas.openxmlformats.org/officeDocument/2006/relationships/hyperlink" Target="https://barttorvik.com/team.php?team=Wyoming&amp;year=2021" TargetMode="External"/><Relationship Id="rId23" Type="http://schemas.openxmlformats.org/officeDocument/2006/relationships/hyperlink" Target="https://barttorvik.com/team.php?team=Alabama&amp;year=2021" TargetMode="External"/><Relationship Id="rId119" Type="http://schemas.openxmlformats.org/officeDocument/2006/relationships/hyperlink" Target="https://barttorvik.com/team.php?team=Wichita+St.&amp;year=2021" TargetMode="External"/><Relationship Id="rId326" Type="http://schemas.openxmlformats.org/officeDocument/2006/relationships/hyperlink" Target="https://barttorvik.com/team.php?team=The+Citadel&amp;year=2021" TargetMode="External"/><Relationship Id="rId533" Type="http://schemas.openxmlformats.org/officeDocument/2006/relationships/hyperlink" Target="https://barttorvik.com/team.php?team=SMU&amp;year=2021" TargetMode="External"/><Relationship Id="rId740" Type="http://schemas.openxmlformats.org/officeDocument/2006/relationships/hyperlink" Target="https://barttorvik.com/team.php?team=Loyola+MD&amp;year=2021" TargetMode="External"/><Relationship Id="rId838" Type="http://schemas.openxmlformats.org/officeDocument/2006/relationships/hyperlink" Target="https://barttorvik.com/team.php?team=Arkansas+Pine+Bluff&amp;year=2021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Southern+Utah&amp;year=2021" TargetMode="External"/><Relationship Id="rId299" Type="http://schemas.openxmlformats.org/officeDocument/2006/relationships/hyperlink" Target="https://barttorvik.com/team.php?team=Morgan+St.&amp;year=2021" TargetMode="External"/><Relationship Id="rId21" Type="http://schemas.openxmlformats.org/officeDocument/2006/relationships/hyperlink" Target="https://barttorvik.com/team.php?team=Connecticut&amp;year=2021" TargetMode="External"/><Relationship Id="rId63" Type="http://schemas.openxmlformats.org/officeDocument/2006/relationships/hyperlink" Target="https://barttorvik.com/team.php?team=Oklahoma+St.&amp;year=2021" TargetMode="External"/><Relationship Id="rId159" Type="http://schemas.openxmlformats.org/officeDocument/2006/relationships/hyperlink" Target="https://barttorvik.com/team.php?team=Texas+A%26M&amp;year=2021" TargetMode="External"/><Relationship Id="rId324" Type="http://schemas.openxmlformats.org/officeDocument/2006/relationships/hyperlink" Target="https://barttorvik.com/team.php?team=Lamar&amp;year=2021" TargetMode="External"/><Relationship Id="rId366" Type="http://schemas.openxmlformats.org/officeDocument/2006/relationships/hyperlink" Target="https://barttorvik.com/team.php?team=Northwestern+St.&amp;year=2021" TargetMode="External"/><Relationship Id="rId170" Type="http://schemas.openxmlformats.org/officeDocument/2006/relationships/hyperlink" Target="https://barttorvik.com/team.php?team=Oral+Roberts&amp;year=2021" TargetMode="External"/><Relationship Id="rId226" Type="http://schemas.openxmlformats.org/officeDocument/2006/relationships/hyperlink" Target="https://barttorvik.com/team.php?team=Miami+OH&amp;year=2021" TargetMode="External"/><Relationship Id="rId268" Type="http://schemas.openxmlformats.org/officeDocument/2006/relationships/hyperlink" Target="https://barttorvik.com/team.php?team=Boston+University&amp;year=2021" TargetMode="External"/><Relationship Id="rId32" Type="http://schemas.openxmlformats.org/officeDocument/2006/relationships/hyperlink" Target="https://barttorvik.com/team.php?team=San+Diego+St.&amp;year=2021" TargetMode="External"/><Relationship Id="rId74" Type="http://schemas.openxmlformats.org/officeDocument/2006/relationships/hyperlink" Target="https://barttorvik.com/team.php?team=North+Texas&amp;year=2021" TargetMode="External"/><Relationship Id="rId128" Type="http://schemas.openxmlformats.org/officeDocument/2006/relationships/hyperlink" Target="https://barttorvik.com/team.php?team=Western+Kentucky&amp;year=2021" TargetMode="External"/><Relationship Id="rId335" Type="http://schemas.openxmlformats.org/officeDocument/2006/relationships/hyperlink" Target="https://barttorvik.com/team.php?team=Western+Michigan&amp;year=2021" TargetMode="External"/><Relationship Id="rId377" Type="http://schemas.openxmlformats.org/officeDocument/2006/relationships/hyperlink" Target="https://barttorvik.com/team.php?team=Northern+Illinois&amp;year=2021" TargetMode="External"/><Relationship Id="rId5" Type="http://schemas.openxmlformats.org/officeDocument/2006/relationships/hyperlink" Target="https://barttorvik.com/team.php?team=BYU&amp;year=2021" TargetMode="External"/><Relationship Id="rId181" Type="http://schemas.openxmlformats.org/officeDocument/2006/relationships/hyperlink" Target="https://barttorvik.com/team.php?team=Drexel&amp;year=2021" TargetMode="External"/><Relationship Id="rId237" Type="http://schemas.openxmlformats.org/officeDocument/2006/relationships/hyperlink" Target="https://barttorvik.com/team.php?team=Long+Beach+St.&amp;year=2021" TargetMode="External"/><Relationship Id="rId402" Type="http://schemas.openxmlformats.org/officeDocument/2006/relationships/hyperlink" Target="https://barttorvik.com/team.php?team=Cal+St.+Northridge&amp;year=2021" TargetMode="External"/><Relationship Id="rId279" Type="http://schemas.openxmlformats.org/officeDocument/2006/relationships/hyperlink" Target="https://barttorvik.com/team.php?team=Hawaii&amp;year=2021" TargetMode="External"/><Relationship Id="rId22" Type="http://schemas.openxmlformats.org/officeDocument/2006/relationships/hyperlink" Target="https://barttorvik.com/team.php?team=Connecticut&amp;year=2021" TargetMode="External"/><Relationship Id="rId43" Type="http://schemas.openxmlformats.org/officeDocument/2006/relationships/hyperlink" Target="https://barttorvik.com/team.php?team=West+Virginia&amp;year=2021" TargetMode="External"/><Relationship Id="rId64" Type="http://schemas.openxmlformats.org/officeDocument/2006/relationships/hyperlink" Target="https://barttorvik.com/team.php?team=Florida+St.&amp;year=2021" TargetMode="External"/><Relationship Id="rId118" Type="http://schemas.openxmlformats.org/officeDocument/2006/relationships/hyperlink" Target="https://barttorvik.com/team.php?team=San+Francisco&amp;year=2021" TargetMode="External"/><Relationship Id="rId139" Type="http://schemas.openxmlformats.org/officeDocument/2006/relationships/hyperlink" Target="https://barttorvik.com/team.php?team=Michigan+St.&amp;year=2021" TargetMode="External"/><Relationship Id="rId290" Type="http://schemas.openxmlformats.org/officeDocument/2006/relationships/hyperlink" Target="https://barttorvik.com/team.php?team=UC+Riverside&amp;year=2021" TargetMode="External"/><Relationship Id="rId304" Type="http://schemas.openxmlformats.org/officeDocument/2006/relationships/hyperlink" Target="https://barttorvik.com/team.php?team=Louisiana+Lafayette&amp;year=2021" TargetMode="External"/><Relationship Id="rId325" Type="http://schemas.openxmlformats.org/officeDocument/2006/relationships/hyperlink" Target="https://barttorvik.com/team.php?team=Western+Carolina&amp;year=2021" TargetMode="External"/><Relationship Id="rId346" Type="http://schemas.openxmlformats.org/officeDocument/2006/relationships/hyperlink" Target="https://barttorvik.com/team.php?team=Central+Connecticut&amp;year=2021" TargetMode="External"/><Relationship Id="rId367" Type="http://schemas.openxmlformats.org/officeDocument/2006/relationships/hyperlink" Target="https://barttorvik.com/team.php?team=Portland&amp;year=2021" TargetMode="External"/><Relationship Id="rId388" Type="http://schemas.openxmlformats.org/officeDocument/2006/relationships/hyperlink" Target="https://barttorvik.com/team.php?team=Lehigh&amp;year=2021" TargetMode="External"/><Relationship Id="rId85" Type="http://schemas.openxmlformats.org/officeDocument/2006/relationships/hyperlink" Target="https://barttorvik.com/team.php?team=Oregon+St.&amp;year=2021" TargetMode="External"/><Relationship Id="rId150" Type="http://schemas.openxmlformats.org/officeDocument/2006/relationships/hyperlink" Target="https://barttorvik.com/team.php?team=Arizona+St.&amp;year=2021" TargetMode="External"/><Relationship Id="rId171" Type="http://schemas.openxmlformats.org/officeDocument/2006/relationships/hyperlink" Target="https://barttorvik.com/team.php?team=Richmond&amp;year=2021" TargetMode="External"/><Relationship Id="rId192" Type="http://schemas.openxmlformats.org/officeDocument/2006/relationships/hyperlink" Target="https://barttorvik.com/team.php?team=Boise+St.&amp;year=2021" TargetMode="External"/><Relationship Id="rId206" Type="http://schemas.openxmlformats.org/officeDocument/2006/relationships/hyperlink" Target="https://barttorvik.com/team.php?team=Wofford&amp;year=2021" TargetMode="External"/><Relationship Id="rId227" Type="http://schemas.openxmlformats.org/officeDocument/2006/relationships/hyperlink" Target="https://barttorvik.com/team.php?team=UTEP&amp;year=2021" TargetMode="External"/><Relationship Id="rId413" Type="http://schemas.openxmlformats.org/officeDocument/2006/relationships/hyperlink" Target="https://barttorvik.com/team.php?team=Southeastern+Louisiana&amp;year=2021" TargetMode="External"/><Relationship Id="rId248" Type="http://schemas.openxmlformats.org/officeDocument/2006/relationships/hyperlink" Target="https://barttorvik.com/team.php?team=Mount+St.+Mary%27s&amp;year=2021" TargetMode="External"/><Relationship Id="rId269" Type="http://schemas.openxmlformats.org/officeDocument/2006/relationships/hyperlink" Target="https://barttorvik.com/team.php?team=South+Florida&amp;year=2021" TargetMode="External"/><Relationship Id="rId12" Type="http://schemas.openxmlformats.org/officeDocument/2006/relationships/hyperlink" Target="https://barttorvik.com/team.php?team=Ohio+St.&amp;year=2021" TargetMode="External"/><Relationship Id="rId33" Type="http://schemas.openxmlformats.org/officeDocument/2006/relationships/hyperlink" Target="https://barttorvik.com/team.php?team=North+Carolina+St.&amp;year=2021" TargetMode="External"/><Relationship Id="rId108" Type="http://schemas.openxmlformats.org/officeDocument/2006/relationships/hyperlink" Target="https://barttorvik.com/team.php?team=Clemson&amp;year=2021" TargetMode="External"/><Relationship Id="rId129" Type="http://schemas.openxmlformats.org/officeDocument/2006/relationships/hyperlink" Target="https://barttorvik.com/team.php?team=Missouri+St.&amp;year=2021" TargetMode="External"/><Relationship Id="rId280" Type="http://schemas.openxmlformats.org/officeDocument/2006/relationships/hyperlink" Target="https://barttorvik.com/team.php?team=Evansville&amp;year=2021" TargetMode="External"/><Relationship Id="rId315" Type="http://schemas.openxmlformats.org/officeDocument/2006/relationships/hyperlink" Target="https://barttorvik.com/team.php?team=Portland+St.&amp;year=2021" TargetMode="External"/><Relationship Id="rId336" Type="http://schemas.openxmlformats.org/officeDocument/2006/relationships/hyperlink" Target="https://barttorvik.com/team.php?team=Lipscomb&amp;year=2021" TargetMode="External"/><Relationship Id="rId357" Type="http://schemas.openxmlformats.org/officeDocument/2006/relationships/hyperlink" Target="https://barttorvik.com/team.php?team=Nebraska+Omaha&amp;year=2021" TargetMode="External"/><Relationship Id="rId54" Type="http://schemas.openxmlformats.org/officeDocument/2006/relationships/hyperlink" Target="https://barttorvik.com/team.php?team=Baylor&amp;year=2021" TargetMode="External"/><Relationship Id="rId75" Type="http://schemas.openxmlformats.org/officeDocument/2006/relationships/hyperlink" Target="https://barttorvik.com/team.php?team=North+Texas&amp;year=2021" TargetMode="External"/><Relationship Id="rId96" Type="http://schemas.openxmlformats.org/officeDocument/2006/relationships/hyperlink" Target="https://barttorvik.com/team.php?team=Oklahoma&amp;year=2021" TargetMode="External"/><Relationship Id="rId140" Type="http://schemas.openxmlformats.org/officeDocument/2006/relationships/hyperlink" Target="https://barttorvik.com/team.php?team=Michigan+St.&amp;year=2021" TargetMode="External"/><Relationship Id="rId161" Type="http://schemas.openxmlformats.org/officeDocument/2006/relationships/hyperlink" Target="https://barttorvik.com/team.php?team=Providence&amp;year=2021" TargetMode="External"/><Relationship Id="rId182" Type="http://schemas.openxmlformats.org/officeDocument/2006/relationships/hyperlink" Target="https://barttorvik.com/team.php?team=Drexel&amp;year=2021" TargetMode="External"/><Relationship Id="rId217" Type="http://schemas.openxmlformats.org/officeDocument/2006/relationships/hyperlink" Target="https://barttorvik.com/team.php?team=Campbell&amp;year=2021" TargetMode="External"/><Relationship Id="rId378" Type="http://schemas.openxmlformats.org/officeDocument/2006/relationships/hyperlink" Target="https://barttorvik.com/team.php?team=Southern+Miss&amp;year=2021" TargetMode="External"/><Relationship Id="rId399" Type="http://schemas.openxmlformats.org/officeDocument/2006/relationships/hyperlink" Target="https://barttorvik.com/team.php?team=Jacksonville&amp;year=2021" TargetMode="External"/><Relationship Id="rId403" Type="http://schemas.openxmlformats.org/officeDocument/2006/relationships/hyperlink" Target="https://barttorvik.com/team.php?team=Little+Rock&amp;year=2021" TargetMode="External"/><Relationship Id="rId6" Type="http://schemas.openxmlformats.org/officeDocument/2006/relationships/hyperlink" Target="https://barttorvik.com/team.php?team=BYU&amp;year=2021" TargetMode="External"/><Relationship Id="rId238" Type="http://schemas.openxmlformats.org/officeDocument/2006/relationships/hyperlink" Target="https://barttorvik.com/team.php?team=Gardner+Webb&amp;year=2021" TargetMode="External"/><Relationship Id="rId259" Type="http://schemas.openxmlformats.org/officeDocument/2006/relationships/hyperlink" Target="https://barttorvik.com/team.php?team=Austin+Peay&amp;year=2021" TargetMode="External"/><Relationship Id="rId424" Type="http://schemas.openxmlformats.org/officeDocument/2006/relationships/hyperlink" Target="https://barttorvik.com/trank.php?&amp;begin=20210131&amp;end=20210315&amp;conlimit=All&amp;year=2021&amp;top=0&amp;venue=A-N&amp;type=All&amp;mingames=0&amp;quad=5&amp;rpi=" TargetMode="External"/><Relationship Id="rId23" Type="http://schemas.openxmlformats.org/officeDocument/2006/relationships/hyperlink" Target="https://barttorvik.com/team.php?team=St.+Bonaventure&amp;year=2021" TargetMode="External"/><Relationship Id="rId119" Type="http://schemas.openxmlformats.org/officeDocument/2006/relationships/hyperlink" Target="https://barttorvik.com/team.php?team=Marquette&amp;year=2021" TargetMode="External"/><Relationship Id="rId270" Type="http://schemas.openxmlformats.org/officeDocument/2006/relationships/hyperlink" Target="https://barttorvik.com/team.php?team=Central+Michigan&amp;year=2021" TargetMode="External"/><Relationship Id="rId291" Type="http://schemas.openxmlformats.org/officeDocument/2006/relationships/hyperlink" Target="https://barttorvik.com/team.php?team=Butler&amp;year=2021" TargetMode="External"/><Relationship Id="rId305" Type="http://schemas.openxmlformats.org/officeDocument/2006/relationships/hyperlink" Target="https://barttorvik.com/team.php?team=Montana&amp;year=2021" TargetMode="External"/><Relationship Id="rId326" Type="http://schemas.openxmlformats.org/officeDocument/2006/relationships/hyperlink" Target="https://barttorvik.com/team.php?team=Northern+Arizona&amp;year=2021" TargetMode="External"/><Relationship Id="rId347" Type="http://schemas.openxmlformats.org/officeDocument/2006/relationships/hyperlink" Target="https://barttorvik.com/team.php?team=Fort+Wayne&amp;year=2021" TargetMode="External"/><Relationship Id="rId44" Type="http://schemas.openxmlformats.org/officeDocument/2006/relationships/hyperlink" Target="https://barttorvik.com/team.php?team=Tennessee&amp;year=2021" TargetMode="External"/><Relationship Id="rId65" Type="http://schemas.openxmlformats.org/officeDocument/2006/relationships/hyperlink" Target="https://barttorvik.com/team.php?team=Florida+St.&amp;year=2021" TargetMode="External"/><Relationship Id="rId86" Type="http://schemas.openxmlformats.org/officeDocument/2006/relationships/hyperlink" Target="https://barttorvik.com/team.php?team=Eastern+Washington&amp;year=2021" TargetMode="External"/><Relationship Id="rId130" Type="http://schemas.openxmlformats.org/officeDocument/2006/relationships/hyperlink" Target="https://barttorvik.com/team.php?team=Wichita+St.&amp;year=2021" TargetMode="External"/><Relationship Id="rId151" Type="http://schemas.openxmlformats.org/officeDocument/2006/relationships/hyperlink" Target="https://barttorvik.com/team.php?team=Virginia+Tech&amp;year=2021" TargetMode="External"/><Relationship Id="rId368" Type="http://schemas.openxmlformats.org/officeDocument/2006/relationships/hyperlink" Target="https://barttorvik.com/team.php?team=Robert+Morris&amp;year=2021" TargetMode="External"/><Relationship Id="rId389" Type="http://schemas.openxmlformats.org/officeDocument/2006/relationships/hyperlink" Target="https://barttorvik.com/team.php?team=NJIT&amp;year=2021" TargetMode="External"/><Relationship Id="rId172" Type="http://schemas.openxmlformats.org/officeDocument/2006/relationships/hyperlink" Target="https://barttorvik.com/team.php?team=Mercer&amp;year=2021" TargetMode="External"/><Relationship Id="rId193" Type="http://schemas.openxmlformats.org/officeDocument/2006/relationships/hyperlink" Target="https://barttorvik.com/team.php?team=New+Mexico+St.&amp;year=2021" TargetMode="External"/><Relationship Id="rId207" Type="http://schemas.openxmlformats.org/officeDocument/2006/relationships/hyperlink" Target="https://barttorvik.com/team.php?team=Fresno+St.&amp;year=2021" TargetMode="External"/><Relationship Id="rId228" Type="http://schemas.openxmlformats.org/officeDocument/2006/relationships/hyperlink" Target="https://barttorvik.com/team.php?team=Cleveland+St.&amp;year=2021" TargetMode="External"/><Relationship Id="rId249" Type="http://schemas.openxmlformats.org/officeDocument/2006/relationships/hyperlink" Target="https://barttorvik.com/team.php?team=Mount+St.+Mary%27s&amp;year=2021" TargetMode="External"/><Relationship Id="rId414" Type="http://schemas.openxmlformats.org/officeDocument/2006/relationships/hyperlink" Target="https://barttorvik.com/team.php?team=Houston+Christian&amp;year=2021" TargetMode="External"/><Relationship Id="rId13" Type="http://schemas.openxmlformats.org/officeDocument/2006/relationships/hyperlink" Target="https://barttorvik.com/team.php?team=Ohio&amp;year=2021" TargetMode="External"/><Relationship Id="rId109" Type="http://schemas.openxmlformats.org/officeDocument/2006/relationships/hyperlink" Target="https://barttorvik.com/team.php?team=UC+Santa+Barbara&amp;year=2021" TargetMode="External"/><Relationship Id="rId260" Type="http://schemas.openxmlformats.org/officeDocument/2006/relationships/hyperlink" Target="https://barttorvik.com/team.php?team=Coastal+Carolina&amp;year=2021" TargetMode="External"/><Relationship Id="rId281" Type="http://schemas.openxmlformats.org/officeDocument/2006/relationships/hyperlink" Target="https://barttorvik.com/team.php?team=Appalachian+St.&amp;year=2021" TargetMode="External"/><Relationship Id="rId316" Type="http://schemas.openxmlformats.org/officeDocument/2006/relationships/hyperlink" Target="https://barttorvik.com/team.php?team=Montana+St.&amp;year=2021" TargetMode="External"/><Relationship Id="rId337" Type="http://schemas.openxmlformats.org/officeDocument/2006/relationships/hyperlink" Target="https://barttorvik.com/team.php?team=College+of+Charleston&amp;year=2021" TargetMode="External"/><Relationship Id="rId34" Type="http://schemas.openxmlformats.org/officeDocument/2006/relationships/hyperlink" Target="https://barttorvik.com/team.php?team=Houston&amp;year=2021" TargetMode="External"/><Relationship Id="rId55" Type="http://schemas.openxmlformats.org/officeDocument/2006/relationships/hyperlink" Target="https://barttorvik.com/team.php?team=Maryland&amp;year=2021" TargetMode="External"/><Relationship Id="rId76" Type="http://schemas.openxmlformats.org/officeDocument/2006/relationships/hyperlink" Target="https://barttorvik.com/team.php?team=USC&amp;year=2021" TargetMode="External"/><Relationship Id="rId97" Type="http://schemas.openxmlformats.org/officeDocument/2006/relationships/hyperlink" Target="https://barttorvik.com/team.php?team=Washington+St.&amp;year=2021" TargetMode="External"/><Relationship Id="rId120" Type="http://schemas.openxmlformats.org/officeDocument/2006/relationships/hyperlink" Target="https://barttorvik.com/team.php?team=Miami+FL&amp;year=2021" TargetMode="External"/><Relationship Id="rId141" Type="http://schemas.openxmlformats.org/officeDocument/2006/relationships/hyperlink" Target="https://barttorvik.com/team.php?team=Georgia&amp;year=2021" TargetMode="External"/><Relationship Id="rId358" Type="http://schemas.openxmlformats.org/officeDocument/2006/relationships/hyperlink" Target="https://barttorvik.com/team.php?team=UC+San+Diego&amp;year=2021" TargetMode="External"/><Relationship Id="rId379" Type="http://schemas.openxmlformats.org/officeDocument/2006/relationships/hyperlink" Target="https://barttorvik.com/team.php?team=Cal+St.+Fullerton&amp;year=2021" TargetMode="External"/><Relationship Id="rId7" Type="http://schemas.openxmlformats.org/officeDocument/2006/relationships/hyperlink" Target="https://barttorvik.com/team.php?team=Illinois&amp;year=2021" TargetMode="External"/><Relationship Id="rId162" Type="http://schemas.openxmlformats.org/officeDocument/2006/relationships/hyperlink" Target="https://barttorvik.com/team.php?team=Louisiana+Tech&amp;year=2021" TargetMode="External"/><Relationship Id="rId183" Type="http://schemas.openxmlformats.org/officeDocument/2006/relationships/hyperlink" Target="https://barttorvik.com/team.php?team=Pittsburgh&amp;year=2021" TargetMode="External"/><Relationship Id="rId218" Type="http://schemas.openxmlformats.org/officeDocument/2006/relationships/hyperlink" Target="https://barttorvik.com/trank.php?&amp;begin=20210131&amp;end=20210315&amp;conlimit=All&amp;year=2021&amp;top=0&amp;venue=A-N&amp;type=All&amp;mingames=0&amp;quad=5&amp;rpi=" TargetMode="External"/><Relationship Id="rId239" Type="http://schemas.openxmlformats.org/officeDocument/2006/relationships/hyperlink" Target="https://barttorvik.com/team.php?team=Stephen+F.+Austin&amp;year=2021" TargetMode="External"/><Relationship Id="rId390" Type="http://schemas.openxmlformats.org/officeDocument/2006/relationships/hyperlink" Target="https://barttorvik.com/team.php?team=Florida+A%26M&amp;year=2021" TargetMode="External"/><Relationship Id="rId404" Type="http://schemas.openxmlformats.org/officeDocument/2006/relationships/hyperlink" Target="https://barttorvik.com/team.php?team=Towson&amp;year=2021" TargetMode="External"/><Relationship Id="rId250" Type="http://schemas.openxmlformats.org/officeDocument/2006/relationships/hyperlink" Target="https://barttorvik.com/team.php?team=San+Diego&amp;year=2021" TargetMode="External"/><Relationship Id="rId271" Type="http://schemas.openxmlformats.org/officeDocument/2006/relationships/hyperlink" Target="https://barttorvik.com/team.php?team=Northern+Kentucky&amp;year=2021" TargetMode="External"/><Relationship Id="rId292" Type="http://schemas.openxmlformats.org/officeDocument/2006/relationships/hyperlink" Target="https://barttorvik.com/team.php?team=Duquesne&amp;year=2021" TargetMode="External"/><Relationship Id="rId306" Type="http://schemas.openxmlformats.org/officeDocument/2006/relationships/hyperlink" Target="https://barttorvik.com/team.php?team=Fairfield&amp;year=2021" TargetMode="External"/><Relationship Id="rId24" Type="http://schemas.openxmlformats.org/officeDocument/2006/relationships/hyperlink" Target="https://barttorvik.com/team.php?team=St.+Bonaventure&amp;year=2021" TargetMode="External"/><Relationship Id="rId45" Type="http://schemas.openxmlformats.org/officeDocument/2006/relationships/hyperlink" Target="https://barttorvik.com/team.php?team=Tennessee&amp;year=2021" TargetMode="External"/><Relationship Id="rId66" Type="http://schemas.openxmlformats.org/officeDocument/2006/relationships/hyperlink" Target="https://barttorvik.com/team.php?team=North+Carolina&amp;year=2021" TargetMode="External"/><Relationship Id="rId87" Type="http://schemas.openxmlformats.org/officeDocument/2006/relationships/hyperlink" Target="https://barttorvik.com/team.php?team=Eastern+Washington&amp;year=2021" TargetMode="External"/><Relationship Id="rId110" Type="http://schemas.openxmlformats.org/officeDocument/2006/relationships/hyperlink" Target="https://barttorvik.com/team.php?team=UC+Santa+Barbara&amp;year=2021" TargetMode="External"/><Relationship Id="rId131" Type="http://schemas.openxmlformats.org/officeDocument/2006/relationships/hyperlink" Target="https://barttorvik.com/team.php?team=Wichita+St.&amp;year=2021" TargetMode="External"/><Relationship Id="rId327" Type="http://schemas.openxmlformats.org/officeDocument/2006/relationships/hyperlink" Target="https://barttorvik.com/team.php?team=Eastern+Illinois&amp;year=2021" TargetMode="External"/><Relationship Id="rId348" Type="http://schemas.openxmlformats.org/officeDocument/2006/relationships/hyperlink" Target="https://barttorvik.com/team.php?team=LIU+Brooklyn&amp;year=2021" TargetMode="External"/><Relationship Id="rId369" Type="http://schemas.openxmlformats.org/officeDocument/2006/relationships/hyperlink" Target="https://barttorvik.com/team.php?team=Kennesaw+St.&amp;year=2021" TargetMode="External"/><Relationship Id="rId152" Type="http://schemas.openxmlformats.org/officeDocument/2006/relationships/hyperlink" Target="https://barttorvik.com/team.php?team=Virginia+Tech&amp;year=2021" TargetMode="External"/><Relationship Id="rId173" Type="http://schemas.openxmlformats.org/officeDocument/2006/relationships/hyperlink" Target="https://barttorvik.com/team.php?team=Stanford&amp;year=2021" TargetMode="External"/><Relationship Id="rId194" Type="http://schemas.openxmlformats.org/officeDocument/2006/relationships/hyperlink" Target="https://barttorvik.com/team.php?team=Notre+Dame&amp;year=2021" TargetMode="External"/><Relationship Id="rId208" Type="http://schemas.openxmlformats.org/officeDocument/2006/relationships/hyperlink" Target="https://barttorvik.com/team.php?team=Drake&amp;year=2021" TargetMode="External"/><Relationship Id="rId229" Type="http://schemas.openxmlformats.org/officeDocument/2006/relationships/hyperlink" Target="https://barttorvik.com/team.php?team=Cleveland+St.&amp;year=2021" TargetMode="External"/><Relationship Id="rId380" Type="http://schemas.openxmlformats.org/officeDocument/2006/relationships/hyperlink" Target="https://barttorvik.com/trank.php?&amp;begin=20210131&amp;end=20210315&amp;conlimit=All&amp;year=2021&amp;top=0&amp;venue=A-N&amp;type=All&amp;mingames=0&amp;quad=5&amp;rpi=" TargetMode="External"/><Relationship Id="rId415" Type="http://schemas.openxmlformats.org/officeDocument/2006/relationships/hyperlink" Target="https://barttorvik.com/team.php?team=Delaware+St.&amp;year=2021" TargetMode="External"/><Relationship Id="rId240" Type="http://schemas.openxmlformats.org/officeDocument/2006/relationships/hyperlink" Target="https://barttorvik.com/team.php?team=Milwaukee&amp;year=2021" TargetMode="External"/><Relationship Id="rId261" Type="http://schemas.openxmlformats.org/officeDocument/2006/relationships/hyperlink" Target="https://barttorvik.com/team.php?team=Binghamton&amp;year=2021" TargetMode="External"/><Relationship Id="rId14" Type="http://schemas.openxmlformats.org/officeDocument/2006/relationships/hyperlink" Target="https://barttorvik.com/team.php?team=Ohio&amp;year=2021" TargetMode="External"/><Relationship Id="rId35" Type="http://schemas.openxmlformats.org/officeDocument/2006/relationships/hyperlink" Target="https://barttorvik.com/team.php?team=Houston&amp;year=2021" TargetMode="External"/><Relationship Id="rId56" Type="http://schemas.openxmlformats.org/officeDocument/2006/relationships/hyperlink" Target="https://barttorvik.com/team.php?team=Maryland&amp;year=2021" TargetMode="External"/><Relationship Id="rId77" Type="http://schemas.openxmlformats.org/officeDocument/2006/relationships/hyperlink" Target="https://barttorvik.com/team.php?team=USC&amp;year=2021" TargetMode="External"/><Relationship Id="rId100" Type="http://schemas.openxmlformats.org/officeDocument/2006/relationships/hyperlink" Target="https://barttorvik.com/team.php?team=Syracuse&amp;year=2021" TargetMode="External"/><Relationship Id="rId282" Type="http://schemas.openxmlformats.org/officeDocument/2006/relationships/hyperlink" Target="https://barttorvik.com/team.php?team=Appalachian+St.&amp;year=2021" TargetMode="External"/><Relationship Id="rId317" Type="http://schemas.openxmlformats.org/officeDocument/2006/relationships/hyperlink" Target="https://barttorvik.com/team.php?team=Louisiana+Monroe&amp;year=2021" TargetMode="External"/><Relationship Id="rId338" Type="http://schemas.openxmlformats.org/officeDocument/2006/relationships/hyperlink" Target="https://barttorvik.com/team.php?team=Western+Illinois&amp;year=2021" TargetMode="External"/><Relationship Id="rId359" Type="http://schemas.openxmlformats.org/officeDocument/2006/relationships/hyperlink" Target="https://barttorvik.com/team.php?team=McNeese+St.&amp;year=2021" TargetMode="External"/><Relationship Id="rId8" Type="http://schemas.openxmlformats.org/officeDocument/2006/relationships/hyperlink" Target="https://barttorvik.com/team.php?team=Illinois&amp;year=2021" TargetMode="External"/><Relationship Id="rId98" Type="http://schemas.openxmlformats.org/officeDocument/2006/relationships/hyperlink" Target="https://barttorvik.com/team.php?team=Colgate&amp;year=2021" TargetMode="External"/><Relationship Id="rId121" Type="http://schemas.openxmlformats.org/officeDocument/2006/relationships/hyperlink" Target="https://barttorvik.com/team.php?team=Navy&amp;year=2021" TargetMode="External"/><Relationship Id="rId142" Type="http://schemas.openxmlformats.org/officeDocument/2006/relationships/hyperlink" Target="https://barttorvik.com/team.php?team=Kansas+St.&amp;year=2021" TargetMode="External"/><Relationship Id="rId163" Type="http://schemas.openxmlformats.org/officeDocument/2006/relationships/hyperlink" Target="https://barttorvik.com/team.php?team=Saint+Louis&amp;year=2021" TargetMode="External"/><Relationship Id="rId184" Type="http://schemas.openxmlformats.org/officeDocument/2006/relationships/hyperlink" Target="https://barttorvik.com/team.php?team=Furman&amp;year=2021" TargetMode="External"/><Relationship Id="rId219" Type="http://schemas.openxmlformats.org/officeDocument/2006/relationships/hyperlink" Target="https://barttorvik.com/team.php?team=Texas+Southern&amp;year=2021" TargetMode="External"/><Relationship Id="rId370" Type="http://schemas.openxmlformats.org/officeDocument/2006/relationships/hyperlink" Target="https://barttorvik.com/team.php?team=UT+Arlington&amp;year=2021" TargetMode="External"/><Relationship Id="rId391" Type="http://schemas.openxmlformats.org/officeDocument/2006/relationships/hyperlink" Target="https://barttorvik.com/team.php?team=USC+Upstate&amp;year=2021" TargetMode="External"/><Relationship Id="rId405" Type="http://schemas.openxmlformats.org/officeDocument/2006/relationships/hyperlink" Target="https://barttorvik.com/team.php?team=Florida+Gulf+Coast&amp;year=2021" TargetMode="External"/><Relationship Id="rId230" Type="http://schemas.openxmlformats.org/officeDocument/2006/relationships/hyperlink" Target="https://barttorvik.com/team.php?team=Louisville&amp;year=2021" TargetMode="External"/><Relationship Id="rId251" Type="http://schemas.openxmlformats.org/officeDocument/2006/relationships/hyperlink" Target="https://barttorvik.com/team.php?team=Jacksonville+St.&amp;year=2021" TargetMode="External"/><Relationship Id="rId25" Type="http://schemas.openxmlformats.org/officeDocument/2006/relationships/hyperlink" Target="https://barttorvik.com/team.php?team=Purdue&amp;year=2021" TargetMode="External"/><Relationship Id="rId46" Type="http://schemas.openxmlformats.org/officeDocument/2006/relationships/hyperlink" Target="https://barttorvik.com/team.php?team=Colorado&amp;year=2021" TargetMode="External"/><Relationship Id="rId67" Type="http://schemas.openxmlformats.org/officeDocument/2006/relationships/hyperlink" Target="https://barttorvik.com/team.php?team=North+Carolina&amp;year=2021" TargetMode="External"/><Relationship Id="rId272" Type="http://schemas.openxmlformats.org/officeDocument/2006/relationships/hyperlink" Target="https://barttorvik.com/team.php?team=Arkansas+St.&amp;year=2021" TargetMode="External"/><Relationship Id="rId293" Type="http://schemas.openxmlformats.org/officeDocument/2006/relationships/hyperlink" Target="https://barttorvik.com/team.php?team=Saint+Joseph%27s&amp;year=2021" TargetMode="External"/><Relationship Id="rId307" Type="http://schemas.openxmlformats.org/officeDocument/2006/relationships/hyperlink" Target="https://barttorvik.com/team.php?team=Youngstown+St.&amp;year=2021" TargetMode="External"/><Relationship Id="rId328" Type="http://schemas.openxmlformats.org/officeDocument/2006/relationships/hyperlink" Target="https://barttorvik.com/trank.php?&amp;begin=20210131&amp;end=20210315&amp;conlimit=All&amp;year=2021&amp;top=0&amp;venue=A-N&amp;type=All&amp;mingames=0&amp;quad=5&amp;rpi=" TargetMode="External"/><Relationship Id="rId349" Type="http://schemas.openxmlformats.org/officeDocument/2006/relationships/hyperlink" Target="https://barttorvik.com/team.php?team=New+Mexico&amp;year=2021" TargetMode="External"/><Relationship Id="rId88" Type="http://schemas.openxmlformats.org/officeDocument/2006/relationships/hyperlink" Target="https://barttorvik.com/team.php?team=Arizona&amp;year=2021" TargetMode="External"/><Relationship Id="rId111" Type="http://schemas.openxmlformats.org/officeDocument/2006/relationships/hyperlink" Target="https://barttorvik.com/team.php?team=Marshall&amp;year=2021" TargetMode="External"/><Relationship Id="rId132" Type="http://schemas.openxmlformats.org/officeDocument/2006/relationships/hyperlink" Target="https://barttorvik.com/team.php?team=UAB&amp;year=2021" TargetMode="External"/><Relationship Id="rId153" Type="http://schemas.openxmlformats.org/officeDocument/2006/relationships/hyperlink" Target="https://barttorvik.com/team.php?team=Auburn&amp;year=2021" TargetMode="External"/><Relationship Id="rId174" Type="http://schemas.openxmlformats.org/officeDocument/2006/relationships/hyperlink" Target="https://barttorvik.com/team.php?team=Temple&amp;year=2021" TargetMode="External"/><Relationship Id="rId195" Type="http://schemas.openxmlformats.org/officeDocument/2006/relationships/hyperlink" Target="https://barttorvik.com/team.php?team=Pacific&amp;year=2021" TargetMode="External"/><Relationship Id="rId209" Type="http://schemas.openxmlformats.org/officeDocument/2006/relationships/hyperlink" Target="https://barttorvik.com/team.php?team=Drake&amp;year=2021" TargetMode="External"/><Relationship Id="rId360" Type="http://schemas.openxmlformats.org/officeDocument/2006/relationships/hyperlink" Target="https://barttorvik.com/team.php?team=Middle+Tennessee&amp;year=2021" TargetMode="External"/><Relationship Id="rId381" Type="http://schemas.openxmlformats.org/officeDocument/2006/relationships/hyperlink" Target="https://barttorvik.com/team.php?team=Sacred+Heart&amp;year=2021" TargetMode="External"/><Relationship Id="rId416" Type="http://schemas.openxmlformats.org/officeDocument/2006/relationships/hyperlink" Target="https://barttorvik.com/team.php?team=Central+Arkansas&amp;year=2021" TargetMode="External"/><Relationship Id="rId220" Type="http://schemas.openxmlformats.org/officeDocument/2006/relationships/hyperlink" Target="https://barttorvik.com/team.php?team=Texas+Southern&amp;year=2021" TargetMode="External"/><Relationship Id="rId241" Type="http://schemas.openxmlformats.org/officeDocument/2006/relationships/hyperlink" Target="https://barttorvik.com/team.php?team=Albany&amp;year=2021" TargetMode="External"/><Relationship Id="rId15" Type="http://schemas.openxmlformats.org/officeDocument/2006/relationships/hyperlink" Target="https://barttorvik.com/team.php?team=Georgetown&amp;year=2021" TargetMode="External"/><Relationship Id="rId36" Type="http://schemas.openxmlformats.org/officeDocument/2006/relationships/hyperlink" Target="https://barttorvik.com/team.php?team=Wisconsin&amp;year=2021" TargetMode="External"/><Relationship Id="rId57" Type="http://schemas.openxmlformats.org/officeDocument/2006/relationships/hyperlink" Target="https://barttorvik.com/team.php?team=Virginia&amp;year=2021" TargetMode="External"/><Relationship Id="rId262" Type="http://schemas.openxmlformats.org/officeDocument/2006/relationships/hyperlink" Target="https://barttorvik.com/team.php?team=Northern+Colorado&amp;year=2021" TargetMode="External"/><Relationship Id="rId283" Type="http://schemas.openxmlformats.org/officeDocument/2006/relationships/hyperlink" Target="https://barttorvik.com/team.php?team=Seattle&amp;year=2021" TargetMode="External"/><Relationship Id="rId318" Type="http://schemas.openxmlformats.org/officeDocument/2006/relationships/hyperlink" Target="https://barttorvik.com/team.php?team=Idaho+St.&amp;year=2021" TargetMode="External"/><Relationship Id="rId339" Type="http://schemas.openxmlformats.org/officeDocument/2006/relationships/hyperlink" Target="https://barttorvik.com/team.php?team=Prairie+View+A%26M&amp;year=2021" TargetMode="External"/><Relationship Id="rId78" Type="http://schemas.openxmlformats.org/officeDocument/2006/relationships/hyperlink" Target="https://barttorvik.com/team.php?team=Florida&amp;year=2021" TargetMode="External"/><Relationship Id="rId99" Type="http://schemas.openxmlformats.org/officeDocument/2006/relationships/hyperlink" Target="https://barttorvik.com/team.php?team=Colgate&amp;year=2021" TargetMode="External"/><Relationship Id="rId101" Type="http://schemas.openxmlformats.org/officeDocument/2006/relationships/hyperlink" Target="https://barttorvik.com/team.php?team=Syracuse&amp;year=2021" TargetMode="External"/><Relationship Id="rId122" Type="http://schemas.openxmlformats.org/officeDocument/2006/relationships/hyperlink" Target="https://barttorvik.com/team.php?team=Colorado+St.&amp;year=2021" TargetMode="External"/><Relationship Id="rId143" Type="http://schemas.openxmlformats.org/officeDocument/2006/relationships/hyperlink" Target="https://barttorvik.com/team.php?team=VCU&amp;year=2021" TargetMode="External"/><Relationship Id="rId164" Type="http://schemas.openxmlformats.org/officeDocument/2006/relationships/hyperlink" Target="https://barttorvik.com/team.php?team=Nevada&amp;year=2021" TargetMode="External"/><Relationship Id="rId185" Type="http://schemas.openxmlformats.org/officeDocument/2006/relationships/hyperlink" Target="https://barttorvik.com/team.php?team=Winthrop&amp;year=2021" TargetMode="External"/><Relationship Id="rId350" Type="http://schemas.openxmlformats.org/officeDocument/2006/relationships/hyperlink" Target="https://barttorvik.com/team.php?team=UMKC&amp;year=2021" TargetMode="External"/><Relationship Id="rId371" Type="http://schemas.openxmlformats.org/officeDocument/2006/relationships/hyperlink" Target="https://barttorvik.com/team.php?team=Southern&amp;year=2021" TargetMode="External"/><Relationship Id="rId406" Type="http://schemas.openxmlformats.org/officeDocument/2006/relationships/hyperlink" Target="https://barttorvik.com/trank.php?&amp;begin=20210131&amp;end=20210315&amp;conlimit=All&amp;year=2021&amp;top=0&amp;venue=A-N&amp;type=All&amp;mingames=0&amp;quad=5&amp;rpi=" TargetMode="External"/><Relationship Id="rId9" Type="http://schemas.openxmlformats.org/officeDocument/2006/relationships/hyperlink" Target="https://barttorvik.com/team.php?team=Iowa&amp;year=2021" TargetMode="External"/><Relationship Id="rId210" Type="http://schemas.openxmlformats.org/officeDocument/2006/relationships/hyperlink" Target="https://barttorvik.com/team.php?team=Wagner&amp;year=2021" TargetMode="External"/><Relationship Id="rId392" Type="http://schemas.openxmlformats.org/officeDocument/2006/relationships/hyperlink" Target="https://barttorvik.com/team.php?team=Alcorn+St.&amp;year=2021" TargetMode="External"/><Relationship Id="rId26" Type="http://schemas.openxmlformats.org/officeDocument/2006/relationships/hyperlink" Target="https://barttorvik.com/team.php?team=Purdue&amp;year=2021" TargetMode="External"/><Relationship Id="rId231" Type="http://schemas.openxmlformats.org/officeDocument/2006/relationships/hyperlink" Target="https://barttorvik.com/team.php?team=Southern+Illinois&amp;year=2021" TargetMode="External"/><Relationship Id="rId252" Type="http://schemas.openxmlformats.org/officeDocument/2006/relationships/hyperlink" Target="https://barttorvik.com/team.php?team=Northern+Iowa&amp;year=2021" TargetMode="External"/><Relationship Id="rId273" Type="http://schemas.openxmlformats.org/officeDocument/2006/relationships/hyperlink" Target="https://barttorvik.com/team.php?team=George+Mason&amp;year=2021" TargetMode="External"/><Relationship Id="rId294" Type="http://schemas.openxmlformats.org/officeDocument/2006/relationships/hyperlink" Target="https://barttorvik.com/team.php?team=Hartford&amp;year=2021" TargetMode="External"/><Relationship Id="rId308" Type="http://schemas.openxmlformats.org/officeDocument/2006/relationships/hyperlink" Target="https://barttorvik.com/team.php?team=Bradley&amp;year=2021" TargetMode="External"/><Relationship Id="rId329" Type="http://schemas.openxmlformats.org/officeDocument/2006/relationships/hyperlink" Target="https://barttorvik.com/team.php?team=The+Citadel&amp;year=2021" TargetMode="External"/><Relationship Id="rId47" Type="http://schemas.openxmlformats.org/officeDocument/2006/relationships/hyperlink" Target="https://barttorvik.com/team.php?team=Colorado&amp;year=2021" TargetMode="External"/><Relationship Id="rId68" Type="http://schemas.openxmlformats.org/officeDocument/2006/relationships/hyperlink" Target="https://barttorvik.com/team.php?team=Mississippi&amp;year=2021" TargetMode="External"/><Relationship Id="rId89" Type="http://schemas.openxmlformats.org/officeDocument/2006/relationships/hyperlink" Target="https://barttorvik.com/team.php?team=Vanderbilt&amp;year=2021" TargetMode="External"/><Relationship Id="rId112" Type="http://schemas.openxmlformats.org/officeDocument/2006/relationships/hyperlink" Target="https://barttorvik.com/team.php?team=Utah&amp;year=2021" TargetMode="External"/><Relationship Id="rId133" Type="http://schemas.openxmlformats.org/officeDocument/2006/relationships/hyperlink" Target="https://barttorvik.com/team.php?team=Santa+Clara&amp;year=2021" TargetMode="External"/><Relationship Id="rId154" Type="http://schemas.openxmlformats.org/officeDocument/2006/relationships/hyperlink" Target="https://barttorvik.com/team.php?team=Massachusetts&amp;year=2021" TargetMode="External"/><Relationship Id="rId175" Type="http://schemas.openxmlformats.org/officeDocument/2006/relationships/hyperlink" Target="https://barttorvik.com/team.php?team=Loyola+MD&amp;year=2021" TargetMode="External"/><Relationship Id="rId340" Type="http://schemas.openxmlformats.org/officeDocument/2006/relationships/hyperlink" Target="https://barttorvik.com/team.php?team=Holy+Cross&amp;year=2021" TargetMode="External"/><Relationship Id="rId361" Type="http://schemas.openxmlformats.org/officeDocument/2006/relationships/hyperlink" Target="https://barttorvik.com/team.php?team=Rider&amp;year=2021" TargetMode="External"/><Relationship Id="rId196" Type="http://schemas.openxmlformats.org/officeDocument/2006/relationships/hyperlink" Target="https://barttorvik.com/team.php?team=Nebraska&amp;year=2021" TargetMode="External"/><Relationship Id="rId200" Type="http://schemas.openxmlformats.org/officeDocument/2006/relationships/hyperlink" Target="https://barttorvik.com/team.php?team=Toledo&amp;year=2021" TargetMode="External"/><Relationship Id="rId382" Type="http://schemas.openxmlformats.org/officeDocument/2006/relationships/hyperlink" Target="https://barttorvik.com/team.php?team=Lafayette&amp;year=2021" TargetMode="External"/><Relationship Id="rId417" Type="http://schemas.openxmlformats.org/officeDocument/2006/relationships/hyperlink" Target="https://barttorvik.com/team.php?team=Alabama+A%26M&amp;year=2021" TargetMode="External"/><Relationship Id="rId16" Type="http://schemas.openxmlformats.org/officeDocument/2006/relationships/hyperlink" Target="https://barttorvik.com/team.php?team=Georgetown&amp;year=2021" TargetMode="External"/><Relationship Id="rId221" Type="http://schemas.openxmlformats.org/officeDocument/2006/relationships/hyperlink" Target="https://barttorvik.com/team.php?team=Villanova&amp;year=2021" TargetMode="External"/><Relationship Id="rId242" Type="http://schemas.openxmlformats.org/officeDocument/2006/relationships/hyperlink" Target="https://barttorvik.com/team.php?team=Tulsa&amp;year=2021" TargetMode="External"/><Relationship Id="rId263" Type="http://schemas.openxmlformats.org/officeDocument/2006/relationships/hyperlink" Target="https://barttorvik.com/team.php?team=Hofstra&amp;year=2021" TargetMode="External"/><Relationship Id="rId284" Type="http://schemas.openxmlformats.org/officeDocument/2006/relationships/hyperlink" Target="https://barttorvik.com/team.php?team=Rhode+Island&amp;year=2021" TargetMode="External"/><Relationship Id="rId319" Type="http://schemas.openxmlformats.org/officeDocument/2006/relationships/hyperlink" Target="https://barttorvik.com/team.php?team=Boston+College&amp;year=2021" TargetMode="External"/><Relationship Id="rId37" Type="http://schemas.openxmlformats.org/officeDocument/2006/relationships/hyperlink" Target="https://barttorvik.com/team.php?team=Wisconsin&amp;year=2021" TargetMode="External"/><Relationship Id="rId58" Type="http://schemas.openxmlformats.org/officeDocument/2006/relationships/hyperlink" Target="https://barttorvik.com/team.php?team=Virginia&amp;year=2021" TargetMode="External"/><Relationship Id="rId79" Type="http://schemas.openxmlformats.org/officeDocument/2006/relationships/hyperlink" Target="https://barttorvik.com/team.php?team=Florida&amp;year=2021" TargetMode="External"/><Relationship Id="rId102" Type="http://schemas.openxmlformats.org/officeDocument/2006/relationships/hyperlink" Target="https://barttorvik.com/team.php?team=Loyola+Marymount&amp;year=2021" TargetMode="External"/><Relationship Id="rId123" Type="http://schemas.openxmlformats.org/officeDocument/2006/relationships/hyperlink" Target="https://barttorvik.com/team.php?team=Wyoming&amp;year=2021" TargetMode="External"/><Relationship Id="rId144" Type="http://schemas.openxmlformats.org/officeDocument/2006/relationships/hyperlink" Target="https://barttorvik.com/team.php?team=VCU&amp;year=2021" TargetMode="External"/><Relationship Id="rId330" Type="http://schemas.openxmlformats.org/officeDocument/2006/relationships/hyperlink" Target="https://barttorvik.com/team.php?team=Nicholls+St.&amp;year=2021" TargetMode="External"/><Relationship Id="rId90" Type="http://schemas.openxmlformats.org/officeDocument/2006/relationships/hyperlink" Target="https://barttorvik.com/team.php?team=Utah+St.&amp;year=2021" TargetMode="External"/><Relationship Id="rId165" Type="http://schemas.openxmlformats.org/officeDocument/2006/relationships/hyperlink" Target="https://barttorvik.com/team.php?team=UCF&amp;year=2021" TargetMode="External"/><Relationship Id="rId186" Type="http://schemas.openxmlformats.org/officeDocument/2006/relationships/hyperlink" Target="https://barttorvik.com/team.php?team=Winthrop&amp;year=2021" TargetMode="External"/><Relationship Id="rId351" Type="http://schemas.openxmlformats.org/officeDocument/2006/relationships/hyperlink" Target="https://barttorvik.com/team.php?team=North+Dakota&amp;year=2021" TargetMode="External"/><Relationship Id="rId372" Type="http://schemas.openxmlformats.org/officeDocument/2006/relationships/hyperlink" Target="https://barttorvik.com/team.php?team=North+Alabama&amp;year=2021" TargetMode="External"/><Relationship Id="rId393" Type="http://schemas.openxmlformats.org/officeDocument/2006/relationships/hyperlink" Target="https://barttorvik.com/team.php?team=Samford&amp;year=2021" TargetMode="External"/><Relationship Id="rId407" Type="http://schemas.openxmlformats.org/officeDocument/2006/relationships/hyperlink" Target="https://barttorvik.com/team.php?team=Tennessee+St.&amp;year=2021" TargetMode="External"/><Relationship Id="rId211" Type="http://schemas.openxmlformats.org/officeDocument/2006/relationships/hyperlink" Target="https://barttorvik.com/team.php?team=Detroit&amp;year=2021" TargetMode="External"/><Relationship Id="rId232" Type="http://schemas.openxmlformats.org/officeDocument/2006/relationships/hyperlink" Target="https://barttorvik.com/team.php?team=Elon&amp;year=2021" TargetMode="External"/><Relationship Id="rId253" Type="http://schemas.openxmlformats.org/officeDocument/2006/relationships/hyperlink" Target="https://barttorvik.com/team.php?team=Bryant&amp;year=2021" TargetMode="External"/><Relationship Id="rId274" Type="http://schemas.openxmlformats.org/officeDocument/2006/relationships/hyperlink" Target="https://barttorvik.com/trank.php?&amp;begin=20210131&amp;end=20210315&amp;conlimit=All&amp;year=2021&amp;top=0&amp;venue=A-N&amp;type=All&amp;mingames=0&amp;quad=5&amp;rpi=" TargetMode="External"/><Relationship Id="rId295" Type="http://schemas.openxmlformats.org/officeDocument/2006/relationships/hyperlink" Target="https://barttorvik.com/team.php?team=Hartford&amp;year=2021" TargetMode="External"/><Relationship Id="rId309" Type="http://schemas.openxmlformats.org/officeDocument/2006/relationships/hyperlink" Target="https://barttorvik.com/team.php?team=Jackson+St.&amp;year=2021" TargetMode="External"/><Relationship Id="rId27" Type="http://schemas.openxmlformats.org/officeDocument/2006/relationships/hyperlink" Target="https://barttorvik.com/team.php?team=Kansas&amp;year=2021" TargetMode="External"/><Relationship Id="rId48" Type="http://schemas.openxmlformats.org/officeDocument/2006/relationships/hyperlink" Target="https://barttorvik.com/trank.php?&amp;begin=20210131&amp;end=20210315&amp;conlimit=All&amp;year=2021&amp;top=0&amp;venue=A-N&amp;type=All&amp;mingames=0&amp;quad=5&amp;rpi=" TargetMode="External"/><Relationship Id="rId69" Type="http://schemas.openxmlformats.org/officeDocument/2006/relationships/hyperlink" Target="https://barttorvik.com/team.php?team=Creighton&amp;year=2021" TargetMode="External"/><Relationship Id="rId113" Type="http://schemas.openxmlformats.org/officeDocument/2006/relationships/hyperlink" Target="https://barttorvik.com/team.php?team=Pepperdine&amp;year=2021" TargetMode="External"/><Relationship Id="rId134" Type="http://schemas.openxmlformats.org/officeDocument/2006/relationships/hyperlink" Target="https://barttorvik.com/team.php?team=UTSA&amp;year=2021" TargetMode="External"/><Relationship Id="rId320" Type="http://schemas.openxmlformats.org/officeDocument/2006/relationships/hyperlink" Target="https://barttorvik.com/team.php?team=Charleston+Southern&amp;year=2021" TargetMode="External"/><Relationship Id="rId80" Type="http://schemas.openxmlformats.org/officeDocument/2006/relationships/hyperlink" Target="https://barttorvik.com/team.php?team=Davidson&amp;year=2021" TargetMode="External"/><Relationship Id="rId155" Type="http://schemas.openxmlformats.org/officeDocument/2006/relationships/hyperlink" Target="https://barttorvik.com/team.php?team=Indiana&amp;year=2021" TargetMode="External"/><Relationship Id="rId176" Type="http://schemas.openxmlformats.org/officeDocument/2006/relationships/hyperlink" Target="https://barttorvik.com/team.php?team=Minnesota&amp;year=2021" TargetMode="External"/><Relationship Id="rId197" Type="http://schemas.openxmlformats.org/officeDocument/2006/relationships/hyperlink" Target="https://barttorvik.com/team.php?team=South+Carolina&amp;year=2021" TargetMode="External"/><Relationship Id="rId341" Type="http://schemas.openxmlformats.org/officeDocument/2006/relationships/hyperlink" Target="https://barttorvik.com/team.php?team=Cal+Poly&amp;year=2021" TargetMode="External"/><Relationship Id="rId362" Type="http://schemas.openxmlformats.org/officeDocument/2006/relationships/hyperlink" Target="https://barttorvik.com/team.php?team=Southeast+Missouri+St.&amp;year=2021" TargetMode="External"/><Relationship Id="rId383" Type="http://schemas.openxmlformats.org/officeDocument/2006/relationships/hyperlink" Target="https://barttorvik.com/team.php?team=Incarnate+Word&amp;year=2021" TargetMode="External"/><Relationship Id="rId418" Type="http://schemas.openxmlformats.org/officeDocument/2006/relationships/hyperlink" Target="https://barttorvik.com/team.php?team=Tennessee+Martin&amp;year=2021" TargetMode="External"/><Relationship Id="rId201" Type="http://schemas.openxmlformats.org/officeDocument/2006/relationships/hyperlink" Target="https://barttorvik.com/team.php?team=Ball+St.&amp;year=2021" TargetMode="External"/><Relationship Id="rId222" Type="http://schemas.openxmlformats.org/officeDocument/2006/relationships/hyperlink" Target="https://barttorvik.com/team.php?team=Villanova&amp;year=2021" TargetMode="External"/><Relationship Id="rId243" Type="http://schemas.openxmlformats.org/officeDocument/2006/relationships/hyperlink" Target="https://barttorvik.com/team.php?team=East+Tennessee+St.&amp;year=2021" TargetMode="External"/><Relationship Id="rId264" Type="http://schemas.openxmlformats.org/officeDocument/2006/relationships/hyperlink" Target="https://barttorvik.com/team.php?team=UC+Davis&amp;year=2021" TargetMode="External"/><Relationship Id="rId285" Type="http://schemas.openxmlformats.org/officeDocument/2006/relationships/hyperlink" Target="https://barttorvik.com/team.php?team=Coppin+St.&amp;year=2021" TargetMode="External"/><Relationship Id="rId17" Type="http://schemas.openxmlformats.org/officeDocument/2006/relationships/hyperlink" Target="https://barttorvik.com/team.php?team=Duke&amp;year=2021" TargetMode="External"/><Relationship Id="rId38" Type="http://schemas.openxmlformats.org/officeDocument/2006/relationships/hyperlink" Target="https://barttorvik.com/team.php?team=Arkansas&amp;year=2021" TargetMode="External"/><Relationship Id="rId59" Type="http://schemas.openxmlformats.org/officeDocument/2006/relationships/hyperlink" Target="https://barttorvik.com/team.php?team=Grand+Canyon&amp;year=2021" TargetMode="External"/><Relationship Id="rId103" Type="http://schemas.openxmlformats.org/officeDocument/2006/relationships/hyperlink" Target="https://barttorvik.com/team.php?team=Missouri&amp;year=2021" TargetMode="External"/><Relationship Id="rId124" Type="http://schemas.openxmlformats.org/officeDocument/2006/relationships/hyperlink" Target="https://barttorvik.com/team.php?team=Wright+St.&amp;year=2021" TargetMode="External"/><Relationship Id="rId310" Type="http://schemas.openxmlformats.org/officeDocument/2006/relationships/hyperlink" Target="https://barttorvik.com/team.php?team=Green+Bay&amp;year=2021" TargetMode="External"/><Relationship Id="rId70" Type="http://schemas.openxmlformats.org/officeDocument/2006/relationships/hyperlink" Target="https://barttorvik.com/team.php?team=Creighton&amp;year=2021" TargetMode="External"/><Relationship Id="rId91" Type="http://schemas.openxmlformats.org/officeDocument/2006/relationships/hyperlink" Target="https://barttorvik.com/team.php?team=Utah+St.&amp;year=2021" TargetMode="External"/><Relationship Id="rId145" Type="http://schemas.openxmlformats.org/officeDocument/2006/relationships/hyperlink" Target="https://barttorvik.com/team.php?team=UNC+Greensboro&amp;year=2021" TargetMode="External"/><Relationship Id="rId166" Type="http://schemas.openxmlformats.org/officeDocument/2006/relationships/hyperlink" Target="https://barttorvik.com/team.php?team=Old+Dominion&amp;year=2021" TargetMode="External"/><Relationship Id="rId187" Type="http://schemas.openxmlformats.org/officeDocument/2006/relationships/hyperlink" Target="https://barttorvik.com/team.php?team=UC+Irvine&amp;year=2021" TargetMode="External"/><Relationship Id="rId331" Type="http://schemas.openxmlformats.org/officeDocument/2006/relationships/hyperlink" Target="https://barttorvik.com/team.php?team=Marist&amp;year=2021" TargetMode="External"/><Relationship Id="rId352" Type="http://schemas.openxmlformats.org/officeDocument/2006/relationships/hyperlink" Target="https://barttorvik.com/team.php?team=Monmouth&amp;year=2021" TargetMode="External"/><Relationship Id="rId373" Type="http://schemas.openxmlformats.org/officeDocument/2006/relationships/hyperlink" Target="https://barttorvik.com/team.php?team=Air+Force&amp;year=2021" TargetMode="External"/><Relationship Id="rId394" Type="http://schemas.openxmlformats.org/officeDocument/2006/relationships/hyperlink" Target="https://barttorvik.com/team.php?team=Denver&amp;year=2021" TargetMode="External"/><Relationship Id="rId408" Type="http://schemas.openxmlformats.org/officeDocument/2006/relationships/hyperlink" Target="https://barttorvik.com/team.php?team=Texas+A%26M+Corpus+Chris&amp;year=2021" TargetMode="External"/><Relationship Id="rId1" Type="http://schemas.openxmlformats.org/officeDocument/2006/relationships/hyperlink" Target="https://barttorvik.com/team.php?team=Gonzaga&amp;year=2021" TargetMode="External"/><Relationship Id="rId212" Type="http://schemas.openxmlformats.org/officeDocument/2006/relationships/hyperlink" Target="https://barttorvik.com/team.php?team=Xavier&amp;year=2021" TargetMode="External"/><Relationship Id="rId233" Type="http://schemas.openxmlformats.org/officeDocument/2006/relationships/hyperlink" Target="https://barttorvik.com/team.php?team=Siena&amp;year=2021" TargetMode="External"/><Relationship Id="rId254" Type="http://schemas.openxmlformats.org/officeDocument/2006/relationships/hyperlink" Target="https://barttorvik.com/team.php?team=Longwood&amp;year=2021" TargetMode="External"/><Relationship Id="rId28" Type="http://schemas.openxmlformats.org/officeDocument/2006/relationships/hyperlink" Target="https://barttorvik.com/team.php?team=Kansas&amp;year=2021" TargetMode="External"/><Relationship Id="rId49" Type="http://schemas.openxmlformats.org/officeDocument/2006/relationships/hyperlink" Target="https://barttorvik.com/team.php?team=Texas&amp;year=2021" TargetMode="External"/><Relationship Id="rId114" Type="http://schemas.openxmlformats.org/officeDocument/2006/relationships/hyperlink" Target="https://barttorvik.com/team.php?team=Mississippi+St.&amp;year=2021" TargetMode="External"/><Relationship Id="rId275" Type="http://schemas.openxmlformats.org/officeDocument/2006/relationships/hyperlink" Target="https://barttorvik.com/team.php?team=VMI&amp;year=2021" TargetMode="External"/><Relationship Id="rId296" Type="http://schemas.openxmlformats.org/officeDocument/2006/relationships/hyperlink" Target="https://barttorvik.com/team.php?team=Weber+St.&amp;year=2021" TargetMode="External"/><Relationship Id="rId300" Type="http://schemas.openxmlformats.org/officeDocument/2006/relationships/hyperlink" Target="https://barttorvik.com/team.php?team=Stetson&amp;year=2021" TargetMode="External"/><Relationship Id="rId60" Type="http://schemas.openxmlformats.org/officeDocument/2006/relationships/hyperlink" Target="https://barttorvik.com/team.php?team=Grand+Canyon&amp;year=2021" TargetMode="External"/><Relationship Id="rId81" Type="http://schemas.openxmlformats.org/officeDocument/2006/relationships/hyperlink" Target="https://barttorvik.com/team.php?team=Texas+Tech&amp;year=2021" TargetMode="External"/><Relationship Id="rId135" Type="http://schemas.openxmlformats.org/officeDocument/2006/relationships/hyperlink" Target="https://barttorvik.com/team.php?team=Abilene+Christian&amp;year=2021" TargetMode="External"/><Relationship Id="rId156" Type="http://schemas.openxmlformats.org/officeDocument/2006/relationships/hyperlink" Target="https://barttorvik.com/team.php?team=Liberty&amp;year=2021" TargetMode="External"/><Relationship Id="rId177" Type="http://schemas.openxmlformats.org/officeDocument/2006/relationships/hyperlink" Target="https://barttorvik.com/team.php?team=Cincinnati&amp;year=2021" TargetMode="External"/><Relationship Id="rId198" Type="http://schemas.openxmlformats.org/officeDocument/2006/relationships/hyperlink" Target="https://barttorvik.com/team.php?team=Florida+Atlantic&amp;year=2021" TargetMode="External"/><Relationship Id="rId321" Type="http://schemas.openxmlformats.org/officeDocument/2006/relationships/hyperlink" Target="https://barttorvik.com/team.php?team=Cal+St.+Bakersfield&amp;year=2021" TargetMode="External"/><Relationship Id="rId342" Type="http://schemas.openxmlformats.org/officeDocument/2006/relationships/hyperlink" Target="https://barttorvik.com/team.php?team=George+Washington&amp;year=2021" TargetMode="External"/><Relationship Id="rId363" Type="http://schemas.openxmlformats.org/officeDocument/2006/relationships/hyperlink" Target="https://barttorvik.com/team.php?team=Bucknell&amp;year=2021" TargetMode="External"/><Relationship Id="rId384" Type="http://schemas.openxmlformats.org/officeDocument/2006/relationships/hyperlink" Target="https://barttorvik.com/team.php?team=North+Florida&amp;year=2021" TargetMode="External"/><Relationship Id="rId419" Type="http://schemas.openxmlformats.org/officeDocument/2006/relationships/hyperlink" Target="https://barttorvik.com/team.php?team=North+Carolina+Central&amp;year=2021" TargetMode="External"/><Relationship Id="rId202" Type="http://schemas.openxmlformats.org/officeDocument/2006/relationships/hyperlink" Target="https://barttorvik.com/team.php?team=Illinois+St.&amp;year=2021" TargetMode="External"/><Relationship Id="rId223" Type="http://schemas.openxmlformats.org/officeDocument/2006/relationships/hyperlink" Target="https://barttorvik.com/team.php?team=UMBC&amp;year=2021" TargetMode="External"/><Relationship Id="rId244" Type="http://schemas.openxmlformats.org/officeDocument/2006/relationships/hyperlink" Target="https://barttorvik.com/team.php?team=Texas+St.&amp;year=2021" TargetMode="External"/><Relationship Id="rId18" Type="http://schemas.openxmlformats.org/officeDocument/2006/relationships/hyperlink" Target="https://barttorvik.com/team.php?team=Michigan&amp;year=2021" TargetMode="External"/><Relationship Id="rId39" Type="http://schemas.openxmlformats.org/officeDocument/2006/relationships/hyperlink" Target="https://barttorvik.com/team.php?team=Arkansas&amp;year=2021" TargetMode="External"/><Relationship Id="rId265" Type="http://schemas.openxmlformats.org/officeDocument/2006/relationships/hyperlink" Target="https://barttorvik.com/team.php?team=Utah+Valley&amp;year=2021" TargetMode="External"/><Relationship Id="rId286" Type="http://schemas.openxmlformats.org/officeDocument/2006/relationships/hyperlink" Target="https://barttorvik.com/team.php?team=Sam+Houston+St.&amp;year=2021" TargetMode="External"/><Relationship Id="rId50" Type="http://schemas.openxmlformats.org/officeDocument/2006/relationships/hyperlink" Target="https://barttorvik.com/team.php?team=Texas&amp;year=2021" TargetMode="External"/><Relationship Id="rId104" Type="http://schemas.openxmlformats.org/officeDocument/2006/relationships/hyperlink" Target="https://barttorvik.com/team.php?team=Missouri&amp;year=2021" TargetMode="External"/><Relationship Id="rId125" Type="http://schemas.openxmlformats.org/officeDocument/2006/relationships/hyperlink" Target="https://barttorvik.com/team.php?team=Bowling+Green&amp;year=2021" TargetMode="External"/><Relationship Id="rId146" Type="http://schemas.openxmlformats.org/officeDocument/2006/relationships/hyperlink" Target="https://barttorvik.com/team.php?team=UNC+Greensboro&amp;year=2021" TargetMode="External"/><Relationship Id="rId167" Type="http://schemas.openxmlformats.org/officeDocument/2006/relationships/hyperlink" Target="https://barttorvik.com/team.php?team=Iona&amp;year=2021" TargetMode="External"/><Relationship Id="rId188" Type="http://schemas.openxmlformats.org/officeDocument/2006/relationships/hyperlink" Target="https://barttorvik.com/team.php?team=Morehead+St.&amp;year=2021" TargetMode="External"/><Relationship Id="rId311" Type="http://schemas.openxmlformats.org/officeDocument/2006/relationships/hyperlink" Target="https://barttorvik.com/team.php?team=UMass+Lowell&amp;year=2021" TargetMode="External"/><Relationship Id="rId332" Type="http://schemas.openxmlformats.org/officeDocument/2006/relationships/hyperlink" Target="https://barttorvik.com/team.php?team=Utah+Tech&amp;year=2021" TargetMode="External"/><Relationship Id="rId353" Type="http://schemas.openxmlformats.org/officeDocument/2006/relationships/hyperlink" Target="https://barttorvik.com/team.php?team=IUPUI&amp;year=2021" TargetMode="External"/><Relationship Id="rId374" Type="http://schemas.openxmlformats.org/officeDocument/2006/relationships/hyperlink" Target="https://barttorvik.com/team.php?team=La+Salle&amp;year=2021" TargetMode="External"/><Relationship Id="rId395" Type="http://schemas.openxmlformats.org/officeDocument/2006/relationships/hyperlink" Target="https://barttorvik.com/team.php?team=Fordham&amp;year=2021" TargetMode="External"/><Relationship Id="rId409" Type="http://schemas.openxmlformats.org/officeDocument/2006/relationships/hyperlink" Target="https://barttorvik.com/team.php?team=Illinois+Chicago&amp;year=2021" TargetMode="External"/><Relationship Id="rId71" Type="http://schemas.openxmlformats.org/officeDocument/2006/relationships/hyperlink" Target="https://barttorvik.com/team.php?team=Buffalo&amp;year=2021" TargetMode="External"/><Relationship Id="rId92" Type="http://schemas.openxmlformats.org/officeDocument/2006/relationships/hyperlink" Target="https://barttorvik.com/trank.php?&amp;begin=20210131&amp;end=20210315&amp;conlimit=All&amp;year=2021&amp;top=0&amp;venue=A-N&amp;type=All&amp;mingames=0&amp;quad=5&amp;rpi=" TargetMode="External"/><Relationship Id="rId213" Type="http://schemas.openxmlformats.org/officeDocument/2006/relationships/hyperlink" Target="https://barttorvik.com/team.php?team=Iowa+St.&amp;year=2021" TargetMode="External"/><Relationship Id="rId234" Type="http://schemas.openxmlformats.org/officeDocument/2006/relationships/hyperlink" Target="https://barttorvik.com/team.php?team=Vermont&amp;year=2021" TargetMode="External"/><Relationship Id="rId420" Type="http://schemas.openxmlformats.org/officeDocument/2006/relationships/hyperlink" Target="https://barttorvik.com/team.php?team=Alabama+St.&amp;year=2021" TargetMode="External"/><Relationship Id="rId2" Type="http://schemas.openxmlformats.org/officeDocument/2006/relationships/hyperlink" Target="https://barttorvik.com/team.php?team=Gonzaga&amp;year=2021" TargetMode="External"/><Relationship Id="rId29" Type="http://schemas.openxmlformats.org/officeDocument/2006/relationships/hyperlink" Target="https://barttorvik.com/team.php?team=Georgia+Tech&amp;year=2021" TargetMode="External"/><Relationship Id="rId255" Type="http://schemas.openxmlformats.org/officeDocument/2006/relationships/hyperlink" Target="https://barttorvik.com/team.php?team=Wake+Forest&amp;year=2021" TargetMode="External"/><Relationship Id="rId276" Type="http://schemas.openxmlformats.org/officeDocument/2006/relationships/hyperlink" Target="https://barttorvik.com/team.php?team=Stony+Brook&amp;year=2021" TargetMode="External"/><Relationship Id="rId297" Type="http://schemas.openxmlformats.org/officeDocument/2006/relationships/hyperlink" Target="https://barttorvik.com/team.php?team=UNLV&amp;year=2021" TargetMode="External"/><Relationship Id="rId40" Type="http://schemas.openxmlformats.org/officeDocument/2006/relationships/hyperlink" Target="https://barttorvik.com/team.php?team=Alabama&amp;year=2021" TargetMode="External"/><Relationship Id="rId115" Type="http://schemas.openxmlformats.org/officeDocument/2006/relationships/hyperlink" Target="https://barttorvik.com/team.php?team=Rutgers&amp;year=2021" TargetMode="External"/><Relationship Id="rId136" Type="http://schemas.openxmlformats.org/officeDocument/2006/relationships/hyperlink" Target="https://barttorvik.com/team.php?team=Abilene+Christian&amp;year=2021" TargetMode="External"/><Relationship Id="rId157" Type="http://schemas.openxmlformats.org/officeDocument/2006/relationships/hyperlink" Target="https://barttorvik.com/team.php?team=Liberty&amp;year=2021" TargetMode="External"/><Relationship Id="rId178" Type="http://schemas.openxmlformats.org/officeDocument/2006/relationships/hyperlink" Target="https://barttorvik.com/team.php?team=Bellarmine&amp;year=2021" TargetMode="External"/><Relationship Id="rId301" Type="http://schemas.openxmlformats.org/officeDocument/2006/relationships/hyperlink" Target="https://barttorvik.com/team.php?team=New+Hampshire&amp;year=2021" TargetMode="External"/><Relationship Id="rId322" Type="http://schemas.openxmlformats.org/officeDocument/2006/relationships/hyperlink" Target="https://barttorvik.com/team.php?team=Saint+Peter%27s&amp;year=2021" TargetMode="External"/><Relationship Id="rId343" Type="http://schemas.openxmlformats.org/officeDocument/2006/relationships/hyperlink" Target="https://barttorvik.com/team.php?team=Rice&amp;year=2021" TargetMode="External"/><Relationship Id="rId364" Type="http://schemas.openxmlformats.org/officeDocument/2006/relationships/hyperlink" Target="https://barttorvik.com/team.php?team=Eastern+Michigan&amp;year=2021" TargetMode="External"/><Relationship Id="rId61" Type="http://schemas.openxmlformats.org/officeDocument/2006/relationships/hyperlink" Target="https://barttorvik.com/team.php?team=Kentucky&amp;year=2021" TargetMode="External"/><Relationship Id="rId82" Type="http://schemas.openxmlformats.org/officeDocument/2006/relationships/hyperlink" Target="https://barttorvik.com/team.php?team=Texas+Tech&amp;year=2021" TargetMode="External"/><Relationship Id="rId199" Type="http://schemas.openxmlformats.org/officeDocument/2006/relationships/hyperlink" Target="https://barttorvik.com/team.php?team=South+Dakota+St.&amp;year=2021" TargetMode="External"/><Relationship Id="rId203" Type="http://schemas.openxmlformats.org/officeDocument/2006/relationships/hyperlink" Target="https://barttorvik.com/team.php?team=Georgia+St.&amp;year=2021" TargetMode="External"/><Relationship Id="rId385" Type="http://schemas.openxmlformats.org/officeDocument/2006/relationships/hyperlink" Target="https://barttorvik.com/team.php?team=San+Jose+St.&amp;year=2021" TargetMode="External"/><Relationship Id="rId19" Type="http://schemas.openxmlformats.org/officeDocument/2006/relationships/hyperlink" Target="https://barttorvik.com/team.php?team=Michigan&amp;year=2021" TargetMode="External"/><Relationship Id="rId224" Type="http://schemas.openxmlformats.org/officeDocument/2006/relationships/hyperlink" Target="https://barttorvik.com/team.php?team=North+Dakota+St.&amp;year=2021" TargetMode="External"/><Relationship Id="rId245" Type="http://schemas.openxmlformats.org/officeDocument/2006/relationships/hyperlink" Target="https://barttorvik.com/team.php?team=Eastern+Kentucky&amp;year=2021" TargetMode="External"/><Relationship Id="rId266" Type="http://schemas.openxmlformats.org/officeDocument/2006/relationships/hyperlink" Target="https://barttorvik.com/team.php?team=South+Dakota&amp;year=2021" TargetMode="External"/><Relationship Id="rId287" Type="http://schemas.openxmlformats.org/officeDocument/2006/relationships/hyperlink" Target="https://barttorvik.com/team.php?team=Kent+St.&amp;year=2021" TargetMode="External"/><Relationship Id="rId410" Type="http://schemas.openxmlformats.org/officeDocument/2006/relationships/hyperlink" Target="https://barttorvik.com/team.php?team=Arkansas+Pine+Bluff&amp;year=2021" TargetMode="External"/><Relationship Id="rId30" Type="http://schemas.openxmlformats.org/officeDocument/2006/relationships/hyperlink" Target="https://barttorvik.com/team.php?team=Georgia+Tech&amp;year=2021" TargetMode="External"/><Relationship Id="rId105" Type="http://schemas.openxmlformats.org/officeDocument/2006/relationships/hyperlink" Target="https://barttorvik.com/team.php?team=Penn+St.&amp;year=2021" TargetMode="External"/><Relationship Id="rId126" Type="http://schemas.openxmlformats.org/officeDocument/2006/relationships/hyperlink" Target="https://barttorvik.com/trank.php?&amp;begin=20210131&amp;end=20210315&amp;conlimit=All&amp;year=2021&amp;top=0&amp;venue=A-N&amp;type=All&amp;mingames=0&amp;quad=5&amp;rpi=" TargetMode="External"/><Relationship Id="rId147" Type="http://schemas.openxmlformats.org/officeDocument/2006/relationships/hyperlink" Target="https://barttorvik.com/team.php?team=SMU&amp;year=2021" TargetMode="External"/><Relationship Id="rId168" Type="http://schemas.openxmlformats.org/officeDocument/2006/relationships/hyperlink" Target="https://barttorvik.com/team.php?team=Iona&amp;year=2021" TargetMode="External"/><Relationship Id="rId312" Type="http://schemas.openxmlformats.org/officeDocument/2006/relationships/hyperlink" Target="https://barttorvik.com/team.php?team=Northeastern&amp;year=2021" TargetMode="External"/><Relationship Id="rId333" Type="http://schemas.openxmlformats.org/officeDocument/2006/relationships/hyperlink" Target="https://barttorvik.com/team.php?team=Sacramento+St.&amp;year=2021" TargetMode="External"/><Relationship Id="rId354" Type="http://schemas.openxmlformats.org/officeDocument/2006/relationships/hyperlink" Target="https://barttorvik.com/trank.php?&amp;begin=20210131&amp;end=20210315&amp;conlimit=All&amp;year=2021&amp;top=0&amp;venue=A-N&amp;type=All&amp;mingames=0&amp;quad=5&amp;rpi=" TargetMode="External"/><Relationship Id="rId51" Type="http://schemas.openxmlformats.org/officeDocument/2006/relationships/hyperlink" Target="https://barttorvik.com/team.php?team=Oregon&amp;year=2021" TargetMode="External"/><Relationship Id="rId72" Type="http://schemas.openxmlformats.org/officeDocument/2006/relationships/hyperlink" Target="https://barttorvik.com/team.php?team=LSU&amp;year=2021" TargetMode="External"/><Relationship Id="rId93" Type="http://schemas.openxmlformats.org/officeDocument/2006/relationships/hyperlink" Target="https://barttorvik.com/team.php?team=UCLA&amp;year=2021" TargetMode="External"/><Relationship Id="rId189" Type="http://schemas.openxmlformats.org/officeDocument/2006/relationships/hyperlink" Target="https://barttorvik.com/team.php?team=Morehead+St.&amp;year=2021" TargetMode="External"/><Relationship Id="rId375" Type="http://schemas.openxmlformats.org/officeDocument/2006/relationships/hyperlink" Target="https://barttorvik.com/team.php?team=Tennessee+Tech&amp;year=2021" TargetMode="External"/><Relationship Id="rId396" Type="http://schemas.openxmlformats.org/officeDocument/2006/relationships/hyperlink" Target="https://barttorvik.com/team.php?team=American&amp;year=2021" TargetMode="External"/><Relationship Id="rId3" Type="http://schemas.openxmlformats.org/officeDocument/2006/relationships/hyperlink" Target="https://barttorvik.com/team.php?team=Loyola+Chicago&amp;year=2021" TargetMode="External"/><Relationship Id="rId214" Type="http://schemas.openxmlformats.org/officeDocument/2006/relationships/hyperlink" Target="https://barttorvik.com/team.php?team=California&amp;year=2021" TargetMode="External"/><Relationship Id="rId235" Type="http://schemas.openxmlformats.org/officeDocument/2006/relationships/hyperlink" Target="https://barttorvik.com/team.php?team=East+Carolina&amp;year=2021" TargetMode="External"/><Relationship Id="rId256" Type="http://schemas.openxmlformats.org/officeDocument/2006/relationships/hyperlink" Target="https://barttorvik.com/team.php?team=South+Alabama&amp;year=2021" TargetMode="External"/><Relationship Id="rId277" Type="http://schemas.openxmlformats.org/officeDocument/2006/relationships/hyperlink" Target="https://barttorvik.com/team.php?team=Valparaiso&amp;year=2021" TargetMode="External"/><Relationship Id="rId298" Type="http://schemas.openxmlformats.org/officeDocument/2006/relationships/hyperlink" Target="https://barttorvik.com/team.php?team=Manhattan&amp;year=2021" TargetMode="External"/><Relationship Id="rId400" Type="http://schemas.openxmlformats.org/officeDocument/2006/relationships/hyperlink" Target="https://barttorvik.com/team.php?team=St.+Francis+PA&amp;year=2021" TargetMode="External"/><Relationship Id="rId421" Type="http://schemas.openxmlformats.org/officeDocument/2006/relationships/hyperlink" Target="https://barttorvik.com/team.php?team=Army&amp;year=2021" TargetMode="External"/><Relationship Id="rId116" Type="http://schemas.openxmlformats.org/officeDocument/2006/relationships/hyperlink" Target="https://barttorvik.com/team.php?team=Rutgers&amp;year=2021" TargetMode="External"/><Relationship Id="rId137" Type="http://schemas.openxmlformats.org/officeDocument/2006/relationships/hyperlink" Target="https://barttorvik.com/team.php?team=James+Madison&amp;year=2021" TargetMode="External"/><Relationship Id="rId158" Type="http://schemas.openxmlformats.org/officeDocument/2006/relationships/hyperlink" Target="https://barttorvik.com/team.php?team=Akron&amp;year=2021" TargetMode="External"/><Relationship Id="rId302" Type="http://schemas.openxmlformats.org/officeDocument/2006/relationships/hyperlink" Target="https://barttorvik.com/trank.php?&amp;begin=20210131&amp;end=20210315&amp;conlimit=All&amp;year=2021&amp;top=0&amp;venue=A-N&amp;type=All&amp;mingames=0&amp;quad=5&amp;rpi=" TargetMode="External"/><Relationship Id="rId323" Type="http://schemas.openxmlformats.org/officeDocument/2006/relationships/hyperlink" Target="https://barttorvik.com/team.php?team=North+Carolina+A%26T&amp;year=2021" TargetMode="External"/><Relationship Id="rId344" Type="http://schemas.openxmlformats.org/officeDocument/2006/relationships/hyperlink" Target="https://barttorvik.com/team.php?team=Troy&amp;year=2021" TargetMode="External"/><Relationship Id="rId20" Type="http://schemas.openxmlformats.org/officeDocument/2006/relationships/hyperlink" Target="https://barttorvik.com/team.php?team=Memphis&amp;year=2021" TargetMode="External"/><Relationship Id="rId41" Type="http://schemas.openxmlformats.org/officeDocument/2006/relationships/hyperlink" Target="https://barttorvik.com/team.php?team=Alabama&amp;year=2021" TargetMode="External"/><Relationship Id="rId62" Type="http://schemas.openxmlformats.org/officeDocument/2006/relationships/hyperlink" Target="https://barttorvik.com/team.php?team=Oklahoma+St.&amp;year=2021" TargetMode="External"/><Relationship Id="rId83" Type="http://schemas.openxmlformats.org/officeDocument/2006/relationships/hyperlink" Target="https://barttorvik.com/team.php?team=Seton+Hall&amp;year=2021" TargetMode="External"/><Relationship Id="rId179" Type="http://schemas.openxmlformats.org/officeDocument/2006/relationships/hyperlink" Target="https://barttorvik.com/team.php?team=Tulane&amp;year=2021" TargetMode="External"/><Relationship Id="rId365" Type="http://schemas.openxmlformats.org/officeDocument/2006/relationships/hyperlink" Target="https://barttorvik.com/team.php?team=Hampton&amp;year=2021" TargetMode="External"/><Relationship Id="rId386" Type="http://schemas.openxmlformats.org/officeDocument/2006/relationships/hyperlink" Target="https://barttorvik.com/team.php?team=Presbyterian&amp;year=2021" TargetMode="External"/><Relationship Id="rId190" Type="http://schemas.openxmlformats.org/officeDocument/2006/relationships/hyperlink" Target="https://barttorvik.com/team.php?team=Belmont&amp;year=2021" TargetMode="External"/><Relationship Id="rId204" Type="http://schemas.openxmlformats.org/officeDocument/2006/relationships/hyperlink" Target="https://barttorvik.com/team.php?team=Washington&amp;year=2021" TargetMode="External"/><Relationship Id="rId225" Type="http://schemas.openxmlformats.org/officeDocument/2006/relationships/hyperlink" Target="https://barttorvik.com/team.php?team=Indiana+St.&amp;year=2021" TargetMode="External"/><Relationship Id="rId246" Type="http://schemas.openxmlformats.org/officeDocument/2006/relationships/hyperlink" Target="https://barttorvik.com/team.php?team=Merrimack&amp;year=2021" TargetMode="External"/><Relationship Id="rId267" Type="http://schemas.openxmlformats.org/officeDocument/2006/relationships/hyperlink" Target="https://barttorvik.com/team.php?team=TCU&amp;year=2021" TargetMode="External"/><Relationship Id="rId288" Type="http://schemas.openxmlformats.org/officeDocument/2006/relationships/hyperlink" Target="https://barttorvik.com/team.php?team=New+Orleans&amp;year=2021" TargetMode="External"/><Relationship Id="rId411" Type="http://schemas.openxmlformats.org/officeDocument/2006/relationships/hyperlink" Target="https://barttorvik.com/team.php?team=Idaho&amp;year=2021" TargetMode="External"/><Relationship Id="rId106" Type="http://schemas.openxmlformats.org/officeDocument/2006/relationships/hyperlink" Target="https://barttorvik.com/team.php?team=St.+John%27s&amp;year=2021" TargetMode="External"/><Relationship Id="rId127" Type="http://schemas.openxmlformats.org/officeDocument/2006/relationships/hyperlink" Target="https://barttorvik.com/team.php?team=Chattanooga&amp;year=2021" TargetMode="External"/><Relationship Id="rId313" Type="http://schemas.openxmlformats.org/officeDocument/2006/relationships/hyperlink" Target="https://barttorvik.com/team.php?team=Canisius&amp;year=2021" TargetMode="External"/><Relationship Id="rId10" Type="http://schemas.openxmlformats.org/officeDocument/2006/relationships/hyperlink" Target="https://barttorvik.com/team.php?team=Iowa&amp;year=2021" TargetMode="External"/><Relationship Id="rId31" Type="http://schemas.openxmlformats.org/officeDocument/2006/relationships/hyperlink" Target="https://barttorvik.com/team.php?team=San+Diego+St.&amp;year=2021" TargetMode="External"/><Relationship Id="rId52" Type="http://schemas.openxmlformats.org/officeDocument/2006/relationships/hyperlink" Target="https://barttorvik.com/team.php?team=Oregon&amp;year=2021" TargetMode="External"/><Relationship Id="rId73" Type="http://schemas.openxmlformats.org/officeDocument/2006/relationships/hyperlink" Target="https://barttorvik.com/team.php?team=LSU&amp;year=2021" TargetMode="External"/><Relationship Id="rId94" Type="http://schemas.openxmlformats.org/officeDocument/2006/relationships/hyperlink" Target="https://barttorvik.com/team.php?team=UCLA&amp;year=2021" TargetMode="External"/><Relationship Id="rId148" Type="http://schemas.openxmlformats.org/officeDocument/2006/relationships/hyperlink" Target="https://barttorvik.com/team.php?team=Norfolk+St.&amp;year=2021" TargetMode="External"/><Relationship Id="rId169" Type="http://schemas.openxmlformats.org/officeDocument/2006/relationships/hyperlink" Target="https://barttorvik.com/team.php?team=Oral+Roberts&amp;year=2021" TargetMode="External"/><Relationship Id="rId334" Type="http://schemas.openxmlformats.org/officeDocument/2006/relationships/hyperlink" Target="https://barttorvik.com/team.php?team=St.+Francis+NY&amp;year=2021" TargetMode="External"/><Relationship Id="rId355" Type="http://schemas.openxmlformats.org/officeDocument/2006/relationships/hyperlink" Target="https://barttorvik.com/team.php?team=Quinnipiac&amp;year=2021" TargetMode="External"/><Relationship Id="rId376" Type="http://schemas.openxmlformats.org/officeDocument/2006/relationships/hyperlink" Target="https://barttorvik.com/team.php?team=UT+Rio+Grande+Valley&amp;year=2021" TargetMode="External"/><Relationship Id="rId397" Type="http://schemas.openxmlformats.org/officeDocument/2006/relationships/hyperlink" Target="https://barttorvik.com/team.php?team=SIU+Edwardsville&amp;year=2021" TargetMode="External"/><Relationship Id="rId4" Type="http://schemas.openxmlformats.org/officeDocument/2006/relationships/hyperlink" Target="https://barttorvik.com/team.php?team=Loyola+Chicago&amp;year=2021" TargetMode="External"/><Relationship Id="rId180" Type="http://schemas.openxmlformats.org/officeDocument/2006/relationships/hyperlink" Target="https://barttorvik.com/team.php?team=DePaul&amp;year=2021" TargetMode="External"/><Relationship Id="rId215" Type="http://schemas.openxmlformats.org/officeDocument/2006/relationships/hyperlink" Target="https://barttorvik.com/team.php?team=Dayton&amp;year=2021" TargetMode="External"/><Relationship Id="rId236" Type="http://schemas.openxmlformats.org/officeDocument/2006/relationships/hyperlink" Target="https://barttorvik.com/team.php?team=Tarleton+St.&amp;year=2021" TargetMode="External"/><Relationship Id="rId257" Type="http://schemas.openxmlformats.org/officeDocument/2006/relationships/hyperlink" Target="https://barttorvik.com/team.php?team=Fairleigh+Dickinson&amp;year=2021" TargetMode="External"/><Relationship Id="rId278" Type="http://schemas.openxmlformats.org/officeDocument/2006/relationships/hyperlink" Target="https://barttorvik.com/team.php?team=Niagara&amp;year=2021" TargetMode="External"/><Relationship Id="rId401" Type="http://schemas.openxmlformats.org/officeDocument/2006/relationships/hyperlink" Target="https://barttorvik.com/team.php?team=High+Point&amp;year=2021" TargetMode="External"/><Relationship Id="rId422" Type="http://schemas.openxmlformats.org/officeDocument/2006/relationships/hyperlink" Target="https://barttorvik.com/team.php?team=UNC+Wilmington&amp;year=2021" TargetMode="External"/><Relationship Id="rId303" Type="http://schemas.openxmlformats.org/officeDocument/2006/relationships/hyperlink" Target="https://barttorvik.com/team.php?team=Georgia+Southern&amp;year=2021" TargetMode="External"/><Relationship Id="rId42" Type="http://schemas.openxmlformats.org/officeDocument/2006/relationships/hyperlink" Target="https://barttorvik.com/team.php?team=West+Virginia&amp;year=2021" TargetMode="External"/><Relationship Id="rId84" Type="http://schemas.openxmlformats.org/officeDocument/2006/relationships/hyperlink" Target="https://barttorvik.com/team.php?team=Oregon+St.&amp;year=2021" TargetMode="External"/><Relationship Id="rId138" Type="http://schemas.openxmlformats.org/officeDocument/2006/relationships/hyperlink" Target="https://barttorvik.com/team.php?team=Northwestern&amp;year=2021" TargetMode="External"/><Relationship Id="rId345" Type="http://schemas.openxmlformats.org/officeDocument/2006/relationships/hyperlink" Target="https://barttorvik.com/team.php?team=William+%26+Mary&amp;year=2021" TargetMode="External"/><Relationship Id="rId387" Type="http://schemas.openxmlformats.org/officeDocument/2006/relationships/hyperlink" Target="https://barttorvik.com/team.php?team=Grambling+St.&amp;year=2021" TargetMode="External"/><Relationship Id="rId191" Type="http://schemas.openxmlformats.org/officeDocument/2006/relationships/hyperlink" Target="https://barttorvik.com/trank.php?&amp;begin=20210131&amp;end=20210315&amp;conlimit=All&amp;year=2021&amp;top=0&amp;venue=A-N&amp;type=All&amp;mingames=0&amp;quad=5&amp;rpi=" TargetMode="External"/><Relationship Id="rId205" Type="http://schemas.openxmlformats.org/officeDocument/2006/relationships/hyperlink" Target="https://barttorvik.com/team.php?team=Saint+Mary%27s&amp;year=2021" TargetMode="External"/><Relationship Id="rId247" Type="http://schemas.openxmlformats.org/officeDocument/2006/relationships/hyperlink" Target="https://barttorvik.com/trank.php?&amp;begin=20210131&amp;end=20210315&amp;conlimit=All&amp;year=2021&amp;top=0&amp;venue=A-N&amp;type=All&amp;mingames=0&amp;quad=5&amp;rpi=" TargetMode="External"/><Relationship Id="rId412" Type="http://schemas.openxmlformats.org/officeDocument/2006/relationships/hyperlink" Target="https://barttorvik.com/team.php?team=South+Carolina+St.&amp;year=2021" TargetMode="External"/><Relationship Id="rId107" Type="http://schemas.openxmlformats.org/officeDocument/2006/relationships/hyperlink" Target="https://barttorvik.com/team.php?team=Clemson&amp;year=2021" TargetMode="External"/><Relationship Id="rId289" Type="http://schemas.openxmlformats.org/officeDocument/2006/relationships/hyperlink" Target="https://barttorvik.com/team.php?team=Cal+Baptist&amp;year=2021" TargetMode="External"/><Relationship Id="rId11" Type="http://schemas.openxmlformats.org/officeDocument/2006/relationships/hyperlink" Target="https://barttorvik.com/team.php?team=Ohio+St.&amp;year=2021" TargetMode="External"/><Relationship Id="rId53" Type="http://schemas.openxmlformats.org/officeDocument/2006/relationships/hyperlink" Target="https://barttorvik.com/team.php?team=Baylor&amp;year=2021" TargetMode="External"/><Relationship Id="rId149" Type="http://schemas.openxmlformats.org/officeDocument/2006/relationships/hyperlink" Target="https://barttorvik.com/team.php?team=Norfolk+St.&amp;year=2021" TargetMode="External"/><Relationship Id="rId314" Type="http://schemas.openxmlformats.org/officeDocument/2006/relationships/hyperlink" Target="https://barttorvik.com/team.php?team=Delaware&amp;year=2021" TargetMode="External"/><Relationship Id="rId356" Type="http://schemas.openxmlformats.org/officeDocument/2006/relationships/hyperlink" Target="https://barttorvik.com/team.php?team=FIU&amp;year=2021" TargetMode="External"/><Relationship Id="rId398" Type="http://schemas.openxmlformats.org/officeDocument/2006/relationships/hyperlink" Target="https://barttorvik.com/team.php?team=Charlotte&amp;year=2021" TargetMode="External"/><Relationship Id="rId95" Type="http://schemas.openxmlformats.org/officeDocument/2006/relationships/hyperlink" Target="https://barttorvik.com/team.php?team=Oklahoma&amp;year=2021" TargetMode="External"/><Relationship Id="rId160" Type="http://schemas.openxmlformats.org/officeDocument/2006/relationships/hyperlink" Target="https://barttorvik.com/trank.php?&amp;begin=20210131&amp;end=20210315&amp;conlimit=All&amp;year=2021&amp;top=0&amp;venue=A-N&amp;type=All&amp;mingames=0&amp;quad=5&amp;rpi=" TargetMode="External"/><Relationship Id="rId216" Type="http://schemas.openxmlformats.org/officeDocument/2006/relationships/hyperlink" Target="https://barttorvik.com/team.php?team=Murray+St.&amp;year=2021" TargetMode="External"/><Relationship Id="rId423" Type="http://schemas.openxmlformats.org/officeDocument/2006/relationships/hyperlink" Target="https://barttorvik.com/team.php?team=Mississippi+Valley+St.&amp;year=2021" TargetMode="External"/><Relationship Id="rId258" Type="http://schemas.openxmlformats.org/officeDocument/2006/relationships/hyperlink" Target="https://barttorvik.com/team.php?team=Oakland&amp;year=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2527-61C8-4976-B79A-11F0B87E9EF4}">
  <dimension ref="A1:BG347"/>
  <sheetViews>
    <sheetView tabSelected="1" topLeftCell="AH1" workbookViewId="0">
      <selection activeCell="BB6" sqref="BB6"/>
    </sheetView>
  </sheetViews>
  <sheetFormatPr defaultRowHeight="15"/>
  <cols>
    <col min="4" max="4" width="22.7109375" bestFit="1" customWidth="1"/>
    <col min="30" max="34" width="12.5703125" customWidth="1"/>
    <col min="47" max="47" width="19.28515625" bestFit="1" customWidth="1"/>
    <col min="48" max="48" width="13.28515625" customWidth="1"/>
    <col min="49" max="49" width="19.28515625" customWidth="1"/>
  </cols>
  <sheetData>
    <row r="1" spans="1:59">
      <c r="A1" s="4" t="s">
        <v>28</v>
      </c>
      <c r="B1" s="4" t="s">
        <v>25</v>
      </c>
      <c r="C1" s="4" t="s">
        <v>26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457</v>
      </c>
      <c r="T1" s="428" t="s">
        <v>458</v>
      </c>
      <c r="U1" s="4" t="s">
        <v>459</v>
      </c>
      <c r="V1" s="428" t="s">
        <v>460</v>
      </c>
      <c r="W1" s="428" t="s">
        <v>506</v>
      </c>
      <c r="X1" s="428" t="s">
        <v>507</v>
      </c>
      <c r="Y1" s="428" t="s">
        <v>508</v>
      </c>
      <c r="Z1" s="3" t="s">
        <v>15</v>
      </c>
      <c r="AA1" s="3" t="s">
        <v>456</v>
      </c>
      <c r="AB1" s="3" t="s">
        <v>16</v>
      </c>
      <c r="AC1" s="1" t="s">
        <v>17</v>
      </c>
      <c r="AD1" s="2" t="s">
        <v>18</v>
      </c>
      <c r="AE1" s="2" t="s">
        <v>442</v>
      </c>
      <c r="AF1" s="2" t="s">
        <v>443</v>
      </c>
      <c r="AG1" s="2" t="s">
        <v>444</v>
      </c>
      <c r="AH1" s="2" t="s">
        <v>445</v>
      </c>
      <c r="AI1" s="1" t="s">
        <v>19</v>
      </c>
      <c r="AJ1" s="1" t="s">
        <v>20</v>
      </c>
      <c r="AK1" s="2" t="s">
        <v>451</v>
      </c>
      <c r="AL1" s="1" t="s">
        <v>21</v>
      </c>
      <c r="AM1" s="2" t="s">
        <v>452</v>
      </c>
      <c r="AN1" s="1" t="s">
        <v>22</v>
      </c>
      <c r="AO1" s="2" t="s">
        <v>23</v>
      </c>
      <c r="AP1" s="1" t="s">
        <v>24</v>
      </c>
      <c r="AQ1" s="1" t="s">
        <v>29</v>
      </c>
      <c r="AR1" s="1" t="s">
        <v>30</v>
      </c>
      <c r="AS1" s="2" t="s">
        <v>23</v>
      </c>
      <c r="AT1" s="3" t="s">
        <v>453</v>
      </c>
      <c r="AU1" s="9" t="s">
        <v>31</v>
      </c>
      <c r="AV1" s="2" t="s">
        <v>454</v>
      </c>
      <c r="AW1" s="5" t="s">
        <v>33</v>
      </c>
      <c r="AX1" s="5" t="s">
        <v>509</v>
      </c>
      <c r="AY1" s="5" t="s">
        <v>455</v>
      </c>
      <c r="AZ1" s="5" t="s">
        <v>510</v>
      </c>
      <c r="BA1" s="5"/>
      <c r="BB1" s="6"/>
      <c r="BC1" s="7" t="s">
        <v>27</v>
      </c>
      <c r="BD1" s="8" t="s">
        <v>32</v>
      </c>
    </row>
    <row r="2" spans="1:59" ht="15.75" thickBot="1">
      <c r="B2" s="412">
        <v>1</v>
      </c>
      <c r="C2" s="412">
        <v>1</v>
      </c>
      <c r="D2" s="412" t="s">
        <v>134</v>
      </c>
      <c r="E2" s="412">
        <v>75.278400000000005</v>
      </c>
      <c r="F2" s="412">
        <v>8</v>
      </c>
      <c r="G2" s="412">
        <v>74.770099999999999</v>
      </c>
      <c r="H2" s="412">
        <v>4</v>
      </c>
      <c r="I2" s="412">
        <v>122.395</v>
      </c>
      <c r="J2" s="412">
        <v>1</v>
      </c>
      <c r="K2" s="412">
        <v>126.111</v>
      </c>
      <c r="L2" s="412">
        <v>1</v>
      </c>
      <c r="M2" s="412">
        <v>91.657600000000002</v>
      </c>
      <c r="N2" s="412">
        <v>12</v>
      </c>
      <c r="O2" s="412">
        <v>89.487200000000001</v>
      </c>
      <c r="P2" s="412">
        <v>10</v>
      </c>
      <c r="Q2" s="412">
        <v>36.624099999999999</v>
      </c>
      <c r="R2" s="412">
        <v>1</v>
      </c>
      <c r="S2">
        <f t="shared" ref="S2:S65" si="0">(K2-O2)/E2</f>
        <v>0.48651140300537737</v>
      </c>
      <c r="T2">
        <f t="shared" ref="T2:T65" si="1">RANK(S2,S:S,0)</f>
        <v>1</v>
      </c>
      <c r="U2">
        <f t="shared" ref="U2:U65" si="2">(K2^2)*E2</f>
        <v>1197226.4933099665</v>
      </c>
      <c r="V2">
        <f t="shared" ref="V2:V65" si="3">RANK(U2,U:U,0)</f>
        <v>1</v>
      </c>
      <c r="W2">
        <f t="shared" ref="W2:W65" si="4">O2^1.6/E2</f>
        <v>17.625729117349245</v>
      </c>
      <c r="X2">
        <f t="shared" ref="X2:X65" si="5">RANK(W2,W:W,1)</f>
        <v>3</v>
      </c>
      <c r="Y2">
        <f t="shared" ref="Y2:Y65" si="6">AVERAGE(X2,T2)</f>
        <v>2</v>
      </c>
      <c r="Z2" s="412">
        <v>0.97860000000000003</v>
      </c>
      <c r="AA2">
        <f t="shared" ref="AA2:AA65" si="7">RANK(Z2,Z:Z,0)</f>
        <v>1</v>
      </c>
      <c r="AB2" s="412">
        <v>0.98040000000000005</v>
      </c>
      <c r="AC2" s="412">
        <f t="shared" ref="AC2:AC65" si="8">(Z2+AB2)/2</f>
        <v>0.97950000000000004</v>
      </c>
      <c r="AD2">
        <f t="shared" ref="AD2:AD65" si="9">RANK(AC2,AC:AC,0)</f>
        <v>1</v>
      </c>
      <c r="AE2">
        <v>0.98470000000000002</v>
      </c>
      <c r="AF2">
        <f t="shared" ref="AF2:AF65" si="10">RANK(AE2,AE:AE,0)</f>
        <v>1</v>
      </c>
      <c r="AG2">
        <v>0.97719999999999996</v>
      </c>
      <c r="AH2">
        <f t="shared" ref="AH2:AH65" si="11">RANK(AG2,AG:AG,0)</f>
        <v>3</v>
      </c>
      <c r="AI2">
        <f t="shared" ref="AI2:AI65" si="12">(T2+V2+(AD2)+AF2+AH2+Y2)/6</f>
        <v>1.5</v>
      </c>
      <c r="AJ2" s="412">
        <f>IF(C2=1,(AI2/Z2),REF)</f>
        <v>1.5328019619865112</v>
      </c>
      <c r="AK2">
        <f t="shared" ref="AK2:AK65" si="13">RANK(AJ2,AJ:AJ,1)</f>
        <v>1</v>
      </c>
      <c r="AL2" s="412">
        <f>IF(B2=1,(AI2/AC2),REF)</f>
        <v>1.5313935681470137</v>
      </c>
      <c r="AM2">
        <f t="shared" ref="AM2:AM65" si="14">RANK(AL2,AL:AL,1)</f>
        <v>1</v>
      </c>
      <c r="AN2" s="412">
        <f t="shared" ref="AN2:AN65" si="15">MIN(AK2,AM2,AD2)</f>
        <v>1</v>
      </c>
      <c r="AO2" s="412" t="str">
        <f t="shared" ref="AO2:AO65" si="16">D2</f>
        <v>Gonzaga</v>
      </c>
      <c r="AP2" s="412">
        <f t="shared" ref="AP2:AP65" si="17">(Z2*(($BD$2)/((AJ2)))^(1/10))</f>
        <v>0.97860000000000003</v>
      </c>
      <c r="AQ2" s="412">
        <f t="shared" ref="AQ2:AQ65" si="18">(AC2*(($BC$2)/((AL2)))^(1/10))</f>
        <v>0.97950000000000004</v>
      </c>
      <c r="AR2" s="412">
        <f t="shared" ref="AR2:AR65" si="19">((AP2+AQ2)/2)^(1/2.5)</f>
        <v>0.99156673508304294</v>
      </c>
      <c r="AS2" s="412" t="str">
        <f t="shared" ref="AS2:AS65" si="20">AO2</f>
        <v>Gonzaga</v>
      </c>
      <c r="AT2">
        <f t="shared" ref="AT2:AT65" si="21">RANK(AR2,AR:AR)</f>
        <v>1</v>
      </c>
      <c r="AU2" s="412">
        <f t="shared" ref="AU2:AU65" si="22">(AT2+AN2+AD2)/3</f>
        <v>1</v>
      </c>
      <c r="AV2">
        <v>1</v>
      </c>
      <c r="AW2" s="412" t="str">
        <f t="shared" ref="AW2:AW65" si="23">AS2</f>
        <v>Gonzaga</v>
      </c>
      <c r="AX2" t="str">
        <f t="shared" ref="AX2:AX65" si="24">IF(OR(((RANK(Z2,Z:Z,0))&lt;17),(RANK(AB2,AB:AB,0)&lt;17)),"y","")</f>
        <v>y</v>
      </c>
      <c r="AY2">
        <v>1</v>
      </c>
      <c r="AZ2">
        <v>5</v>
      </c>
      <c r="BB2" s="422"/>
      <c r="BC2" s="423">
        <f>MIN(AL:AL)</f>
        <v>1.5313935681470137</v>
      </c>
      <c r="BD2" s="424">
        <f>MIN(AJ:AJ)</f>
        <v>1.5328019619865112</v>
      </c>
      <c r="BF2" t="s">
        <v>461</v>
      </c>
    </row>
    <row r="3" spans="1:59">
      <c r="B3">
        <v>1</v>
      </c>
      <c r="C3">
        <v>1</v>
      </c>
      <c r="D3" t="s">
        <v>149</v>
      </c>
      <c r="E3">
        <v>71.573800000000006</v>
      </c>
      <c r="F3">
        <v>78</v>
      </c>
      <c r="G3">
        <v>70.713499999999996</v>
      </c>
      <c r="H3">
        <v>80</v>
      </c>
      <c r="I3">
        <v>112.127</v>
      </c>
      <c r="J3">
        <v>18</v>
      </c>
      <c r="K3">
        <v>118.95699999999999</v>
      </c>
      <c r="L3">
        <v>7</v>
      </c>
      <c r="M3">
        <v>95.856200000000001</v>
      </c>
      <c r="N3">
        <v>50</v>
      </c>
      <c r="O3">
        <v>88.344499999999996</v>
      </c>
      <c r="P3">
        <v>5</v>
      </c>
      <c r="Q3">
        <v>30.612200000000001</v>
      </c>
      <c r="R3">
        <v>3</v>
      </c>
      <c r="S3">
        <f t="shared" si="0"/>
        <v>0.42770538940226721</v>
      </c>
      <c r="T3">
        <f t="shared" si="1"/>
        <v>4</v>
      </c>
      <c r="U3">
        <f t="shared" si="2"/>
        <v>1012824.2278707562</v>
      </c>
      <c r="V3">
        <f t="shared" si="3"/>
        <v>5</v>
      </c>
      <c r="W3">
        <f t="shared" si="4"/>
        <v>18.160723739272804</v>
      </c>
      <c r="X3">
        <f t="shared" si="5"/>
        <v>5</v>
      </c>
      <c r="Y3">
        <f t="shared" si="6"/>
        <v>4.5</v>
      </c>
      <c r="Z3">
        <v>0.95540000000000003</v>
      </c>
      <c r="AA3">
        <f t="shared" si="7"/>
        <v>2</v>
      </c>
      <c r="AB3">
        <v>0.94220000000000004</v>
      </c>
      <c r="AC3">
        <f t="shared" si="8"/>
        <v>0.94880000000000009</v>
      </c>
      <c r="AD3">
        <f t="shared" si="9"/>
        <v>4</v>
      </c>
      <c r="AE3">
        <v>0.96650000000000003</v>
      </c>
      <c r="AF3">
        <f t="shared" si="10"/>
        <v>4</v>
      </c>
      <c r="AG3">
        <v>0.93289999999999995</v>
      </c>
      <c r="AH3">
        <f t="shared" si="11"/>
        <v>13</v>
      </c>
      <c r="AI3">
        <f t="shared" si="12"/>
        <v>5.75</v>
      </c>
      <c r="AJ3">
        <f>IF(C3=1,(AI3/Z3),REF)</f>
        <v>6.0184216035168516</v>
      </c>
      <c r="AK3">
        <f t="shared" si="13"/>
        <v>2</v>
      </c>
      <c r="AL3">
        <f>IF(B3=1,(AI3/AC3),REF)</f>
        <v>6.0602866779089366</v>
      </c>
      <c r="AM3">
        <f t="shared" si="14"/>
        <v>2</v>
      </c>
      <c r="AN3">
        <f t="shared" si="15"/>
        <v>2</v>
      </c>
      <c r="AO3" t="str">
        <f t="shared" si="16"/>
        <v>Illinois</v>
      </c>
      <c r="AP3">
        <f t="shared" si="17"/>
        <v>0.83326968268734447</v>
      </c>
      <c r="AQ3">
        <f t="shared" si="18"/>
        <v>0.8268639181218822</v>
      </c>
      <c r="AR3">
        <f t="shared" si="19"/>
        <v>0.92820780857951024</v>
      </c>
      <c r="AS3" t="str">
        <f t="shared" si="20"/>
        <v>Illinois</v>
      </c>
      <c r="AT3">
        <f t="shared" si="21"/>
        <v>2</v>
      </c>
      <c r="AU3">
        <f t="shared" si="22"/>
        <v>2.6666666666666665</v>
      </c>
      <c r="AV3">
        <v>2</v>
      </c>
      <c r="AW3" s="413" t="str">
        <f t="shared" si="23"/>
        <v>Illinois</v>
      </c>
      <c r="AX3" t="str">
        <f t="shared" si="24"/>
        <v>y</v>
      </c>
      <c r="AY3">
        <v>2</v>
      </c>
      <c r="BF3" s="412" t="s">
        <v>134</v>
      </c>
      <c r="BG3" s="412" t="s">
        <v>134</v>
      </c>
    </row>
    <row r="4" spans="1:59">
      <c r="B4">
        <v>1</v>
      </c>
      <c r="C4">
        <v>1</v>
      </c>
      <c r="D4" t="s">
        <v>156</v>
      </c>
      <c r="E4">
        <v>70.967799999999997</v>
      </c>
      <c r="F4">
        <v>97</v>
      </c>
      <c r="G4">
        <v>69.982900000000001</v>
      </c>
      <c r="H4">
        <v>100</v>
      </c>
      <c r="I4">
        <v>117.408</v>
      </c>
      <c r="J4">
        <v>4</v>
      </c>
      <c r="K4">
        <v>123.496</v>
      </c>
      <c r="L4">
        <v>2</v>
      </c>
      <c r="M4">
        <v>101.074</v>
      </c>
      <c r="N4">
        <v>158</v>
      </c>
      <c r="O4">
        <v>94.592500000000001</v>
      </c>
      <c r="P4">
        <v>50</v>
      </c>
      <c r="Q4">
        <v>28.903099999999998</v>
      </c>
      <c r="R4">
        <v>5</v>
      </c>
      <c r="S4">
        <f t="shared" si="0"/>
        <v>0.4072762576830618</v>
      </c>
      <c r="T4">
        <f t="shared" si="1"/>
        <v>6</v>
      </c>
      <c r="U4">
        <f t="shared" si="2"/>
        <v>1082348.5124990847</v>
      </c>
      <c r="V4">
        <f t="shared" si="3"/>
        <v>2</v>
      </c>
      <c r="W4">
        <f t="shared" si="4"/>
        <v>20.43192960037074</v>
      </c>
      <c r="X4">
        <f t="shared" si="5"/>
        <v>34</v>
      </c>
      <c r="Y4">
        <f t="shared" si="6"/>
        <v>20</v>
      </c>
      <c r="Z4">
        <v>0.95240000000000002</v>
      </c>
      <c r="AA4">
        <f t="shared" si="7"/>
        <v>3</v>
      </c>
      <c r="AB4">
        <v>0.93920000000000003</v>
      </c>
      <c r="AC4">
        <f t="shared" si="8"/>
        <v>0.94579999999999997</v>
      </c>
      <c r="AD4">
        <f t="shared" si="9"/>
        <v>6</v>
      </c>
      <c r="AE4">
        <v>0.96430000000000005</v>
      </c>
      <c r="AF4">
        <f t="shared" si="10"/>
        <v>5</v>
      </c>
      <c r="AG4">
        <v>0.93089999999999995</v>
      </c>
      <c r="AH4">
        <f t="shared" si="11"/>
        <v>14</v>
      </c>
      <c r="AI4">
        <f t="shared" si="12"/>
        <v>8.8333333333333339</v>
      </c>
      <c r="AJ4">
        <f>IF(C4=1,(AI4/Z4),REF)</f>
        <v>9.2748145037099263</v>
      </c>
      <c r="AK4">
        <f t="shared" si="13"/>
        <v>3</v>
      </c>
      <c r="AL4">
        <f>IF(B4=1,(AI4/AC4),REF)</f>
        <v>9.3395361951081988</v>
      </c>
      <c r="AM4">
        <f t="shared" si="14"/>
        <v>3</v>
      </c>
      <c r="AN4">
        <f t="shared" si="15"/>
        <v>3</v>
      </c>
      <c r="AO4" t="str">
        <f t="shared" si="16"/>
        <v>Iowa</v>
      </c>
      <c r="AP4">
        <f t="shared" si="17"/>
        <v>0.79549502558623786</v>
      </c>
      <c r="AQ4">
        <f t="shared" si="18"/>
        <v>0.78936062779545935</v>
      </c>
      <c r="AR4">
        <f t="shared" si="19"/>
        <v>0.9111374279755009</v>
      </c>
      <c r="AS4" t="str">
        <f t="shared" si="20"/>
        <v>Iowa</v>
      </c>
      <c r="AT4">
        <f t="shared" si="21"/>
        <v>3</v>
      </c>
      <c r="AU4">
        <f t="shared" si="22"/>
        <v>4</v>
      </c>
      <c r="AV4">
        <v>6</v>
      </c>
      <c r="AW4" s="418" t="str">
        <f t="shared" si="23"/>
        <v>Iowa</v>
      </c>
      <c r="AX4" t="str">
        <f t="shared" si="24"/>
        <v>y</v>
      </c>
      <c r="AY4">
        <v>3</v>
      </c>
      <c r="BF4" s="413" t="s">
        <v>149</v>
      </c>
      <c r="BG4" s="429" t="s">
        <v>144</v>
      </c>
    </row>
    <row r="5" spans="1:59">
      <c r="B5" s="412">
        <v>1</v>
      </c>
      <c r="C5" s="412">
        <v>1</v>
      </c>
      <c r="D5" s="412" t="s">
        <v>56</v>
      </c>
      <c r="E5" s="412">
        <v>70.218500000000006</v>
      </c>
      <c r="F5" s="412">
        <v>123</v>
      </c>
      <c r="G5" s="412">
        <v>68.389099999999999</v>
      </c>
      <c r="H5" s="412">
        <v>179</v>
      </c>
      <c r="I5" s="412">
        <v>119.43</v>
      </c>
      <c r="J5" s="412">
        <v>2</v>
      </c>
      <c r="K5" s="412">
        <v>123.265</v>
      </c>
      <c r="L5" s="412">
        <v>3</v>
      </c>
      <c r="M5" s="412">
        <v>94.471999999999994</v>
      </c>
      <c r="N5" s="412">
        <v>35</v>
      </c>
      <c r="O5" s="412">
        <v>93.767899999999997</v>
      </c>
      <c r="P5" s="412">
        <v>44</v>
      </c>
      <c r="Q5" s="412">
        <v>29.4969</v>
      </c>
      <c r="R5" s="412">
        <v>4</v>
      </c>
      <c r="S5">
        <f t="shared" si="0"/>
        <v>0.42007590592222849</v>
      </c>
      <c r="T5">
        <f t="shared" si="1"/>
        <v>5</v>
      </c>
      <c r="U5">
        <f t="shared" si="2"/>
        <v>1066918.1616091626</v>
      </c>
      <c r="V5">
        <f t="shared" si="3"/>
        <v>3</v>
      </c>
      <c r="W5">
        <f t="shared" si="4"/>
        <v>20.362690286998635</v>
      </c>
      <c r="X5">
        <f t="shared" si="5"/>
        <v>30</v>
      </c>
      <c r="Y5">
        <f t="shared" si="6"/>
        <v>17.5</v>
      </c>
      <c r="Z5" s="412">
        <v>0.95109999999999995</v>
      </c>
      <c r="AA5">
        <f t="shared" si="7"/>
        <v>4</v>
      </c>
      <c r="AB5" s="412">
        <v>0.97060000000000002</v>
      </c>
      <c r="AC5" s="412">
        <f t="shared" si="8"/>
        <v>0.96084999999999998</v>
      </c>
      <c r="AD5">
        <f t="shared" si="9"/>
        <v>2</v>
      </c>
      <c r="AE5">
        <v>0.88859999999999995</v>
      </c>
      <c r="AF5">
        <f t="shared" si="10"/>
        <v>28</v>
      </c>
      <c r="AG5">
        <v>0.9738</v>
      </c>
      <c r="AH5">
        <f t="shared" si="11"/>
        <v>5</v>
      </c>
      <c r="AI5">
        <f t="shared" si="12"/>
        <v>10.083333333333334</v>
      </c>
      <c r="AJ5" s="412">
        <f>IF(C5=1,(AI5/Z5),REF)</f>
        <v>10.601759366347739</v>
      </c>
      <c r="AK5">
        <f t="shared" si="13"/>
        <v>6</v>
      </c>
      <c r="AL5" s="412">
        <f>IF(B5=1,(AI5/AC5),REF)</f>
        <v>10.4941804999046</v>
      </c>
      <c r="AM5">
        <f t="shared" si="14"/>
        <v>6</v>
      </c>
      <c r="AN5" s="412">
        <f t="shared" si="15"/>
        <v>2</v>
      </c>
      <c r="AO5" s="427" t="str">
        <f t="shared" si="16"/>
        <v>Baylor</v>
      </c>
      <c r="AP5" s="412">
        <f t="shared" si="17"/>
        <v>0.78385727280338524</v>
      </c>
      <c r="AQ5" s="412">
        <f t="shared" si="18"/>
        <v>0.79262802449439063</v>
      </c>
      <c r="AR5" s="412">
        <f t="shared" si="19"/>
        <v>0.90920951418841156</v>
      </c>
      <c r="AS5" s="412" t="str">
        <f t="shared" si="20"/>
        <v>Baylor</v>
      </c>
      <c r="AT5">
        <f t="shared" si="21"/>
        <v>4</v>
      </c>
      <c r="AU5" s="412">
        <f t="shared" si="22"/>
        <v>2.6666666666666665</v>
      </c>
      <c r="AV5">
        <v>4</v>
      </c>
      <c r="AW5" s="411" t="str">
        <f t="shared" si="23"/>
        <v>Baylor</v>
      </c>
      <c r="AX5" t="str">
        <f t="shared" si="24"/>
        <v>y</v>
      </c>
      <c r="AY5">
        <v>4</v>
      </c>
      <c r="AZ5">
        <v>6</v>
      </c>
      <c r="BF5" s="427" t="s">
        <v>56</v>
      </c>
      <c r="BG5" s="427" t="s">
        <v>56</v>
      </c>
    </row>
    <row r="6" spans="1:59">
      <c r="B6" s="410">
        <v>1</v>
      </c>
      <c r="C6" s="410">
        <v>1</v>
      </c>
      <c r="D6" s="410" t="s">
        <v>144</v>
      </c>
      <c r="E6" s="410">
        <v>65.974999999999994</v>
      </c>
      <c r="F6" s="410">
        <v>312</v>
      </c>
      <c r="G6" s="410">
        <v>64.924599999999998</v>
      </c>
      <c r="H6" s="410">
        <v>327</v>
      </c>
      <c r="I6" s="410">
        <v>115.80800000000001</v>
      </c>
      <c r="J6" s="410">
        <v>5</v>
      </c>
      <c r="K6" s="410">
        <v>118.922</v>
      </c>
      <c r="L6" s="410">
        <v>8</v>
      </c>
      <c r="M6" s="410">
        <v>88.555899999999994</v>
      </c>
      <c r="N6" s="410">
        <v>5</v>
      </c>
      <c r="O6" s="410">
        <v>90.101699999999994</v>
      </c>
      <c r="P6" s="410">
        <v>16</v>
      </c>
      <c r="Q6" s="410">
        <v>28.8202</v>
      </c>
      <c r="R6" s="410">
        <v>6</v>
      </c>
      <c r="S6">
        <f t="shared" si="0"/>
        <v>0.43683668056081859</v>
      </c>
      <c r="T6">
        <f t="shared" si="1"/>
        <v>3</v>
      </c>
      <c r="U6">
        <f t="shared" si="2"/>
        <v>933047.61649189983</v>
      </c>
      <c r="V6">
        <f t="shared" si="3"/>
        <v>12</v>
      </c>
      <c r="W6">
        <f t="shared" si="4"/>
        <v>20.332621554740513</v>
      </c>
      <c r="X6">
        <f t="shared" si="5"/>
        <v>28</v>
      </c>
      <c r="Y6">
        <f t="shared" si="6"/>
        <v>15.5</v>
      </c>
      <c r="Z6" s="410">
        <v>0.94259999999999999</v>
      </c>
      <c r="AA6">
        <f t="shared" si="7"/>
        <v>6</v>
      </c>
      <c r="AB6" s="410">
        <v>0.9778</v>
      </c>
      <c r="AC6" s="410">
        <f t="shared" si="8"/>
        <v>0.96019999999999994</v>
      </c>
      <c r="AD6">
        <f t="shared" si="9"/>
        <v>3</v>
      </c>
      <c r="AE6">
        <v>0.91100000000000003</v>
      </c>
      <c r="AF6">
        <f t="shared" si="10"/>
        <v>19</v>
      </c>
      <c r="AG6">
        <v>0.96719999999999995</v>
      </c>
      <c r="AH6">
        <f t="shared" si="11"/>
        <v>6</v>
      </c>
      <c r="AI6">
        <f t="shared" si="12"/>
        <v>9.75</v>
      </c>
      <c r="AJ6" s="410">
        <f>IF(C6=1,(AI6/Z6),REF)</f>
        <v>10.34373010821133</v>
      </c>
      <c r="AK6">
        <f t="shared" si="13"/>
        <v>4</v>
      </c>
      <c r="AL6" s="410">
        <f>IF(B6=1,(AI6/AC6),REF)</f>
        <v>10.154134555300979</v>
      </c>
      <c r="AM6">
        <f t="shared" si="14"/>
        <v>4</v>
      </c>
      <c r="AN6" s="410">
        <f t="shared" si="15"/>
        <v>3</v>
      </c>
      <c r="AO6" s="410" t="str">
        <f t="shared" si="16"/>
        <v>Houston</v>
      </c>
      <c r="AP6" s="410">
        <f t="shared" si="17"/>
        <v>0.77876840228338784</v>
      </c>
      <c r="AQ6" s="410">
        <f t="shared" si="18"/>
        <v>0.79470526834742161</v>
      </c>
      <c r="AR6" s="410">
        <f t="shared" si="19"/>
        <v>0.90851435502798006</v>
      </c>
      <c r="AS6" s="410" t="str">
        <f t="shared" si="20"/>
        <v>Houston</v>
      </c>
      <c r="AT6">
        <f t="shared" si="21"/>
        <v>5</v>
      </c>
      <c r="AU6" s="410">
        <f t="shared" si="22"/>
        <v>3.6666666666666665</v>
      </c>
      <c r="AV6">
        <v>3</v>
      </c>
      <c r="AW6" s="410" t="str">
        <f t="shared" si="23"/>
        <v>Houston</v>
      </c>
      <c r="AX6" t="str">
        <f t="shared" si="24"/>
        <v>y</v>
      </c>
      <c r="AY6">
        <v>5</v>
      </c>
      <c r="AZ6">
        <v>4</v>
      </c>
      <c r="BF6" s="415" t="s">
        <v>199</v>
      </c>
      <c r="BG6" s="415" t="s">
        <v>199</v>
      </c>
    </row>
    <row r="7" spans="1:59">
      <c r="B7">
        <v>1</v>
      </c>
      <c r="C7">
        <v>1</v>
      </c>
      <c r="D7" t="s">
        <v>199</v>
      </c>
      <c r="E7">
        <v>67.546999999999997</v>
      </c>
      <c r="F7">
        <v>251</v>
      </c>
      <c r="G7">
        <v>66.821700000000007</v>
      </c>
      <c r="H7">
        <v>261</v>
      </c>
      <c r="I7">
        <v>112.349</v>
      </c>
      <c r="J7">
        <v>15</v>
      </c>
      <c r="K7">
        <v>119.434</v>
      </c>
      <c r="L7">
        <v>6</v>
      </c>
      <c r="M7">
        <v>96.326599999999999</v>
      </c>
      <c r="N7">
        <v>58</v>
      </c>
      <c r="O7">
        <v>88.642499999999998</v>
      </c>
      <c r="P7">
        <v>7</v>
      </c>
      <c r="Q7">
        <v>30.791499999999999</v>
      </c>
      <c r="R7">
        <v>2</v>
      </c>
      <c r="S7">
        <f t="shared" si="0"/>
        <v>0.45585296164152367</v>
      </c>
      <c r="T7">
        <f t="shared" si="1"/>
        <v>2</v>
      </c>
      <c r="U7">
        <f t="shared" si="2"/>
        <v>963522.85460673191</v>
      </c>
      <c r="V7">
        <f t="shared" si="3"/>
        <v>7</v>
      </c>
      <c r="W7">
        <f t="shared" si="4"/>
        <v>19.347333969760577</v>
      </c>
      <c r="X7">
        <f t="shared" si="5"/>
        <v>12</v>
      </c>
      <c r="Y7">
        <f t="shared" si="6"/>
        <v>7</v>
      </c>
      <c r="Z7">
        <v>0.93140000000000001</v>
      </c>
      <c r="AA7">
        <f t="shared" si="7"/>
        <v>8</v>
      </c>
      <c r="AB7">
        <v>0.96289999999999998</v>
      </c>
      <c r="AC7">
        <f t="shared" si="8"/>
        <v>0.94714999999999994</v>
      </c>
      <c r="AD7">
        <f t="shared" si="9"/>
        <v>5</v>
      </c>
      <c r="AE7">
        <v>0.9325</v>
      </c>
      <c r="AF7">
        <f t="shared" si="10"/>
        <v>10</v>
      </c>
      <c r="AG7">
        <v>0.9083</v>
      </c>
      <c r="AH7">
        <f t="shared" si="11"/>
        <v>28</v>
      </c>
      <c r="AI7">
        <f t="shared" si="12"/>
        <v>9.8333333333333339</v>
      </c>
      <c r="AJ7">
        <f>IF(C7=1,(AI7/Z7),REF)</f>
        <v>10.557583565958057</v>
      </c>
      <c r="AK7">
        <f t="shared" si="13"/>
        <v>5</v>
      </c>
      <c r="AL7">
        <f>IF(B7=1,(AI7/AC7),REF)</f>
        <v>10.382023262770769</v>
      </c>
      <c r="AM7">
        <f t="shared" si="14"/>
        <v>5</v>
      </c>
      <c r="AN7">
        <f t="shared" si="15"/>
        <v>5</v>
      </c>
      <c r="AO7" t="str">
        <f t="shared" si="16"/>
        <v>Michigan</v>
      </c>
      <c r="AP7">
        <f t="shared" si="17"/>
        <v>0.76794193825604884</v>
      </c>
      <c r="AQ7">
        <f t="shared" si="18"/>
        <v>0.78216656198926504</v>
      </c>
      <c r="AR7">
        <f t="shared" si="19"/>
        <v>0.9030937586588289</v>
      </c>
      <c r="AS7" t="str">
        <f t="shared" si="20"/>
        <v>Michigan</v>
      </c>
      <c r="AT7">
        <f t="shared" si="21"/>
        <v>6</v>
      </c>
      <c r="AU7">
        <f t="shared" si="22"/>
        <v>5.333333333333333</v>
      </c>
      <c r="AV7">
        <v>5</v>
      </c>
      <c r="AW7" s="415" t="str">
        <f t="shared" si="23"/>
        <v>Michigan</v>
      </c>
      <c r="AX7" t="str">
        <f t="shared" si="24"/>
        <v>y</v>
      </c>
      <c r="AY7">
        <v>6</v>
      </c>
      <c r="AZ7">
        <v>3</v>
      </c>
    </row>
    <row r="8" spans="1:59">
      <c r="B8" s="417">
        <v>1</v>
      </c>
      <c r="C8" s="417">
        <v>1</v>
      </c>
      <c r="D8" s="417" t="s">
        <v>248</v>
      </c>
      <c r="E8" s="417">
        <v>67.552999999999997</v>
      </c>
      <c r="F8" s="417">
        <v>250</v>
      </c>
      <c r="G8" s="417">
        <v>67.081500000000005</v>
      </c>
      <c r="H8" s="417">
        <v>248</v>
      </c>
      <c r="I8" s="417">
        <v>113.532</v>
      </c>
      <c r="J8" s="417">
        <v>10</v>
      </c>
      <c r="K8" s="417">
        <v>122.274</v>
      </c>
      <c r="L8" s="417">
        <v>4</v>
      </c>
      <c r="M8" s="417">
        <v>104.295</v>
      </c>
      <c r="N8" s="417">
        <v>244</v>
      </c>
      <c r="O8" s="417">
        <v>96.849100000000007</v>
      </c>
      <c r="P8" s="417">
        <v>79</v>
      </c>
      <c r="Q8" s="417">
        <v>25.4253</v>
      </c>
      <c r="R8" s="417">
        <v>7</v>
      </c>
      <c r="S8">
        <f t="shared" si="0"/>
        <v>0.37636966529983856</v>
      </c>
      <c r="T8">
        <f t="shared" si="1"/>
        <v>7</v>
      </c>
      <c r="U8">
        <f t="shared" si="2"/>
        <v>1009980.246977028</v>
      </c>
      <c r="V8">
        <f t="shared" si="3"/>
        <v>6</v>
      </c>
      <c r="W8">
        <f t="shared" si="4"/>
        <v>22.28990934625897</v>
      </c>
      <c r="X8">
        <f t="shared" si="5"/>
        <v>100</v>
      </c>
      <c r="Y8">
        <f t="shared" si="6"/>
        <v>53.5</v>
      </c>
      <c r="Z8" s="417">
        <v>0.93200000000000005</v>
      </c>
      <c r="AA8">
        <f t="shared" si="7"/>
        <v>7</v>
      </c>
      <c r="AB8" s="417">
        <v>0.9244</v>
      </c>
      <c r="AC8" s="417">
        <f t="shared" si="8"/>
        <v>0.92820000000000003</v>
      </c>
      <c r="AD8">
        <f t="shared" si="9"/>
        <v>9</v>
      </c>
      <c r="AE8">
        <v>0.94389999999999996</v>
      </c>
      <c r="AF8">
        <f t="shared" si="10"/>
        <v>6</v>
      </c>
      <c r="AG8">
        <v>0.89500000000000002</v>
      </c>
      <c r="AH8">
        <f t="shared" si="11"/>
        <v>35</v>
      </c>
      <c r="AI8">
        <f t="shared" si="12"/>
        <v>19.416666666666668</v>
      </c>
      <c r="AJ8" s="417">
        <f>IF(C8=1,(AI8/Z8),REF)</f>
        <v>20.833333333333332</v>
      </c>
      <c r="AK8">
        <f t="shared" si="13"/>
        <v>7</v>
      </c>
      <c r="AL8" s="417">
        <f>IF(B8=1,(AI8/AC8),REF)</f>
        <v>20.918623859800331</v>
      </c>
      <c r="AM8">
        <f t="shared" si="14"/>
        <v>7</v>
      </c>
      <c r="AN8" s="417">
        <f t="shared" si="15"/>
        <v>7</v>
      </c>
      <c r="AO8" s="417" t="str">
        <f t="shared" si="16"/>
        <v>Ohio St.</v>
      </c>
      <c r="AP8" s="417">
        <f t="shared" si="17"/>
        <v>0.71794081027103607</v>
      </c>
      <c r="AQ8" s="417">
        <f t="shared" si="18"/>
        <v>0.71465582000983963</v>
      </c>
      <c r="AR8">
        <f t="shared" si="19"/>
        <v>0.87505947543052764</v>
      </c>
      <c r="AS8" s="417" t="str">
        <f t="shared" si="20"/>
        <v>Ohio St.</v>
      </c>
      <c r="AT8">
        <f t="shared" si="21"/>
        <v>7</v>
      </c>
      <c r="AU8" s="417">
        <f t="shared" si="22"/>
        <v>7.666666666666667</v>
      </c>
      <c r="AV8">
        <v>14</v>
      </c>
      <c r="AW8" s="416" t="str">
        <f t="shared" si="23"/>
        <v>Ohio St.</v>
      </c>
      <c r="AX8" t="str">
        <f t="shared" si="24"/>
        <v>y</v>
      </c>
      <c r="AY8">
        <v>7</v>
      </c>
    </row>
    <row r="9" spans="1:59">
      <c r="B9">
        <v>1</v>
      </c>
      <c r="C9">
        <v>1</v>
      </c>
      <c r="D9" t="s">
        <v>320</v>
      </c>
      <c r="E9">
        <v>69.608999999999995</v>
      </c>
      <c r="F9">
        <v>155</v>
      </c>
      <c r="G9">
        <v>69.207899999999995</v>
      </c>
      <c r="H9">
        <v>138</v>
      </c>
      <c r="I9">
        <v>106.848</v>
      </c>
      <c r="J9">
        <v>64</v>
      </c>
      <c r="K9">
        <v>113.848</v>
      </c>
      <c r="L9">
        <v>21</v>
      </c>
      <c r="M9">
        <v>97.846800000000002</v>
      </c>
      <c r="N9">
        <v>76</v>
      </c>
      <c r="O9">
        <v>93.266099999999994</v>
      </c>
      <c r="P9">
        <v>36</v>
      </c>
      <c r="Q9">
        <v>20.5822</v>
      </c>
      <c r="R9">
        <v>26</v>
      </c>
      <c r="S9">
        <f t="shared" si="0"/>
        <v>0.29567871970578524</v>
      </c>
      <c r="T9">
        <f t="shared" si="1"/>
        <v>25</v>
      </c>
      <c r="U9">
        <f t="shared" si="2"/>
        <v>902227.80274233583</v>
      </c>
      <c r="V9">
        <f t="shared" si="3"/>
        <v>20</v>
      </c>
      <c r="W9">
        <f t="shared" si="4"/>
        <v>20.365389097743815</v>
      </c>
      <c r="X9">
        <f t="shared" si="5"/>
        <v>31</v>
      </c>
      <c r="Y9">
        <f t="shared" si="6"/>
        <v>28</v>
      </c>
      <c r="Z9">
        <v>0.92769999999999997</v>
      </c>
      <c r="AA9">
        <f t="shared" si="7"/>
        <v>10</v>
      </c>
      <c r="AB9">
        <v>0.89049999999999996</v>
      </c>
      <c r="AC9">
        <f t="shared" si="8"/>
        <v>0.90910000000000002</v>
      </c>
      <c r="AD9">
        <f t="shared" si="9"/>
        <v>17</v>
      </c>
      <c r="AE9">
        <v>0.89480000000000004</v>
      </c>
      <c r="AF9">
        <f t="shared" si="10"/>
        <v>26</v>
      </c>
      <c r="AG9">
        <v>0.94030000000000002</v>
      </c>
      <c r="AH9">
        <f t="shared" si="11"/>
        <v>9</v>
      </c>
      <c r="AI9">
        <f t="shared" si="12"/>
        <v>20.833333333333332</v>
      </c>
      <c r="AJ9">
        <f>IF(C9=1,(AI9/Z9),REF)</f>
        <v>22.456972440803419</v>
      </c>
      <c r="AK9">
        <f t="shared" si="13"/>
        <v>8</v>
      </c>
      <c r="AL9">
        <f>IF(B9=1,(AI9/AC9),REF)</f>
        <v>22.916437502291643</v>
      </c>
      <c r="AM9">
        <f t="shared" si="14"/>
        <v>9</v>
      </c>
      <c r="AN9">
        <f t="shared" si="15"/>
        <v>8</v>
      </c>
      <c r="AO9" t="str">
        <f t="shared" si="16"/>
        <v>Texas</v>
      </c>
      <c r="AP9">
        <f t="shared" si="17"/>
        <v>0.7092854332803018</v>
      </c>
      <c r="AQ9">
        <f t="shared" si="18"/>
        <v>0.69359448162881743</v>
      </c>
      <c r="AR9">
        <f t="shared" si="19"/>
        <v>0.86775315370203743</v>
      </c>
      <c r="AS9" t="str">
        <f t="shared" si="20"/>
        <v>Texas</v>
      </c>
      <c r="AT9">
        <f t="shared" si="21"/>
        <v>8</v>
      </c>
      <c r="AU9">
        <f t="shared" si="22"/>
        <v>11</v>
      </c>
      <c r="AV9">
        <v>15</v>
      </c>
      <c r="AW9" s="416" t="str">
        <f t="shared" si="23"/>
        <v>Texas</v>
      </c>
      <c r="AX9" t="str">
        <f t="shared" si="24"/>
        <v>y</v>
      </c>
      <c r="AY9">
        <v>8</v>
      </c>
    </row>
    <row r="10" spans="1:59">
      <c r="B10">
        <v>1</v>
      </c>
      <c r="C10">
        <v>1</v>
      </c>
      <c r="D10" t="s">
        <v>283</v>
      </c>
      <c r="E10">
        <v>66.855199999999996</v>
      </c>
      <c r="F10">
        <v>281</v>
      </c>
      <c r="G10">
        <v>66.073599999999999</v>
      </c>
      <c r="H10">
        <v>298</v>
      </c>
      <c r="I10">
        <v>109.872</v>
      </c>
      <c r="J10">
        <v>29</v>
      </c>
      <c r="K10">
        <v>110.83499999999999</v>
      </c>
      <c r="L10">
        <v>44</v>
      </c>
      <c r="M10">
        <v>91.491600000000005</v>
      </c>
      <c r="N10">
        <v>10</v>
      </c>
      <c r="O10">
        <v>89.539100000000005</v>
      </c>
      <c r="P10">
        <v>11</v>
      </c>
      <c r="Q10">
        <v>21.295999999999999</v>
      </c>
      <c r="R10">
        <v>20</v>
      </c>
      <c r="S10">
        <f t="shared" si="0"/>
        <v>0.31853767545381645</v>
      </c>
      <c r="T10">
        <f t="shared" si="1"/>
        <v>18</v>
      </c>
      <c r="U10">
        <f t="shared" si="2"/>
        <v>821275.83335681993</v>
      </c>
      <c r="V10">
        <f t="shared" si="3"/>
        <v>71</v>
      </c>
      <c r="W10">
        <f t="shared" si="4"/>
        <v>19.864844385036978</v>
      </c>
      <c r="X10">
        <f t="shared" si="5"/>
        <v>19</v>
      </c>
      <c r="Y10">
        <f t="shared" si="6"/>
        <v>18.5</v>
      </c>
      <c r="Z10">
        <v>0.93010000000000004</v>
      </c>
      <c r="AA10">
        <f t="shared" si="7"/>
        <v>9</v>
      </c>
      <c r="AB10">
        <v>0.92320000000000002</v>
      </c>
      <c r="AC10">
        <f t="shared" si="8"/>
        <v>0.92664999999999997</v>
      </c>
      <c r="AD10">
        <f t="shared" si="9"/>
        <v>10</v>
      </c>
      <c r="AE10">
        <v>0.91269999999999996</v>
      </c>
      <c r="AF10">
        <f t="shared" si="10"/>
        <v>17</v>
      </c>
      <c r="AG10">
        <v>0.94130000000000003</v>
      </c>
      <c r="AH10">
        <f t="shared" si="11"/>
        <v>8</v>
      </c>
      <c r="AI10">
        <f t="shared" si="12"/>
        <v>23.75</v>
      </c>
      <c r="AJ10">
        <f>IF(C10=1,(AI10/Z10),REF)</f>
        <v>25.534888721642833</v>
      </c>
      <c r="AK10">
        <f t="shared" si="13"/>
        <v>17</v>
      </c>
      <c r="AL10">
        <f>IF(B10=1,(AI10/AC10),REF)</f>
        <v>25.629957373334054</v>
      </c>
      <c r="AM10">
        <f t="shared" si="14"/>
        <v>16</v>
      </c>
      <c r="AN10">
        <f t="shared" si="15"/>
        <v>10</v>
      </c>
      <c r="AO10" t="str">
        <f t="shared" si="16"/>
        <v>San Diego St.</v>
      </c>
      <c r="AP10">
        <f t="shared" si="17"/>
        <v>0.70204484085700369</v>
      </c>
      <c r="AQ10">
        <f t="shared" si="18"/>
        <v>0.69911661498986077</v>
      </c>
      <c r="AR10">
        <f t="shared" si="19"/>
        <v>0.86732781533725412</v>
      </c>
      <c r="AS10" t="str">
        <f t="shared" si="20"/>
        <v>San Diego St.</v>
      </c>
      <c r="AT10">
        <f t="shared" si="21"/>
        <v>9</v>
      </c>
      <c r="AU10">
        <f t="shared" si="22"/>
        <v>9.6666666666666661</v>
      </c>
      <c r="AV10">
        <v>8</v>
      </c>
      <c r="AW10" s="416" t="str">
        <f t="shared" si="23"/>
        <v>San Diego St.</v>
      </c>
      <c r="AX10" t="str">
        <f t="shared" si="24"/>
        <v>y</v>
      </c>
      <c r="AY10">
        <v>9</v>
      </c>
    </row>
    <row r="11" spans="1:59">
      <c r="B11">
        <v>1</v>
      </c>
      <c r="C11">
        <v>1</v>
      </c>
      <c r="D11" t="s">
        <v>40</v>
      </c>
      <c r="E11">
        <v>75.147099999999995</v>
      </c>
      <c r="F11">
        <v>10</v>
      </c>
      <c r="G11">
        <v>73.926699999999997</v>
      </c>
      <c r="H11">
        <v>9</v>
      </c>
      <c r="I11">
        <v>105.998</v>
      </c>
      <c r="J11">
        <v>83</v>
      </c>
      <c r="K11">
        <v>111.72199999999999</v>
      </c>
      <c r="L11">
        <v>34</v>
      </c>
      <c r="M11">
        <v>92.8416</v>
      </c>
      <c r="N11">
        <v>18</v>
      </c>
      <c r="O11">
        <v>86.733999999999995</v>
      </c>
      <c r="P11">
        <v>2</v>
      </c>
      <c r="Q11">
        <v>24.9876</v>
      </c>
      <c r="R11">
        <v>8</v>
      </c>
      <c r="S11">
        <f t="shared" si="0"/>
        <v>0.33252114852070142</v>
      </c>
      <c r="T11">
        <f t="shared" si="1"/>
        <v>13</v>
      </c>
      <c r="U11">
        <f t="shared" si="2"/>
        <v>937971.46985727618</v>
      </c>
      <c r="V11">
        <f t="shared" si="3"/>
        <v>10</v>
      </c>
      <c r="W11">
        <f t="shared" si="4"/>
        <v>16.795416403771313</v>
      </c>
      <c r="X11">
        <f t="shared" si="5"/>
        <v>1</v>
      </c>
      <c r="Y11">
        <f t="shared" si="6"/>
        <v>7</v>
      </c>
      <c r="Z11">
        <v>0.91920000000000002</v>
      </c>
      <c r="AA11">
        <f t="shared" si="7"/>
        <v>12</v>
      </c>
      <c r="AB11">
        <v>0.9385</v>
      </c>
      <c r="AC11">
        <f t="shared" si="8"/>
        <v>0.92884999999999995</v>
      </c>
      <c r="AD11">
        <f t="shared" si="9"/>
        <v>8</v>
      </c>
      <c r="AE11">
        <v>0.90569999999999995</v>
      </c>
      <c r="AF11">
        <f t="shared" si="10"/>
        <v>22</v>
      </c>
      <c r="AG11">
        <v>0.76770000000000005</v>
      </c>
      <c r="AH11">
        <f t="shared" si="11"/>
        <v>77</v>
      </c>
      <c r="AI11">
        <f t="shared" si="12"/>
        <v>22.833333333333332</v>
      </c>
      <c r="AJ11">
        <f>IF(C11=1,(AI11/Z11),REF)</f>
        <v>24.840440963156365</v>
      </c>
      <c r="AK11">
        <f t="shared" si="13"/>
        <v>13</v>
      </c>
      <c r="AL11">
        <f>IF(B11=1,(AI11/AC11),REF)</f>
        <v>24.582368879079866</v>
      </c>
      <c r="AM11">
        <f t="shared" si="14"/>
        <v>14</v>
      </c>
      <c r="AN11">
        <f t="shared" si="15"/>
        <v>8</v>
      </c>
      <c r="AO11" t="str">
        <f t="shared" si="16"/>
        <v>Alabama</v>
      </c>
      <c r="AP11">
        <f t="shared" si="17"/>
        <v>0.69573313943171411</v>
      </c>
      <c r="AQ11">
        <f t="shared" si="18"/>
        <v>0.70370703735959483</v>
      </c>
      <c r="AR11">
        <f t="shared" si="19"/>
        <v>0.86690146511037325</v>
      </c>
      <c r="AS11" t="str">
        <f t="shared" si="20"/>
        <v>Alabama</v>
      </c>
      <c r="AT11">
        <f t="shared" si="21"/>
        <v>10</v>
      </c>
      <c r="AU11">
        <f t="shared" si="22"/>
        <v>8.6666666666666661</v>
      </c>
      <c r="AV11">
        <v>10</v>
      </c>
      <c r="AW11" s="414" t="str">
        <f t="shared" si="23"/>
        <v>Alabama</v>
      </c>
      <c r="AX11" t="str">
        <f t="shared" si="24"/>
        <v>y</v>
      </c>
      <c r="AY11">
        <v>10</v>
      </c>
      <c r="AZ11">
        <v>2</v>
      </c>
    </row>
    <row r="12" spans="1:59">
      <c r="B12">
        <v>1</v>
      </c>
      <c r="C12">
        <v>1</v>
      </c>
      <c r="D12" t="s">
        <v>93</v>
      </c>
      <c r="E12">
        <v>66.453500000000005</v>
      </c>
      <c r="F12">
        <v>293</v>
      </c>
      <c r="G12">
        <v>66.035399999999996</v>
      </c>
      <c r="H12">
        <v>301</v>
      </c>
      <c r="I12">
        <v>108.197</v>
      </c>
      <c r="J12">
        <v>50</v>
      </c>
      <c r="K12">
        <v>113.581</v>
      </c>
      <c r="L12">
        <v>24</v>
      </c>
      <c r="M12">
        <v>96.657700000000006</v>
      </c>
      <c r="N12">
        <v>63</v>
      </c>
      <c r="O12">
        <v>91.679599999999994</v>
      </c>
      <c r="P12">
        <v>25</v>
      </c>
      <c r="Q12">
        <v>21.9011</v>
      </c>
      <c r="R12">
        <v>16</v>
      </c>
      <c r="S12">
        <f t="shared" si="0"/>
        <v>0.32957481547247336</v>
      </c>
      <c r="T12">
        <f t="shared" si="1"/>
        <v>14</v>
      </c>
      <c r="U12">
        <f t="shared" si="2"/>
        <v>857292.91688091366</v>
      </c>
      <c r="V12">
        <f t="shared" si="3"/>
        <v>44</v>
      </c>
      <c r="W12">
        <f t="shared" si="4"/>
        <v>20.754796341933826</v>
      </c>
      <c r="X12">
        <f t="shared" si="5"/>
        <v>49</v>
      </c>
      <c r="Y12">
        <f t="shared" si="6"/>
        <v>31.5</v>
      </c>
      <c r="Z12">
        <v>0.91990000000000005</v>
      </c>
      <c r="AA12">
        <f t="shared" si="7"/>
        <v>11</v>
      </c>
      <c r="AB12">
        <v>0.91739999999999999</v>
      </c>
      <c r="AC12">
        <f t="shared" si="8"/>
        <v>0.91864999999999997</v>
      </c>
      <c r="AD12">
        <f t="shared" si="9"/>
        <v>12</v>
      </c>
      <c r="AE12">
        <v>0.92700000000000005</v>
      </c>
      <c r="AF12">
        <f t="shared" si="10"/>
        <v>12</v>
      </c>
      <c r="AG12">
        <v>0.92530000000000001</v>
      </c>
      <c r="AH12">
        <f t="shared" si="11"/>
        <v>18</v>
      </c>
      <c r="AI12">
        <f t="shared" si="12"/>
        <v>21.916666666666668</v>
      </c>
      <c r="AJ12">
        <f>IF(C12=1,(AI12/Z12),REF)</f>
        <v>23.825053447838535</v>
      </c>
      <c r="AK12">
        <f t="shared" si="13"/>
        <v>10</v>
      </c>
      <c r="AL12">
        <f>IF(B12=1,(AI12/AC12),REF)</f>
        <v>23.857472015094615</v>
      </c>
      <c r="AM12">
        <f t="shared" si="14"/>
        <v>12</v>
      </c>
      <c r="AN12">
        <f t="shared" si="15"/>
        <v>10</v>
      </c>
      <c r="AO12" t="str">
        <f t="shared" si="16"/>
        <v>Connecticut</v>
      </c>
      <c r="AP12">
        <f t="shared" si="17"/>
        <v>0.69917491013113231</v>
      </c>
      <c r="AQ12">
        <f t="shared" si="18"/>
        <v>0.69806573183068565</v>
      </c>
      <c r="AR12">
        <f t="shared" si="19"/>
        <v>0.86635619569984201</v>
      </c>
      <c r="AS12" t="str">
        <f t="shared" si="20"/>
        <v>Connecticut</v>
      </c>
      <c r="AT12">
        <f t="shared" si="21"/>
        <v>11</v>
      </c>
      <c r="AU12">
        <f t="shared" si="22"/>
        <v>11</v>
      </c>
      <c r="AV12">
        <v>9</v>
      </c>
      <c r="AW12" s="416" t="str">
        <f t="shared" si="23"/>
        <v>Connecticut</v>
      </c>
      <c r="AX12" t="str">
        <f t="shared" si="24"/>
        <v>y</v>
      </c>
      <c r="AY12">
        <v>11</v>
      </c>
    </row>
    <row r="13" spans="1:59">
      <c r="B13">
        <v>1</v>
      </c>
      <c r="C13">
        <v>1</v>
      </c>
      <c r="D13" t="s">
        <v>91</v>
      </c>
      <c r="E13">
        <v>66.245800000000003</v>
      </c>
      <c r="F13">
        <v>299</v>
      </c>
      <c r="G13">
        <v>66.358500000000006</v>
      </c>
      <c r="H13">
        <v>280</v>
      </c>
      <c r="I13">
        <v>110.09399999999999</v>
      </c>
      <c r="J13">
        <v>27</v>
      </c>
      <c r="K13">
        <v>114.417</v>
      </c>
      <c r="L13">
        <v>17</v>
      </c>
      <c r="M13">
        <v>95.856800000000007</v>
      </c>
      <c r="N13">
        <v>51</v>
      </c>
      <c r="O13">
        <v>92.735799999999998</v>
      </c>
      <c r="P13">
        <v>29</v>
      </c>
      <c r="Q13">
        <v>21.6816</v>
      </c>
      <c r="R13">
        <v>17</v>
      </c>
      <c r="S13">
        <f t="shared" si="0"/>
        <v>0.32728414480616136</v>
      </c>
      <c r="T13">
        <f t="shared" si="1"/>
        <v>16</v>
      </c>
      <c r="U13">
        <f t="shared" si="2"/>
        <v>867240.32189671625</v>
      </c>
      <c r="V13">
        <f t="shared" si="3"/>
        <v>35</v>
      </c>
      <c r="W13">
        <f t="shared" si="4"/>
        <v>21.204963410824366</v>
      </c>
      <c r="X13">
        <f t="shared" si="5"/>
        <v>63</v>
      </c>
      <c r="Y13">
        <f t="shared" si="6"/>
        <v>39.5</v>
      </c>
      <c r="Z13">
        <v>0.89570000000000005</v>
      </c>
      <c r="AA13">
        <f t="shared" si="7"/>
        <v>18</v>
      </c>
      <c r="AB13">
        <v>0.96830000000000005</v>
      </c>
      <c r="AC13">
        <f t="shared" si="8"/>
        <v>0.93200000000000005</v>
      </c>
      <c r="AD13">
        <f t="shared" si="9"/>
        <v>7</v>
      </c>
      <c r="AE13">
        <v>0.89659999999999995</v>
      </c>
      <c r="AF13">
        <f t="shared" si="10"/>
        <v>25</v>
      </c>
      <c r="AG13">
        <v>0.94369999999999998</v>
      </c>
      <c r="AH13">
        <f t="shared" si="11"/>
        <v>7</v>
      </c>
      <c r="AI13">
        <f t="shared" si="12"/>
        <v>21.583333333333332</v>
      </c>
      <c r="AJ13">
        <f>IF(C13=1,(AI13/Z13),REF)</f>
        <v>24.096609727959507</v>
      </c>
      <c r="AK13">
        <f t="shared" si="13"/>
        <v>11</v>
      </c>
      <c r="AL13">
        <f>IF(B13=1,(AI13/AC13),REF)</f>
        <v>23.158082975679541</v>
      </c>
      <c r="AM13">
        <f t="shared" si="14"/>
        <v>10</v>
      </c>
      <c r="AN13">
        <f t="shared" si="15"/>
        <v>7</v>
      </c>
      <c r="AO13" t="str">
        <f t="shared" si="16"/>
        <v>Colorado</v>
      </c>
      <c r="AP13">
        <f t="shared" si="17"/>
        <v>0.68001044664366894</v>
      </c>
      <c r="AQ13">
        <f t="shared" si="18"/>
        <v>0.71032047542534904</v>
      </c>
      <c r="AR13">
        <f t="shared" si="19"/>
        <v>0.86463990343857189</v>
      </c>
      <c r="AS13" t="str">
        <f t="shared" si="20"/>
        <v>Colorado</v>
      </c>
      <c r="AT13">
        <f t="shared" si="21"/>
        <v>12</v>
      </c>
      <c r="AU13">
        <f t="shared" si="22"/>
        <v>8.6666666666666661</v>
      </c>
      <c r="AV13">
        <v>7</v>
      </c>
      <c r="AW13" t="str">
        <f t="shared" si="23"/>
        <v>Colorado</v>
      </c>
      <c r="AX13" t="str">
        <f t="shared" si="24"/>
        <v>y</v>
      </c>
      <c r="AY13">
        <v>12</v>
      </c>
    </row>
    <row r="14" spans="1:59">
      <c r="B14">
        <v>1</v>
      </c>
      <c r="C14">
        <v>1</v>
      </c>
      <c r="D14" t="s">
        <v>377</v>
      </c>
      <c r="E14">
        <v>65.769199999999998</v>
      </c>
      <c r="F14">
        <v>317</v>
      </c>
      <c r="G14">
        <v>64.934100000000001</v>
      </c>
      <c r="H14">
        <v>326</v>
      </c>
      <c r="I14">
        <v>105.07599999999999</v>
      </c>
      <c r="J14">
        <v>91</v>
      </c>
      <c r="K14">
        <v>112.52200000000001</v>
      </c>
      <c r="L14">
        <v>32</v>
      </c>
      <c r="M14">
        <v>97.043000000000006</v>
      </c>
      <c r="N14">
        <v>66</v>
      </c>
      <c r="O14">
        <v>89.867199999999997</v>
      </c>
      <c r="P14">
        <v>13</v>
      </c>
      <c r="Q14">
        <v>22.654499999999999</v>
      </c>
      <c r="R14">
        <v>10</v>
      </c>
      <c r="S14">
        <f t="shared" si="0"/>
        <v>0.34445910851888134</v>
      </c>
      <c r="T14">
        <f t="shared" si="1"/>
        <v>10</v>
      </c>
      <c r="U14">
        <f t="shared" si="2"/>
        <v>832717.02687229286</v>
      </c>
      <c r="V14">
        <f t="shared" si="3"/>
        <v>57</v>
      </c>
      <c r="W14">
        <f t="shared" si="4"/>
        <v>20.31137748881812</v>
      </c>
      <c r="X14">
        <f t="shared" si="5"/>
        <v>27</v>
      </c>
      <c r="Y14">
        <f t="shared" si="6"/>
        <v>18.5</v>
      </c>
      <c r="Z14">
        <v>0.88870000000000005</v>
      </c>
      <c r="AA14">
        <f t="shared" si="7"/>
        <v>22</v>
      </c>
      <c r="AB14">
        <v>0.93859999999999999</v>
      </c>
      <c r="AC14">
        <f t="shared" si="8"/>
        <v>0.91365000000000007</v>
      </c>
      <c r="AD14">
        <f t="shared" si="9"/>
        <v>15</v>
      </c>
      <c r="AE14">
        <v>0.91100000000000003</v>
      </c>
      <c r="AF14">
        <f t="shared" si="10"/>
        <v>19</v>
      </c>
      <c r="AG14">
        <v>0.97450000000000003</v>
      </c>
      <c r="AH14">
        <f t="shared" si="11"/>
        <v>4</v>
      </c>
      <c r="AI14">
        <f t="shared" si="12"/>
        <v>20.583333333333332</v>
      </c>
      <c r="AJ14">
        <f>IF(C14=1,(AI14/Z14),REF)</f>
        <v>23.161171748996658</v>
      </c>
      <c r="AK14">
        <f t="shared" si="13"/>
        <v>9</v>
      </c>
      <c r="AL14">
        <f>IF(B14=1,(AI14/AC14),REF)</f>
        <v>22.528685309837826</v>
      </c>
      <c r="AM14">
        <f t="shared" si="14"/>
        <v>8</v>
      </c>
      <c r="AN14">
        <f t="shared" si="15"/>
        <v>8</v>
      </c>
      <c r="AO14" t="str">
        <f t="shared" si="16"/>
        <v>Wisconsin</v>
      </c>
      <c r="AP14">
        <f t="shared" si="17"/>
        <v>0.67737276681610903</v>
      </c>
      <c r="AQ14">
        <f t="shared" si="18"/>
        <v>0.6982564491427079</v>
      </c>
      <c r="AR14">
        <f t="shared" si="19"/>
        <v>0.86097106877792684</v>
      </c>
      <c r="AS14" t="str">
        <f t="shared" si="20"/>
        <v>Wisconsin</v>
      </c>
      <c r="AT14">
        <f t="shared" si="21"/>
        <v>13</v>
      </c>
      <c r="AU14">
        <f t="shared" si="22"/>
        <v>12</v>
      </c>
      <c r="AV14">
        <v>12</v>
      </c>
      <c r="AW14" t="str">
        <f t="shared" si="23"/>
        <v>Wisconsin</v>
      </c>
      <c r="AX14" t="str">
        <f t="shared" si="24"/>
        <v>y</v>
      </c>
      <c r="AY14">
        <v>13</v>
      </c>
    </row>
    <row r="15" spans="1:59">
      <c r="B15">
        <v>1</v>
      </c>
      <c r="C15">
        <v>1</v>
      </c>
      <c r="D15" t="s">
        <v>347</v>
      </c>
      <c r="E15">
        <v>67.561099999999996</v>
      </c>
      <c r="F15">
        <v>249</v>
      </c>
      <c r="G15">
        <v>67.2898</v>
      </c>
      <c r="H15">
        <v>236</v>
      </c>
      <c r="I15">
        <v>108.53700000000001</v>
      </c>
      <c r="J15">
        <v>44</v>
      </c>
      <c r="K15">
        <v>112.883</v>
      </c>
      <c r="L15">
        <v>30</v>
      </c>
      <c r="M15">
        <v>94.874600000000001</v>
      </c>
      <c r="N15">
        <v>41</v>
      </c>
      <c r="O15">
        <v>90.658299999999997</v>
      </c>
      <c r="P15">
        <v>19</v>
      </c>
      <c r="Q15">
        <v>22.224499999999999</v>
      </c>
      <c r="R15">
        <v>14</v>
      </c>
      <c r="S15">
        <f t="shared" si="0"/>
        <v>0.3289570477686124</v>
      </c>
      <c r="T15">
        <f t="shared" si="1"/>
        <v>15</v>
      </c>
      <c r="U15">
        <f t="shared" si="2"/>
        <v>860902.16013769771</v>
      </c>
      <c r="V15">
        <f t="shared" si="3"/>
        <v>38</v>
      </c>
      <c r="W15">
        <f t="shared" si="4"/>
        <v>20.051894071601719</v>
      </c>
      <c r="X15">
        <f t="shared" si="5"/>
        <v>21</v>
      </c>
      <c r="Y15">
        <f t="shared" si="6"/>
        <v>18</v>
      </c>
      <c r="Z15">
        <v>0.8911</v>
      </c>
      <c r="AA15">
        <f t="shared" si="7"/>
        <v>20</v>
      </c>
      <c r="AB15">
        <v>0.95689999999999997</v>
      </c>
      <c r="AC15">
        <f t="shared" si="8"/>
        <v>0.92399999999999993</v>
      </c>
      <c r="AD15">
        <f t="shared" si="9"/>
        <v>11</v>
      </c>
      <c r="AE15">
        <v>0.84899999999999998</v>
      </c>
      <c r="AF15">
        <f t="shared" si="10"/>
        <v>41</v>
      </c>
      <c r="AG15">
        <v>0.93700000000000006</v>
      </c>
      <c r="AH15">
        <f t="shared" si="11"/>
        <v>12</v>
      </c>
      <c r="AI15">
        <f t="shared" si="12"/>
        <v>22.5</v>
      </c>
      <c r="AJ15">
        <f>IF(C15=1,(AI15/Z15),REF)</f>
        <v>25.249691392660758</v>
      </c>
      <c r="AK15">
        <f t="shared" si="13"/>
        <v>16</v>
      </c>
      <c r="AL15">
        <f>IF(B15=1,(AI15/AC15),REF)</f>
        <v>24.350649350649352</v>
      </c>
      <c r="AM15">
        <f t="shared" si="14"/>
        <v>13</v>
      </c>
      <c r="AN15">
        <f t="shared" si="15"/>
        <v>11</v>
      </c>
      <c r="AO15" t="str">
        <f t="shared" si="16"/>
        <v>USC</v>
      </c>
      <c r="AP15">
        <f t="shared" si="17"/>
        <v>0.67336329757420754</v>
      </c>
      <c r="AQ15">
        <f t="shared" si="18"/>
        <v>0.7006959356579725</v>
      </c>
      <c r="AR15">
        <f t="shared" si="19"/>
        <v>0.8605778893433883</v>
      </c>
      <c r="AS15" t="str">
        <f t="shared" si="20"/>
        <v>USC</v>
      </c>
      <c r="AT15">
        <f t="shared" si="21"/>
        <v>14</v>
      </c>
      <c r="AU15">
        <f t="shared" si="22"/>
        <v>12</v>
      </c>
      <c r="AV15">
        <v>11</v>
      </c>
      <c r="AW15" s="415" t="str">
        <f t="shared" si="23"/>
        <v>USC</v>
      </c>
      <c r="AX15" t="str">
        <f t="shared" si="24"/>
        <v>y</v>
      </c>
      <c r="AY15">
        <v>14</v>
      </c>
      <c r="AZ15">
        <v>3</v>
      </c>
    </row>
    <row r="16" spans="1:59">
      <c r="B16">
        <v>1</v>
      </c>
      <c r="C16">
        <v>1</v>
      </c>
      <c r="D16" t="s">
        <v>316</v>
      </c>
      <c r="E16">
        <v>68.813000000000002</v>
      </c>
      <c r="F16">
        <v>186</v>
      </c>
      <c r="G16">
        <v>67.311800000000005</v>
      </c>
      <c r="H16">
        <v>233</v>
      </c>
      <c r="I16">
        <v>105.227</v>
      </c>
      <c r="J16">
        <v>90</v>
      </c>
      <c r="K16">
        <v>108.804</v>
      </c>
      <c r="L16">
        <v>71</v>
      </c>
      <c r="M16">
        <v>91.688299999999998</v>
      </c>
      <c r="N16">
        <v>13</v>
      </c>
      <c r="O16">
        <v>87.741399999999999</v>
      </c>
      <c r="P16">
        <v>4</v>
      </c>
      <c r="Q16">
        <v>21.0624</v>
      </c>
      <c r="R16">
        <v>21</v>
      </c>
      <c r="S16">
        <f t="shared" si="0"/>
        <v>0.30608460610640437</v>
      </c>
      <c r="T16">
        <f t="shared" si="1"/>
        <v>22</v>
      </c>
      <c r="U16">
        <f t="shared" si="2"/>
        <v>814629.654656208</v>
      </c>
      <c r="V16">
        <f t="shared" si="3"/>
        <v>76</v>
      </c>
      <c r="W16">
        <f t="shared" si="4"/>
        <v>18.683438362433201</v>
      </c>
      <c r="X16">
        <f t="shared" si="5"/>
        <v>7</v>
      </c>
      <c r="Y16">
        <f t="shared" si="6"/>
        <v>14.5</v>
      </c>
      <c r="Z16">
        <v>0.91039999999999999</v>
      </c>
      <c r="AA16">
        <f t="shared" si="7"/>
        <v>14</v>
      </c>
      <c r="AB16">
        <v>0.91769999999999996</v>
      </c>
      <c r="AC16">
        <f t="shared" si="8"/>
        <v>0.91405000000000003</v>
      </c>
      <c r="AD16">
        <f t="shared" si="9"/>
        <v>14</v>
      </c>
      <c r="AE16">
        <v>0.89949999999999997</v>
      </c>
      <c r="AF16">
        <f t="shared" si="10"/>
        <v>24</v>
      </c>
      <c r="AG16">
        <v>0.98040000000000005</v>
      </c>
      <c r="AH16">
        <f t="shared" si="11"/>
        <v>2</v>
      </c>
      <c r="AI16">
        <f t="shared" si="12"/>
        <v>25.416666666666668</v>
      </c>
      <c r="AJ16">
        <f>IF(C16=1,(AI16/Z16),REF)</f>
        <v>27.918131224370242</v>
      </c>
      <c r="AK16">
        <f t="shared" si="13"/>
        <v>19</v>
      </c>
      <c r="AL16">
        <f>IF(B16=1,(AI16/AC16),REF)</f>
        <v>27.806648068121731</v>
      </c>
      <c r="AM16">
        <f t="shared" si="14"/>
        <v>19</v>
      </c>
      <c r="AN16">
        <f t="shared" si="15"/>
        <v>14</v>
      </c>
      <c r="AO16" t="str">
        <f t="shared" si="16"/>
        <v>Tennessee</v>
      </c>
      <c r="AP16">
        <f t="shared" si="17"/>
        <v>0.68107073492326953</v>
      </c>
      <c r="AQ16">
        <f t="shared" si="18"/>
        <v>0.68401207870961522</v>
      </c>
      <c r="AR16">
        <f t="shared" si="19"/>
        <v>0.85832468204499557</v>
      </c>
      <c r="AS16" t="str">
        <f t="shared" si="20"/>
        <v>Tennessee</v>
      </c>
      <c r="AT16">
        <f t="shared" si="21"/>
        <v>15</v>
      </c>
      <c r="AU16">
        <f t="shared" si="22"/>
        <v>14.333333333333334</v>
      </c>
      <c r="AV16">
        <v>16</v>
      </c>
      <c r="AW16" s="416" t="str">
        <f t="shared" si="23"/>
        <v>Tennessee</v>
      </c>
      <c r="AX16" t="str">
        <f t="shared" si="24"/>
        <v>y</v>
      </c>
      <c r="AY16">
        <v>15</v>
      </c>
    </row>
    <row r="17" spans="2:52">
      <c r="B17">
        <v>1</v>
      </c>
      <c r="C17">
        <v>1</v>
      </c>
      <c r="D17" t="s">
        <v>369</v>
      </c>
      <c r="E17">
        <v>70.683700000000002</v>
      </c>
      <c r="F17">
        <v>104</v>
      </c>
      <c r="G17">
        <v>69.601600000000005</v>
      </c>
      <c r="H17">
        <v>114</v>
      </c>
      <c r="I17">
        <v>107.886</v>
      </c>
      <c r="J17">
        <v>55</v>
      </c>
      <c r="K17">
        <v>116.128</v>
      </c>
      <c r="L17">
        <v>11</v>
      </c>
      <c r="M17">
        <v>100.446</v>
      </c>
      <c r="N17">
        <v>142</v>
      </c>
      <c r="O17">
        <v>95.807299999999998</v>
      </c>
      <c r="P17">
        <v>65</v>
      </c>
      <c r="Q17">
        <v>20.320599999999999</v>
      </c>
      <c r="R17">
        <v>27</v>
      </c>
      <c r="S17">
        <f t="shared" si="0"/>
        <v>0.28748778006810627</v>
      </c>
      <c r="T17">
        <f t="shared" si="1"/>
        <v>26</v>
      </c>
      <c r="U17">
        <f t="shared" si="2"/>
        <v>953220.04843694088</v>
      </c>
      <c r="V17">
        <f t="shared" si="3"/>
        <v>9</v>
      </c>
      <c r="W17">
        <f t="shared" si="4"/>
        <v>20.937194476071141</v>
      </c>
      <c r="X17">
        <f t="shared" si="5"/>
        <v>54</v>
      </c>
      <c r="Y17">
        <f t="shared" si="6"/>
        <v>40</v>
      </c>
      <c r="Z17">
        <v>0.89880000000000004</v>
      </c>
      <c r="AA17">
        <f t="shared" si="7"/>
        <v>17</v>
      </c>
      <c r="AB17">
        <v>0.90359999999999996</v>
      </c>
      <c r="AC17">
        <f t="shared" si="8"/>
        <v>0.9012</v>
      </c>
      <c r="AD17">
        <f t="shared" si="9"/>
        <v>21</v>
      </c>
      <c r="AE17">
        <v>0.90180000000000005</v>
      </c>
      <c r="AF17">
        <f t="shared" si="10"/>
        <v>23</v>
      </c>
      <c r="AG17">
        <v>0.92769999999999997</v>
      </c>
      <c r="AH17">
        <f t="shared" si="11"/>
        <v>15</v>
      </c>
      <c r="AI17">
        <f t="shared" si="12"/>
        <v>22.333333333333332</v>
      </c>
      <c r="AJ17">
        <f>IF(C17=1,(AI17/Z17),REF)</f>
        <v>24.847945408693068</v>
      </c>
      <c r="AK17">
        <f t="shared" si="13"/>
        <v>14</v>
      </c>
      <c r="AL17">
        <f>IF(B17=1,(AI17/AC17),REF)</f>
        <v>24.781772451546086</v>
      </c>
      <c r="AM17">
        <f t="shared" si="14"/>
        <v>15</v>
      </c>
      <c r="AN17">
        <f t="shared" si="15"/>
        <v>14</v>
      </c>
      <c r="AO17" t="str">
        <f t="shared" si="16"/>
        <v>West Virginia</v>
      </c>
      <c r="AP17">
        <f t="shared" si="17"/>
        <v>0.68027203809784587</v>
      </c>
      <c r="AQ17">
        <f t="shared" si="18"/>
        <v>0.68220771806521208</v>
      </c>
      <c r="AR17">
        <f t="shared" si="19"/>
        <v>0.85766961616826809</v>
      </c>
      <c r="AS17" t="str">
        <f t="shared" si="20"/>
        <v>West Virginia</v>
      </c>
      <c r="AT17">
        <f t="shared" si="21"/>
        <v>16</v>
      </c>
      <c r="AU17">
        <f t="shared" si="22"/>
        <v>17</v>
      </c>
      <c r="AV17">
        <v>23</v>
      </c>
      <c r="AW17" t="str">
        <f t="shared" si="23"/>
        <v>West Virginia</v>
      </c>
      <c r="AX17" t="str">
        <f t="shared" si="24"/>
        <v/>
      </c>
      <c r="AY17">
        <v>25</v>
      </c>
    </row>
    <row r="18" spans="2:52">
      <c r="B18">
        <v>1</v>
      </c>
      <c r="C18">
        <v>1</v>
      </c>
      <c r="D18" t="s">
        <v>69</v>
      </c>
      <c r="E18">
        <v>70.384900000000002</v>
      </c>
      <c r="F18">
        <v>115</v>
      </c>
      <c r="G18">
        <v>67.979600000000005</v>
      </c>
      <c r="H18">
        <v>200</v>
      </c>
      <c r="I18">
        <v>108.904</v>
      </c>
      <c r="J18">
        <v>38</v>
      </c>
      <c r="K18">
        <v>113.107</v>
      </c>
      <c r="L18">
        <v>28</v>
      </c>
      <c r="M18">
        <v>96.325900000000004</v>
      </c>
      <c r="N18">
        <v>57</v>
      </c>
      <c r="O18">
        <v>92.161199999999994</v>
      </c>
      <c r="P18">
        <v>26</v>
      </c>
      <c r="Q18">
        <v>20.946200000000001</v>
      </c>
      <c r="R18">
        <v>24</v>
      </c>
      <c r="S18">
        <f t="shared" si="0"/>
        <v>0.29758939772593279</v>
      </c>
      <c r="T18">
        <f t="shared" si="1"/>
        <v>24</v>
      </c>
      <c r="U18">
        <f t="shared" si="2"/>
        <v>900447.64158852014</v>
      </c>
      <c r="V18">
        <f t="shared" si="3"/>
        <v>22</v>
      </c>
      <c r="W18">
        <f t="shared" si="4"/>
        <v>19.76048026221191</v>
      </c>
      <c r="X18">
        <f t="shared" si="5"/>
        <v>17</v>
      </c>
      <c r="Y18">
        <f t="shared" si="6"/>
        <v>20.5</v>
      </c>
      <c r="Z18">
        <v>0.90980000000000005</v>
      </c>
      <c r="AA18">
        <f t="shared" si="7"/>
        <v>15</v>
      </c>
      <c r="AB18">
        <v>0.8679</v>
      </c>
      <c r="AC18">
        <f t="shared" si="8"/>
        <v>0.88885000000000003</v>
      </c>
      <c r="AD18">
        <f t="shared" si="9"/>
        <v>27</v>
      </c>
      <c r="AE18">
        <v>0.96919999999999995</v>
      </c>
      <c r="AF18">
        <f t="shared" si="10"/>
        <v>3</v>
      </c>
      <c r="AG18">
        <v>0.87509999999999999</v>
      </c>
      <c r="AH18">
        <f t="shared" si="11"/>
        <v>41</v>
      </c>
      <c r="AI18">
        <f t="shared" si="12"/>
        <v>22.916666666666668</v>
      </c>
      <c r="AJ18">
        <f>IF(C18=1,(AI18/Z18),REF)</f>
        <v>25.188686158129993</v>
      </c>
      <c r="AK18">
        <f t="shared" si="13"/>
        <v>15</v>
      </c>
      <c r="AL18">
        <f>IF(B18=1,(AI18/AC18),REF)</f>
        <v>25.782377979036582</v>
      </c>
      <c r="AM18">
        <f t="shared" si="14"/>
        <v>17</v>
      </c>
      <c r="AN18">
        <f t="shared" si="15"/>
        <v>15</v>
      </c>
      <c r="AO18" t="str">
        <f t="shared" si="16"/>
        <v>BYU</v>
      </c>
      <c r="AP18">
        <f t="shared" si="17"/>
        <v>0.68766035280425186</v>
      </c>
      <c r="AQ18">
        <f t="shared" si="18"/>
        <v>0.67020067595525012</v>
      </c>
      <c r="AR18">
        <f t="shared" si="19"/>
        <v>0.85650545117946608</v>
      </c>
      <c r="AS18" t="str">
        <f t="shared" si="20"/>
        <v>BYU</v>
      </c>
      <c r="AT18">
        <f t="shared" si="21"/>
        <v>17</v>
      </c>
      <c r="AU18">
        <f t="shared" si="22"/>
        <v>19.666666666666668</v>
      </c>
      <c r="AV18">
        <v>20</v>
      </c>
      <c r="AW18" s="416" t="str">
        <f t="shared" si="23"/>
        <v>BYU</v>
      </c>
      <c r="AX18" t="str">
        <f t="shared" si="24"/>
        <v>y</v>
      </c>
      <c r="AY18">
        <v>16</v>
      </c>
    </row>
    <row r="19" spans="2:52">
      <c r="B19">
        <v>1</v>
      </c>
      <c r="C19">
        <v>1</v>
      </c>
      <c r="D19" t="s">
        <v>95</v>
      </c>
      <c r="E19">
        <v>69.561899999999994</v>
      </c>
      <c r="F19">
        <v>159</v>
      </c>
      <c r="G19">
        <v>69.062700000000007</v>
      </c>
      <c r="H19">
        <v>144</v>
      </c>
      <c r="I19">
        <v>109.643</v>
      </c>
      <c r="J19">
        <v>32</v>
      </c>
      <c r="K19">
        <v>114.87</v>
      </c>
      <c r="L19">
        <v>14</v>
      </c>
      <c r="M19">
        <v>97.510499999999993</v>
      </c>
      <c r="N19">
        <v>73</v>
      </c>
      <c r="O19">
        <v>93.565200000000004</v>
      </c>
      <c r="P19">
        <v>40</v>
      </c>
      <c r="Q19">
        <v>21.305099999999999</v>
      </c>
      <c r="R19">
        <v>19</v>
      </c>
      <c r="S19">
        <f t="shared" si="0"/>
        <v>0.30627110530333418</v>
      </c>
      <c r="T19">
        <f t="shared" si="1"/>
        <v>21</v>
      </c>
      <c r="U19">
        <f t="shared" si="2"/>
        <v>917877.40228610998</v>
      </c>
      <c r="V19">
        <f t="shared" si="3"/>
        <v>15</v>
      </c>
      <c r="W19">
        <f t="shared" si="4"/>
        <v>20.483847065066644</v>
      </c>
      <c r="X19">
        <f t="shared" si="5"/>
        <v>36</v>
      </c>
      <c r="Y19">
        <f t="shared" si="6"/>
        <v>28.5</v>
      </c>
      <c r="Z19">
        <v>0.87319999999999998</v>
      </c>
      <c r="AA19">
        <f t="shared" si="7"/>
        <v>32</v>
      </c>
      <c r="AB19">
        <v>0.92720000000000002</v>
      </c>
      <c r="AC19">
        <f t="shared" si="8"/>
        <v>0.9002</v>
      </c>
      <c r="AD19">
        <f t="shared" si="9"/>
        <v>22</v>
      </c>
      <c r="AE19">
        <v>0.85570000000000002</v>
      </c>
      <c r="AF19">
        <f t="shared" si="10"/>
        <v>37</v>
      </c>
      <c r="AG19">
        <v>0.92159999999999997</v>
      </c>
      <c r="AH19">
        <f t="shared" si="11"/>
        <v>19</v>
      </c>
      <c r="AI19">
        <f t="shared" si="12"/>
        <v>23.75</v>
      </c>
      <c r="AJ19">
        <f>IF(C19=1,(AI19/Z19),REF)</f>
        <v>27.198808978469994</v>
      </c>
      <c r="AK19">
        <f t="shared" si="13"/>
        <v>18</v>
      </c>
      <c r="AL19">
        <f>IF(B19=1,(AI19/AC19),REF)</f>
        <v>26.383025994223505</v>
      </c>
      <c r="AM19">
        <f t="shared" si="14"/>
        <v>18</v>
      </c>
      <c r="AN19">
        <f t="shared" si="15"/>
        <v>18</v>
      </c>
      <c r="AO19" t="str">
        <f t="shared" si="16"/>
        <v>Creighton</v>
      </c>
      <c r="AP19">
        <f t="shared" si="17"/>
        <v>0.65494878845951976</v>
      </c>
      <c r="AQ19">
        <f t="shared" si="18"/>
        <v>0.67719731877413825</v>
      </c>
      <c r="AR19">
        <f t="shared" si="19"/>
        <v>0.84998007603037151</v>
      </c>
      <c r="AS19" t="str">
        <f t="shared" si="20"/>
        <v>Creighton</v>
      </c>
      <c r="AT19">
        <f t="shared" si="21"/>
        <v>18</v>
      </c>
      <c r="AU19">
        <f t="shared" si="22"/>
        <v>19.333333333333332</v>
      </c>
      <c r="AV19">
        <v>21</v>
      </c>
      <c r="AW19" s="414" t="str">
        <f t="shared" si="23"/>
        <v>Creighton</v>
      </c>
      <c r="AX19" t="str">
        <f t="shared" si="24"/>
        <v>y</v>
      </c>
      <c r="AY19">
        <v>17</v>
      </c>
      <c r="AZ19">
        <v>2</v>
      </c>
    </row>
    <row r="20" spans="2:52">
      <c r="B20">
        <v>1</v>
      </c>
      <c r="C20">
        <v>1</v>
      </c>
      <c r="D20" t="s">
        <v>122</v>
      </c>
      <c r="E20">
        <v>70.359499999999997</v>
      </c>
      <c r="F20">
        <v>117</v>
      </c>
      <c r="G20">
        <v>70.558199999999999</v>
      </c>
      <c r="H20">
        <v>84</v>
      </c>
      <c r="I20">
        <v>111.363</v>
      </c>
      <c r="J20">
        <v>20</v>
      </c>
      <c r="K20">
        <v>116.44199999999999</v>
      </c>
      <c r="L20">
        <v>10</v>
      </c>
      <c r="M20">
        <v>98.949600000000004</v>
      </c>
      <c r="N20">
        <v>107</v>
      </c>
      <c r="O20">
        <v>94.372600000000006</v>
      </c>
      <c r="P20">
        <v>48</v>
      </c>
      <c r="Q20">
        <v>22.069800000000001</v>
      </c>
      <c r="R20">
        <v>15</v>
      </c>
      <c r="S20">
        <f t="shared" si="0"/>
        <v>0.31366624265379928</v>
      </c>
      <c r="T20">
        <f t="shared" si="1"/>
        <v>19</v>
      </c>
      <c r="U20">
        <f t="shared" si="2"/>
        <v>953986.12228135788</v>
      </c>
      <c r="V20">
        <f t="shared" si="3"/>
        <v>8</v>
      </c>
      <c r="W20">
        <f t="shared" si="4"/>
        <v>20.531975045829803</v>
      </c>
      <c r="X20">
        <f t="shared" si="5"/>
        <v>40</v>
      </c>
      <c r="Y20">
        <f t="shared" si="6"/>
        <v>29.5</v>
      </c>
      <c r="Z20">
        <v>0.87839999999999996</v>
      </c>
      <c r="AA20">
        <f t="shared" si="7"/>
        <v>28</v>
      </c>
      <c r="AB20">
        <v>0.9526</v>
      </c>
      <c r="AC20">
        <f t="shared" si="8"/>
        <v>0.91549999999999998</v>
      </c>
      <c r="AD20">
        <f t="shared" si="9"/>
        <v>13</v>
      </c>
      <c r="AE20">
        <v>0.86799999999999999</v>
      </c>
      <c r="AF20">
        <f t="shared" si="10"/>
        <v>34</v>
      </c>
      <c r="AG20">
        <v>0.81869999999999998</v>
      </c>
      <c r="AH20">
        <f t="shared" si="11"/>
        <v>62</v>
      </c>
      <c r="AI20">
        <f t="shared" si="12"/>
        <v>27.583333333333332</v>
      </c>
      <c r="AJ20">
        <f>IF(C20=1,(AI20/Z20),REF)</f>
        <v>31.401791135397694</v>
      </c>
      <c r="AK20">
        <f t="shared" si="13"/>
        <v>21</v>
      </c>
      <c r="AL20">
        <f>IF(B20=1,(AI20/AC20),REF)</f>
        <v>30.12925541598398</v>
      </c>
      <c r="AM20">
        <f t="shared" si="14"/>
        <v>20</v>
      </c>
      <c r="AN20">
        <f t="shared" si="15"/>
        <v>13</v>
      </c>
      <c r="AO20" t="str">
        <f t="shared" si="16"/>
        <v>Florida St.</v>
      </c>
      <c r="AP20">
        <f t="shared" si="17"/>
        <v>0.64944965406659283</v>
      </c>
      <c r="AQ20">
        <f t="shared" si="18"/>
        <v>0.67962319190996889</v>
      </c>
      <c r="AR20">
        <f t="shared" si="19"/>
        <v>0.84919517084262985</v>
      </c>
      <c r="AS20" t="str">
        <f t="shared" si="20"/>
        <v>Florida St.</v>
      </c>
      <c r="AT20">
        <f t="shared" si="21"/>
        <v>19</v>
      </c>
      <c r="AU20">
        <f t="shared" si="22"/>
        <v>15</v>
      </c>
      <c r="AV20">
        <v>17</v>
      </c>
      <c r="AW20" s="414" t="str">
        <f t="shared" si="23"/>
        <v>Florida St.</v>
      </c>
      <c r="AX20" t="str">
        <f t="shared" si="24"/>
        <v>y</v>
      </c>
      <c r="AY20">
        <v>18</v>
      </c>
      <c r="AZ20">
        <v>2</v>
      </c>
    </row>
    <row r="21" spans="2:52">
      <c r="B21">
        <v>1</v>
      </c>
      <c r="C21">
        <v>1</v>
      </c>
      <c r="D21" t="s">
        <v>49</v>
      </c>
      <c r="E21">
        <v>75.332300000000004</v>
      </c>
      <c r="F21">
        <v>7</v>
      </c>
      <c r="G21">
        <v>73.104500000000002</v>
      </c>
      <c r="H21">
        <v>17</v>
      </c>
      <c r="I21">
        <v>108.753</v>
      </c>
      <c r="J21">
        <v>39</v>
      </c>
      <c r="K21">
        <v>111.502</v>
      </c>
      <c r="L21">
        <v>35</v>
      </c>
      <c r="M21">
        <v>93.459400000000002</v>
      </c>
      <c r="N21">
        <v>22</v>
      </c>
      <c r="O21">
        <v>89.972399999999993</v>
      </c>
      <c r="P21">
        <v>14</v>
      </c>
      <c r="Q21">
        <v>21.529199999999999</v>
      </c>
      <c r="R21">
        <v>18</v>
      </c>
      <c r="S21">
        <f t="shared" si="0"/>
        <v>0.28579507064034948</v>
      </c>
      <c r="T21">
        <f t="shared" si="1"/>
        <v>27</v>
      </c>
      <c r="U21">
        <f t="shared" si="2"/>
        <v>936583.58518212917</v>
      </c>
      <c r="V21">
        <f t="shared" si="3"/>
        <v>11</v>
      </c>
      <c r="W21">
        <f t="shared" si="4"/>
        <v>17.766163777822729</v>
      </c>
      <c r="X21">
        <f t="shared" si="5"/>
        <v>4</v>
      </c>
      <c r="Y21">
        <f t="shared" si="6"/>
        <v>15.5</v>
      </c>
      <c r="Z21">
        <v>0.85350000000000004</v>
      </c>
      <c r="AA21">
        <f t="shared" si="7"/>
        <v>40</v>
      </c>
      <c r="AB21">
        <v>0.92120000000000002</v>
      </c>
      <c r="AC21">
        <f t="shared" si="8"/>
        <v>0.88735000000000008</v>
      </c>
      <c r="AD21">
        <f t="shared" si="9"/>
        <v>28</v>
      </c>
      <c r="AE21">
        <v>0.90949999999999998</v>
      </c>
      <c r="AF21">
        <f t="shared" si="10"/>
        <v>21</v>
      </c>
      <c r="AG21">
        <v>0.91710000000000003</v>
      </c>
      <c r="AH21">
        <f t="shared" si="11"/>
        <v>21</v>
      </c>
      <c r="AI21">
        <f t="shared" si="12"/>
        <v>20.583333333333332</v>
      </c>
      <c r="AJ21">
        <f>IF(C21=1,(AI21/Z21),REF)</f>
        <v>24.116383518843975</v>
      </c>
      <c r="AK21">
        <f t="shared" si="13"/>
        <v>12</v>
      </c>
      <c r="AL21">
        <f>IF(B21=1,(AI21/AC21),REF)</f>
        <v>23.196408782705056</v>
      </c>
      <c r="AM21">
        <f t="shared" si="14"/>
        <v>11</v>
      </c>
      <c r="AN21">
        <f t="shared" si="15"/>
        <v>11</v>
      </c>
      <c r="AO21" t="str">
        <f t="shared" si="16"/>
        <v>Arkansas</v>
      </c>
      <c r="AP21">
        <f t="shared" si="17"/>
        <v>0.64791929296321049</v>
      </c>
      <c r="AQ21">
        <f t="shared" si="18"/>
        <v>0.67617881525174184</v>
      </c>
      <c r="AR21">
        <f t="shared" si="19"/>
        <v>0.84792232066785755</v>
      </c>
      <c r="AS21" t="str">
        <f t="shared" si="20"/>
        <v>Arkansas</v>
      </c>
      <c r="AT21">
        <f t="shared" si="21"/>
        <v>20</v>
      </c>
      <c r="AU21">
        <f t="shared" si="22"/>
        <v>19.666666666666668</v>
      </c>
      <c r="AV21">
        <v>22</v>
      </c>
      <c r="AW21" s="415" t="str">
        <f t="shared" si="23"/>
        <v>Arkansas</v>
      </c>
      <c r="AX21" t="str">
        <f t="shared" si="24"/>
        <v/>
      </c>
      <c r="AY21">
        <v>26</v>
      </c>
      <c r="AZ21">
        <v>3</v>
      </c>
    </row>
    <row r="22" spans="2:52">
      <c r="B22">
        <v>1</v>
      </c>
      <c r="C22">
        <v>1</v>
      </c>
      <c r="D22" t="s">
        <v>325</v>
      </c>
      <c r="E22">
        <v>66.968599999999995</v>
      </c>
      <c r="F22">
        <v>279</v>
      </c>
      <c r="G22">
        <v>65.367199999999997</v>
      </c>
      <c r="H22">
        <v>316</v>
      </c>
      <c r="I22">
        <v>107.923</v>
      </c>
      <c r="J22">
        <v>54</v>
      </c>
      <c r="K22">
        <v>112.36199999999999</v>
      </c>
      <c r="L22">
        <v>33</v>
      </c>
      <c r="M22">
        <v>93.881299999999996</v>
      </c>
      <c r="N22">
        <v>24</v>
      </c>
      <c r="O22">
        <v>91.415499999999994</v>
      </c>
      <c r="P22">
        <v>24</v>
      </c>
      <c r="Q22">
        <v>20.9465</v>
      </c>
      <c r="R22">
        <v>23</v>
      </c>
      <c r="S22">
        <f t="shared" si="0"/>
        <v>0.31278091523490115</v>
      </c>
      <c r="T22">
        <f t="shared" si="1"/>
        <v>20</v>
      </c>
      <c r="U22">
        <f t="shared" si="2"/>
        <v>845493.24407001829</v>
      </c>
      <c r="V22">
        <f t="shared" si="3"/>
        <v>49</v>
      </c>
      <c r="W22">
        <f t="shared" si="4"/>
        <v>20.500314438767067</v>
      </c>
      <c r="X22">
        <f t="shared" si="5"/>
        <v>37</v>
      </c>
      <c r="Y22">
        <f t="shared" si="6"/>
        <v>28.5</v>
      </c>
      <c r="Z22">
        <v>0.8851</v>
      </c>
      <c r="AA22">
        <f t="shared" si="7"/>
        <v>25</v>
      </c>
      <c r="AB22">
        <v>0.92620000000000002</v>
      </c>
      <c r="AC22">
        <f t="shared" si="8"/>
        <v>0.90565000000000007</v>
      </c>
      <c r="AD22">
        <f t="shared" si="9"/>
        <v>18</v>
      </c>
      <c r="AE22">
        <v>0.84740000000000004</v>
      </c>
      <c r="AF22">
        <f t="shared" si="10"/>
        <v>43</v>
      </c>
      <c r="AG22">
        <v>0.93759999999999999</v>
      </c>
      <c r="AH22">
        <f t="shared" si="11"/>
        <v>11</v>
      </c>
      <c r="AI22">
        <f t="shared" si="12"/>
        <v>28.25</v>
      </c>
      <c r="AJ22">
        <f>IF(C22=1,(AI22/Z22),REF)</f>
        <v>31.917297480510676</v>
      </c>
      <c r="AK22">
        <f t="shared" si="13"/>
        <v>22</v>
      </c>
      <c r="AL22">
        <f>IF(B22=1,(AI22/AC22),REF)</f>
        <v>31.193065753878429</v>
      </c>
      <c r="AM22">
        <f t="shared" si="14"/>
        <v>22</v>
      </c>
      <c r="AN22">
        <f t="shared" si="15"/>
        <v>18</v>
      </c>
      <c r="AO22" t="str">
        <f t="shared" si="16"/>
        <v>Texas Tech</v>
      </c>
      <c r="AP22">
        <f t="shared" si="17"/>
        <v>0.65333862527762643</v>
      </c>
      <c r="AQ22">
        <f t="shared" si="18"/>
        <v>0.66998220413915721</v>
      </c>
      <c r="AR22">
        <f t="shared" si="19"/>
        <v>0.8477231849264325</v>
      </c>
      <c r="AS22" t="str">
        <f t="shared" si="20"/>
        <v>Texas Tech</v>
      </c>
      <c r="AT22">
        <f t="shared" si="21"/>
        <v>21</v>
      </c>
      <c r="AU22">
        <f t="shared" si="22"/>
        <v>19</v>
      </c>
      <c r="AV22">
        <v>18</v>
      </c>
      <c r="AW22" t="str">
        <f t="shared" si="23"/>
        <v>Texas Tech</v>
      </c>
      <c r="AX22" t="str">
        <f t="shared" si="24"/>
        <v>y</v>
      </c>
      <c r="AY22">
        <v>19</v>
      </c>
    </row>
    <row r="23" spans="2:52">
      <c r="B23">
        <v>1</v>
      </c>
      <c r="C23">
        <v>1</v>
      </c>
      <c r="D23" t="s">
        <v>182</v>
      </c>
      <c r="E23">
        <v>63.453200000000002</v>
      </c>
      <c r="F23">
        <v>345</v>
      </c>
      <c r="G23">
        <v>64.193799999999996</v>
      </c>
      <c r="H23">
        <v>342</v>
      </c>
      <c r="I23">
        <v>110.218</v>
      </c>
      <c r="J23">
        <v>26</v>
      </c>
      <c r="K23">
        <v>110.416</v>
      </c>
      <c r="L23">
        <v>49</v>
      </c>
      <c r="M23">
        <v>87.264099999999999</v>
      </c>
      <c r="N23">
        <v>3</v>
      </c>
      <c r="O23">
        <v>86.662499999999994</v>
      </c>
      <c r="P23">
        <v>1</v>
      </c>
      <c r="Q23">
        <v>23.753900000000002</v>
      </c>
      <c r="R23">
        <v>9</v>
      </c>
      <c r="S23">
        <f t="shared" si="0"/>
        <v>0.37434676265342021</v>
      </c>
      <c r="T23">
        <f t="shared" si="1"/>
        <v>8</v>
      </c>
      <c r="U23">
        <f t="shared" si="2"/>
        <v>773601.93782097928</v>
      </c>
      <c r="V23">
        <f t="shared" si="3"/>
        <v>111</v>
      </c>
      <c r="W23">
        <f t="shared" si="4"/>
        <v>19.86444393205058</v>
      </c>
      <c r="X23">
        <f t="shared" si="5"/>
        <v>18</v>
      </c>
      <c r="Y23">
        <f t="shared" si="6"/>
        <v>13</v>
      </c>
      <c r="Z23">
        <v>0.94279999999999997</v>
      </c>
      <c r="AA23">
        <f t="shared" si="7"/>
        <v>5</v>
      </c>
      <c r="AB23">
        <v>0.86370000000000002</v>
      </c>
      <c r="AC23">
        <f t="shared" si="8"/>
        <v>0.90325</v>
      </c>
      <c r="AD23">
        <f t="shared" si="9"/>
        <v>20</v>
      </c>
      <c r="AE23">
        <v>0.98409999999999997</v>
      </c>
      <c r="AF23">
        <f t="shared" si="10"/>
        <v>2</v>
      </c>
      <c r="AG23">
        <v>0.71140000000000003</v>
      </c>
      <c r="AH23">
        <f t="shared" si="11"/>
        <v>101</v>
      </c>
      <c r="AI23">
        <f t="shared" si="12"/>
        <v>42.5</v>
      </c>
      <c r="AJ23">
        <f>IF(C23=1,(AI23/Z23),REF)</f>
        <v>45.078489605430633</v>
      </c>
      <c r="AK23">
        <f t="shared" si="13"/>
        <v>30</v>
      </c>
      <c r="AL23">
        <f>IF(B23=1,(AI23/AC23),REF)</f>
        <v>47.052311098809852</v>
      </c>
      <c r="AM23">
        <f t="shared" si="14"/>
        <v>31</v>
      </c>
      <c r="AN23">
        <f t="shared" si="15"/>
        <v>20</v>
      </c>
      <c r="AO23" t="str">
        <f t="shared" si="16"/>
        <v>Loyola Chicago</v>
      </c>
      <c r="AP23">
        <f t="shared" si="17"/>
        <v>0.67231258828016782</v>
      </c>
      <c r="AQ23">
        <f t="shared" si="18"/>
        <v>0.64129603700592386</v>
      </c>
      <c r="AR23">
        <f t="shared" si="19"/>
        <v>0.8452290173563386</v>
      </c>
      <c r="AS23" t="str">
        <f t="shared" si="20"/>
        <v>Loyola Chicago</v>
      </c>
      <c r="AT23">
        <f t="shared" si="21"/>
        <v>22</v>
      </c>
      <c r="AU23">
        <f t="shared" si="22"/>
        <v>20.666666666666668</v>
      </c>
      <c r="AV23">
        <v>19</v>
      </c>
      <c r="AW23" s="414" t="str">
        <f t="shared" si="23"/>
        <v>Loyola Chicago</v>
      </c>
      <c r="AX23" t="str">
        <f t="shared" si="24"/>
        <v>y</v>
      </c>
      <c r="AY23">
        <v>20</v>
      </c>
      <c r="AZ23">
        <v>2</v>
      </c>
    </row>
    <row r="24" spans="2:52">
      <c r="B24" s="417">
        <v>1</v>
      </c>
      <c r="C24" s="417">
        <v>1</v>
      </c>
      <c r="D24" s="417" t="s">
        <v>264</v>
      </c>
      <c r="E24" s="417">
        <v>66.793599999999998</v>
      </c>
      <c r="F24" s="417">
        <v>283</v>
      </c>
      <c r="G24" s="417">
        <v>66.484200000000001</v>
      </c>
      <c r="H24" s="417">
        <v>274</v>
      </c>
      <c r="I24" s="417">
        <v>106.05500000000001</v>
      </c>
      <c r="J24" s="417">
        <v>82</v>
      </c>
      <c r="K24" s="417">
        <v>113.61199999999999</v>
      </c>
      <c r="L24" s="417">
        <v>23</v>
      </c>
      <c r="M24" s="417">
        <v>98.864500000000007</v>
      </c>
      <c r="N24" s="417">
        <v>103</v>
      </c>
      <c r="O24" s="417">
        <v>91.340699999999998</v>
      </c>
      <c r="P24" s="417">
        <v>23</v>
      </c>
      <c r="Q24" s="417">
        <v>22.271599999999999</v>
      </c>
      <c r="R24" s="417">
        <v>13</v>
      </c>
      <c r="S24">
        <f t="shared" si="0"/>
        <v>0.33343464044459348</v>
      </c>
      <c r="T24">
        <f t="shared" si="1"/>
        <v>12</v>
      </c>
      <c r="U24">
        <f t="shared" si="2"/>
        <v>862150.85194531828</v>
      </c>
      <c r="V24">
        <f t="shared" si="3"/>
        <v>37</v>
      </c>
      <c r="W24">
        <f t="shared" si="4"/>
        <v>20.52712303793782</v>
      </c>
      <c r="X24">
        <f t="shared" si="5"/>
        <v>39</v>
      </c>
      <c r="Y24">
        <f t="shared" si="6"/>
        <v>25.5</v>
      </c>
      <c r="Z24" s="417">
        <v>0.87880000000000003</v>
      </c>
      <c r="AA24">
        <f t="shared" si="7"/>
        <v>27</v>
      </c>
      <c r="AB24" s="417">
        <v>0.90269999999999995</v>
      </c>
      <c r="AC24" s="417">
        <f t="shared" si="8"/>
        <v>0.89074999999999993</v>
      </c>
      <c r="AD24">
        <f t="shared" si="9"/>
        <v>25</v>
      </c>
      <c r="AE24">
        <v>0.92179999999999995</v>
      </c>
      <c r="AF24">
        <f t="shared" si="10"/>
        <v>14</v>
      </c>
      <c r="AG24">
        <v>0.84789999999999999</v>
      </c>
      <c r="AH24">
        <f t="shared" si="11"/>
        <v>52</v>
      </c>
      <c r="AI24">
        <f t="shared" si="12"/>
        <v>27.583333333333332</v>
      </c>
      <c r="AJ24" s="417">
        <f>IF(C24=1,(AI24/Z24),REF)</f>
        <v>31.387498103474432</v>
      </c>
      <c r="AK24">
        <f t="shared" si="13"/>
        <v>20</v>
      </c>
      <c r="AL24" s="417">
        <f>IF(B24=1,(AI24/AC24),REF)</f>
        <v>30.966414070539809</v>
      </c>
      <c r="AM24">
        <f t="shared" si="14"/>
        <v>21</v>
      </c>
      <c r="AN24" s="417">
        <f t="shared" si="15"/>
        <v>20</v>
      </c>
      <c r="AO24" s="417" t="str">
        <f t="shared" si="16"/>
        <v>Purdue</v>
      </c>
      <c r="AP24" s="417">
        <f t="shared" si="17"/>
        <v>0.64977497778383675</v>
      </c>
      <c r="AQ24" s="417">
        <f t="shared" si="18"/>
        <v>0.65944020405913573</v>
      </c>
      <c r="AR24">
        <f t="shared" si="19"/>
        <v>0.84409711293769818</v>
      </c>
      <c r="AS24" s="417" t="str">
        <f t="shared" si="20"/>
        <v>Purdue</v>
      </c>
      <c r="AT24">
        <f t="shared" si="21"/>
        <v>23</v>
      </c>
      <c r="AU24" s="417">
        <f t="shared" si="22"/>
        <v>22.666666666666668</v>
      </c>
      <c r="AV24">
        <v>26</v>
      </c>
      <c r="AW24" s="416" t="str">
        <f t="shared" si="23"/>
        <v>Purdue</v>
      </c>
      <c r="AX24" t="str">
        <f t="shared" si="24"/>
        <v/>
      </c>
      <c r="AY24">
        <v>27</v>
      </c>
    </row>
    <row r="25" spans="2:52">
      <c r="B25" s="417">
        <v>1</v>
      </c>
      <c r="C25" s="417">
        <v>1</v>
      </c>
      <c r="D25" s="417" t="s">
        <v>361</v>
      </c>
      <c r="E25" s="417">
        <v>60.790300000000002</v>
      </c>
      <c r="F25" s="417">
        <v>347</v>
      </c>
      <c r="G25" s="417">
        <v>60.0732</v>
      </c>
      <c r="H25" s="417">
        <v>357</v>
      </c>
      <c r="I25" s="417">
        <v>112.42100000000001</v>
      </c>
      <c r="J25" s="417">
        <v>14</v>
      </c>
      <c r="K25" s="417">
        <v>115.637</v>
      </c>
      <c r="L25" s="417">
        <v>12</v>
      </c>
      <c r="M25" s="417">
        <v>98.717299999999994</v>
      </c>
      <c r="N25" s="417">
        <v>97</v>
      </c>
      <c r="O25" s="417">
        <v>92.982399999999998</v>
      </c>
      <c r="P25" s="417">
        <v>33</v>
      </c>
      <c r="Q25" s="417">
        <v>22.654199999999999</v>
      </c>
      <c r="R25" s="417">
        <v>11</v>
      </c>
      <c r="S25">
        <f t="shared" si="0"/>
        <v>0.37266800788941656</v>
      </c>
      <c r="T25">
        <f t="shared" si="1"/>
        <v>9</v>
      </c>
      <c r="U25">
        <f t="shared" si="2"/>
        <v>812882.77117224073</v>
      </c>
      <c r="V25">
        <f t="shared" si="3"/>
        <v>79</v>
      </c>
      <c r="W25">
        <f t="shared" si="4"/>
        <v>23.206354172559085</v>
      </c>
      <c r="X25">
        <f t="shared" si="5"/>
        <v>151</v>
      </c>
      <c r="Y25">
        <f t="shared" si="6"/>
        <v>80</v>
      </c>
      <c r="Z25" s="417">
        <v>0.91139999999999999</v>
      </c>
      <c r="AA25">
        <f t="shared" si="7"/>
        <v>13</v>
      </c>
      <c r="AB25" s="417">
        <v>0.90869999999999995</v>
      </c>
      <c r="AC25" s="417">
        <f t="shared" si="8"/>
        <v>0.91005000000000003</v>
      </c>
      <c r="AD25">
        <f t="shared" si="9"/>
        <v>16</v>
      </c>
      <c r="AE25">
        <v>0.88100000000000001</v>
      </c>
      <c r="AF25">
        <f t="shared" si="10"/>
        <v>30</v>
      </c>
      <c r="AG25">
        <v>0.8679</v>
      </c>
      <c r="AH25">
        <f t="shared" si="11"/>
        <v>47</v>
      </c>
      <c r="AI25">
        <f t="shared" si="12"/>
        <v>43.5</v>
      </c>
      <c r="AJ25" s="417">
        <f>IF(C25=1,(AI25/Z25),REF)</f>
        <v>47.728768926925611</v>
      </c>
      <c r="AK25">
        <f t="shared" si="13"/>
        <v>33</v>
      </c>
      <c r="AL25" s="417">
        <f>IF(B25=1,(AI25/AC25),REF)</f>
        <v>47.799571452118016</v>
      </c>
      <c r="AM25">
        <f t="shared" si="14"/>
        <v>33</v>
      </c>
      <c r="AN25" s="417">
        <f t="shared" si="15"/>
        <v>16</v>
      </c>
      <c r="AO25" s="417" t="str">
        <f t="shared" si="16"/>
        <v>Virginia</v>
      </c>
      <c r="AP25" s="417">
        <f t="shared" si="17"/>
        <v>0.64621882565579047</v>
      </c>
      <c r="AQ25" s="417">
        <f t="shared" si="18"/>
        <v>0.64510667494019891</v>
      </c>
      <c r="AR25">
        <f t="shared" si="19"/>
        <v>0.83946441813679507</v>
      </c>
      <c r="AS25" s="417" t="str">
        <f t="shared" si="20"/>
        <v>Virginia</v>
      </c>
      <c r="AT25">
        <f t="shared" si="21"/>
        <v>24</v>
      </c>
      <c r="AU25" s="417">
        <f t="shared" si="22"/>
        <v>18.666666666666668</v>
      </c>
      <c r="AV25">
        <v>13</v>
      </c>
      <c r="AW25" s="416" t="str">
        <f t="shared" si="23"/>
        <v>Virginia</v>
      </c>
      <c r="AX25" t="str">
        <f t="shared" si="24"/>
        <v>y</v>
      </c>
      <c r="AY25">
        <v>21</v>
      </c>
    </row>
    <row r="26" spans="2:52">
      <c r="B26">
        <v>1</v>
      </c>
      <c r="C26">
        <v>1</v>
      </c>
      <c r="D26" t="s">
        <v>163</v>
      </c>
      <c r="E26">
        <v>69.383899999999997</v>
      </c>
      <c r="F26">
        <v>169</v>
      </c>
      <c r="G26">
        <v>68.262900000000002</v>
      </c>
      <c r="H26">
        <v>186</v>
      </c>
      <c r="I26">
        <v>104.203</v>
      </c>
      <c r="J26">
        <v>109</v>
      </c>
      <c r="K26">
        <v>109.61499999999999</v>
      </c>
      <c r="L26">
        <v>59</v>
      </c>
      <c r="M26">
        <v>94.830399999999997</v>
      </c>
      <c r="N26">
        <v>39</v>
      </c>
      <c r="O26">
        <v>88.5839</v>
      </c>
      <c r="P26">
        <v>6</v>
      </c>
      <c r="Q26">
        <v>21.031300000000002</v>
      </c>
      <c r="R26">
        <v>22</v>
      </c>
      <c r="S26">
        <f t="shared" si="0"/>
        <v>0.30311210525784793</v>
      </c>
      <c r="T26">
        <f t="shared" si="1"/>
        <v>23</v>
      </c>
      <c r="U26">
        <f t="shared" si="2"/>
        <v>833678.65809857729</v>
      </c>
      <c r="V26">
        <f t="shared" si="3"/>
        <v>55</v>
      </c>
      <c r="W26">
        <f t="shared" si="4"/>
        <v>18.815205548694255</v>
      </c>
      <c r="X26">
        <f t="shared" si="5"/>
        <v>9</v>
      </c>
      <c r="Y26">
        <f t="shared" si="6"/>
        <v>16</v>
      </c>
      <c r="Z26">
        <v>0.87290000000000001</v>
      </c>
      <c r="AA26">
        <f t="shared" si="7"/>
        <v>33</v>
      </c>
      <c r="AB26">
        <v>0.9163</v>
      </c>
      <c r="AC26">
        <f t="shared" si="8"/>
        <v>0.89460000000000006</v>
      </c>
      <c r="AD26">
        <f t="shared" si="9"/>
        <v>24</v>
      </c>
      <c r="AE26">
        <v>0.91769999999999996</v>
      </c>
      <c r="AF26">
        <f t="shared" si="10"/>
        <v>15</v>
      </c>
      <c r="AG26">
        <v>0.76629999999999998</v>
      </c>
      <c r="AH26">
        <f t="shared" si="11"/>
        <v>78</v>
      </c>
      <c r="AI26">
        <f t="shared" si="12"/>
        <v>35.166666666666664</v>
      </c>
      <c r="AJ26">
        <f>IF(C26=1,(AI26/Z26),REF)</f>
        <v>40.287165387405963</v>
      </c>
      <c r="AK26">
        <f t="shared" si="13"/>
        <v>26</v>
      </c>
      <c r="AL26">
        <f>IF(B26=1,(AI26/AC26),REF)</f>
        <v>39.309933676130854</v>
      </c>
      <c r="AM26">
        <f t="shared" si="14"/>
        <v>25</v>
      </c>
      <c r="AN26">
        <f t="shared" si="15"/>
        <v>24</v>
      </c>
      <c r="AO26" t="str">
        <f t="shared" si="16"/>
        <v>Kansas</v>
      </c>
      <c r="AP26">
        <f t="shared" si="17"/>
        <v>0.62950100401020859</v>
      </c>
      <c r="AQ26">
        <f t="shared" si="18"/>
        <v>0.64667689530503258</v>
      </c>
      <c r="AR26">
        <f t="shared" si="19"/>
        <v>0.83551161070248248</v>
      </c>
      <c r="AS26" t="str">
        <f t="shared" si="20"/>
        <v>Kansas</v>
      </c>
      <c r="AT26">
        <f t="shared" si="21"/>
        <v>25</v>
      </c>
      <c r="AU26">
        <f t="shared" si="22"/>
        <v>24.333333333333332</v>
      </c>
      <c r="AV26">
        <v>28</v>
      </c>
      <c r="AW26" s="418" t="str">
        <f t="shared" si="23"/>
        <v>Kansas</v>
      </c>
      <c r="AX26" t="str">
        <f t="shared" si="24"/>
        <v/>
      </c>
      <c r="AY26">
        <v>28</v>
      </c>
    </row>
    <row r="27" spans="2:52">
      <c r="B27">
        <v>1</v>
      </c>
      <c r="C27">
        <v>1</v>
      </c>
      <c r="D27" t="s">
        <v>47</v>
      </c>
      <c r="E27">
        <v>68.287400000000005</v>
      </c>
      <c r="F27">
        <v>211</v>
      </c>
      <c r="G27">
        <v>68.026700000000005</v>
      </c>
      <c r="H27">
        <v>197</v>
      </c>
      <c r="I27">
        <v>109.611</v>
      </c>
      <c r="J27">
        <v>34</v>
      </c>
      <c r="K27">
        <v>113.405</v>
      </c>
      <c r="L27">
        <v>25</v>
      </c>
      <c r="M27">
        <v>99.788700000000006</v>
      </c>
      <c r="N27">
        <v>127</v>
      </c>
      <c r="O27">
        <v>97.467100000000002</v>
      </c>
      <c r="P27">
        <v>85</v>
      </c>
      <c r="Q27">
        <v>15.9375</v>
      </c>
      <c r="R27">
        <v>43</v>
      </c>
      <c r="S27">
        <f t="shared" si="0"/>
        <v>0.23339444758476671</v>
      </c>
      <c r="T27">
        <f t="shared" si="1"/>
        <v>43</v>
      </c>
      <c r="U27">
        <f t="shared" si="2"/>
        <v>878223.35716278513</v>
      </c>
      <c r="V27">
        <f t="shared" si="3"/>
        <v>29</v>
      </c>
      <c r="W27">
        <f t="shared" si="4"/>
        <v>22.275747864015582</v>
      </c>
      <c r="X27">
        <f t="shared" si="5"/>
        <v>99</v>
      </c>
      <c r="Y27">
        <f t="shared" si="6"/>
        <v>71</v>
      </c>
      <c r="Z27">
        <v>0.90459999999999996</v>
      </c>
      <c r="AA27">
        <f t="shared" si="7"/>
        <v>16</v>
      </c>
      <c r="AB27">
        <v>0.89500000000000002</v>
      </c>
      <c r="AC27">
        <f t="shared" si="8"/>
        <v>0.89979999999999993</v>
      </c>
      <c r="AD27">
        <f t="shared" si="9"/>
        <v>23</v>
      </c>
      <c r="AE27">
        <v>0.82550000000000001</v>
      </c>
      <c r="AF27">
        <f t="shared" si="10"/>
        <v>48</v>
      </c>
      <c r="AG27">
        <v>0.85470000000000002</v>
      </c>
      <c r="AH27">
        <f t="shared" si="11"/>
        <v>51</v>
      </c>
      <c r="AI27">
        <f t="shared" si="12"/>
        <v>44.166666666666664</v>
      </c>
      <c r="AJ27">
        <f>IF(C27=1,(AI27/Z27),REF)</f>
        <v>48.824526494214751</v>
      </c>
      <c r="AK27">
        <f t="shared" si="13"/>
        <v>34</v>
      </c>
      <c r="AL27">
        <f>IF(B27=1,(AI27/AC27),REF)</f>
        <v>49.084981847818035</v>
      </c>
      <c r="AM27">
        <f t="shared" si="14"/>
        <v>34</v>
      </c>
      <c r="AN27">
        <f t="shared" si="15"/>
        <v>23</v>
      </c>
      <c r="AO27" t="str">
        <f t="shared" si="16"/>
        <v>Arizona</v>
      </c>
      <c r="AP27">
        <f t="shared" si="17"/>
        <v>0.63994313445856377</v>
      </c>
      <c r="AQ27">
        <f t="shared" si="18"/>
        <v>0.63615040386352439</v>
      </c>
      <c r="AR27">
        <f t="shared" si="19"/>
        <v>0.83548951786192804</v>
      </c>
      <c r="AS27" t="str">
        <f t="shared" si="20"/>
        <v>Arizona</v>
      </c>
      <c r="AT27">
        <f t="shared" si="21"/>
        <v>26</v>
      </c>
      <c r="AU27">
        <f t="shared" si="22"/>
        <v>24</v>
      </c>
      <c r="AV27">
        <v>27</v>
      </c>
      <c r="AW27" t="str">
        <f t="shared" si="23"/>
        <v>Arizona</v>
      </c>
      <c r="AX27" t="str">
        <f t="shared" si="24"/>
        <v>y</v>
      </c>
      <c r="AY27">
        <v>22</v>
      </c>
    </row>
    <row r="28" spans="2:52">
      <c r="B28">
        <v>1</v>
      </c>
      <c r="C28">
        <v>1</v>
      </c>
      <c r="D28" t="s">
        <v>304</v>
      </c>
      <c r="E28">
        <v>65.165599999999998</v>
      </c>
      <c r="F28">
        <v>329</v>
      </c>
      <c r="G28">
        <v>65.159499999999994</v>
      </c>
      <c r="H28">
        <v>319</v>
      </c>
      <c r="I28">
        <v>108.48699999999999</v>
      </c>
      <c r="J28">
        <v>45</v>
      </c>
      <c r="K28">
        <v>111.309</v>
      </c>
      <c r="L28">
        <v>38</v>
      </c>
      <c r="M28">
        <v>92.637299999999996</v>
      </c>
      <c r="N28">
        <v>17</v>
      </c>
      <c r="O28">
        <v>90.488500000000002</v>
      </c>
      <c r="P28">
        <v>17</v>
      </c>
      <c r="Q28">
        <v>20.820399999999999</v>
      </c>
      <c r="R28">
        <v>25</v>
      </c>
      <c r="S28">
        <f t="shared" si="0"/>
        <v>0.31950139337319072</v>
      </c>
      <c r="T28">
        <f t="shared" si="1"/>
        <v>17</v>
      </c>
      <c r="U28">
        <f t="shared" si="2"/>
        <v>807381.80950545357</v>
      </c>
      <c r="V28">
        <f t="shared" si="3"/>
        <v>85</v>
      </c>
      <c r="W28">
        <f t="shared" si="4"/>
        <v>20.726741179042637</v>
      </c>
      <c r="X28">
        <f t="shared" si="5"/>
        <v>47</v>
      </c>
      <c r="Y28">
        <f t="shared" si="6"/>
        <v>32</v>
      </c>
      <c r="Z28">
        <v>0.87329999999999997</v>
      </c>
      <c r="AA28">
        <f t="shared" si="7"/>
        <v>31</v>
      </c>
      <c r="AB28">
        <v>0.90759999999999996</v>
      </c>
      <c r="AC28">
        <f t="shared" si="8"/>
        <v>0.89044999999999996</v>
      </c>
      <c r="AD28">
        <f t="shared" si="9"/>
        <v>26</v>
      </c>
      <c r="AE28">
        <v>0.92579999999999996</v>
      </c>
      <c r="AF28">
        <f t="shared" si="10"/>
        <v>13</v>
      </c>
      <c r="AG28">
        <v>0.86950000000000005</v>
      </c>
      <c r="AH28">
        <f t="shared" si="11"/>
        <v>46</v>
      </c>
      <c r="AI28">
        <f t="shared" si="12"/>
        <v>36.5</v>
      </c>
      <c r="AJ28">
        <f>IF(C28=1,(AI28/Z28),REF)</f>
        <v>41.795488377418984</v>
      </c>
      <c r="AK28">
        <f t="shared" si="13"/>
        <v>28</v>
      </c>
      <c r="AL28">
        <f>IF(B28=1,(AI28/AC28),REF)</f>
        <v>40.990510416081761</v>
      </c>
      <c r="AM28">
        <f t="shared" si="14"/>
        <v>27</v>
      </c>
      <c r="AN28">
        <f t="shared" si="15"/>
        <v>26</v>
      </c>
      <c r="AO28" t="str">
        <f t="shared" si="16"/>
        <v>St. Bonaventure</v>
      </c>
      <c r="AP28">
        <f t="shared" si="17"/>
        <v>0.62747889704177851</v>
      </c>
      <c r="AQ28">
        <f t="shared" si="18"/>
        <v>0.64098798284147174</v>
      </c>
      <c r="AR28">
        <f t="shared" si="19"/>
        <v>0.83348858161642114</v>
      </c>
      <c r="AS28" t="str">
        <f t="shared" si="20"/>
        <v>St. Bonaventure</v>
      </c>
      <c r="AT28">
        <f t="shared" si="21"/>
        <v>27</v>
      </c>
      <c r="AU28">
        <f t="shared" si="22"/>
        <v>26.333333333333332</v>
      </c>
      <c r="AV28">
        <v>24</v>
      </c>
      <c r="AW28" t="str">
        <f t="shared" si="23"/>
        <v>St. Bonaventure</v>
      </c>
      <c r="AX28" t="str">
        <f t="shared" si="24"/>
        <v/>
      </c>
      <c r="AY28">
        <v>29</v>
      </c>
    </row>
    <row r="29" spans="2:52">
      <c r="B29">
        <v>1</v>
      </c>
      <c r="C29">
        <v>1</v>
      </c>
      <c r="D29" t="s">
        <v>253</v>
      </c>
      <c r="E29">
        <v>67.856200000000001</v>
      </c>
      <c r="F29">
        <v>233</v>
      </c>
      <c r="G29">
        <v>67.235500000000002</v>
      </c>
      <c r="H29">
        <v>242</v>
      </c>
      <c r="I29">
        <v>109.767</v>
      </c>
      <c r="J29">
        <v>30</v>
      </c>
      <c r="K29">
        <v>114.453</v>
      </c>
      <c r="L29">
        <v>16</v>
      </c>
      <c r="M29">
        <v>99.889099999999999</v>
      </c>
      <c r="N29">
        <v>129</v>
      </c>
      <c r="O29">
        <v>96.772800000000004</v>
      </c>
      <c r="P29">
        <v>76</v>
      </c>
      <c r="Q29">
        <v>17.6799</v>
      </c>
      <c r="R29">
        <v>36</v>
      </c>
      <c r="S29">
        <f t="shared" si="0"/>
        <v>0.26055393611784922</v>
      </c>
      <c r="T29">
        <f t="shared" si="1"/>
        <v>34</v>
      </c>
      <c r="U29">
        <f t="shared" si="2"/>
        <v>888881.55966374592</v>
      </c>
      <c r="V29">
        <f t="shared" si="3"/>
        <v>23</v>
      </c>
      <c r="W29">
        <f t="shared" si="4"/>
        <v>22.162347286539685</v>
      </c>
      <c r="X29">
        <f t="shared" si="5"/>
        <v>92</v>
      </c>
      <c r="Y29">
        <f t="shared" si="6"/>
        <v>63</v>
      </c>
      <c r="Z29">
        <v>0.87709999999999999</v>
      </c>
      <c r="AA29">
        <f t="shared" si="7"/>
        <v>29</v>
      </c>
      <c r="AB29">
        <v>0.87909999999999999</v>
      </c>
      <c r="AC29">
        <f t="shared" si="8"/>
        <v>0.87809999999999999</v>
      </c>
      <c r="AD29">
        <f t="shared" si="9"/>
        <v>30</v>
      </c>
      <c r="AE29">
        <v>0.89239999999999997</v>
      </c>
      <c r="AF29">
        <f t="shared" si="10"/>
        <v>27</v>
      </c>
      <c r="AG29">
        <v>0.90239999999999998</v>
      </c>
      <c r="AH29">
        <f t="shared" si="11"/>
        <v>32</v>
      </c>
      <c r="AI29">
        <f t="shared" si="12"/>
        <v>34.833333333333336</v>
      </c>
      <c r="AJ29">
        <f>IF(C29=1,(AI29/Z29),REF)</f>
        <v>39.714209706228864</v>
      </c>
      <c r="AK29">
        <f t="shared" si="13"/>
        <v>24</v>
      </c>
      <c r="AL29">
        <f>IF(B29=1,(AI29/AC29),REF)</f>
        <v>39.66898227233041</v>
      </c>
      <c r="AM29">
        <f t="shared" si="14"/>
        <v>26</v>
      </c>
      <c r="AN29">
        <f t="shared" si="15"/>
        <v>24</v>
      </c>
      <c r="AO29" t="str">
        <f t="shared" si="16"/>
        <v>Oregon</v>
      </c>
      <c r="AP29">
        <f t="shared" si="17"/>
        <v>0.63343655621581374</v>
      </c>
      <c r="AQ29">
        <f t="shared" si="18"/>
        <v>0.63417271558867294</v>
      </c>
      <c r="AR29">
        <f t="shared" si="19"/>
        <v>0.8332631278537409</v>
      </c>
      <c r="AS29" t="str">
        <f t="shared" si="20"/>
        <v>Oregon</v>
      </c>
      <c r="AT29">
        <f t="shared" si="21"/>
        <v>28</v>
      </c>
      <c r="AU29">
        <f t="shared" si="22"/>
        <v>27.333333333333332</v>
      </c>
      <c r="AV29">
        <v>30</v>
      </c>
      <c r="AW29" s="414" t="str">
        <f t="shared" si="23"/>
        <v>Oregon</v>
      </c>
      <c r="AX29" t="str">
        <f t="shared" si="24"/>
        <v/>
      </c>
      <c r="AY29">
        <v>30</v>
      </c>
      <c r="AZ29">
        <v>2</v>
      </c>
    </row>
    <row r="30" spans="2:52">
      <c r="B30">
        <v>1</v>
      </c>
      <c r="C30">
        <v>1</v>
      </c>
      <c r="D30" t="s">
        <v>250</v>
      </c>
      <c r="E30">
        <v>72.816400000000002</v>
      </c>
      <c r="F30">
        <v>36</v>
      </c>
      <c r="G30">
        <v>71.952399999999997</v>
      </c>
      <c r="H30">
        <v>43</v>
      </c>
      <c r="I30">
        <v>103.792</v>
      </c>
      <c r="J30">
        <v>121</v>
      </c>
      <c r="K30">
        <v>110.059</v>
      </c>
      <c r="L30">
        <v>54</v>
      </c>
      <c r="M30">
        <v>98.173699999999997</v>
      </c>
      <c r="N30">
        <v>84</v>
      </c>
      <c r="O30">
        <v>91.292299999999997</v>
      </c>
      <c r="P30">
        <v>22</v>
      </c>
      <c r="Q30">
        <v>18.767099999999999</v>
      </c>
      <c r="R30">
        <v>30</v>
      </c>
      <c r="S30">
        <f t="shared" si="0"/>
        <v>0.2577262814420927</v>
      </c>
      <c r="T30">
        <f t="shared" si="1"/>
        <v>36</v>
      </c>
      <c r="U30">
        <f t="shared" si="2"/>
        <v>882023.85034588841</v>
      </c>
      <c r="V30">
        <f t="shared" si="3"/>
        <v>26</v>
      </c>
      <c r="W30">
        <f t="shared" si="4"/>
        <v>18.813319634184115</v>
      </c>
      <c r="X30">
        <f t="shared" si="5"/>
        <v>8</v>
      </c>
      <c r="Y30">
        <f t="shared" si="6"/>
        <v>22</v>
      </c>
      <c r="Z30">
        <v>0.88139999999999996</v>
      </c>
      <c r="AA30">
        <f t="shared" si="7"/>
        <v>26</v>
      </c>
      <c r="AB30">
        <v>0.86140000000000005</v>
      </c>
      <c r="AC30">
        <f t="shared" si="8"/>
        <v>0.87139999999999995</v>
      </c>
      <c r="AD30">
        <f t="shared" si="9"/>
        <v>33</v>
      </c>
      <c r="AE30">
        <v>0.86909999999999998</v>
      </c>
      <c r="AF30">
        <f t="shared" si="10"/>
        <v>33</v>
      </c>
      <c r="AG30">
        <v>0.79630000000000001</v>
      </c>
      <c r="AH30">
        <f t="shared" si="11"/>
        <v>66</v>
      </c>
      <c r="AI30">
        <f t="shared" si="12"/>
        <v>36</v>
      </c>
      <c r="AJ30">
        <f>IF(C30=1,(AI30/Z30),REF)</f>
        <v>40.844111640571818</v>
      </c>
      <c r="AK30">
        <f t="shared" si="13"/>
        <v>27</v>
      </c>
      <c r="AL30">
        <f>IF(B30=1,(AI30/AC30),REF)</f>
        <v>41.312829928850128</v>
      </c>
      <c r="AM30">
        <f t="shared" si="14"/>
        <v>28</v>
      </c>
      <c r="AN30">
        <f t="shared" si="15"/>
        <v>27</v>
      </c>
      <c r="AO30" t="str">
        <f t="shared" si="16"/>
        <v>Oklahoma St.</v>
      </c>
      <c r="AP30">
        <f t="shared" si="17"/>
        <v>0.63475876351013905</v>
      </c>
      <c r="AQ30">
        <f t="shared" si="18"/>
        <v>0.62678377097698479</v>
      </c>
      <c r="AR30">
        <f t="shared" si="19"/>
        <v>0.83166564339191307</v>
      </c>
      <c r="AS30" t="str">
        <f t="shared" si="20"/>
        <v>Oklahoma St.</v>
      </c>
      <c r="AT30">
        <f t="shared" si="21"/>
        <v>29</v>
      </c>
      <c r="AU30">
        <f t="shared" si="22"/>
        <v>29.666666666666668</v>
      </c>
      <c r="AV30">
        <v>31</v>
      </c>
      <c r="AW30" t="str">
        <f t="shared" si="23"/>
        <v>Oklahoma St.</v>
      </c>
      <c r="AX30" t="str">
        <f t="shared" si="24"/>
        <v/>
      </c>
      <c r="AY30">
        <v>31</v>
      </c>
    </row>
    <row r="31" spans="2:52">
      <c r="B31">
        <v>1</v>
      </c>
      <c r="C31">
        <v>1</v>
      </c>
      <c r="D31" t="s">
        <v>118</v>
      </c>
      <c r="E31">
        <v>70.690799999999996</v>
      </c>
      <c r="F31">
        <v>103</v>
      </c>
      <c r="G31">
        <v>68.647900000000007</v>
      </c>
      <c r="H31">
        <v>165</v>
      </c>
      <c r="I31">
        <v>104.562</v>
      </c>
      <c r="J31">
        <v>100</v>
      </c>
      <c r="K31">
        <v>110.97499999999999</v>
      </c>
      <c r="L31">
        <v>40</v>
      </c>
      <c r="M31">
        <v>98.870599999999996</v>
      </c>
      <c r="N31">
        <v>105</v>
      </c>
      <c r="O31">
        <v>93.422700000000006</v>
      </c>
      <c r="P31">
        <v>37</v>
      </c>
      <c r="Q31">
        <v>17.552199999999999</v>
      </c>
      <c r="R31">
        <v>37</v>
      </c>
      <c r="S31">
        <f t="shared" si="0"/>
        <v>0.24829680807120572</v>
      </c>
      <c r="T31">
        <f t="shared" si="1"/>
        <v>38</v>
      </c>
      <c r="U31">
        <f t="shared" si="2"/>
        <v>870589.05704174994</v>
      </c>
      <c r="V31">
        <f t="shared" si="3"/>
        <v>34</v>
      </c>
      <c r="W31">
        <f t="shared" si="4"/>
        <v>20.107633781509779</v>
      </c>
      <c r="X31">
        <f t="shared" si="5"/>
        <v>23</v>
      </c>
      <c r="Y31">
        <f t="shared" si="6"/>
        <v>30.5</v>
      </c>
      <c r="Z31">
        <v>0.85780000000000001</v>
      </c>
      <c r="AA31">
        <f t="shared" si="7"/>
        <v>37</v>
      </c>
      <c r="AB31">
        <v>0.89429999999999998</v>
      </c>
      <c r="AC31">
        <f t="shared" si="8"/>
        <v>0.87605</v>
      </c>
      <c r="AD31">
        <f t="shared" si="9"/>
        <v>31</v>
      </c>
      <c r="AE31">
        <v>0.84830000000000005</v>
      </c>
      <c r="AF31">
        <f t="shared" si="10"/>
        <v>42</v>
      </c>
      <c r="AG31">
        <v>0.90629999999999999</v>
      </c>
      <c r="AH31">
        <f t="shared" si="11"/>
        <v>30</v>
      </c>
      <c r="AI31">
        <f t="shared" si="12"/>
        <v>34.25</v>
      </c>
      <c r="AJ31">
        <f>IF(C31=1,(AI31/Z31),REF)</f>
        <v>39.927722079738864</v>
      </c>
      <c r="AK31">
        <f t="shared" si="13"/>
        <v>25</v>
      </c>
      <c r="AL31">
        <f>IF(B31=1,(AI31/AC31),REF)</f>
        <v>39.095942012442215</v>
      </c>
      <c r="AM31">
        <f t="shared" si="14"/>
        <v>24</v>
      </c>
      <c r="AN31">
        <f t="shared" si="15"/>
        <v>24</v>
      </c>
      <c r="AO31" t="str">
        <f t="shared" si="16"/>
        <v>Florida</v>
      </c>
      <c r="AP31">
        <f t="shared" si="17"/>
        <v>0.61916613283486011</v>
      </c>
      <c r="AQ31">
        <f t="shared" si="18"/>
        <v>0.63361347917726119</v>
      </c>
      <c r="AR31">
        <f t="shared" si="19"/>
        <v>0.82935004493437103</v>
      </c>
      <c r="AS31" t="str">
        <f t="shared" si="20"/>
        <v>Florida</v>
      </c>
      <c r="AT31">
        <f t="shared" si="21"/>
        <v>30</v>
      </c>
      <c r="AU31">
        <f t="shared" si="22"/>
        <v>28.333333333333332</v>
      </c>
      <c r="AV31">
        <v>29</v>
      </c>
      <c r="AW31" t="str">
        <f t="shared" si="23"/>
        <v>Florida</v>
      </c>
      <c r="AX31" t="str">
        <f t="shared" si="24"/>
        <v/>
      </c>
      <c r="AY31">
        <v>32</v>
      </c>
    </row>
    <row r="32" spans="2:52">
      <c r="B32">
        <v>1</v>
      </c>
      <c r="C32">
        <v>1</v>
      </c>
      <c r="D32" t="s">
        <v>185</v>
      </c>
      <c r="E32">
        <v>72.776200000000003</v>
      </c>
      <c r="F32">
        <v>38</v>
      </c>
      <c r="G32">
        <v>70.757400000000004</v>
      </c>
      <c r="H32">
        <v>78</v>
      </c>
      <c r="I32">
        <v>112.749</v>
      </c>
      <c r="J32">
        <v>13</v>
      </c>
      <c r="K32">
        <v>119.771</v>
      </c>
      <c r="L32">
        <v>5</v>
      </c>
      <c r="M32">
        <v>103.154</v>
      </c>
      <c r="N32">
        <v>221</v>
      </c>
      <c r="O32">
        <v>100.181</v>
      </c>
      <c r="P32">
        <v>125</v>
      </c>
      <c r="Q32">
        <v>19.5899</v>
      </c>
      <c r="R32">
        <v>29</v>
      </c>
      <c r="S32">
        <f t="shared" si="0"/>
        <v>0.26918140820762837</v>
      </c>
      <c r="T32">
        <f t="shared" si="1"/>
        <v>31</v>
      </c>
      <c r="U32">
        <f t="shared" si="2"/>
        <v>1043981.3165047043</v>
      </c>
      <c r="V32">
        <f t="shared" si="3"/>
        <v>4</v>
      </c>
      <c r="W32">
        <f t="shared" si="4"/>
        <v>21.84073275101354</v>
      </c>
      <c r="X32">
        <f t="shared" si="5"/>
        <v>80</v>
      </c>
      <c r="Y32">
        <f t="shared" si="6"/>
        <v>55.5</v>
      </c>
      <c r="Z32">
        <v>0.84719999999999995</v>
      </c>
      <c r="AA32">
        <f t="shared" si="7"/>
        <v>45</v>
      </c>
      <c r="AB32">
        <v>0.91469999999999996</v>
      </c>
      <c r="AC32">
        <f t="shared" si="8"/>
        <v>0.8809499999999999</v>
      </c>
      <c r="AD32">
        <f t="shared" si="9"/>
        <v>29</v>
      </c>
      <c r="AE32">
        <v>0.85399999999999998</v>
      </c>
      <c r="AF32">
        <f t="shared" si="10"/>
        <v>39</v>
      </c>
      <c r="AG32">
        <v>0.87309999999999999</v>
      </c>
      <c r="AH32">
        <f t="shared" si="11"/>
        <v>42</v>
      </c>
      <c r="AI32">
        <f t="shared" si="12"/>
        <v>33.416666666666664</v>
      </c>
      <c r="AJ32">
        <f>IF(C32=1,(AI32/Z32),REF)</f>
        <v>39.443657538558391</v>
      </c>
      <c r="AK32">
        <f t="shared" si="13"/>
        <v>23</v>
      </c>
      <c r="AL32">
        <f>IF(B32=1,(AI32/AC32),REF)</f>
        <v>37.93253495279717</v>
      </c>
      <c r="AM32">
        <f t="shared" si="14"/>
        <v>23</v>
      </c>
      <c r="AN32">
        <f t="shared" si="15"/>
        <v>23</v>
      </c>
      <c r="AO32" t="str">
        <f t="shared" si="16"/>
        <v>LSU</v>
      </c>
      <c r="AP32">
        <f t="shared" si="17"/>
        <v>0.61226133472412714</v>
      </c>
      <c r="AQ32">
        <f t="shared" si="18"/>
        <v>0.63908519245753737</v>
      </c>
      <c r="AR32">
        <f t="shared" si="19"/>
        <v>0.82897042921193986</v>
      </c>
      <c r="AS32" t="str">
        <f t="shared" si="20"/>
        <v>LSU</v>
      </c>
      <c r="AT32">
        <f t="shared" si="21"/>
        <v>31</v>
      </c>
      <c r="AU32">
        <f t="shared" si="22"/>
        <v>27.666666666666668</v>
      </c>
      <c r="AV32">
        <v>32</v>
      </c>
      <c r="AW32" t="str">
        <f t="shared" si="23"/>
        <v>LSU</v>
      </c>
      <c r="AX32" t="str">
        <f t="shared" si="24"/>
        <v/>
      </c>
      <c r="AY32">
        <v>33</v>
      </c>
    </row>
    <row r="33" spans="2:52">
      <c r="B33">
        <v>1</v>
      </c>
      <c r="C33">
        <v>1</v>
      </c>
      <c r="D33" t="s">
        <v>105</v>
      </c>
      <c r="E33">
        <v>69.073400000000007</v>
      </c>
      <c r="F33">
        <v>180</v>
      </c>
      <c r="G33">
        <v>68.865899999999996</v>
      </c>
      <c r="H33">
        <v>153</v>
      </c>
      <c r="I33">
        <v>109.619</v>
      </c>
      <c r="J33">
        <v>33</v>
      </c>
      <c r="K33">
        <v>114.798</v>
      </c>
      <c r="L33">
        <v>15</v>
      </c>
      <c r="M33">
        <v>101.786</v>
      </c>
      <c r="N33">
        <v>188</v>
      </c>
      <c r="O33">
        <v>96.615899999999996</v>
      </c>
      <c r="P33">
        <v>75</v>
      </c>
      <c r="Q33">
        <v>18.182200000000002</v>
      </c>
      <c r="R33">
        <v>33</v>
      </c>
      <c r="S33">
        <f t="shared" si="0"/>
        <v>0.26322868137372712</v>
      </c>
      <c r="T33">
        <f t="shared" si="1"/>
        <v>33</v>
      </c>
      <c r="U33">
        <f t="shared" si="2"/>
        <v>910289.38330701378</v>
      </c>
      <c r="V33">
        <f t="shared" si="3"/>
        <v>18</v>
      </c>
      <c r="W33">
        <f t="shared" si="4"/>
        <v>21.715354934923909</v>
      </c>
      <c r="X33">
        <f t="shared" si="5"/>
        <v>73</v>
      </c>
      <c r="Y33">
        <f t="shared" si="6"/>
        <v>53</v>
      </c>
      <c r="Z33">
        <v>0.88770000000000004</v>
      </c>
      <c r="AA33">
        <f t="shared" si="7"/>
        <v>23</v>
      </c>
      <c r="AB33">
        <v>0.83809999999999996</v>
      </c>
      <c r="AC33">
        <f t="shared" si="8"/>
        <v>0.8629</v>
      </c>
      <c r="AD33">
        <f t="shared" si="9"/>
        <v>38</v>
      </c>
      <c r="AE33">
        <v>0.93340000000000001</v>
      </c>
      <c r="AF33">
        <f t="shared" si="10"/>
        <v>9</v>
      </c>
      <c r="AG33">
        <v>0.72209999999999996</v>
      </c>
      <c r="AH33">
        <f t="shared" si="11"/>
        <v>96</v>
      </c>
      <c r="AI33">
        <f t="shared" si="12"/>
        <v>41.166666666666664</v>
      </c>
      <c r="AJ33">
        <f>IF(C33=1,(AI33/Z33),REF)</f>
        <v>46.374525928429271</v>
      </c>
      <c r="AK33">
        <f t="shared" si="13"/>
        <v>32</v>
      </c>
      <c r="AL33">
        <f>IF(B33=1,(AI33/AC33),REF)</f>
        <v>47.707343454243443</v>
      </c>
      <c r="AM33">
        <f t="shared" si="14"/>
        <v>32</v>
      </c>
      <c r="AN33">
        <f t="shared" si="15"/>
        <v>32</v>
      </c>
      <c r="AO33" t="str">
        <f t="shared" si="16"/>
        <v>Duke</v>
      </c>
      <c r="AP33">
        <f t="shared" si="17"/>
        <v>0.63122890301644108</v>
      </c>
      <c r="AQ33">
        <f t="shared" si="18"/>
        <v>0.61180162682807138</v>
      </c>
      <c r="AR33">
        <f t="shared" si="19"/>
        <v>0.82676240494344388</v>
      </c>
      <c r="AS33" t="str">
        <f t="shared" si="20"/>
        <v>Duke</v>
      </c>
      <c r="AT33">
        <f t="shared" si="21"/>
        <v>32</v>
      </c>
      <c r="AU33">
        <f t="shared" si="22"/>
        <v>34</v>
      </c>
      <c r="AV33">
        <v>40</v>
      </c>
      <c r="AW33" t="str">
        <f t="shared" si="23"/>
        <v>Duke</v>
      </c>
      <c r="AX33" t="str">
        <f t="shared" si="24"/>
        <v/>
      </c>
      <c r="AY33">
        <v>34</v>
      </c>
    </row>
    <row r="34" spans="2:52">
      <c r="B34">
        <v>1</v>
      </c>
      <c r="C34">
        <v>1</v>
      </c>
      <c r="D34" t="s">
        <v>133</v>
      </c>
      <c r="E34">
        <v>68.008899999999997</v>
      </c>
      <c r="F34">
        <v>226</v>
      </c>
      <c r="G34">
        <v>67.7637</v>
      </c>
      <c r="H34">
        <v>215</v>
      </c>
      <c r="I34">
        <v>108.19799999999999</v>
      </c>
      <c r="J34">
        <v>49</v>
      </c>
      <c r="K34">
        <v>113.33199999999999</v>
      </c>
      <c r="L34">
        <v>27</v>
      </c>
      <c r="M34">
        <v>100.068</v>
      </c>
      <c r="N34">
        <v>133</v>
      </c>
      <c r="O34">
        <v>94.783000000000001</v>
      </c>
      <c r="P34">
        <v>52</v>
      </c>
      <c r="Q34">
        <v>18.549399999999999</v>
      </c>
      <c r="R34">
        <v>32</v>
      </c>
      <c r="S34">
        <f t="shared" si="0"/>
        <v>0.27274371442561185</v>
      </c>
      <c r="T34">
        <f t="shared" si="1"/>
        <v>30</v>
      </c>
      <c r="U34">
        <f t="shared" si="2"/>
        <v>873515.98409779347</v>
      </c>
      <c r="V34">
        <f t="shared" si="3"/>
        <v>32</v>
      </c>
      <c r="W34">
        <f t="shared" si="4"/>
        <v>21.389615137434344</v>
      </c>
      <c r="X34">
        <f t="shared" si="5"/>
        <v>65</v>
      </c>
      <c r="Y34">
        <f t="shared" si="6"/>
        <v>47.5</v>
      </c>
      <c r="Z34">
        <v>0.8911</v>
      </c>
      <c r="AA34">
        <f t="shared" si="7"/>
        <v>20</v>
      </c>
      <c r="AB34">
        <v>0.84760000000000002</v>
      </c>
      <c r="AC34">
        <f t="shared" si="8"/>
        <v>0.86935000000000007</v>
      </c>
      <c r="AD34">
        <f t="shared" si="9"/>
        <v>35</v>
      </c>
      <c r="AE34">
        <v>0.91369999999999996</v>
      </c>
      <c r="AF34">
        <f t="shared" si="10"/>
        <v>16</v>
      </c>
      <c r="AG34">
        <v>0.68420000000000003</v>
      </c>
      <c r="AH34">
        <f t="shared" si="11"/>
        <v>108</v>
      </c>
      <c r="AI34">
        <f t="shared" si="12"/>
        <v>44.75</v>
      </c>
      <c r="AJ34">
        <f>IF(C34=1,(AI34/Z34),REF)</f>
        <v>50.218830658736394</v>
      </c>
      <c r="AK34">
        <f t="shared" si="13"/>
        <v>35</v>
      </c>
      <c r="AL34">
        <f>IF(B34=1,(AI34/AC34),REF)</f>
        <v>51.47524012193017</v>
      </c>
      <c r="AM34">
        <f t="shared" si="14"/>
        <v>37</v>
      </c>
      <c r="AN34">
        <f t="shared" si="15"/>
        <v>35</v>
      </c>
      <c r="AO34" t="str">
        <f t="shared" si="16"/>
        <v>Georgia Tech</v>
      </c>
      <c r="AP34">
        <f t="shared" si="17"/>
        <v>0.62862028158463434</v>
      </c>
      <c r="AQ34">
        <f t="shared" si="18"/>
        <v>0.61170707308084893</v>
      </c>
      <c r="AR34">
        <f t="shared" si="19"/>
        <v>0.8260427626534711</v>
      </c>
      <c r="AS34" t="str">
        <f t="shared" si="20"/>
        <v>Georgia Tech</v>
      </c>
      <c r="AT34">
        <f t="shared" si="21"/>
        <v>33</v>
      </c>
      <c r="AU34">
        <f t="shared" si="22"/>
        <v>34.333333333333336</v>
      </c>
      <c r="AV34">
        <v>34</v>
      </c>
      <c r="AW34" t="str">
        <f t="shared" si="23"/>
        <v>Georgia Tech</v>
      </c>
      <c r="AX34" t="str">
        <f t="shared" si="24"/>
        <v/>
      </c>
      <c r="AY34">
        <v>35</v>
      </c>
    </row>
    <row r="35" spans="2:52">
      <c r="B35">
        <v>1</v>
      </c>
      <c r="C35">
        <v>1</v>
      </c>
      <c r="D35" t="s">
        <v>360</v>
      </c>
      <c r="E35">
        <v>66.242599999999996</v>
      </c>
      <c r="F35">
        <v>300</v>
      </c>
      <c r="G35">
        <v>65.066599999999994</v>
      </c>
      <c r="H35">
        <v>320</v>
      </c>
      <c r="I35">
        <v>113.621</v>
      </c>
      <c r="J35">
        <v>9</v>
      </c>
      <c r="K35">
        <v>118.602</v>
      </c>
      <c r="L35">
        <v>9</v>
      </c>
      <c r="M35">
        <v>100.98</v>
      </c>
      <c r="N35">
        <v>155</v>
      </c>
      <c r="O35">
        <v>95.983999999999995</v>
      </c>
      <c r="P35">
        <v>68</v>
      </c>
      <c r="Q35">
        <v>22.618400000000001</v>
      </c>
      <c r="R35">
        <v>12</v>
      </c>
      <c r="S35">
        <f t="shared" si="0"/>
        <v>0.34144191200224644</v>
      </c>
      <c r="T35">
        <f t="shared" si="1"/>
        <v>11</v>
      </c>
      <c r="U35">
        <f t="shared" si="2"/>
        <v>931797.18765041046</v>
      </c>
      <c r="V35">
        <f t="shared" si="3"/>
        <v>13</v>
      </c>
      <c r="W35">
        <f t="shared" si="4"/>
        <v>22.406848683792855</v>
      </c>
      <c r="X35">
        <f t="shared" si="5"/>
        <v>107</v>
      </c>
      <c r="Y35">
        <f t="shared" si="6"/>
        <v>59</v>
      </c>
      <c r="Z35">
        <v>0.85350000000000004</v>
      </c>
      <c r="AA35">
        <f t="shared" si="7"/>
        <v>40</v>
      </c>
      <c r="AB35">
        <v>0.95469999999999999</v>
      </c>
      <c r="AC35">
        <f t="shared" si="8"/>
        <v>0.90410000000000001</v>
      </c>
      <c r="AD35">
        <f t="shared" si="9"/>
        <v>19</v>
      </c>
      <c r="AE35">
        <v>0.53149999999999997</v>
      </c>
      <c r="AF35">
        <f t="shared" si="10"/>
        <v>152</v>
      </c>
      <c r="AG35">
        <v>0.91249999999999998</v>
      </c>
      <c r="AH35">
        <f t="shared" si="11"/>
        <v>25</v>
      </c>
      <c r="AI35">
        <f t="shared" si="12"/>
        <v>46.5</v>
      </c>
      <c r="AJ35">
        <f>IF(C35=1,(AI35/Z35),REF)</f>
        <v>54.481546572934974</v>
      </c>
      <c r="AK35">
        <f t="shared" si="13"/>
        <v>37</v>
      </c>
      <c r="AL35">
        <f>IF(B35=1,(AI35/AC35),REF)</f>
        <v>51.432363676584451</v>
      </c>
      <c r="AM35">
        <f t="shared" si="14"/>
        <v>35</v>
      </c>
      <c r="AN35">
        <f t="shared" si="15"/>
        <v>19</v>
      </c>
      <c r="AO35" t="str">
        <f t="shared" si="16"/>
        <v>Villanova</v>
      </c>
      <c r="AP35">
        <f t="shared" si="17"/>
        <v>0.5972101599268731</v>
      </c>
      <c r="AQ35">
        <f t="shared" si="18"/>
        <v>0.63621148199667787</v>
      </c>
      <c r="AR35">
        <f t="shared" si="19"/>
        <v>0.82420003284009824</v>
      </c>
      <c r="AS35" t="str">
        <f t="shared" si="20"/>
        <v>Villanova</v>
      </c>
      <c r="AT35">
        <f t="shared" si="21"/>
        <v>34</v>
      </c>
      <c r="AU35">
        <f t="shared" si="22"/>
        <v>24</v>
      </c>
      <c r="AV35">
        <v>25</v>
      </c>
      <c r="AW35" s="414" t="str">
        <f t="shared" si="23"/>
        <v>Villanova</v>
      </c>
      <c r="AX35" t="str">
        <f t="shared" si="24"/>
        <v>y</v>
      </c>
      <c r="AY35">
        <v>23</v>
      </c>
      <c r="AZ35">
        <v>2</v>
      </c>
    </row>
    <row r="36" spans="2:52">
      <c r="B36">
        <v>1</v>
      </c>
      <c r="C36">
        <v>1</v>
      </c>
      <c r="D36" t="s">
        <v>207</v>
      </c>
      <c r="E36">
        <v>70.520399999999995</v>
      </c>
      <c r="F36">
        <v>112</v>
      </c>
      <c r="G36">
        <v>68.732900000000001</v>
      </c>
      <c r="H36">
        <v>160</v>
      </c>
      <c r="I36">
        <v>103.256</v>
      </c>
      <c r="J36">
        <v>131</v>
      </c>
      <c r="K36">
        <v>110.248</v>
      </c>
      <c r="L36">
        <v>51</v>
      </c>
      <c r="M36">
        <v>101.07</v>
      </c>
      <c r="N36">
        <v>157</v>
      </c>
      <c r="O36">
        <v>95.098299999999995</v>
      </c>
      <c r="P36">
        <v>58</v>
      </c>
      <c r="Q36">
        <v>15.15</v>
      </c>
      <c r="R36">
        <v>51</v>
      </c>
      <c r="S36">
        <f t="shared" si="0"/>
        <v>0.21482719893817975</v>
      </c>
      <c r="T36">
        <f t="shared" si="1"/>
        <v>54</v>
      </c>
      <c r="U36">
        <f t="shared" si="2"/>
        <v>857148.77031068155</v>
      </c>
      <c r="V36">
        <f t="shared" si="3"/>
        <v>45</v>
      </c>
      <c r="W36">
        <f t="shared" si="4"/>
        <v>20.737750186475058</v>
      </c>
      <c r="X36">
        <f t="shared" si="5"/>
        <v>48</v>
      </c>
      <c r="Y36">
        <f t="shared" si="6"/>
        <v>51</v>
      </c>
      <c r="Z36">
        <v>0.8871</v>
      </c>
      <c r="AA36">
        <f t="shared" si="7"/>
        <v>24</v>
      </c>
      <c r="AB36">
        <v>0.83340000000000003</v>
      </c>
      <c r="AC36">
        <f t="shared" si="8"/>
        <v>0.86024999999999996</v>
      </c>
      <c r="AD36">
        <f t="shared" si="9"/>
        <v>39</v>
      </c>
      <c r="AE36">
        <v>0.78720000000000001</v>
      </c>
      <c r="AF36">
        <f t="shared" si="10"/>
        <v>57</v>
      </c>
      <c r="AG36">
        <v>0.91</v>
      </c>
      <c r="AH36">
        <f t="shared" si="11"/>
        <v>26</v>
      </c>
      <c r="AI36">
        <f t="shared" si="12"/>
        <v>45.333333333333336</v>
      </c>
      <c r="AJ36">
        <f>IF(C36=1,(AI36/Z36),REF)</f>
        <v>51.102844474504941</v>
      </c>
      <c r="AK36">
        <f t="shared" si="13"/>
        <v>36</v>
      </c>
      <c r="AL36">
        <f>IF(B36=1,(AI36/AC36),REF)</f>
        <v>52.697859149472059</v>
      </c>
      <c r="AM36">
        <f t="shared" si="14"/>
        <v>38</v>
      </c>
      <c r="AN36">
        <f t="shared" si="15"/>
        <v>36</v>
      </c>
      <c r="AO36" t="str">
        <f t="shared" si="16"/>
        <v>Missouri</v>
      </c>
      <c r="AP36">
        <f t="shared" si="17"/>
        <v>0.62470743759640501</v>
      </c>
      <c r="AQ36">
        <f t="shared" si="18"/>
        <v>0.60388475485593318</v>
      </c>
      <c r="AR36">
        <f t="shared" si="19"/>
        <v>0.8229076547372669</v>
      </c>
      <c r="AS36" t="str">
        <f t="shared" si="20"/>
        <v>Missouri</v>
      </c>
      <c r="AT36">
        <f t="shared" si="21"/>
        <v>35</v>
      </c>
      <c r="AU36">
        <f t="shared" si="22"/>
        <v>36.666666666666664</v>
      </c>
      <c r="AV36">
        <v>37</v>
      </c>
      <c r="AW36" t="str">
        <f t="shared" si="23"/>
        <v>Missouri</v>
      </c>
      <c r="AX36" t="str">
        <f t="shared" si="24"/>
        <v/>
      </c>
      <c r="AY36">
        <v>36</v>
      </c>
    </row>
    <row r="37" spans="2:52">
      <c r="B37">
        <v>1</v>
      </c>
      <c r="C37">
        <v>1</v>
      </c>
      <c r="D37" t="s">
        <v>230</v>
      </c>
      <c r="E37">
        <v>71.880399999999995</v>
      </c>
      <c r="F37">
        <v>66</v>
      </c>
      <c r="G37">
        <v>71.827100000000002</v>
      </c>
      <c r="H37">
        <v>45</v>
      </c>
      <c r="I37">
        <v>105.059</v>
      </c>
      <c r="J37">
        <v>92</v>
      </c>
      <c r="K37">
        <v>110.111</v>
      </c>
      <c r="L37">
        <v>53</v>
      </c>
      <c r="M37">
        <v>96.581999999999994</v>
      </c>
      <c r="N37">
        <v>62</v>
      </c>
      <c r="O37">
        <v>90.023099999999999</v>
      </c>
      <c r="P37">
        <v>15</v>
      </c>
      <c r="Q37">
        <v>20.087599999999998</v>
      </c>
      <c r="R37">
        <v>28</v>
      </c>
      <c r="S37">
        <f t="shared" si="0"/>
        <v>0.27946282992303889</v>
      </c>
      <c r="T37">
        <f t="shared" si="1"/>
        <v>29</v>
      </c>
      <c r="U37">
        <f t="shared" si="2"/>
        <v>871509.04500640836</v>
      </c>
      <c r="V37">
        <f t="shared" si="3"/>
        <v>33</v>
      </c>
      <c r="W37">
        <f t="shared" si="4"/>
        <v>18.636135406261015</v>
      </c>
      <c r="X37">
        <f t="shared" si="5"/>
        <v>6</v>
      </c>
      <c r="Y37">
        <f t="shared" si="6"/>
        <v>17.5</v>
      </c>
      <c r="Z37">
        <v>0.85599999999999998</v>
      </c>
      <c r="AA37">
        <f t="shared" si="7"/>
        <v>39</v>
      </c>
      <c r="AB37">
        <v>0.874</v>
      </c>
      <c r="AC37">
        <f t="shared" si="8"/>
        <v>0.86499999999999999</v>
      </c>
      <c r="AD37">
        <f t="shared" si="9"/>
        <v>36</v>
      </c>
      <c r="AE37">
        <v>0.86670000000000003</v>
      </c>
      <c r="AF37">
        <f t="shared" si="10"/>
        <v>35</v>
      </c>
      <c r="AG37">
        <v>0.76270000000000004</v>
      </c>
      <c r="AH37">
        <f t="shared" si="11"/>
        <v>82</v>
      </c>
      <c r="AI37">
        <f t="shared" si="12"/>
        <v>38.75</v>
      </c>
      <c r="AJ37">
        <f>IF(C37=1,(AI37/Z37),REF)</f>
        <v>45.268691588785046</v>
      </c>
      <c r="AK37">
        <f t="shared" si="13"/>
        <v>31</v>
      </c>
      <c r="AL37">
        <f>IF(B37=1,(AI37/AC37),REF)</f>
        <v>44.797687861271676</v>
      </c>
      <c r="AM37">
        <f t="shared" si="14"/>
        <v>30</v>
      </c>
      <c r="AN37">
        <f t="shared" si="15"/>
        <v>30</v>
      </c>
      <c r="AO37" t="str">
        <f t="shared" si="16"/>
        <v>North Carolina</v>
      </c>
      <c r="AP37">
        <f t="shared" si="17"/>
        <v>0.61015837285512886</v>
      </c>
      <c r="AQ37">
        <f t="shared" si="18"/>
        <v>0.61716207337883289</v>
      </c>
      <c r="AR37">
        <f t="shared" si="19"/>
        <v>0.82256682403018688</v>
      </c>
      <c r="AS37" t="str">
        <f t="shared" si="20"/>
        <v>North Carolina</v>
      </c>
      <c r="AT37">
        <f t="shared" si="21"/>
        <v>36</v>
      </c>
      <c r="AU37">
        <f t="shared" si="22"/>
        <v>34</v>
      </c>
      <c r="AV37">
        <v>33</v>
      </c>
      <c r="AW37" t="str">
        <f t="shared" si="23"/>
        <v>North Carolina</v>
      </c>
      <c r="AX37" t="str">
        <f t="shared" si="24"/>
        <v/>
      </c>
      <c r="AY37">
        <v>37</v>
      </c>
    </row>
    <row r="38" spans="2:52">
      <c r="B38">
        <v>1</v>
      </c>
      <c r="C38">
        <v>1</v>
      </c>
      <c r="D38" t="s">
        <v>194</v>
      </c>
      <c r="E38">
        <v>72.693200000000004</v>
      </c>
      <c r="F38">
        <v>41</v>
      </c>
      <c r="G38">
        <v>72.058499999999995</v>
      </c>
      <c r="H38">
        <v>38</v>
      </c>
      <c r="I38">
        <v>98.985399999999998</v>
      </c>
      <c r="J38">
        <v>214</v>
      </c>
      <c r="K38">
        <v>103.45399999999999</v>
      </c>
      <c r="L38">
        <v>145</v>
      </c>
      <c r="M38">
        <v>86.997399999999999</v>
      </c>
      <c r="N38">
        <v>2</v>
      </c>
      <c r="O38">
        <v>86.759</v>
      </c>
      <c r="P38">
        <v>3</v>
      </c>
      <c r="Q38">
        <v>16.694900000000001</v>
      </c>
      <c r="R38">
        <v>38</v>
      </c>
      <c r="S38">
        <f t="shared" si="0"/>
        <v>0.22966384751255953</v>
      </c>
      <c r="T38">
        <f t="shared" si="1"/>
        <v>45</v>
      </c>
      <c r="U38">
        <f t="shared" si="2"/>
        <v>778015.70086841111</v>
      </c>
      <c r="V38">
        <f t="shared" si="3"/>
        <v>107</v>
      </c>
      <c r="W38">
        <f t="shared" si="4"/>
        <v>17.370386146466</v>
      </c>
      <c r="X38">
        <f t="shared" si="5"/>
        <v>2</v>
      </c>
      <c r="Y38">
        <f t="shared" si="6"/>
        <v>23.5</v>
      </c>
      <c r="Z38">
        <v>0.876</v>
      </c>
      <c r="AA38">
        <f t="shared" si="7"/>
        <v>30</v>
      </c>
      <c r="AB38">
        <v>0.86470000000000002</v>
      </c>
      <c r="AC38">
        <f t="shared" si="8"/>
        <v>0.87034999999999996</v>
      </c>
      <c r="AD38">
        <f t="shared" si="9"/>
        <v>34</v>
      </c>
      <c r="AE38">
        <v>0.93230000000000002</v>
      </c>
      <c r="AF38">
        <f t="shared" si="10"/>
        <v>11</v>
      </c>
      <c r="AG38">
        <v>0.78149999999999997</v>
      </c>
      <c r="AH38">
        <f t="shared" si="11"/>
        <v>73</v>
      </c>
      <c r="AI38">
        <f t="shared" si="12"/>
        <v>48.916666666666664</v>
      </c>
      <c r="AJ38">
        <f>IF(C38=1,(AI38/Z38),REF)</f>
        <v>55.840943683409435</v>
      </c>
      <c r="AK38">
        <f t="shared" si="13"/>
        <v>38</v>
      </c>
      <c r="AL38">
        <f>IF(B38=1,(AI38/AC38),REF)</f>
        <v>56.203443059305641</v>
      </c>
      <c r="AM38">
        <f t="shared" si="14"/>
        <v>40</v>
      </c>
      <c r="AN38">
        <f t="shared" si="15"/>
        <v>34</v>
      </c>
      <c r="AO38" t="str">
        <f t="shared" si="16"/>
        <v>Memphis</v>
      </c>
      <c r="AP38">
        <f t="shared" si="17"/>
        <v>0.61144505358269896</v>
      </c>
      <c r="AQ38">
        <f t="shared" si="18"/>
        <v>0.60705259978032922</v>
      </c>
      <c r="AR38">
        <f t="shared" si="19"/>
        <v>0.82019644123898949</v>
      </c>
      <c r="AS38" t="str">
        <f t="shared" si="20"/>
        <v>Memphis</v>
      </c>
      <c r="AT38">
        <f t="shared" si="21"/>
        <v>37</v>
      </c>
      <c r="AU38">
        <f t="shared" si="22"/>
        <v>35</v>
      </c>
      <c r="AV38">
        <v>35</v>
      </c>
      <c r="AW38" t="str">
        <f t="shared" si="23"/>
        <v>Memphis</v>
      </c>
      <c r="AX38" t="str">
        <f t="shared" si="24"/>
        <v/>
      </c>
      <c r="AY38">
        <v>38</v>
      </c>
    </row>
    <row r="39" spans="2:52">
      <c r="B39">
        <v>1</v>
      </c>
      <c r="C39">
        <v>1</v>
      </c>
      <c r="D39" t="s">
        <v>256</v>
      </c>
      <c r="E39">
        <v>69.650800000000004</v>
      </c>
      <c r="F39">
        <v>153</v>
      </c>
      <c r="G39">
        <v>69.422399999999996</v>
      </c>
      <c r="H39">
        <v>126</v>
      </c>
      <c r="I39">
        <v>103.107</v>
      </c>
      <c r="J39">
        <v>136</v>
      </c>
      <c r="K39">
        <v>112.66</v>
      </c>
      <c r="L39">
        <v>31</v>
      </c>
      <c r="M39">
        <v>103.514</v>
      </c>
      <c r="N39">
        <v>229</v>
      </c>
      <c r="O39">
        <v>94.542599999999993</v>
      </c>
      <c r="P39">
        <v>49</v>
      </c>
      <c r="Q39">
        <v>18.1172</v>
      </c>
      <c r="R39">
        <v>35</v>
      </c>
      <c r="S39">
        <f t="shared" si="0"/>
        <v>0.26011761530377259</v>
      </c>
      <c r="T39">
        <f t="shared" si="1"/>
        <v>35</v>
      </c>
      <c r="U39">
        <f t="shared" si="2"/>
        <v>884027.14936048002</v>
      </c>
      <c r="V39">
        <f t="shared" si="3"/>
        <v>25</v>
      </c>
      <c r="W39">
        <f t="shared" si="4"/>
        <v>20.800700340492043</v>
      </c>
      <c r="X39">
        <f t="shared" si="5"/>
        <v>50</v>
      </c>
      <c r="Y39">
        <f t="shared" si="6"/>
        <v>42.5</v>
      </c>
      <c r="Z39">
        <v>0.8377</v>
      </c>
      <c r="AA39">
        <f t="shared" si="7"/>
        <v>49</v>
      </c>
      <c r="AB39">
        <v>0.85860000000000003</v>
      </c>
      <c r="AC39">
        <f t="shared" si="8"/>
        <v>0.84814999999999996</v>
      </c>
      <c r="AD39">
        <f t="shared" si="9"/>
        <v>42</v>
      </c>
      <c r="AE39">
        <v>0.78559999999999997</v>
      </c>
      <c r="AF39">
        <f t="shared" si="10"/>
        <v>58</v>
      </c>
      <c r="AG39">
        <v>0.94</v>
      </c>
      <c r="AH39">
        <f t="shared" si="11"/>
        <v>10</v>
      </c>
      <c r="AI39">
        <f t="shared" si="12"/>
        <v>35.416666666666664</v>
      </c>
      <c r="AJ39">
        <f>IF(C39=1,(AI39/Z39),REF)</f>
        <v>42.278460865067046</v>
      </c>
      <c r="AK39">
        <f t="shared" si="13"/>
        <v>29</v>
      </c>
      <c r="AL39">
        <f>IF(B39=1,(AI39/AC39),REF)</f>
        <v>41.757550747705793</v>
      </c>
      <c r="AM39">
        <f t="shared" si="14"/>
        <v>29</v>
      </c>
      <c r="AN39">
        <f t="shared" si="15"/>
        <v>29</v>
      </c>
      <c r="AO39" t="str">
        <f t="shared" si="16"/>
        <v>Penn St.</v>
      </c>
      <c r="AP39">
        <f t="shared" si="17"/>
        <v>0.60120862632513306</v>
      </c>
      <c r="AQ39">
        <f t="shared" si="18"/>
        <v>0.60940757259954059</v>
      </c>
      <c r="AR39">
        <f t="shared" si="19"/>
        <v>0.81807023999011974</v>
      </c>
      <c r="AS39" t="str">
        <f t="shared" si="20"/>
        <v>Penn St.</v>
      </c>
      <c r="AT39">
        <f t="shared" si="21"/>
        <v>38</v>
      </c>
      <c r="AU39">
        <f t="shared" si="22"/>
        <v>36.333333333333336</v>
      </c>
      <c r="AV39">
        <v>43</v>
      </c>
      <c r="AW39" t="str">
        <f t="shared" si="23"/>
        <v>Penn St.</v>
      </c>
      <c r="AX39" t="str">
        <f t="shared" si="24"/>
        <v/>
      </c>
      <c r="AY39">
        <v>39</v>
      </c>
    </row>
    <row r="40" spans="2:52">
      <c r="B40">
        <v>1</v>
      </c>
      <c r="C40">
        <v>1</v>
      </c>
      <c r="D40" t="s">
        <v>191</v>
      </c>
      <c r="E40">
        <v>65.647800000000004</v>
      </c>
      <c r="F40">
        <v>318</v>
      </c>
      <c r="G40">
        <v>65.328599999999994</v>
      </c>
      <c r="H40">
        <v>317</v>
      </c>
      <c r="I40">
        <v>103.21899999999999</v>
      </c>
      <c r="J40">
        <v>132</v>
      </c>
      <c r="K40">
        <v>110.916</v>
      </c>
      <c r="L40">
        <v>42</v>
      </c>
      <c r="M40">
        <v>99.308400000000006</v>
      </c>
      <c r="N40">
        <v>116</v>
      </c>
      <c r="O40">
        <v>92.198400000000007</v>
      </c>
      <c r="P40">
        <v>27</v>
      </c>
      <c r="Q40">
        <v>18.717500000000001</v>
      </c>
      <c r="R40">
        <v>31</v>
      </c>
      <c r="S40">
        <f t="shared" si="0"/>
        <v>0.28512151206894959</v>
      </c>
      <c r="T40">
        <f t="shared" si="1"/>
        <v>28</v>
      </c>
      <c r="U40">
        <f t="shared" si="2"/>
        <v>807622.80683647678</v>
      </c>
      <c r="V40">
        <f t="shared" si="3"/>
        <v>84</v>
      </c>
      <c r="W40">
        <f t="shared" si="4"/>
        <v>21.20006724885187</v>
      </c>
      <c r="X40">
        <f t="shared" si="5"/>
        <v>62</v>
      </c>
      <c r="Y40">
        <f t="shared" si="6"/>
        <v>45</v>
      </c>
      <c r="Z40">
        <v>0.84030000000000005</v>
      </c>
      <c r="AA40">
        <f t="shared" si="7"/>
        <v>48</v>
      </c>
      <c r="AB40">
        <v>0.86839999999999995</v>
      </c>
      <c r="AC40">
        <f t="shared" si="8"/>
        <v>0.85434999999999994</v>
      </c>
      <c r="AD40">
        <f t="shared" si="9"/>
        <v>40</v>
      </c>
      <c r="AE40">
        <v>0.88619999999999999</v>
      </c>
      <c r="AF40">
        <f t="shared" si="10"/>
        <v>29</v>
      </c>
      <c r="AG40">
        <v>0.83340000000000003</v>
      </c>
      <c r="AH40">
        <f t="shared" si="11"/>
        <v>56</v>
      </c>
      <c r="AI40">
        <f t="shared" si="12"/>
        <v>47</v>
      </c>
      <c r="AJ40">
        <f>IF(C40=1,(AI40/Z40),REF)</f>
        <v>55.932405093419014</v>
      </c>
      <c r="AK40">
        <f t="shared" si="13"/>
        <v>40</v>
      </c>
      <c r="AL40">
        <f>IF(B40=1,(AI40/AC40),REF)</f>
        <v>55.012582665184063</v>
      </c>
      <c r="AM40">
        <f t="shared" si="14"/>
        <v>39</v>
      </c>
      <c r="AN40">
        <f t="shared" si="15"/>
        <v>39</v>
      </c>
      <c r="AO40" t="str">
        <f t="shared" si="16"/>
        <v>Maryland</v>
      </c>
      <c r="AP40">
        <f t="shared" si="17"/>
        <v>0.58643059340885051</v>
      </c>
      <c r="AQ40">
        <f t="shared" si="18"/>
        <v>0.59717044035878142</v>
      </c>
      <c r="AR40">
        <f t="shared" si="19"/>
        <v>0.81071859827591741</v>
      </c>
      <c r="AS40" t="str">
        <f t="shared" si="20"/>
        <v>Maryland</v>
      </c>
      <c r="AT40">
        <f t="shared" si="21"/>
        <v>39</v>
      </c>
      <c r="AU40">
        <f t="shared" si="22"/>
        <v>39.333333333333336</v>
      </c>
      <c r="AV40">
        <v>38</v>
      </c>
      <c r="AW40" t="str">
        <f t="shared" si="23"/>
        <v>Maryland</v>
      </c>
      <c r="AX40" t="str">
        <f t="shared" si="24"/>
        <v/>
      </c>
      <c r="AY40">
        <v>40</v>
      </c>
    </row>
    <row r="41" spans="2:52">
      <c r="B41" s="410">
        <v>1</v>
      </c>
      <c r="C41" s="410">
        <v>1</v>
      </c>
      <c r="D41" s="410" t="s">
        <v>339</v>
      </c>
      <c r="E41" s="410">
        <v>65.261899999999997</v>
      </c>
      <c r="F41" s="410">
        <v>327</v>
      </c>
      <c r="G41" s="410">
        <v>64.692800000000005</v>
      </c>
      <c r="H41" s="410">
        <v>332</v>
      </c>
      <c r="I41" s="410">
        <v>108.256</v>
      </c>
      <c r="J41" s="410">
        <v>48</v>
      </c>
      <c r="K41" s="410">
        <v>113.40300000000001</v>
      </c>
      <c r="L41" s="410">
        <v>26</v>
      </c>
      <c r="M41" s="410">
        <v>102.131</v>
      </c>
      <c r="N41" s="410">
        <v>195</v>
      </c>
      <c r="O41" s="410">
        <v>97.485900000000001</v>
      </c>
      <c r="P41" s="410">
        <v>86</v>
      </c>
      <c r="Q41" s="410">
        <v>15.9175</v>
      </c>
      <c r="R41" s="410">
        <v>44</v>
      </c>
      <c r="S41">
        <f t="shared" si="0"/>
        <v>0.24389574928097413</v>
      </c>
      <c r="T41">
        <f t="shared" si="1"/>
        <v>39</v>
      </c>
      <c r="U41">
        <f t="shared" si="2"/>
        <v>839283.72354811721</v>
      </c>
      <c r="V41">
        <f t="shared" si="3"/>
        <v>52</v>
      </c>
      <c r="W41">
        <f t="shared" si="4"/>
        <v>23.315631102331974</v>
      </c>
      <c r="X41">
        <f t="shared" si="5"/>
        <v>158</v>
      </c>
      <c r="Y41">
        <f t="shared" si="6"/>
        <v>98.5</v>
      </c>
      <c r="Z41" s="410">
        <v>0.82120000000000004</v>
      </c>
      <c r="AA41">
        <f t="shared" si="7"/>
        <v>50</v>
      </c>
      <c r="AB41" s="410">
        <v>0.92630000000000001</v>
      </c>
      <c r="AC41" s="410">
        <f t="shared" si="8"/>
        <v>0.87375000000000003</v>
      </c>
      <c r="AD41">
        <f t="shared" si="9"/>
        <v>32</v>
      </c>
      <c r="AE41">
        <v>0.81910000000000005</v>
      </c>
      <c r="AF41">
        <f t="shared" si="10"/>
        <v>51</v>
      </c>
      <c r="AG41">
        <v>0.86099999999999999</v>
      </c>
      <c r="AH41">
        <f t="shared" si="11"/>
        <v>48</v>
      </c>
      <c r="AI41">
        <f t="shared" si="12"/>
        <v>53.416666666666664</v>
      </c>
      <c r="AJ41" s="410">
        <f>IF(C41=1,(AI41/Z41),REF)</f>
        <v>65.0470855658386</v>
      </c>
      <c r="AK41">
        <f t="shared" si="13"/>
        <v>47</v>
      </c>
      <c r="AL41" s="410">
        <f>IF(B41=1,(AI41/AC41),REF)</f>
        <v>61.134954697186451</v>
      </c>
      <c r="AM41">
        <f t="shared" si="14"/>
        <v>43</v>
      </c>
      <c r="AN41" s="410">
        <f t="shared" si="15"/>
        <v>32</v>
      </c>
      <c r="AO41" s="410" t="str">
        <f t="shared" si="16"/>
        <v>UCLA</v>
      </c>
      <c r="AP41" s="410">
        <f t="shared" si="17"/>
        <v>0.56451405751298711</v>
      </c>
      <c r="AQ41" s="410">
        <f t="shared" si="18"/>
        <v>0.60431992161835058</v>
      </c>
      <c r="AR41">
        <f t="shared" si="19"/>
        <v>0.80665742023215403</v>
      </c>
      <c r="AS41" s="410" t="str">
        <f t="shared" si="20"/>
        <v>UCLA</v>
      </c>
      <c r="AT41" s="410">
        <f t="shared" si="21"/>
        <v>40</v>
      </c>
      <c r="AU41" s="410">
        <f t="shared" si="22"/>
        <v>34.666666666666664</v>
      </c>
      <c r="AV41" s="410">
        <v>36</v>
      </c>
      <c r="AW41" s="410" t="str">
        <f t="shared" si="23"/>
        <v>UCLA</v>
      </c>
      <c r="AX41" t="str">
        <f t="shared" si="24"/>
        <v>y</v>
      </c>
      <c r="AY41">
        <v>24</v>
      </c>
      <c r="AZ41">
        <v>4</v>
      </c>
    </row>
    <row r="42" spans="2:52">
      <c r="B42">
        <v>1</v>
      </c>
      <c r="C42">
        <v>1</v>
      </c>
      <c r="D42" t="s">
        <v>167</v>
      </c>
      <c r="E42">
        <v>70.025099999999995</v>
      </c>
      <c r="F42">
        <v>136</v>
      </c>
      <c r="G42">
        <v>68.378900000000002</v>
      </c>
      <c r="H42">
        <v>182</v>
      </c>
      <c r="I42">
        <v>99.738</v>
      </c>
      <c r="J42">
        <v>199</v>
      </c>
      <c r="K42">
        <v>108.18</v>
      </c>
      <c r="L42">
        <v>78</v>
      </c>
      <c r="M42">
        <v>99.354699999999994</v>
      </c>
      <c r="N42">
        <v>118</v>
      </c>
      <c r="O42">
        <v>92.949600000000004</v>
      </c>
      <c r="P42">
        <v>31</v>
      </c>
      <c r="Q42">
        <v>15.2302</v>
      </c>
      <c r="R42">
        <v>49</v>
      </c>
      <c r="S42">
        <f t="shared" si="0"/>
        <v>0.21749915387482494</v>
      </c>
      <c r="T42">
        <f t="shared" si="1"/>
        <v>53</v>
      </c>
      <c r="U42">
        <f t="shared" si="2"/>
        <v>819497.61110124004</v>
      </c>
      <c r="V42">
        <f t="shared" si="3"/>
        <v>73</v>
      </c>
      <c r="W42">
        <f t="shared" si="4"/>
        <v>20.134567378417305</v>
      </c>
      <c r="X42">
        <f t="shared" si="5"/>
        <v>24</v>
      </c>
      <c r="Y42">
        <f t="shared" si="6"/>
        <v>38.5</v>
      </c>
      <c r="Z42">
        <v>0.84179999999999999</v>
      </c>
      <c r="AA42">
        <f t="shared" si="7"/>
        <v>47</v>
      </c>
      <c r="AB42">
        <v>0.82499999999999996</v>
      </c>
      <c r="AC42">
        <f t="shared" si="8"/>
        <v>0.83339999999999992</v>
      </c>
      <c r="AD42">
        <f t="shared" si="9"/>
        <v>48</v>
      </c>
      <c r="AE42">
        <v>0.87170000000000003</v>
      </c>
      <c r="AF42">
        <f t="shared" si="10"/>
        <v>32</v>
      </c>
      <c r="AG42">
        <v>0.76619999999999999</v>
      </c>
      <c r="AH42">
        <f t="shared" si="11"/>
        <v>79</v>
      </c>
      <c r="AI42">
        <f t="shared" si="12"/>
        <v>53.916666666666664</v>
      </c>
      <c r="AJ42">
        <f>IF(C42=1,(AI42/Z42),REF)</f>
        <v>64.049259523243833</v>
      </c>
      <c r="AK42">
        <f t="shared" si="13"/>
        <v>44</v>
      </c>
      <c r="AL42">
        <f>IF(B42=1,(AI42/AC42),REF)</f>
        <v>64.694824414046877</v>
      </c>
      <c r="AM42">
        <f t="shared" si="14"/>
        <v>45</v>
      </c>
      <c r="AN42">
        <f t="shared" si="15"/>
        <v>44</v>
      </c>
      <c r="AO42" t="str">
        <f t="shared" si="16"/>
        <v>Kentucky</v>
      </c>
      <c r="AP42">
        <f t="shared" si="17"/>
        <v>0.57957029045248765</v>
      </c>
      <c r="AQ42">
        <f t="shared" si="18"/>
        <v>0.57315914234685983</v>
      </c>
      <c r="AR42">
        <f t="shared" si="19"/>
        <v>0.80219316003685692</v>
      </c>
      <c r="AS42" t="str">
        <f t="shared" si="20"/>
        <v>Kentucky</v>
      </c>
      <c r="AT42">
        <f t="shared" si="21"/>
        <v>41</v>
      </c>
      <c r="AU42">
        <f t="shared" si="22"/>
        <v>44.333333333333336</v>
      </c>
      <c r="AV42">
        <v>48</v>
      </c>
      <c r="AW42" t="str">
        <f t="shared" si="23"/>
        <v>Kentucky</v>
      </c>
      <c r="AX42" t="str">
        <f t="shared" si="24"/>
        <v/>
      </c>
      <c r="AY42">
        <v>41</v>
      </c>
    </row>
    <row r="43" spans="2:52">
      <c r="B43">
        <v>1</v>
      </c>
      <c r="C43">
        <v>1</v>
      </c>
      <c r="D43" t="s">
        <v>129</v>
      </c>
      <c r="E43">
        <v>70.145099999999999</v>
      </c>
      <c r="F43">
        <v>128</v>
      </c>
      <c r="G43">
        <v>69.6374</v>
      </c>
      <c r="H43">
        <v>113</v>
      </c>
      <c r="I43">
        <v>101.239</v>
      </c>
      <c r="J43">
        <v>173</v>
      </c>
      <c r="K43">
        <v>107.693</v>
      </c>
      <c r="L43">
        <v>85</v>
      </c>
      <c r="M43">
        <v>100.383</v>
      </c>
      <c r="N43">
        <v>141</v>
      </c>
      <c r="O43">
        <v>93.635999999999996</v>
      </c>
      <c r="P43">
        <v>41</v>
      </c>
      <c r="Q43">
        <v>14.056900000000001</v>
      </c>
      <c r="R43">
        <v>55</v>
      </c>
      <c r="S43">
        <f t="shared" si="0"/>
        <v>0.20039888744901643</v>
      </c>
      <c r="T43">
        <f t="shared" si="1"/>
        <v>57</v>
      </c>
      <c r="U43">
        <f t="shared" si="2"/>
        <v>813527.59563432983</v>
      </c>
      <c r="V43">
        <f t="shared" si="3"/>
        <v>77</v>
      </c>
      <c r="W43">
        <f t="shared" si="4"/>
        <v>20.338139696490291</v>
      </c>
      <c r="X43">
        <f t="shared" si="5"/>
        <v>29</v>
      </c>
      <c r="Y43">
        <f t="shared" si="6"/>
        <v>43</v>
      </c>
      <c r="Z43">
        <v>0.85780000000000001</v>
      </c>
      <c r="AA43">
        <f t="shared" si="7"/>
        <v>37</v>
      </c>
      <c r="AB43">
        <v>0.78510000000000002</v>
      </c>
      <c r="AC43">
        <f t="shared" si="8"/>
        <v>0.82145000000000001</v>
      </c>
      <c r="AD43">
        <f t="shared" si="9"/>
        <v>54</v>
      </c>
      <c r="AE43">
        <v>0.93500000000000005</v>
      </c>
      <c r="AF43">
        <f t="shared" si="10"/>
        <v>8</v>
      </c>
      <c r="AG43">
        <v>0.72250000000000003</v>
      </c>
      <c r="AH43">
        <f t="shared" si="11"/>
        <v>95</v>
      </c>
      <c r="AI43">
        <f t="shared" si="12"/>
        <v>55.666666666666664</v>
      </c>
      <c r="AJ43">
        <f>IF(C43=1,(AI43/Z43),REF)</f>
        <v>64.894691847361457</v>
      </c>
      <c r="AK43">
        <f t="shared" si="13"/>
        <v>46</v>
      </c>
      <c r="AL43">
        <f>IF(B43=1,(AI43/AC43),REF)</f>
        <v>67.76634812425182</v>
      </c>
      <c r="AM43">
        <f t="shared" si="14"/>
        <v>48</v>
      </c>
      <c r="AN43">
        <f t="shared" si="15"/>
        <v>46</v>
      </c>
      <c r="AO43" t="str">
        <f t="shared" si="16"/>
        <v>Georgetown</v>
      </c>
      <c r="AP43">
        <f t="shared" si="17"/>
        <v>0.58981216974045514</v>
      </c>
      <c r="AQ43">
        <f t="shared" si="18"/>
        <v>0.56232631506755326</v>
      </c>
      <c r="AR43">
        <f t="shared" si="19"/>
        <v>0.80202863665421542</v>
      </c>
      <c r="AS43" t="str">
        <f t="shared" si="20"/>
        <v>Georgetown</v>
      </c>
      <c r="AT43">
        <f t="shared" si="21"/>
        <v>42</v>
      </c>
      <c r="AU43">
        <f t="shared" si="22"/>
        <v>47.333333333333336</v>
      </c>
      <c r="AV43">
        <v>51</v>
      </c>
      <c r="AW43" t="str">
        <f t="shared" si="23"/>
        <v>Georgetown</v>
      </c>
      <c r="AX43" t="str">
        <f t="shared" si="24"/>
        <v/>
      </c>
      <c r="AY43">
        <v>42</v>
      </c>
    </row>
    <row r="44" spans="2:52">
      <c r="B44">
        <v>1</v>
      </c>
      <c r="C44">
        <v>1</v>
      </c>
      <c r="D44" t="s">
        <v>204</v>
      </c>
      <c r="E44">
        <v>67.207499999999996</v>
      </c>
      <c r="F44">
        <v>266</v>
      </c>
      <c r="G44">
        <v>65.057900000000004</v>
      </c>
      <c r="H44">
        <v>322</v>
      </c>
      <c r="I44">
        <v>102.349</v>
      </c>
      <c r="J44">
        <v>151</v>
      </c>
      <c r="K44">
        <v>106.386</v>
      </c>
      <c r="L44">
        <v>104</v>
      </c>
      <c r="M44">
        <v>93.93</v>
      </c>
      <c r="N44">
        <v>25</v>
      </c>
      <c r="O44">
        <v>91.039699999999996</v>
      </c>
      <c r="P44">
        <v>21</v>
      </c>
      <c r="Q44">
        <v>15.3459</v>
      </c>
      <c r="R44">
        <v>48</v>
      </c>
      <c r="S44">
        <f t="shared" si="0"/>
        <v>0.22834207491723393</v>
      </c>
      <c r="T44">
        <f t="shared" si="1"/>
        <v>47</v>
      </c>
      <c r="U44">
        <f t="shared" si="2"/>
        <v>760653.20778866985</v>
      </c>
      <c r="V44">
        <f t="shared" si="3"/>
        <v>125</v>
      </c>
      <c r="W44">
        <f t="shared" si="4"/>
        <v>20.293248240698571</v>
      </c>
      <c r="X44">
        <f t="shared" si="5"/>
        <v>26</v>
      </c>
      <c r="Y44">
        <f t="shared" si="6"/>
        <v>36.5</v>
      </c>
      <c r="Z44">
        <v>0.81620000000000004</v>
      </c>
      <c r="AA44">
        <f t="shared" si="7"/>
        <v>52</v>
      </c>
      <c r="AB44">
        <v>0.87539999999999996</v>
      </c>
      <c r="AC44">
        <f t="shared" si="8"/>
        <v>0.8458</v>
      </c>
      <c r="AD44">
        <f t="shared" si="9"/>
        <v>43</v>
      </c>
      <c r="AE44">
        <v>0.86650000000000005</v>
      </c>
      <c r="AF44">
        <f t="shared" si="10"/>
        <v>36</v>
      </c>
      <c r="AG44">
        <v>0.91400000000000003</v>
      </c>
      <c r="AH44">
        <f t="shared" si="11"/>
        <v>23</v>
      </c>
      <c r="AI44">
        <f t="shared" si="12"/>
        <v>51.75</v>
      </c>
      <c r="AJ44">
        <f>IF(C44=1,(AI44/Z44),REF)</f>
        <v>63.40357755452095</v>
      </c>
      <c r="AK44">
        <f t="shared" si="13"/>
        <v>43</v>
      </c>
      <c r="AL44">
        <f>IF(B44=1,(AI44/AC44),REF)</f>
        <v>61.184677228659261</v>
      </c>
      <c r="AM44">
        <f t="shared" si="14"/>
        <v>44</v>
      </c>
      <c r="AN44">
        <f t="shared" si="15"/>
        <v>43</v>
      </c>
      <c r="AO44" t="str">
        <f t="shared" si="16"/>
        <v>Mississippi</v>
      </c>
      <c r="AP44">
        <f t="shared" si="17"/>
        <v>0.56251462569698996</v>
      </c>
      <c r="AQ44">
        <f t="shared" si="18"/>
        <v>0.58494104325943697</v>
      </c>
      <c r="AR44">
        <f t="shared" si="19"/>
        <v>0.8007231193252039</v>
      </c>
      <c r="AS44" t="str">
        <f t="shared" si="20"/>
        <v>Mississippi</v>
      </c>
      <c r="AT44">
        <f t="shared" si="21"/>
        <v>43</v>
      </c>
      <c r="AU44">
        <f t="shared" si="22"/>
        <v>43</v>
      </c>
      <c r="AV44">
        <v>41</v>
      </c>
      <c r="AW44" t="str">
        <f t="shared" si="23"/>
        <v>Mississippi</v>
      </c>
      <c r="AX44" t="str">
        <f t="shared" si="24"/>
        <v/>
      </c>
      <c r="AY44">
        <v>43</v>
      </c>
    </row>
    <row r="45" spans="2:52">
      <c r="B45">
        <v>1</v>
      </c>
      <c r="C45">
        <v>1</v>
      </c>
      <c r="D45" t="s">
        <v>379</v>
      </c>
      <c r="E45">
        <v>72.11</v>
      </c>
      <c r="F45">
        <v>55</v>
      </c>
      <c r="G45">
        <v>71.391900000000007</v>
      </c>
      <c r="H45">
        <v>51</v>
      </c>
      <c r="I45">
        <v>113.038</v>
      </c>
      <c r="J45">
        <v>11</v>
      </c>
      <c r="K45">
        <v>108.634</v>
      </c>
      <c r="L45">
        <v>76</v>
      </c>
      <c r="M45">
        <v>93.048299999999998</v>
      </c>
      <c r="N45">
        <v>20</v>
      </c>
      <c r="O45">
        <v>95.860399999999998</v>
      </c>
      <c r="P45">
        <v>66</v>
      </c>
      <c r="Q45">
        <v>12.7736</v>
      </c>
      <c r="R45">
        <v>66</v>
      </c>
      <c r="S45">
        <f t="shared" si="0"/>
        <v>0.17714047982249345</v>
      </c>
      <c r="T45">
        <f t="shared" si="1"/>
        <v>68</v>
      </c>
      <c r="U45">
        <f t="shared" si="2"/>
        <v>850995.05688715994</v>
      </c>
      <c r="V45">
        <f t="shared" si="3"/>
        <v>47</v>
      </c>
      <c r="W45">
        <f t="shared" si="4"/>
        <v>20.541269635749813</v>
      </c>
      <c r="X45">
        <f t="shared" si="5"/>
        <v>42</v>
      </c>
      <c r="Y45">
        <f t="shared" si="6"/>
        <v>55</v>
      </c>
      <c r="Z45">
        <v>0.86839999999999995</v>
      </c>
      <c r="AA45">
        <f t="shared" si="7"/>
        <v>34</v>
      </c>
      <c r="AB45">
        <v>0.72240000000000004</v>
      </c>
      <c r="AC45">
        <f t="shared" si="8"/>
        <v>0.7954</v>
      </c>
      <c r="AD45">
        <f t="shared" si="9"/>
        <v>60</v>
      </c>
      <c r="AE45">
        <v>0.72450000000000003</v>
      </c>
      <c r="AF45">
        <f t="shared" si="10"/>
        <v>74</v>
      </c>
      <c r="AG45">
        <v>0.92720000000000002</v>
      </c>
      <c r="AH45">
        <f t="shared" si="11"/>
        <v>16</v>
      </c>
      <c r="AI45">
        <f t="shared" si="12"/>
        <v>53.333333333333336</v>
      </c>
      <c r="AJ45">
        <f>IF(C45=1,(AI45/Z45),REF)</f>
        <v>61.415630277905734</v>
      </c>
      <c r="AK45">
        <f t="shared" si="13"/>
        <v>41</v>
      </c>
      <c r="AL45">
        <f>IF(B45=1,(AI45/AC45),REF)</f>
        <v>67.052216913921725</v>
      </c>
      <c r="AM45">
        <f t="shared" si="14"/>
        <v>46</v>
      </c>
      <c r="AN45">
        <f t="shared" si="15"/>
        <v>41</v>
      </c>
      <c r="AO45" t="str">
        <f t="shared" si="16"/>
        <v>Wright St.</v>
      </c>
      <c r="AP45">
        <f t="shared" si="17"/>
        <v>0.60039978524535553</v>
      </c>
      <c r="AQ45">
        <f t="shared" si="18"/>
        <v>0.54507084686734597</v>
      </c>
      <c r="AR45">
        <f t="shared" si="19"/>
        <v>0.80016874825704243</v>
      </c>
      <c r="AS45" t="str">
        <f t="shared" si="20"/>
        <v>Wright St.</v>
      </c>
      <c r="AT45">
        <f t="shared" si="21"/>
        <v>44</v>
      </c>
      <c r="AU45">
        <f t="shared" si="22"/>
        <v>48.333333333333336</v>
      </c>
      <c r="AV45">
        <v>44</v>
      </c>
      <c r="AW45" t="str">
        <f t="shared" si="23"/>
        <v>Wright St.</v>
      </c>
      <c r="AX45" t="str">
        <f t="shared" si="24"/>
        <v/>
      </c>
      <c r="AY45">
        <v>44</v>
      </c>
    </row>
    <row r="46" spans="2:52">
      <c r="B46">
        <v>1</v>
      </c>
      <c r="C46">
        <v>1</v>
      </c>
      <c r="D46" t="s">
        <v>249</v>
      </c>
      <c r="E46">
        <v>69.1751</v>
      </c>
      <c r="F46">
        <v>175</v>
      </c>
      <c r="G46">
        <v>67.688999999999993</v>
      </c>
      <c r="H46">
        <v>222</v>
      </c>
      <c r="I46">
        <v>106.10899999999999</v>
      </c>
      <c r="J46">
        <v>80</v>
      </c>
      <c r="K46">
        <v>111.42700000000001</v>
      </c>
      <c r="L46">
        <v>36</v>
      </c>
      <c r="M46">
        <v>98.5625</v>
      </c>
      <c r="N46">
        <v>91</v>
      </c>
      <c r="O46">
        <v>94.783600000000007</v>
      </c>
      <c r="P46">
        <v>53</v>
      </c>
      <c r="Q46">
        <v>16.643899999999999</v>
      </c>
      <c r="R46">
        <v>39</v>
      </c>
      <c r="S46">
        <f t="shared" si="0"/>
        <v>0.2405981342997697</v>
      </c>
      <c r="T46">
        <f t="shared" si="1"/>
        <v>40</v>
      </c>
      <c r="U46">
        <f t="shared" si="2"/>
        <v>858876.40415620792</v>
      </c>
      <c r="V46">
        <f t="shared" si="3"/>
        <v>41</v>
      </c>
      <c r="W46">
        <f t="shared" si="4"/>
        <v>21.029227721673735</v>
      </c>
      <c r="X46">
        <f t="shared" si="5"/>
        <v>57</v>
      </c>
      <c r="Y46">
        <f t="shared" si="6"/>
        <v>48.5</v>
      </c>
      <c r="Z46">
        <v>0.78300000000000003</v>
      </c>
      <c r="AA46">
        <f t="shared" si="7"/>
        <v>62</v>
      </c>
      <c r="AB46">
        <v>0.91700000000000004</v>
      </c>
      <c r="AC46">
        <f t="shared" si="8"/>
        <v>0.85000000000000009</v>
      </c>
      <c r="AD46">
        <f t="shared" si="9"/>
        <v>41</v>
      </c>
      <c r="AE46">
        <v>0.8135</v>
      </c>
      <c r="AF46">
        <f t="shared" si="10"/>
        <v>52</v>
      </c>
      <c r="AG46">
        <v>0.87570000000000003</v>
      </c>
      <c r="AH46">
        <f t="shared" si="11"/>
        <v>40</v>
      </c>
      <c r="AI46">
        <f t="shared" si="12"/>
        <v>43.75</v>
      </c>
      <c r="AJ46">
        <f>IF(C46=1,(AI46/Z46),REF)</f>
        <v>55.874840357598977</v>
      </c>
      <c r="AK46">
        <f t="shared" si="13"/>
        <v>39</v>
      </c>
      <c r="AL46">
        <f>IF(B46=1,(AI46/AC46),REF)</f>
        <v>51.470588235294109</v>
      </c>
      <c r="AM46">
        <f t="shared" si="14"/>
        <v>36</v>
      </c>
      <c r="AN46">
        <f t="shared" si="15"/>
        <v>36</v>
      </c>
      <c r="AO46" t="str">
        <f t="shared" si="16"/>
        <v>Oklahoma</v>
      </c>
      <c r="AP46">
        <f t="shared" si="17"/>
        <v>0.54649820180932751</v>
      </c>
      <c r="AQ46">
        <f t="shared" si="18"/>
        <v>0.59809709693388335</v>
      </c>
      <c r="AR46">
        <f t="shared" si="19"/>
        <v>0.79992410643980483</v>
      </c>
      <c r="AS46" t="str">
        <f t="shared" si="20"/>
        <v>Oklahoma</v>
      </c>
      <c r="AT46">
        <f t="shared" si="21"/>
        <v>45</v>
      </c>
      <c r="AU46">
        <f t="shared" si="22"/>
        <v>40.666666666666664</v>
      </c>
      <c r="AV46">
        <v>39</v>
      </c>
      <c r="AW46" t="str">
        <f t="shared" si="23"/>
        <v>Oklahoma</v>
      </c>
      <c r="AX46" t="str">
        <f t="shared" si="24"/>
        <v/>
      </c>
      <c r="AY46">
        <v>45</v>
      </c>
    </row>
    <row r="47" spans="2:52">
      <c r="B47">
        <v>1</v>
      </c>
      <c r="C47">
        <v>1</v>
      </c>
      <c r="D47" t="s">
        <v>153</v>
      </c>
      <c r="E47">
        <v>67.215699999999998</v>
      </c>
      <c r="F47">
        <v>264</v>
      </c>
      <c r="G47">
        <v>66.168400000000005</v>
      </c>
      <c r="H47">
        <v>292</v>
      </c>
      <c r="I47">
        <v>100.348</v>
      </c>
      <c r="J47">
        <v>188</v>
      </c>
      <c r="K47">
        <v>109.345</v>
      </c>
      <c r="L47">
        <v>64</v>
      </c>
      <c r="M47">
        <v>100.49299999999999</v>
      </c>
      <c r="N47">
        <v>148</v>
      </c>
      <c r="O47">
        <v>93.533100000000005</v>
      </c>
      <c r="P47">
        <v>38</v>
      </c>
      <c r="Q47">
        <v>15.811999999999999</v>
      </c>
      <c r="R47">
        <v>46</v>
      </c>
      <c r="S47">
        <f t="shared" si="0"/>
        <v>0.23524117133348302</v>
      </c>
      <c r="T47">
        <f t="shared" si="1"/>
        <v>42</v>
      </c>
      <c r="U47">
        <f t="shared" si="2"/>
        <v>803653.02484569245</v>
      </c>
      <c r="V47">
        <f t="shared" si="3"/>
        <v>89</v>
      </c>
      <c r="W47">
        <f t="shared" si="4"/>
        <v>21.187211398846109</v>
      </c>
      <c r="X47">
        <f t="shared" si="5"/>
        <v>61</v>
      </c>
      <c r="Y47">
        <f t="shared" si="6"/>
        <v>51.5</v>
      </c>
      <c r="Z47">
        <v>0.85009999999999997</v>
      </c>
      <c r="AA47">
        <f t="shared" si="7"/>
        <v>43</v>
      </c>
      <c r="AB47">
        <v>0.80300000000000005</v>
      </c>
      <c r="AC47">
        <f t="shared" si="8"/>
        <v>0.82655000000000001</v>
      </c>
      <c r="AD47">
        <f t="shared" si="9"/>
        <v>53</v>
      </c>
      <c r="AE47">
        <v>0.66779999999999995</v>
      </c>
      <c r="AF47">
        <f t="shared" si="10"/>
        <v>97</v>
      </c>
      <c r="AG47">
        <v>0.91510000000000002</v>
      </c>
      <c r="AH47">
        <f t="shared" si="11"/>
        <v>22</v>
      </c>
      <c r="AI47">
        <f t="shared" si="12"/>
        <v>59.083333333333336</v>
      </c>
      <c r="AJ47">
        <f>IF(C47=1,(AI47/Z47),REF)</f>
        <v>69.501627259538097</v>
      </c>
      <c r="AK47">
        <f t="shared" si="13"/>
        <v>50</v>
      </c>
      <c r="AL47">
        <f>IF(B47=1,(AI47/AC47),REF)</f>
        <v>71.481862359607206</v>
      </c>
      <c r="AM47">
        <f t="shared" si="14"/>
        <v>53</v>
      </c>
      <c r="AN47">
        <f t="shared" si="15"/>
        <v>50</v>
      </c>
      <c r="AO47" t="str">
        <f t="shared" si="16"/>
        <v>Indiana</v>
      </c>
      <c r="AP47">
        <f t="shared" si="17"/>
        <v>0.58052258926103883</v>
      </c>
      <c r="AQ47">
        <f t="shared" si="18"/>
        <v>0.56280536171231332</v>
      </c>
      <c r="AR47">
        <f t="shared" si="19"/>
        <v>0.79956970380191517</v>
      </c>
      <c r="AS47" t="str">
        <f t="shared" si="20"/>
        <v>Indiana</v>
      </c>
      <c r="AT47">
        <f t="shared" si="21"/>
        <v>46</v>
      </c>
      <c r="AU47">
        <f t="shared" si="22"/>
        <v>49.666666666666664</v>
      </c>
      <c r="AV47">
        <v>54</v>
      </c>
      <c r="AW47" t="str">
        <f t="shared" si="23"/>
        <v>Indiana</v>
      </c>
      <c r="AX47" t="str">
        <f t="shared" si="24"/>
        <v/>
      </c>
      <c r="AY47">
        <v>46</v>
      </c>
    </row>
    <row r="48" spans="2:52">
      <c r="B48">
        <v>1</v>
      </c>
      <c r="C48">
        <v>1</v>
      </c>
      <c r="D48" t="s">
        <v>90</v>
      </c>
      <c r="E48">
        <v>72.192800000000005</v>
      </c>
      <c r="F48">
        <v>53</v>
      </c>
      <c r="G48">
        <v>72.447199999999995</v>
      </c>
      <c r="H48">
        <v>25</v>
      </c>
      <c r="I48">
        <v>118.81399999999999</v>
      </c>
      <c r="J48">
        <v>3</v>
      </c>
      <c r="K48">
        <v>110.89</v>
      </c>
      <c r="L48">
        <v>43</v>
      </c>
      <c r="M48">
        <v>94.036500000000004</v>
      </c>
      <c r="N48">
        <v>27</v>
      </c>
      <c r="O48">
        <v>100.66800000000001</v>
      </c>
      <c r="P48">
        <v>140</v>
      </c>
      <c r="Q48">
        <v>10.222300000000001</v>
      </c>
      <c r="R48">
        <v>84</v>
      </c>
      <c r="S48">
        <f t="shared" si="0"/>
        <v>0.14159306745270989</v>
      </c>
      <c r="T48">
        <f t="shared" si="1"/>
        <v>85</v>
      </c>
      <c r="U48">
        <f t="shared" si="2"/>
        <v>887725.41415688011</v>
      </c>
      <c r="V48">
        <f t="shared" si="3"/>
        <v>24</v>
      </c>
      <c r="W48">
        <f t="shared" si="4"/>
        <v>22.188728615206514</v>
      </c>
      <c r="X48">
        <f t="shared" si="5"/>
        <v>95</v>
      </c>
      <c r="Y48">
        <f t="shared" si="6"/>
        <v>90</v>
      </c>
      <c r="Z48">
        <v>0.86060000000000003</v>
      </c>
      <c r="AA48">
        <f t="shared" si="7"/>
        <v>35</v>
      </c>
      <c r="AB48">
        <v>0.80600000000000005</v>
      </c>
      <c r="AC48">
        <f t="shared" si="8"/>
        <v>0.83330000000000004</v>
      </c>
      <c r="AD48">
        <f t="shared" si="9"/>
        <v>49</v>
      </c>
      <c r="AE48">
        <v>0.80110000000000003</v>
      </c>
      <c r="AF48">
        <f t="shared" si="10"/>
        <v>54</v>
      </c>
      <c r="AG48">
        <v>0.7</v>
      </c>
      <c r="AH48">
        <f t="shared" si="11"/>
        <v>104</v>
      </c>
      <c r="AI48">
        <f t="shared" si="12"/>
        <v>67.666666666666671</v>
      </c>
      <c r="AJ48">
        <f>IF(C48=1,(AI48/Z48),REF)</f>
        <v>78.627314276861114</v>
      </c>
      <c r="AK48">
        <f t="shared" si="13"/>
        <v>57</v>
      </c>
      <c r="AL48">
        <f>IF(B48=1,(AI48/AC48),REF)</f>
        <v>81.2032481299252</v>
      </c>
      <c r="AM48">
        <f t="shared" si="14"/>
        <v>59</v>
      </c>
      <c r="AN48">
        <f t="shared" si="15"/>
        <v>49</v>
      </c>
      <c r="AO48" t="str">
        <f t="shared" si="16"/>
        <v>Colgate</v>
      </c>
      <c r="AP48">
        <f t="shared" si="17"/>
        <v>0.580487139278132</v>
      </c>
      <c r="AQ48">
        <f t="shared" si="18"/>
        <v>0.56021240785929249</v>
      </c>
      <c r="AR48">
        <f t="shared" si="19"/>
        <v>0.79883394176145661</v>
      </c>
      <c r="AS48" t="str">
        <f t="shared" si="20"/>
        <v>Colgate</v>
      </c>
      <c r="AT48">
        <f t="shared" si="21"/>
        <v>47</v>
      </c>
      <c r="AU48">
        <f t="shared" si="22"/>
        <v>48.333333333333336</v>
      </c>
      <c r="AV48">
        <v>45</v>
      </c>
      <c r="AW48" t="str">
        <f t="shared" si="23"/>
        <v>Colgate</v>
      </c>
      <c r="AX48" t="str">
        <f t="shared" si="24"/>
        <v/>
      </c>
      <c r="AY48">
        <v>47</v>
      </c>
    </row>
    <row r="49" spans="2:52">
      <c r="B49">
        <v>1</v>
      </c>
      <c r="C49">
        <v>1</v>
      </c>
      <c r="D49" t="s">
        <v>216</v>
      </c>
      <c r="E49">
        <v>68.471999999999994</v>
      </c>
      <c r="F49">
        <v>200</v>
      </c>
      <c r="G49">
        <v>68.153800000000004</v>
      </c>
      <c r="H49">
        <v>190</v>
      </c>
      <c r="I49">
        <v>106.42700000000001</v>
      </c>
      <c r="J49">
        <v>72</v>
      </c>
      <c r="K49">
        <v>109.389</v>
      </c>
      <c r="L49">
        <v>62</v>
      </c>
      <c r="M49">
        <v>102.47</v>
      </c>
      <c r="N49">
        <v>206</v>
      </c>
      <c r="O49">
        <v>97.728300000000004</v>
      </c>
      <c r="P49">
        <v>91</v>
      </c>
      <c r="Q49">
        <v>11.6607</v>
      </c>
      <c r="R49">
        <v>73</v>
      </c>
      <c r="S49">
        <f t="shared" si="0"/>
        <v>0.17029880827199428</v>
      </c>
      <c r="T49">
        <f t="shared" si="1"/>
        <v>73</v>
      </c>
      <c r="U49">
        <f t="shared" si="2"/>
        <v>819332.75579551188</v>
      </c>
      <c r="V49">
        <f t="shared" si="3"/>
        <v>74</v>
      </c>
      <c r="W49">
        <f t="shared" si="4"/>
        <v>22.311025746219507</v>
      </c>
      <c r="X49">
        <f t="shared" si="5"/>
        <v>103</v>
      </c>
      <c r="Y49">
        <f t="shared" si="6"/>
        <v>88</v>
      </c>
      <c r="Z49">
        <v>0.8579</v>
      </c>
      <c r="AA49">
        <f t="shared" si="7"/>
        <v>36</v>
      </c>
      <c r="AB49">
        <v>0.74239999999999995</v>
      </c>
      <c r="AC49">
        <f t="shared" si="8"/>
        <v>0.80014999999999992</v>
      </c>
      <c r="AD49">
        <f t="shared" si="9"/>
        <v>59</v>
      </c>
      <c r="AE49">
        <v>0.91120000000000001</v>
      </c>
      <c r="AF49">
        <f t="shared" si="10"/>
        <v>18</v>
      </c>
      <c r="AG49">
        <v>0.91300000000000003</v>
      </c>
      <c r="AH49">
        <f t="shared" si="11"/>
        <v>24</v>
      </c>
      <c r="AI49">
        <f t="shared" si="12"/>
        <v>56</v>
      </c>
      <c r="AJ49">
        <f>IF(C49=1,(AI49/Z49),REF)</f>
        <v>65.275673155379408</v>
      </c>
      <c r="AK49">
        <f t="shared" si="13"/>
        <v>48</v>
      </c>
      <c r="AL49">
        <f>IF(B49=1,(AI49/AC49),REF)</f>
        <v>69.986877460476165</v>
      </c>
      <c r="AM49">
        <f t="shared" si="14"/>
        <v>51</v>
      </c>
      <c r="AN49">
        <f t="shared" si="15"/>
        <v>48</v>
      </c>
      <c r="AO49" t="str">
        <f t="shared" si="16"/>
        <v>N.C. State</v>
      </c>
      <c r="AP49">
        <f t="shared" si="17"/>
        <v>0.58953573699243356</v>
      </c>
      <c r="AQ49">
        <f t="shared" si="18"/>
        <v>0.5459821315442932</v>
      </c>
      <c r="AR49">
        <f t="shared" si="19"/>
        <v>0.79738046337758206</v>
      </c>
      <c r="AS49" t="str">
        <f t="shared" si="20"/>
        <v>N.C. State</v>
      </c>
      <c r="AT49">
        <f t="shared" si="21"/>
        <v>48</v>
      </c>
      <c r="AU49">
        <f t="shared" si="22"/>
        <v>51.666666666666664</v>
      </c>
      <c r="AV49">
        <v>60</v>
      </c>
      <c r="AW49" t="str">
        <f t="shared" si="23"/>
        <v>N.C. State</v>
      </c>
      <c r="AX49" t="str">
        <f t="shared" si="24"/>
        <v/>
      </c>
      <c r="AY49">
        <v>48</v>
      </c>
    </row>
    <row r="50" spans="2:52">
      <c r="B50">
        <v>1</v>
      </c>
      <c r="C50">
        <v>1</v>
      </c>
      <c r="D50" t="s">
        <v>288</v>
      </c>
      <c r="E50">
        <v>67.776499999999999</v>
      </c>
      <c r="F50">
        <v>235</v>
      </c>
      <c r="G50">
        <v>66.771100000000004</v>
      </c>
      <c r="H50">
        <v>264</v>
      </c>
      <c r="I50">
        <v>103.526</v>
      </c>
      <c r="J50">
        <v>125</v>
      </c>
      <c r="K50">
        <v>110.358</v>
      </c>
      <c r="L50">
        <v>50</v>
      </c>
      <c r="M50">
        <v>101.203</v>
      </c>
      <c r="N50">
        <v>162</v>
      </c>
      <c r="O50">
        <v>95.537700000000001</v>
      </c>
      <c r="P50">
        <v>62</v>
      </c>
      <c r="Q50">
        <v>14.820600000000001</v>
      </c>
      <c r="R50">
        <v>52</v>
      </c>
      <c r="S50">
        <f t="shared" si="0"/>
        <v>0.21866428629392198</v>
      </c>
      <c r="T50">
        <f t="shared" si="1"/>
        <v>52</v>
      </c>
      <c r="U50">
        <f t="shared" si="2"/>
        <v>825442.41364734608</v>
      </c>
      <c r="V50">
        <f t="shared" si="3"/>
        <v>67</v>
      </c>
      <c r="W50">
        <f t="shared" si="4"/>
        <v>21.737045419332045</v>
      </c>
      <c r="X50">
        <f t="shared" si="5"/>
        <v>76</v>
      </c>
      <c r="Y50">
        <f t="shared" si="6"/>
        <v>64</v>
      </c>
      <c r="Z50">
        <v>0.8105</v>
      </c>
      <c r="AA50">
        <f t="shared" si="7"/>
        <v>54</v>
      </c>
      <c r="AB50">
        <v>0.86750000000000005</v>
      </c>
      <c r="AC50">
        <f t="shared" si="8"/>
        <v>0.83899999999999997</v>
      </c>
      <c r="AD50">
        <f t="shared" si="9"/>
        <v>46</v>
      </c>
      <c r="AE50">
        <v>0.8427</v>
      </c>
      <c r="AF50">
        <f t="shared" si="10"/>
        <v>45</v>
      </c>
      <c r="AG50">
        <v>0.78120000000000001</v>
      </c>
      <c r="AH50">
        <f t="shared" si="11"/>
        <v>74</v>
      </c>
      <c r="AI50">
        <f t="shared" si="12"/>
        <v>58</v>
      </c>
      <c r="AJ50">
        <f>IF(C50=1,(AI50/Z50),REF)</f>
        <v>71.560764959901292</v>
      </c>
      <c r="AK50">
        <f t="shared" si="13"/>
        <v>51</v>
      </c>
      <c r="AL50">
        <f>IF(B50=1,(AI50/AC50),REF)</f>
        <v>69.129916567342079</v>
      </c>
      <c r="AM50">
        <f t="shared" si="14"/>
        <v>50</v>
      </c>
      <c r="AN50">
        <f t="shared" si="15"/>
        <v>46</v>
      </c>
      <c r="AO50" t="str">
        <f t="shared" si="16"/>
        <v>Seton Hall</v>
      </c>
      <c r="AP50">
        <f t="shared" si="17"/>
        <v>0.55186662028641886</v>
      </c>
      <c r="AQ50">
        <f t="shared" si="18"/>
        <v>0.57319717251318836</v>
      </c>
      <c r="AR50">
        <f t="shared" si="19"/>
        <v>0.79443589937455328</v>
      </c>
      <c r="AS50" t="str">
        <f t="shared" si="20"/>
        <v>Seton Hall</v>
      </c>
      <c r="AT50">
        <f t="shared" si="21"/>
        <v>49</v>
      </c>
      <c r="AU50">
        <f t="shared" si="22"/>
        <v>47</v>
      </c>
      <c r="AV50">
        <v>47</v>
      </c>
      <c r="AW50" t="str">
        <f t="shared" si="23"/>
        <v>Seton Hall</v>
      </c>
      <c r="AX50" t="str">
        <f t="shared" si="24"/>
        <v/>
      </c>
      <c r="AY50">
        <v>49</v>
      </c>
    </row>
    <row r="51" spans="2:52">
      <c r="B51">
        <v>1</v>
      </c>
      <c r="C51">
        <v>1</v>
      </c>
      <c r="D51" t="s">
        <v>352</v>
      </c>
      <c r="E51">
        <v>69.493099999999998</v>
      </c>
      <c r="F51">
        <v>165</v>
      </c>
      <c r="G51">
        <v>68.861500000000007</v>
      </c>
      <c r="H51">
        <v>154</v>
      </c>
      <c r="I51">
        <v>104.42700000000001</v>
      </c>
      <c r="J51">
        <v>102</v>
      </c>
      <c r="K51">
        <v>105.729</v>
      </c>
      <c r="L51">
        <v>112</v>
      </c>
      <c r="M51">
        <v>89.392300000000006</v>
      </c>
      <c r="N51">
        <v>6</v>
      </c>
      <c r="O51">
        <v>89.219200000000001</v>
      </c>
      <c r="P51">
        <v>8</v>
      </c>
      <c r="Q51">
        <v>16.510000000000002</v>
      </c>
      <c r="R51">
        <v>40</v>
      </c>
      <c r="S51">
        <f t="shared" si="0"/>
        <v>0.23757466568623359</v>
      </c>
      <c r="T51">
        <f t="shared" si="1"/>
        <v>41</v>
      </c>
      <c r="U51">
        <f t="shared" si="2"/>
        <v>776837.05766155699</v>
      </c>
      <c r="V51">
        <f t="shared" si="3"/>
        <v>108</v>
      </c>
      <c r="W51">
        <f t="shared" si="4"/>
        <v>19.001663991472828</v>
      </c>
      <c r="X51">
        <f t="shared" si="5"/>
        <v>11</v>
      </c>
      <c r="Y51">
        <f t="shared" si="6"/>
        <v>26</v>
      </c>
      <c r="Z51">
        <v>0.81130000000000002</v>
      </c>
      <c r="AA51">
        <f t="shared" si="7"/>
        <v>53</v>
      </c>
      <c r="AB51">
        <v>0.91639999999999999</v>
      </c>
      <c r="AC51">
        <f t="shared" si="8"/>
        <v>0.86385000000000001</v>
      </c>
      <c r="AD51">
        <f t="shared" si="9"/>
        <v>37</v>
      </c>
      <c r="AE51">
        <v>0.82040000000000002</v>
      </c>
      <c r="AF51">
        <f t="shared" si="10"/>
        <v>50</v>
      </c>
      <c r="AG51">
        <v>0.53</v>
      </c>
      <c r="AH51">
        <f t="shared" si="11"/>
        <v>152</v>
      </c>
      <c r="AI51">
        <f t="shared" si="12"/>
        <v>69</v>
      </c>
      <c r="AJ51">
        <f>IF(C51=1,(AI51/Z51),REF)</f>
        <v>85.048687292000494</v>
      </c>
      <c r="AK51">
        <f t="shared" si="13"/>
        <v>61</v>
      </c>
      <c r="AL51">
        <f>IF(B51=1,(AI51/AC51),REF)</f>
        <v>79.874978294842848</v>
      </c>
      <c r="AM51">
        <f t="shared" si="14"/>
        <v>56</v>
      </c>
      <c r="AN51">
        <f t="shared" si="15"/>
        <v>37</v>
      </c>
      <c r="AO51" t="str">
        <f t="shared" si="16"/>
        <v>Utah St.</v>
      </c>
      <c r="AP51">
        <f t="shared" si="17"/>
        <v>0.54295435292567518</v>
      </c>
      <c r="AQ51">
        <f t="shared" si="18"/>
        <v>0.58170921570107947</v>
      </c>
      <c r="AR51">
        <f t="shared" si="19"/>
        <v>0.7943228439580704</v>
      </c>
      <c r="AS51" t="str">
        <f t="shared" si="20"/>
        <v>Utah St.</v>
      </c>
      <c r="AT51">
        <f t="shared" si="21"/>
        <v>50</v>
      </c>
      <c r="AU51">
        <f t="shared" si="22"/>
        <v>41.333333333333336</v>
      </c>
      <c r="AV51">
        <v>42</v>
      </c>
      <c r="AW51" t="str">
        <f t="shared" si="23"/>
        <v>Utah St.</v>
      </c>
      <c r="AX51" t="str">
        <f t="shared" si="24"/>
        <v/>
      </c>
      <c r="AY51">
        <v>50</v>
      </c>
    </row>
    <row r="52" spans="2:52">
      <c r="B52">
        <v>1</v>
      </c>
      <c r="C52">
        <v>1</v>
      </c>
      <c r="D52" t="s">
        <v>358</v>
      </c>
      <c r="E52">
        <v>70.287899999999993</v>
      </c>
      <c r="F52">
        <v>121</v>
      </c>
      <c r="G52">
        <v>69.825599999999994</v>
      </c>
      <c r="H52">
        <v>110</v>
      </c>
      <c r="I52">
        <v>101.518</v>
      </c>
      <c r="J52">
        <v>163</v>
      </c>
      <c r="K52">
        <v>105.49</v>
      </c>
      <c r="L52">
        <v>117</v>
      </c>
      <c r="M52">
        <v>92.121499999999997</v>
      </c>
      <c r="N52">
        <v>15</v>
      </c>
      <c r="O52">
        <v>89.578299999999999</v>
      </c>
      <c r="P52">
        <v>12</v>
      </c>
      <c r="Q52">
        <v>15.9115</v>
      </c>
      <c r="R52">
        <v>45</v>
      </c>
      <c r="S52">
        <f t="shared" si="0"/>
        <v>0.22637893577699714</v>
      </c>
      <c r="T52">
        <f t="shared" si="1"/>
        <v>49</v>
      </c>
      <c r="U52">
        <f t="shared" si="2"/>
        <v>782173.59853478987</v>
      </c>
      <c r="V52">
        <f t="shared" si="3"/>
        <v>103</v>
      </c>
      <c r="W52">
        <f t="shared" si="4"/>
        <v>18.907927915137702</v>
      </c>
      <c r="X52">
        <f t="shared" si="5"/>
        <v>10</v>
      </c>
      <c r="Y52">
        <f t="shared" si="6"/>
        <v>29.5</v>
      </c>
      <c r="Z52">
        <v>0.79430000000000001</v>
      </c>
      <c r="AA52">
        <f t="shared" si="7"/>
        <v>57</v>
      </c>
      <c r="AB52">
        <v>0.89129999999999998</v>
      </c>
      <c r="AC52">
        <f t="shared" si="8"/>
        <v>0.84279999999999999</v>
      </c>
      <c r="AD52">
        <f t="shared" si="9"/>
        <v>44</v>
      </c>
      <c r="AE52">
        <v>0.68430000000000002</v>
      </c>
      <c r="AF52">
        <f t="shared" si="10"/>
        <v>89</v>
      </c>
      <c r="AG52">
        <v>0.90990000000000004</v>
      </c>
      <c r="AH52">
        <f t="shared" si="11"/>
        <v>27</v>
      </c>
      <c r="AI52">
        <f t="shared" si="12"/>
        <v>56.916666666666664</v>
      </c>
      <c r="AJ52">
        <f>IF(C52=1,(AI52/Z52),REF)</f>
        <v>71.656385077007002</v>
      </c>
      <c r="AK52">
        <f t="shared" si="13"/>
        <v>52</v>
      </c>
      <c r="AL52">
        <f>IF(B52=1,(AI52/AC52),REF)</f>
        <v>67.532827084322093</v>
      </c>
      <c r="AM52">
        <f t="shared" si="14"/>
        <v>47</v>
      </c>
      <c r="AN52">
        <f t="shared" si="15"/>
        <v>44</v>
      </c>
      <c r="AO52" t="str">
        <f t="shared" si="16"/>
        <v>VCU</v>
      </c>
      <c r="AP52">
        <f t="shared" si="17"/>
        <v>0.54076388291615129</v>
      </c>
      <c r="AQ52">
        <f t="shared" si="18"/>
        <v>0.57714071843847992</v>
      </c>
      <c r="AR52">
        <f t="shared" si="19"/>
        <v>0.79240991177839193</v>
      </c>
      <c r="AS52" t="str">
        <f t="shared" si="20"/>
        <v>VCU</v>
      </c>
      <c r="AT52">
        <f t="shared" si="21"/>
        <v>51</v>
      </c>
      <c r="AU52">
        <f t="shared" si="22"/>
        <v>46.333333333333336</v>
      </c>
      <c r="AV52">
        <v>46</v>
      </c>
      <c r="AW52" t="str">
        <f t="shared" si="23"/>
        <v>VCU</v>
      </c>
      <c r="AX52" t="str">
        <f t="shared" si="24"/>
        <v/>
      </c>
      <c r="AY52">
        <v>51</v>
      </c>
    </row>
    <row r="53" spans="2:52">
      <c r="B53">
        <v>1</v>
      </c>
      <c r="C53">
        <v>1</v>
      </c>
      <c r="D53" t="s">
        <v>273</v>
      </c>
      <c r="E53">
        <v>68.524900000000002</v>
      </c>
      <c r="F53">
        <v>198</v>
      </c>
      <c r="G53">
        <v>67.774100000000004</v>
      </c>
      <c r="H53">
        <v>213</v>
      </c>
      <c r="I53">
        <v>101.449</v>
      </c>
      <c r="J53">
        <v>167</v>
      </c>
      <c r="K53">
        <v>108.651</v>
      </c>
      <c r="L53">
        <v>75</v>
      </c>
      <c r="M53">
        <v>99.120500000000007</v>
      </c>
      <c r="N53">
        <v>110</v>
      </c>
      <c r="O53">
        <v>90.508399999999995</v>
      </c>
      <c r="P53">
        <v>18</v>
      </c>
      <c r="Q53">
        <v>18.142800000000001</v>
      </c>
      <c r="R53">
        <v>34</v>
      </c>
      <c r="S53">
        <f t="shared" si="0"/>
        <v>0.26475923350490116</v>
      </c>
      <c r="T53">
        <f t="shared" si="1"/>
        <v>32</v>
      </c>
      <c r="U53">
        <f t="shared" si="2"/>
        <v>808939.17185954482</v>
      </c>
      <c r="V53">
        <f t="shared" si="3"/>
        <v>82</v>
      </c>
      <c r="W53">
        <f t="shared" si="4"/>
        <v>19.717588992547235</v>
      </c>
      <c r="X53">
        <f t="shared" si="5"/>
        <v>16</v>
      </c>
      <c r="Y53">
        <f t="shared" si="6"/>
        <v>24</v>
      </c>
      <c r="Z53">
        <v>0.77480000000000004</v>
      </c>
      <c r="AA53">
        <f t="shared" si="7"/>
        <v>66</v>
      </c>
      <c r="AB53">
        <v>0.89229999999999998</v>
      </c>
      <c r="AC53">
        <f t="shared" si="8"/>
        <v>0.83355000000000001</v>
      </c>
      <c r="AD53">
        <f t="shared" si="9"/>
        <v>47</v>
      </c>
      <c r="AE53">
        <v>0.74319999999999997</v>
      </c>
      <c r="AF53">
        <f t="shared" si="10"/>
        <v>66</v>
      </c>
      <c r="AG53">
        <v>0.88600000000000001</v>
      </c>
      <c r="AH53">
        <f t="shared" si="11"/>
        <v>36</v>
      </c>
      <c r="AI53">
        <f t="shared" si="12"/>
        <v>47.833333333333336</v>
      </c>
      <c r="AJ53">
        <f>IF(C53=1,(AI53/Z53),REF)</f>
        <v>61.73636207193254</v>
      </c>
      <c r="AK53">
        <f t="shared" si="13"/>
        <v>42</v>
      </c>
      <c r="AL53">
        <f>IF(B53=1,(AI53/AC53),REF)</f>
        <v>57.385079879231405</v>
      </c>
      <c r="AM53">
        <f t="shared" si="14"/>
        <v>41</v>
      </c>
      <c r="AN53">
        <f t="shared" si="15"/>
        <v>41</v>
      </c>
      <c r="AO53" t="str">
        <f t="shared" si="16"/>
        <v>Rutgers</v>
      </c>
      <c r="AP53">
        <f t="shared" si="17"/>
        <v>0.53540708439115481</v>
      </c>
      <c r="AQ53">
        <f t="shared" si="18"/>
        <v>0.58017690731906157</v>
      </c>
      <c r="AR53">
        <f t="shared" si="19"/>
        <v>0.79175152982966268</v>
      </c>
      <c r="AS53" t="str">
        <f t="shared" si="20"/>
        <v>Rutgers</v>
      </c>
      <c r="AT53">
        <f t="shared" si="21"/>
        <v>52</v>
      </c>
      <c r="AU53">
        <f t="shared" si="22"/>
        <v>46.666666666666664</v>
      </c>
      <c r="AV53">
        <v>49</v>
      </c>
      <c r="AW53" t="str">
        <f t="shared" si="23"/>
        <v>Rutgers</v>
      </c>
      <c r="AX53" t="str">
        <f t="shared" si="24"/>
        <v/>
      </c>
      <c r="AY53">
        <v>52</v>
      </c>
    </row>
    <row r="54" spans="2:52">
      <c r="B54">
        <v>1</v>
      </c>
      <c r="C54">
        <v>1</v>
      </c>
      <c r="D54" t="s">
        <v>270</v>
      </c>
      <c r="E54">
        <v>70.061899999999994</v>
      </c>
      <c r="F54">
        <v>133</v>
      </c>
      <c r="G54">
        <v>68.903400000000005</v>
      </c>
      <c r="H54">
        <v>150</v>
      </c>
      <c r="I54">
        <v>106.125</v>
      </c>
      <c r="J54">
        <v>78</v>
      </c>
      <c r="K54">
        <v>110.65900000000001</v>
      </c>
      <c r="L54">
        <v>46</v>
      </c>
      <c r="M54">
        <v>100.464</v>
      </c>
      <c r="N54">
        <v>144</v>
      </c>
      <c r="O54">
        <v>97.864099999999993</v>
      </c>
      <c r="P54">
        <v>95</v>
      </c>
      <c r="Q54">
        <v>12.794600000000001</v>
      </c>
      <c r="R54">
        <v>65</v>
      </c>
      <c r="S54">
        <f t="shared" si="0"/>
        <v>0.18262279498557724</v>
      </c>
      <c r="T54">
        <f t="shared" si="1"/>
        <v>65</v>
      </c>
      <c r="U54">
        <f t="shared" si="2"/>
        <v>857936.99081399397</v>
      </c>
      <c r="V54">
        <f t="shared" si="3"/>
        <v>42</v>
      </c>
      <c r="W54">
        <f t="shared" si="4"/>
        <v>21.853225122266828</v>
      </c>
      <c r="X54">
        <f t="shared" si="5"/>
        <v>81</v>
      </c>
      <c r="Y54">
        <f t="shared" si="6"/>
        <v>73</v>
      </c>
      <c r="Z54">
        <v>0.89170000000000005</v>
      </c>
      <c r="AA54">
        <f t="shared" si="7"/>
        <v>19</v>
      </c>
      <c r="AB54">
        <v>0.64219999999999999</v>
      </c>
      <c r="AC54">
        <f t="shared" si="8"/>
        <v>0.76695000000000002</v>
      </c>
      <c r="AD54">
        <f t="shared" si="9"/>
        <v>73</v>
      </c>
      <c r="AE54">
        <v>0.63370000000000004</v>
      </c>
      <c r="AF54">
        <f t="shared" si="10"/>
        <v>109</v>
      </c>
      <c r="AG54">
        <v>0.84489999999999998</v>
      </c>
      <c r="AH54">
        <f t="shared" si="11"/>
        <v>53</v>
      </c>
      <c r="AI54">
        <f t="shared" si="12"/>
        <v>69.166666666666671</v>
      </c>
      <c r="AJ54">
        <f>IF(C54=1,(AI54/Z54),REF)</f>
        <v>77.567193749766361</v>
      </c>
      <c r="AK54">
        <f t="shared" si="13"/>
        <v>55</v>
      </c>
      <c r="AL54">
        <f>IF(B54=1,(AI54/AC54),REF)</f>
        <v>90.184062411717406</v>
      </c>
      <c r="AM54">
        <f t="shared" si="14"/>
        <v>67</v>
      </c>
      <c r="AN54">
        <f t="shared" si="15"/>
        <v>55</v>
      </c>
      <c r="AO54" t="str">
        <f t="shared" si="16"/>
        <v>Richmond</v>
      </c>
      <c r="AP54">
        <f t="shared" si="17"/>
        <v>0.60228155558592478</v>
      </c>
      <c r="AQ54">
        <f t="shared" si="18"/>
        <v>0.51022619815582915</v>
      </c>
      <c r="AR54">
        <f t="shared" si="19"/>
        <v>0.79087750009182545</v>
      </c>
      <c r="AS54" t="str">
        <f t="shared" si="20"/>
        <v>Richmond</v>
      </c>
      <c r="AT54">
        <f t="shared" si="21"/>
        <v>53</v>
      </c>
      <c r="AU54">
        <f t="shared" si="22"/>
        <v>60.333333333333336</v>
      </c>
      <c r="AV54">
        <v>68</v>
      </c>
      <c r="AW54" t="str">
        <f t="shared" si="23"/>
        <v>Richmond</v>
      </c>
      <c r="AX54" t="str">
        <f t="shared" si="24"/>
        <v/>
      </c>
      <c r="AY54">
        <v>53</v>
      </c>
    </row>
    <row r="55" spans="2:52">
      <c r="B55" s="3">
        <v>1</v>
      </c>
      <c r="C55" s="3">
        <v>1</v>
      </c>
      <c r="D55" s="3" t="s">
        <v>312</v>
      </c>
      <c r="E55" s="3">
        <v>69.624099999999999</v>
      </c>
      <c r="F55" s="3">
        <v>154</v>
      </c>
      <c r="G55" s="3">
        <v>69.206800000000001</v>
      </c>
      <c r="H55" s="3">
        <v>139</v>
      </c>
      <c r="I55" s="3">
        <v>108.366</v>
      </c>
      <c r="J55" s="3">
        <v>46</v>
      </c>
      <c r="K55" s="3">
        <v>113.82</v>
      </c>
      <c r="L55" s="414">
        <v>22</v>
      </c>
      <c r="M55" s="3">
        <v>101.139</v>
      </c>
      <c r="N55" s="3">
        <v>161</v>
      </c>
      <c r="O55" s="3">
        <v>97.593699999999998</v>
      </c>
      <c r="P55" s="3">
        <v>89</v>
      </c>
      <c r="Q55" s="3">
        <v>16.226800000000001</v>
      </c>
      <c r="R55" s="3">
        <v>41</v>
      </c>
      <c r="S55">
        <f t="shared" si="0"/>
        <v>0.23305579533523585</v>
      </c>
      <c r="T55">
        <f t="shared" si="1"/>
        <v>44</v>
      </c>
      <c r="U55">
        <f t="shared" si="2"/>
        <v>901979.68635683996</v>
      </c>
      <c r="V55">
        <f t="shared" si="3"/>
        <v>21</v>
      </c>
      <c r="W55">
        <f t="shared" si="4"/>
        <v>21.893503208743216</v>
      </c>
      <c r="X55">
        <f t="shared" si="5"/>
        <v>85</v>
      </c>
      <c r="Y55">
        <f t="shared" si="6"/>
        <v>64.5</v>
      </c>
      <c r="Z55" s="3">
        <v>0.78</v>
      </c>
      <c r="AA55">
        <f t="shared" si="7"/>
        <v>64</v>
      </c>
      <c r="AB55" s="3">
        <v>0.87870000000000004</v>
      </c>
      <c r="AC55" s="3">
        <f t="shared" si="8"/>
        <v>0.82935000000000003</v>
      </c>
      <c r="AD55">
        <f t="shared" si="9"/>
        <v>51</v>
      </c>
      <c r="AE55">
        <v>0.79990000000000006</v>
      </c>
      <c r="AF55">
        <f t="shared" si="10"/>
        <v>55</v>
      </c>
      <c r="AG55">
        <v>0.80859999999999999</v>
      </c>
      <c r="AH55">
        <f t="shared" si="11"/>
        <v>65</v>
      </c>
      <c r="AI55">
        <f t="shared" si="12"/>
        <v>50.083333333333336</v>
      </c>
      <c r="AJ55" s="3">
        <f>IF(C55=1,(AI55/Z55),REF)</f>
        <v>64.209401709401703</v>
      </c>
      <c r="AK55">
        <f t="shared" si="13"/>
        <v>45</v>
      </c>
      <c r="AL55" s="3">
        <f>IF(B55=1,(AI55/AC55),REF)</f>
        <v>60.388657784208519</v>
      </c>
      <c r="AM55">
        <f t="shared" si="14"/>
        <v>42</v>
      </c>
      <c r="AN55" s="414">
        <f t="shared" si="15"/>
        <v>42</v>
      </c>
      <c r="AO55" s="414" t="str">
        <f t="shared" si="16"/>
        <v>Syracuse</v>
      </c>
      <c r="AP55" s="414">
        <f t="shared" si="17"/>
        <v>0.53688756482811673</v>
      </c>
      <c r="AQ55" s="414">
        <f t="shared" si="18"/>
        <v>0.57431610263558641</v>
      </c>
      <c r="AR55">
        <f t="shared" si="19"/>
        <v>0.79050654162876943</v>
      </c>
      <c r="AS55" s="414" t="str">
        <f t="shared" si="20"/>
        <v>Syracuse</v>
      </c>
      <c r="AT55">
        <f t="shared" si="21"/>
        <v>54</v>
      </c>
      <c r="AU55" s="3">
        <f t="shared" si="22"/>
        <v>49</v>
      </c>
      <c r="AV55">
        <v>57</v>
      </c>
      <c r="AW55" s="414" t="str">
        <f t="shared" si="23"/>
        <v>Syracuse</v>
      </c>
      <c r="AX55" t="str">
        <f t="shared" si="24"/>
        <v/>
      </c>
      <c r="AY55">
        <v>54</v>
      </c>
      <c r="AZ55">
        <v>2</v>
      </c>
    </row>
    <row r="56" spans="2:52">
      <c r="B56">
        <v>1</v>
      </c>
      <c r="C56">
        <v>1</v>
      </c>
      <c r="D56" t="s">
        <v>308</v>
      </c>
      <c r="E56">
        <v>69.778899999999993</v>
      </c>
      <c r="F56">
        <v>147</v>
      </c>
      <c r="G56">
        <v>69.518900000000002</v>
      </c>
      <c r="H56">
        <v>119</v>
      </c>
      <c r="I56">
        <v>98.395399999999995</v>
      </c>
      <c r="J56">
        <v>227</v>
      </c>
      <c r="K56">
        <v>104.081</v>
      </c>
      <c r="L56">
        <v>130</v>
      </c>
      <c r="M56">
        <v>98.594099999999997</v>
      </c>
      <c r="N56">
        <v>94</v>
      </c>
      <c r="O56">
        <v>93.8232</v>
      </c>
      <c r="P56">
        <v>45</v>
      </c>
      <c r="Q56">
        <v>10.257899999999999</v>
      </c>
      <c r="R56">
        <v>83</v>
      </c>
      <c r="S56">
        <f t="shared" si="0"/>
        <v>0.1470043236565782</v>
      </c>
      <c r="T56">
        <f t="shared" si="1"/>
        <v>83</v>
      </c>
      <c r="U56">
        <f t="shared" si="2"/>
        <v>755904.67512656283</v>
      </c>
      <c r="V56">
        <f t="shared" si="3"/>
        <v>133</v>
      </c>
      <c r="W56">
        <f t="shared" si="4"/>
        <v>20.51031200882348</v>
      </c>
      <c r="X56">
        <f t="shared" si="5"/>
        <v>38</v>
      </c>
      <c r="Y56">
        <f t="shared" si="6"/>
        <v>60.5</v>
      </c>
      <c r="Z56">
        <v>0.84209999999999996</v>
      </c>
      <c r="AA56">
        <f t="shared" si="7"/>
        <v>46</v>
      </c>
      <c r="AB56">
        <v>0.80010000000000003</v>
      </c>
      <c r="AC56">
        <f t="shared" si="8"/>
        <v>0.82109999999999994</v>
      </c>
      <c r="AD56">
        <f t="shared" si="9"/>
        <v>55</v>
      </c>
      <c r="AE56">
        <v>0.63180000000000003</v>
      </c>
      <c r="AF56">
        <f t="shared" si="10"/>
        <v>111</v>
      </c>
      <c r="AG56">
        <v>0.87670000000000003</v>
      </c>
      <c r="AH56">
        <f t="shared" si="11"/>
        <v>39</v>
      </c>
      <c r="AI56">
        <f t="shared" si="12"/>
        <v>80.25</v>
      </c>
      <c r="AJ56">
        <f>IF(C56=1,(AI56/Z56),REF)</f>
        <v>95.297470609191308</v>
      </c>
      <c r="AK56">
        <f t="shared" si="13"/>
        <v>68</v>
      </c>
      <c r="AL56">
        <f>IF(B56=1,(AI56/AC56),REF)</f>
        <v>97.734746072341991</v>
      </c>
      <c r="AM56">
        <f t="shared" si="14"/>
        <v>71</v>
      </c>
      <c r="AN56">
        <f t="shared" si="15"/>
        <v>55</v>
      </c>
      <c r="AO56" t="str">
        <f t="shared" si="16"/>
        <v>Stanford</v>
      </c>
      <c r="AP56">
        <f t="shared" si="17"/>
        <v>0.55719105370104549</v>
      </c>
      <c r="AQ56">
        <f t="shared" si="18"/>
        <v>0.54187589871276332</v>
      </c>
      <c r="AR56">
        <f t="shared" si="19"/>
        <v>0.78704155174764601</v>
      </c>
      <c r="AS56" t="str">
        <f t="shared" si="20"/>
        <v>Stanford</v>
      </c>
      <c r="AT56">
        <f t="shared" si="21"/>
        <v>55</v>
      </c>
      <c r="AU56">
        <f t="shared" si="22"/>
        <v>55</v>
      </c>
      <c r="AV56">
        <v>58</v>
      </c>
      <c r="AW56" t="str">
        <f t="shared" si="23"/>
        <v>Stanford</v>
      </c>
      <c r="AX56" t="str">
        <f t="shared" si="24"/>
        <v/>
      </c>
      <c r="AY56">
        <v>55</v>
      </c>
    </row>
    <row r="57" spans="2:52">
      <c r="B57">
        <v>1</v>
      </c>
      <c r="C57">
        <v>1</v>
      </c>
      <c r="D57" t="s">
        <v>362</v>
      </c>
      <c r="E57">
        <v>66.498199999999997</v>
      </c>
      <c r="F57">
        <v>291</v>
      </c>
      <c r="G57">
        <v>66.150300000000001</v>
      </c>
      <c r="H57">
        <v>293</v>
      </c>
      <c r="I57">
        <v>106.985</v>
      </c>
      <c r="J57">
        <v>60</v>
      </c>
      <c r="K57">
        <v>110.048</v>
      </c>
      <c r="L57">
        <v>55</v>
      </c>
      <c r="M57">
        <v>97.769599999999997</v>
      </c>
      <c r="N57">
        <v>75</v>
      </c>
      <c r="O57">
        <v>94.827600000000004</v>
      </c>
      <c r="P57">
        <v>54</v>
      </c>
      <c r="Q57">
        <v>15.220700000000001</v>
      </c>
      <c r="R57">
        <v>50</v>
      </c>
      <c r="S57">
        <f t="shared" si="0"/>
        <v>0.22888439085569232</v>
      </c>
      <c r="T57">
        <f t="shared" si="1"/>
        <v>46</v>
      </c>
      <c r="U57">
        <f t="shared" si="2"/>
        <v>805330.59420385282</v>
      </c>
      <c r="V57">
        <f t="shared" si="3"/>
        <v>87</v>
      </c>
      <c r="W57">
        <f t="shared" si="4"/>
        <v>21.892014380813841</v>
      </c>
      <c r="X57">
        <f t="shared" si="5"/>
        <v>84</v>
      </c>
      <c r="Y57">
        <f t="shared" si="6"/>
        <v>65</v>
      </c>
      <c r="Z57">
        <v>0.80430000000000001</v>
      </c>
      <c r="AA57">
        <f t="shared" si="7"/>
        <v>55</v>
      </c>
      <c r="AB57">
        <v>0.85529999999999995</v>
      </c>
      <c r="AC57">
        <f t="shared" si="8"/>
        <v>0.82979999999999998</v>
      </c>
      <c r="AD57">
        <f t="shared" si="9"/>
        <v>50</v>
      </c>
      <c r="AE57">
        <v>0.67430000000000001</v>
      </c>
      <c r="AF57">
        <f t="shared" si="10"/>
        <v>94</v>
      </c>
      <c r="AG57">
        <v>0.78700000000000003</v>
      </c>
      <c r="AH57">
        <f t="shared" si="11"/>
        <v>71</v>
      </c>
      <c r="AI57">
        <f t="shared" si="12"/>
        <v>68.833333333333329</v>
      </c>
      <c r="AJ57">
        <f>IF(C57=1,(AI57/Z57),REF)</f>
        <v>85.581665216129963</v>
      </c>
      <c r="AK57">
        <f t="shared" si="13"/>
        <v>62</v>
      </c>
      <c r="AL57">
        <f>IF(B57=1,(AI57/AC57),REF)</f>
        <v>82.951715272756488</v>
      </c>
      <c r="AM57">
        <f t="shared" si="14"/>
        <v>61</v>
      </c>
      <c r="AN57">
        <f t="shared" si="15"/>
        <v>50</v>
      </c>
      <c r="AO57" t="str">
        <f t="shared" si="16"/>
        <v>Virginia Tech</v>
      </c>
      <c r="AP57">
        <f t="shared" si="17"/>
        <v>0.53793351144671808</v>
      </c>
      <c r="AQ57">
        <f t="shared" si="18"/>
        <v>0.55667225376042795</v>
      </c>
      <c r="AR57">
        <f t="shared" si="19"/>
        <v>0.78576213030361186</v>
      </c>
      <c r="AS57" t="str">
        <f t="shared" si="20"/>
        <v>Virginia Tech</v>
      </c>
      <c r="AT57">
        <f t="shared" si="21"/>
        <v>56</v>
      </c>
      <c r="AU57">
        <f t="shared" si="22"/>
        <v>52</v>
      </c>
      <c r="AV57">
        <v>50</v>
      </c>
      <c r="AW57" t="str">
        <f t="shared" si="23"/>
        <v>Virginia Tech</v>
      </c>
      <c r="AX57" t="str">
        <f t="shared" si="24"/>
        <v/>
      </c>
      <c r="AY57">
        <v>56</v>
      </c>
    </row>
    <row r="58" spans="2:52">
      <c r="B58">
        <v>1</v>
      </c>
      <c r="C58">
        <v>1</v>
      </c>
      <c r="D58" t="s">
        <v>351</v>
      </c>
      <c r="E58">
        <v>67.6584</v>
      </c>
      <c r="F58">
        <v>245</v>
      </c>
      <c r="G58">
        <v>67.937899999999999</v>
      </c>
      <c r="H58">
        <v>202</v>
      </c>
      <c r="I58">
        <v>105.411</v>
      </c>
      <c r="J58">
        <v>88</v>
      </c>
      <c r="K58">
        <v>110.509</v>
      </c>
      <c r="L58">
        <v>48</v>
      </c>
      <c r="M58">
        <v>102.26600000000001</v>
      </c>
      <c r="N58">
        <v>200</v>
      </c>
      <c r="O58">
        <v>98.825199999999995</v>
      </c>
      <c r="P58">
        <v>114</v>
      </c>
      <c r="Q58">
        <v>11.6836</v>
      </c>
      <c r="R58">
        <v>72</v>
      </c>
      <c r="S58">
        <f t="shared" si="0"/>
        <v>0.17268809194423759</v>
      </c>
      <c r="T58">
        <f t="shared" si="1"/>
        <v>71</v>
      </c>
      <c r="U58">
        <f t="shared" si="2"/>
        <v>826260.55663793033</v>
      </c>
      <c r="V58">
        <f t="shared" si="3"/>
        <v>66</v>
      </c>
      <c r="W58">
        <f t="shared" si="4"/>
        <v>22.986169231983279</v>
      </c>
      <c r="X58">
        <f t="shared" si="5"/>
        <v>139</v>
      </c>
      <c r="Y58">
        <f t="shared" si="6"/>
        <v>105</v>
      </c>
      <c r="Z58">
        <v>0.79479999999999995</v>
      </c>
      <c r="AA58">
        <f t="shared" si="7"/>
        <v>56</v>
      </c>
      <c r="AB58">
        <v>0.88380000000000003</v>
      </c>
      <c r="AC58">
        <f t="shared" si="8"/>
        <v>0.83929999999999993</v>
      </c>
      <c r="AD58">
        <f t="shared" si="9"/>
        <v>45</v>
      </c>
      <c r="AE58">
        <v>0.75229999999999997</v>
      </c>
      <c r="AF58">
        <f t="shared" si="10"/>
        <v>63</v>
      </c>
      <c r="AG58">
        <v>0.75790000000000002</v>
      </c>
      <c r="AH58">
        <f t="shared" si="11"/>
        <v>85</v>
      </c>
      <c r="AI58">
        <f t="shared" si="12"/>
        <v>72.5</v>
      </c>
      <c r="AJ58">
        <f>IF(C58=1,(AI58/Z58),REF)</f>
        <v>91.217916456970315</v>
      </c>
      <c r="AK58">
        <f t="shared" si="13"/>
        <v>66</v>
      </c>
      <c r="AL58">
        <f>IF(B58=1,(AI58/AC58),REF)</f>
        <v>86.381508399857026</v>
      </c>
      <c r="AM58">
        <f t="shared" si="14"/>
        <v>64</v>
      </c>
      <c r="AN58">
        <f t="shared" si="15"/>
        <v>45</v>
      </c>
      <c r="AO58" t="str">
        <f t="shared" si="16"/>
        <v>Utah</v>
      </c>
      <c r="AP58">
        <f t="shared" si="17"/>
        <v>0.52820006265595776</v>
      </c>
      <c r="AQ58">
        <f t="shared" si="18"/>
        <v>0.56076877965455962</v>
      </c>
      <c r="AR58">
        <f t="shared" si="19"/>
        <v>0.78414103806381985</v>
      </c>
      <c r="AS58" t="str">
        <f t="shared" si="20"/>
        <v>Utah</v>
      </c>
      <c r="AT58">
        <f t="shared" si="21"/>
        <v>57</v>
      </c>
      <c r="AU58">
        <f t="shared" si="22"/>
        <v>49</v>
      </c>
      <c r="AV58">
        <v>53</v>
      </c>
      <c r="AW58" t="str">
        <f t="shared" si="23"/>
        <v>Utah</v>
      </c>
      <c r="AX58" t="str">
        <f t="shared" si="24"/>
        <v/>
      </c>
      <c r="AY58">
        <v>57</v>
      </c>
    </row>
    <row r="59" spans="2:52">
      <c r="B59">
        <v>1</v>
      </c>
      <c r="C59">
        <v>1</v>
      </c>
      <c r="D59" t="s">
        <v>60</v>
      </c>
      <c r="E59">
        <v>69.884900000000002</v>
      </c>
      <c r="F59">
        <v>143</v>
      </c>
      <c r="G59">
        <v>69.400400000000005</v>
      </c>
      <c r="H59">
        <v>127</v>
      </c>
      <c r="I59">
        <v>108.042</v>
      </c>
      <c r="J59">
        <v>52</v>
      </c>
      <c r="K59">
        <v>109.14100000000001</v>
      </c>
      <c r="L59">
        <v>68</v>
      </c>
      <c r="M59">
        <v>95.652100000000004</v>
      </c>
      <c r="N59">
        <v>49</v>
      </c>
      <c r="O59">
        <v>95.577600000000004</v>
      </c>
      <c r="P59">
        <v>63</v>
      </c>
      <c r="Q59">
        <v>13.5633</v>
      </c>
      <c r="R59">
        <v>60</v>
      </c>
      <c r="S59">
        <f t="shared" si="0"/>
        <v>0.19408198337552177</v>
      </c>
      <c r="T59">
        <f t="shared" si="1"/>
        <v>60</v>
      </c>
      <c r="U59">
        <f t="shared" si="2"/>
        <v>832452.00833789702</v>
      </c>
      <c r="V59">
        <f t="shared" si="3"/>
        <v>59</v>
      </c>
      <c r="W59">
        <f t="shared" si="4"/>
        <v>21.095335923182134</v>
      </c>
      <c r="X59">
        <f t="shared" si="5"/>
        <v>59</v>
      </c>
      <c r="Y59">
        <f t="shared" si="6"/>
        <v>59.5</v>
      </c>
      <c r="Z59">
        <v>0.81940000000000002</v>
      </c>
      <c r="AA59">
        <f t="shared" si="7"/>
        <v>51</v>
      </c>
      <c r="AB59">
        <v>0.77100000000000002</v>
      </c>
      <c r="AC59">
        <f t="shared" si="8"/>
        <v>0.79520000000000002</v>
      </c>
      <c r="AD59">
        <f t="shared" si="9"/>
        <v>61</v>
      </c>
      <c r="AE59">
        <v>0.60109999999999997</v>
      </c>
      <c r="AF59">
        <f t="shared" si="10"/>
        <v>126</v>
      </c>
      <c r="AG59">
        <v>0.92569999999999997</v>
      </c>
      <c r="AH59">
        <f t="shared" si="11"/>
        <v>17</v>
      </c>
      <c r="AI59">
        <f t="shared" si="12"/>
        <v>63.75</v>
      </c>
      <c r="AJ59">
        <f>IF(C59=1,(AI59/Z59),REF)</f>
        <v>77.800829875518673</v>
      </c>
      <c r="AK59">
        <f t="shared" si="13"/>
        <v>56</v>
      </c>
      <c r="AL59">
        <f>IF(B59=1,(AI59/AC59),REF)</f>
        <v>80.168511066398395</v>
      </c>
      <c r="AM59">
        <f t="shared" si="14"/>
        <v>57</v>
      </c>
      <c r="AN59">
        <f t="shared" si="15"/>
        <v>56</v>
      </c>
      <c r="AO59" t="str">
        <f t="shared" si="16"/>
        <v>Boise St.</v>
      </c>
      <c r="AP59">
        <f t="shared" si="17"/>
        <v>0.55328149034500163</v>
      </c>
      <c r="AQ59">
        <f t="shared" si="18"/>
        <v>0.53528450443791253</v>
      </c>
      <c r="AR59">
        <f t="shared" si="19"/>
        <v>0.78402499274437432</v>
      </c>
      <c r="AS59" t="str">
        <f t="shared" si="20"/>
        <v>Boise St.</v>
      </c>
      <c r="AT59">
        <f t="shared" si="21"/>
        <v>58</v>
      </c>
      <c r="AU59">
        <f t="shared" si="22"/>
        <v>58.333333333333336</v>
      </c>
      <c r="AV59">
        <v>55</v>
      </c>
      <c r="AW59" t="str">
        <f t="shared" si="23"/>
        <v>Boise St.</v>
      </c>
      <c r="AX59" t="str">
        <f t="shared" si="24"/>
        <v/>
      </c>
      <c r="AY59">
        <v>58</v>
      </c>
    </row>
    <row r="60" spans="2:52">
      <c r="B60">
        <v>1</v>
      </c>
      <c r="C60">
        <v>1</v>
      </c>
      <c r="D60" t="s">
        <v>291</v>
      </c>
      <c r="E60">
        <v>70.828100000000006</v>
      </c>
      <c r="F60">
        <v>100</v>
      </c>
      <c r="G60">
        <v>69.001999999999995</v>
      </c>
      <c r="H60">
        <v>146</v>
      </c>
      <c r="I60">
        <v>104.271</v>
      </c>
      <c r="J60">
        <v>107</v>
      </c>
      <c r="K60">
        <v>109.541</v>
      </c>
      <c r="L60">
        <v>60</v>
      </c>
      <c r="M60">
        <v>95.025899999999993</v>
      </c>
      <c r="N60">
        <v>43</v>
      </c>
      <c r="O60">
        <v>95.704099999999997</v>
      </c>
      <c r="P60">
        <v>64</v>
      </c>
      <c r="Q60">
        <v>13.836399999999999</v>
      </c>
      <c r="R60">
        <v>59</v>
      </c>
      <c r="S60">
        <f t="shared" si="0"/>
        <v>0.19535890416374291</v>
      </c>
      <c r="T60">
        <f t="shared" si="1"/>
        <v>59</v>
      </c>
      <c r="U60">
        <f t="shared" si="2"/>
        <v>849882.71059693606</v>
      </c>
      <c r="V60">
        <f t="shared" si="3"/>
        <v>48</v>
      </c>
      <c r="W60">
        <f t="shared" si="4"/>
        <v>20.858509802809909</v>
      </c>
      <c r="X60">
        <f t="shared" si="5"/>
        <v>51</v>
      </c>
      <c r="Y60">
        <f t="shared" si="6"/>
        <v>55</v>
      </c>
      <c r="Z60">
        <v>0.78769999999999996</v>
      </c>
      <c r="AA60">
        <f t="shared" si="7"/>
        <v>60</v>
      </c>
      <c r="AB60">
        <v>0.84309999999999996</v>
      </c>
      <c r="AC60">
        <f t="shared" si="8"/>
        <v>0.8153999999999999</v>
      </c>
      <c r="AD60">
        <f t="shared" si="9"/>
        <v>56</v>
      </c>
      <c r="AE60">
        <v>0.68079999999999996</v>
      </c>
      <c r="AF60">
        <f t="shared" si="10"/>
        <v>91</v>
      </c>
      <c r="AG60">
        <v>0.83279999999999998</v>
      </c>
      <c r="AH60">
        <f t="shared" si="11"/>
        <v>57</v>
      </c>
      <c r="AI60">
        <f t="shared" si="12"/>
        <v>61</v>
      </c>
      <c r="AJ60">
        <f>IF(C60=1,(AI60/Z60),REF)</f>
        <v>77.440649993652414</v>
      </c>
      <c r="AK60">
        <f t="shared" si="13"/>
        <v>54</v>
      </c>
      <c r="AL60">
        <f>IF(B60=1,(AI60/AC60),REF)</f>
        <v>74.809909246995346</v>
      </c>
      <c r="AM60">
        <f t="shared" si="14"/>
        <v>55</v>
      </c>
      <c r="AN60">
        <f t="shared" si="15"/>
        <v>54</v>
      </c>
      <c r="AO60" t="str">
        <f t="shared" si="16"/>
        <v>SMU</v>
      </c>
      <c r="AP60">
        <f t="shared" si="17"/>
        <v>0.53212363762332393</v>
      </c>
      <c r="AQ60">
        <f t="shared" si="18"/>
        <v>0.55269237900460089</v>
      </c>
      <c r="AR60">
        <f t="shared" si="19"/>
        <v>0.78294352568869974</v>
      </c>
      <c r="AS60" t="str">
        <f t="shared" si="20"/>
        <v>SMU</v>
      </c>
      <c r="AT60">
        <f t="shared" si="21"/>
        <v>59</v>
      </c>
      <c r="AU60">
        <f t="shared" si="22"/>
        <v>56.333333333333336</v>
      </c>
      <c r="AV60">
        <v>59</v>
      </c>
      <c r="AW60" t="str">
        <f t="shared" si="23"/>
        <v>SMU</v>
      </c>
      <c r="AX60" t="str">
        <f t="shared" si="24"/>
        <v/>
      </c>
      <c r="AY60">
        <v>59</v>
      </c>
    </row>
    <row r="61" spans="2:52">
      <c r="B61">
        <v>1</v>
      </c>
      <c r="C61">
        <v>1</v>
      </c>
      <c r="D61" t="s">
        <v>96</v>
      </c>
      <c r="E61">
        <v>63.536799999999999</v>
      </c>
      <c r="F61">
        <v>344</v>
      </c>
      <c r="G61">
        <v>62.875900000000001</v>
      </c>
      <c r="H61">
        <v>353</v>
      </c>
      <c r="I61">
        <v>110.441</v>
      </c>
      <c r="J61">
        <v>25</v>
      </c>
      <c r="K61">
        <v>114.217</v>
      </c>
      <c r="L61">
        <v>18</v>
      </c>
      <c r="M61">
        <v>100.49</v>
      </c>
      <c r="N61">
        <v>147</v>
      </c>
      <c r="O61">
        <v>100.236</v>
      </c>
      <c r="P61">
        <v>128</v>
      </c>
      <c r="Q61">
        <v>13.981299999999999</v>
      </c>
      <c r="R61">
        <v>57</v>
      </c>
      <c r="S61">
        <f t="shared" si="0"/>
        <v>0.22004570579569627</v>
      </c>
      <c r="T61">
        <f t="shared" si="1"/>
        <v>51</v>
      </c>
      <c r="U61">
        <f t="shared" si="2"/>
        <v>828870.7914011752</v>
      </c>
      <c r="V61">
        <f t="shared" si="3"/>
        <v>61</v>
      </c>
      <c r="W61">
        <f t="shared" si="4"/>
        <v>25.038748959497841</v>
      </c>
      <c r="X61">
        <f t="shared" si="5"/>
        <v>242</v>
      </c>
      <c r="Y61">
        <f t="shared" si="6"/>
        <v>146.5</v>
      </c>
      <c r="Z61">
        <v>0.85089999999999999</v>
      </c>
      <c r="AA61">
        <f t="shared" si="7"/>
        <v>42</v>
      </c>
      <c r="AB61">
        <v>0.68840000000000001</v>
      </c>
      <c r="AC61">
        <f t="shared" si="8"/>
        <v>0.76964999999999995</v>
      </c>
      <c r="AD61">
        <f t="shared" si="9"/>
        <v>72</v>
      </c>
      <c r="AE61">
        <v>0.84740000000000004</v>
      </c>
      <c r="AF61">
        <f t="shared" si="10"/>
        <v>43</v>
      </c>
      <c r="AG61">
        <v>0.72330000000000005</v>
      </c>
      <c r="AH61">
        <f t="shared" si="11"/>
        <v>93</v>
      </c>
      <c r="AI61">
        <f t="shared" si="12"/>
        <v>77.75</v>
      </c>
      <c r="AJ61">
        <f>IF(C61=1,(AI61/Z61),REF)</f>
        <v>91.373839464096847</v>
      </c>
      <c r="AK61">
        <f t="shared" si="13"/>
        <v>67</v>
      </c>
      <c r="AL61">
        <f>IF(B61=1,(AI61/AC61),REF)</f>
        <v>101.01994413044891</v>
      </c>
      <c r="AM61">
        <f t="shared" si="14"/>
        <v>73</v>
      </c>
      <c r="AN61">
        <f t="shared" si="15"/>
        <v>67</v>
      </c>
      <c r="AO61" t="str">
        <f t="shared" si="16"/>
        <v>Davidson</v>
      </c>
      <c r="AP61">
        <f t="shared" si="17"/>
        <v>0.56538585765759275</v>
      </c>
      <c r="AQ61">
        <f t="shared" si="18"/>
        <v>0.50624557853678687</v>
      </c>
      <c r="AR61">
        <f t="shared" si="19"/>
        <v>0.77912327753892507</v>
      </c>
      <c r="AS61" t="str">
        <f t="shared" si="20"/>
        <v>Davidson</v>
      </c>
      <c r="AT61">
        <f t="shared" si="21"/>
        <v>60</v>
      </c>
      <c r="AU61">
        <f t="shared" si="22"/>
        <v>66.333333333333329</v>
      </c>
      <c r="AV61">
        <v>62</v>
      </c>
      <c r="AW61" t="str">
        <f t="shared" si="23"/>
        <v>Davidson</v>
      </c>
      <c r="AX61" t="str">
        <f t="shared" si="24"/>
        <v/>
      </c>
      <c r="AY61">
        <v>60</v>
      </c>
    </row>
    <row r="62" spans="2:52">
      <c r="B62">
        <v>1</v>
      </c>
      <c r="C62">
        <v>1</v>
      </c>
      <c r="D62" t="s">
        <v>87</v>
      </c>
      <c r="E62">
        <v>64.868200000000002</v>
      </c>
      <c r="F62">
        <v>333</v>
      </c>
      <c r="G62">
        <v>64.242199999999997</v>
      </c>
      <c r="H62">
        <v>338</v>
      </c>
      <c r="I62">
        <v>100.131</v>
      </c>
      <c r="J62">
        <v>192</v>
      </c>
      <c r="K62">
        <v>106.87</v>
      </c>
      <c r="L62">
        <v>99</v>
      </c>
      <c r="M62">
        <v>95.382800000000003</v>
      </c>
      <c r="N62">
        <v>44</v>
      </c>
      <c r="O62">
        <v>90.704599999999999</v>
      </c>
      <c r="P62">
        <v>20</v>
      </c>
      <c r="Q62">
        <v>16.165199999999999</v>
      </c>
      <c r="R62">
        <v>42</v>
      </c>
      <c r="S62">
        <f t="shared" si="0"/>
        <v>0.24920377010615377</v>
      </c>
      <c r="T62">
        <f t="shared" si="1"/>
        <v>37</v>
      </c>
      <c r="U62">
        <f t="shared" si="2"/>
        <v>740872.48474858003</v>
      </c>
      <c r="V62">
        <f t="shared" si="3"/>
        <v>145</v>
      </c>
      <c r="W62">
        <f t="shared" si="4"/>
        <v>20.901384419337045</v>
      </c>
      <c r="X62">
        <f t="shared" si="5"/>
        <v>53</v>
      </c>
      <c r="Y62">
        <f t="shared" si="6"/>
        <v>45</v>
      </c>
      <c r="Z62">
        <v>0.74180000000000001</v>
      </c>
      <c r="AA62">
        <f t="shared" si="7"/>
        <v>77</v>
      </c>
      <c r="AB62">
        <v>0.91279999999999994</v>
      </c>
      <c r="AC62">
        <f t="shared" si="8"/>
        <v>0.82729999999999992</v>
      </c>
      <c r="AD62">
        <f t="shared" si="9"/>
        <v>52</v>
      </c>
      <c r="AE62">
        <v>0.78049999999999997</v>
      </c>
      <c r="AF62">
        <f t="shared" si="10"/>
        <v>60</v>
      </c>
      <c r="AG62">
        <v>0.98119999999999996</v>
      </c>
      <c r="AH62">
        <f t="shared" si="11"/>
        <v>1</v>
      </c>
      <c r="AI62">
        <f t="shared" si="12"/>
        <v>56.666666666666664</v>
      </c>
      <c r="AJ62">
        <f>IF(C62=1,(AI62/Z62),REF)</f>
        <v>76.390761211467591</v>
      </c>
      <c r="AK62">
        <f t="shared" si="13"/>
        <v>53</v>
      </c>
      <c r="AL62">
        <f>IF(B62=1,(AI62/AC62),REF)</f>
        <v>68.495910391232528</v>
      </c>
      <c r="AM62">
        <f t="shared" si="14"/>
        <v>49</v>
      </c>
      <c r="AN62">
        <f t="shared" si="15"/>
        <v>49</v>
      </c>
      <c r="AO62" t="str">
        <f t="shared" si="16"/>
        <v>Clemson</v>
      </c>
      <c r="AP62">
        <f t="shared" si="17"/>
        <v>0.50180080073083566</v>
      </c>
      <c r="AQ62">
        <f t="shared" si="18"/>
        <v>0.56572483177722033</v>
      </c>
      <c r="AR62">
        <f t="shared" si="19"/>
        <v>0.77792786220505861</v>
      </c>
      <c r="AS62" t="str">
        <f t="shared" si="20"/>
        <v>Clemson</v>
      </c>
      <c r="AT62">
        <f t="shared" si="21"/>
        <v>61</v>
      </c>
      <c r="AU62">
        <f t="shared" si="22"/>
        <v>54</v>
      </c>
      <c r="AV62">
        <v>52</v>
      </c>
      <c r="AW62" t="str">
        <f t="shared" si="23"/>
        <v>Clemson</v>
      </c>
      <c r="AX62" t="str">
        <f t="shared" si="24"/>
        <v/>
      </c>
      <c r="AY62">
        <v>61</v>
      </c>
    </row>
    <row r="63" spans="2:52">
      <c r="B63">
        <v>1</v>
      </c>
      <c r="C63">
        <v>1</v>
      </c>
      <c r="D63" t="s">
        <v>247</v>
      </c>
      <c r="E63">
        <v>71.7136</v>
      </c>
      <c r="F63">
        <v>72</v>
      </c>
      <c r="G63">
        <v>69.320300000000003</v>
      </c>
      <c r="H63">
        <v>131</v>
      </c>
      <c r="I63">
        <v>112.226</v>
      </c>
      <c r="J63">
        <v>17</v>
      </c>
      <c r="K63">
        <v>113.002</v>
      </c>
      <c r="L63">
        <v>29</v>
      </c>
      <c r="M63">
        <v>102.559</v>
      </c>
      <c r="N63">
        <v>210</v>
      </c>
      <c r="O63">
        <v>101.88800000000001</v>
      </c>
      <c r="P63">
        <v>174</v>
      </c>
      <c r="Q63">
        <v>11.1142</v>
      </c>
      <c r="R63">
        <v>78</v>
      </c>
      <c r="S63">
        <f t="shared" si="0"/>
        <v>0.15497757747484425</v>
      </c>
      <c r="T63">
        <f t="shared" si="1"/>
        <v>82</v>
      </c>
      <c r="U63">
        <f t="shared" si="2"/>
        <v>915743.37323405431</v>
      </c>
      <c r="V63">
        <f t="shared" si="3"/>
        <v>17</v>
      </c>
      <c r="W63">
        <f t="shared" si="4"/>
        <v>22.771693794362683</v>
      </c>
      <c r="X63">
        <f t="shared" si="5"/>
        <v>131</v>
      </c>
      <c r="Y63">
        <f t="shared" si="6"/>
        <v>106.5</v>
      </c>
      <c r="Z63">
        <v>0.78090000000000004</v>
      </c>
      <c r="AA63">
        <f t="shared" si="7"/>
        <v>63</v>
      </c>
      <c r="AB63">
        <v>0.74180000000000001</v>
      </c>
      <c r="AC63">
        <f t="shared" si="8"/>
        <v>0.76134999999999997</v>
      </c>
      <c r="AD63">
        <f t="shared" si="9"/>
        <v>76</v>
      </c>
      <c r="AE63">
        <v>0.94230000000000003</v>
      </c>
      <c r="AF63">
        <f t="shared" si="10"/>
        <v>7</v>
      </c>
      <c r="AG63">
        <v>0.88549999999999995</v>
      </c>
      <c r="AH63">
        <f t="shared" si="11"/>
        <v>37</v>
      </c>
      <c r="AI63">
        <f t="shared" si="12"/>
        <v>54.25</v>
      </c>
      <c r="AJ63">
        <f>IF(C63=1,(AI63/Z63),REF)</f>
        <v>69.471123063132282</v>
      </c>
      <c r="AK63">
        <f t="shared" si="13"/>
        <v>49</v>
      </c>
      <c r="AL63">
        <f>IF(B63=1,(AI63/AC63),REF)</f>
        <v>71.255007552374082</v>
      </c>
      <c r="AM63">
        <f t="shared" si="14"/>
        <v>52</v>
      </c>
      <c r="AN63">
        <f t="shared" si="15"/>
        <v>49</v>
      </c>
      <c r="AO63" t="str">
        <f t="shared" si="16"/>
        <v>Ohio</v>
      </c>
      <c r="AP63">
        <f t="shared" si="17"/>
        <v>0.53329019100315223</v>
      </c>
      <c r="AQ63">
        <f t="shared" si="18"/>
        <v>0.51857490313720311</v>
      </c>
      <c r="AR63">
        <f t="shared" si="19"/>
        <v>0.77334275119806095</v>
      </c>
      <c r="AS63" t="str">
        <f t="shared" si="20"/>
        <v>Ohio</v>
      </c>
      <c r="AT63">
        <f t="shared" si="21"/>
        <v>62</v>
      </c>
      <c r="AU63">
        <f t="shared" si="22"/>
        <v>62.333333333333336</v>
      </c>
      <c r="AV63">
        <v>64</v>
      </c>
      <c r="AW63" t="str">
        <f t="shared" si="23"/>
        <v>Ohio</v>
      </c>
      <c r="AX63" t="str">
        <f t="shared" si="24"/>
        <v/>
      </c>
      <c r="AY63">
        <v>62</v>
      </c>
    </row>
    <row r="64" spans="2:52">
      <c r="B64">
        <v>1</v>
      </c>
      <c r="C64">
        <v>1</v>
      </c>
      <c r="D64" t="s">
        <v>67</v>
      </c>
      <c r="E64">
        <v>74.497100000000003</v>
      </c>
      <c r="F64">
        <v>12</v>
      </c>
      <c r="G64">
        <v>73.599000000000004</v>
      </c>
      <c r="H64">
        <v>13</v>
      </c>
      <c r="I64">
        <v>108.587</v>
      </c>
      <c r="J64">
        <v>42</v>
      </c>
      <c r="K64">
        <v>107.288</v>
      </c>
      <c r="L64">
        <v>91</v>
      </c>
      <c r="M64">
        <v>97.136300000000006</v>
      </c>
      <c r="N64">
        <v>67</v>
      </c>
      <c r="O64">
        <v>94.904200000000003</v>
      </c>
      <c r="P64">
        <v>56</v>
      </c>
      <c r="Q64">
        <v>12.3843</v>
      </c>
      <c r="R64">
        <v>68</v>
      </c>
      <c r="S64">
        <f t="shared" si="0"/>
        <v>0.16623197413053653</v>
      </c>
      <c r="T64">
        <f t="shared" si="1"/>
        <v>77</v>
      </c>
      <c r="U64">
        <f t="shared" si="2"/>
        <v>857514.88225466234</v>
      </c>
      <c r="V64">
        <f t="shared" si="3"/>
        <v>43</v>
      </c>
      <c r="W64">
        <f t="shared" si="4"/>
        <v>19.56668823265921</v>
      </c>
      <c r="X64">
        <f t="shared" si="5"/>
        <v>13</v>
      </c>
      <c r="Y64">
        <f t="shared" si="6"/>
        <v>45</v>
      </c>
      <c r="Z64">
        <v>0.78649999999999998</v>
      </c>
      <c r="AA64">
        <f t="shared" si="7"/>
        <v>61</v>
      </c>
      <c r="AB64">
        <v>0.77159999999999995</v>
      </c>
      <c r="AC64">
        <f t="shared" si="8"/>
        <v>0.77905000000000002</v>
      </c>
      <c r="AD64">
        <f t="shared" si="9"/>
        <v>67</v>
      </c>
      <c r="AE64">
        <v>0.85489999999999999</v>
      </c>
      <c r="AF64">
        <f t="shared" si="10"/>
        <v>38</v>
      </c>
      <c r="AG64">
        <v>0.64319999999999999</v>
      </c>
      <c r="AH64">
        <f t="shared" si="11"/>
        <v>116</v>
      </c>
      <c r="AI64">
        <f t="shared" si="12"/>
        <v>64.333333333333329</v>
      </c>
      <c r="AJ64">
        <f>IF(C64=1,(AI64/Z64),REF)</f>
        <v>81.79699088789998</v>
      </c>
      <c r="AK64">
        <f t="shared" si="13"/>
        <v>58</v>
      </c>
      <c r="AL64">
        <f>IF(B64=1,(AI64/AC64),REF)</f>
        <v>82.579209721241682</v>
      </c>
      <c r="AM64">
        <f t="shared" si="14"/>
        <v>60</v>
      </c>
      <c r="AN64">
        <f t="shared" si="15"/>
        <v>58</v>
      </c>
      <c r="AO64" t="str">
        <f t="shared" si="16"/>
        <v>Buffalo</v>
      </c>
      <c r="AP64">
        <f t="shared" si="17"/>
        <v>0.52841312826194753</v>
      </c>
      <c r="AQ64">
        <f t="shared" si="18"/>
        <v>0.5228618335541988</v>
      </c>
      <c r="AR64">
        <f t="shared" si="19"/>
        <v>0.77316917327700097</v>
      </c>
      <c r="AS64" t="str">
        <f t="shared" si="20"/>
        <v>Buffalo</v>
      </c>
      <c r="AT64">
        <f t="shared" si="21"/>
        <v>63</v>
      </c>
      <c r="AU64">
        <f t="shared" si="22"/>
        <v>62.666666666666664</v>
      </c>
      <c r="AV64">
        <v>63</v>
      </c>
      <c r="AW64" t="str">
        <f t="shared" si="23"/>
        <v>Buffalo</v>
      </c>
      <c r="AX64" t="str">
        <f t="shared" si="24"/>
        <v/>
      </c>
      <c r="AY64">
        <v>63</v>
      </c>
    </row>
    <row r="65" spans="2:52">
      <c r="B65">
        <v>1</v>
      </c>
      <c r="C65">
        <v>1</v>
      </c>
      <c r="D65" t="s">
        <v>189</v>
      </c>
      <c r="E65">
        <v>68.379400000000004</v>
      </c>
      <c r="F65">
        <v>204</v>
      </c>
      <c r="G65">
        <v>67.718299999999999</v>
      </c>
      <c r="H65">
        <v>219</v>
      </c>
      <c r="I65">
        <v>101.608</v>
      </c>
      <c r="J65">
        <v>162</v>
      </c>
      <c r="K65">
        <v>107.55800000000001</v>
      </c>
      <c r="L65">
        <v>87</v>
      </c>
      <c r="M65">
        <v>102.239</v>
      </c>
      <c r="N65">
        <v>198</v>
      </c>
      <c r="O65">
        <v>96.800299999999993</v>
      </c>
      <c r="P65">
        <v>77</v>
      </c>
      <c r="Q65">
        <v>10.757300000000001</v>
      </c>
      <c r="R65">
        <v>80</v>
      </c>
      <c r="S65">
        <f t="shared" si="0"/>
        <v>0.1573236969028686</v>
      </c>
      <c r="T65">
        <f t="shared" si="1"/>
        <v>80</v>
      </c>
      <c r="U65">
        <f t="shared" si="2"/>
        <v>791062.3623963017</v>
      </c>
      <c r="V65">
        <f t="shared" si="3"/>
        <v>97</v>
      </c>
      <c r="W65">
        <f t="shared" si="4"/>
        <v>22.002774077587134</v>
      </c>
      <c r="X65">
        <f t="shared" si="5"/>
        <v>89</v>
      </c>
      <c r="Y65">
        <f t="shared" si="6"/>
        <v>84.5</v>
      </c>
      <c r="Z65">
        <v>0.79220000000000002</v>
      </c>
      <c r="AA65">
        <f t="shared" si="7"/>
        <v>58</v>
      </c>
      <c r="AB65">
        <v>0.77559999999999996</v>
      </c>
      <c r="AC65">
        <f t="shared" si="8"/>
        <v>0.78390000000000004</v>
      </c>
      <c r="AD65">
        <f t="shared" si="9"/>
        <v>64</v>
      </c>
      <c r="AE65">
        <v>0.7379</v>
      </c>
      <c r="AF65">
        <f t="shared" si="10"/>
        <v>69</v>
      </c>
      <c r="AG65">
        <v>0.89549999999999996</v>
      </c>
      <c r="AH65">
        <f t="shared" si="11"/>
        <v>34</v>
      </c>
      <c r="AI65">
        <f t="shared" si="12"/>
        <v>71.416666666666671</v>
      </c>
      <c r="AJ65">
        <f>IF(C65=1,(AI65/Z65),REF)</f>
        <v>90.149793823108652</v>
      </c>
      <c r="AK65">
        <f t="shared" si="13"/>
        <v>64</v>
      </c>
      <c r="AL65">
        <f>IF(B65=1,(AI65/AC65),REF)</f>
        <v>91.104307522217965</v>
      </c>
      <c r="AM65">
        <f t="shared" si="14"/>
        <v>68</v>
      </c>
      <c r="AN65">
        <f t="shared" si="15"/>
        <v>64</v>
      </c>
      <c r="AO65" t="str">
        <f t="shared" si="16"/>
        <v>Marquette</v>
      </c>
      <c r="AP65">
        <f t="shared" si="17"/>
        <v>0.5270926606525963</v>
      </c>
      <c r="AQ65">
        <f t="shared" si="18"/>
        <v>0.52097328680172872</v>
      </c>
      <c r="AR65">
        <f t="shared" si="19"/>
        <v>0.77222426852675197</v>
      </c>
      <c r="AS65" t="str">
        <f t="shared" si="20"/>
        <v>Marquette</v>
      </c>
      <c r="AT65">
        <f t="shared" si="21"/>
        <v>64</v>
      </c>
      <c r="AU65">
        <f t="shared" si="22"/>
        <v>64</v>
      </c>
      <c r="AV65">
        <v>67</v>
      </c>
      <c r="AW65" t="str">
        <f t="shared" si="23"/>
        <v>Marquette</v>
      </c>
      <c r="AX65" t="str">
        <f t="shared" si="24"/>
        <v/>
      </c>
      <c r="AY65">
        <v>64</v>
      </c>
    </row>
    <row r="66" spans="2:52">
      <c r="B66">
        <v>1</v>
      </c>
      <c r="C66">
        <v>1</v>
      </c>
      <c r="D66" t="s">
        <v>337</v>
      </c>
      <c r="E66">
        <v>66.689700000000002</v>
      </c>
      <c r="F66">
        <v>288</v>
      </c>
      <c r="G66">
        <v>66.118300000000005</v>
      </c>
      <c r="H66">
        <v>295</v>
      </c>
      <c r="I66">
        <v>109.661</v>
      </c>
      <c r="J66">
        <v>31</v>
      </c>
      <c r="K66">
        <v>109.242</v>
      </c>
      <c r="L66">
        <v>66</v>
      </c>
      <c r="M66">
        <v>94.169600000000003</v>
      </c>
      <c r="N66">
        <v>29</v>
      </c>
      <c r="O66">
        <v>97.010400000000004</v>
      </c>
      <c r="P66">
        <v>82</v>
      </c>
      <c r="Q66">
        <v>12.2317</v>
      </c>
      <c r="R66">
        <v>69</v>
      </c>
      <c r="S66">
        <f t="shared" ref="S66:S129" si="25">(K66-O66)/E66</f>
        <v>0.18341063162677296</v>
      </c>
      <c r="T66">
        <f t="shared" ref="T66:T129" si="26">RANK(S66,S:S,0)</f>
        <v>64</v>
      </c>
      <c r="U66">
        <f t="shared" ref="U66:U129" si="27">(K66^2)*E66</f>
        <v>795862.51312879089</v>
      </c>
      <c r="V66">
        <f t="shared" ref="V66:V129" si="28">RANK(U66,U:U,0)</f>
        <v>92</v>
      </c>
      <c r="W66">
        <f t="shared" ref="W66:W129" si="29">O66^1.6/E66</f>
        <v>22.638649139983428</v>
      </c>
      <c r="X66">
        <f t="shared" ref="X66:X129" si="30">RANK(W66,W:W,1)</f>
        <v>119</v>
      </c>
      <c r="Y66">
        <f t="shared" ref="Y66:Y129" si="31">AVERAGE(X66,T66)</f>
        <v>91.5</v>
      </c>
      <c r="Z66">
        <v>0.76319999999999999</v>
      </c>
      <c r="AA66">
        <f t="shared" ref="AA66:AA129" si="32">RANK(Z66,Z:Z,0)</f>
        <v>68</v>
      </c>
      <c r="AB66">
        <v>0.83919999999999995</v>
      </c>
      <c r="AC66">
        <f t="shared" ref="AC66:AC129" si="33">(Z66+AB66)/2</f>
        <v>0.80119999999999991</v>
      </c>
      <c r="AD66">
        <f t="shared" ref="AD66:AD129" si="34">RANK(AC66,AC:AC,0)</f>
        <v>57</v>
      </c>
      <c r="AE66">
        <v>0.76200000000000001</v>
      </c>
      <c r="AF66">
        <f t="shared" ref="AF66:AF129" si="35">RANK(AE66,AE:AE,0)</f>
        <v>61</v>
      </c>
      <c r="AG66">
        <v>0.87180000000000002</v>
      </c>
      <c r="AH66">
        <f t="shared" ref="AH66:AH129" si="36">RANK(AG66,AG:AG,0)</f>
        <v>43</v>
      </c>
      <c r="AI66">
        <f t="shared" ref="AI66:AI129" si="37">(T66+V66+(AD66)+AF66+AH66+Y66)/6</f>
        <v>68.083333333333329</v>
      </c>
      <c r="AJ66">
        <f>IF(C66=1,(AI66/Z66),REF)</f>
        <v>89.207721872816208</v>
      </c>
      <c r="AK66">
        <f t="shared" ref="AK66:AK129" si="38">RANK(AJ66,AJ:AJ,1)</f>
        <v>63</v>
      </c>
      <c r="AL66">
        <f>IF(B66=1,(AI66/AC66),REF)</f>
        <v>84.9767016142453</v>
      </c>
      <c r="AM66">
        <f t="shared" ref="AM66:AM129" si="39">RANK(AL66,AL:AL,1)</f>
        <v>63</v>
      </c>
      <c r="AN66">
        <f t="shared" ref="AN66:AN129" si="40">MIN(AK66,AM66,AD66)</f>
        <v>57</v>
      </c>
      <c r="AO66" t="str">
        <f t="shared" ref="AO66:AO129" si="41">D66</f>
        <v>UC Santa Barbara</v>
      </c>
      <c r="AP66">
        <f t="shared" ref="AP66:AP129" si="42">(Z66*(($BD$2)/((AJ66)))^(1/10))</f>
        <v>0.50833114760239873</v>
      </c>
      <c r="AQ66">
        <f t="shared" ref="AQ66:AQ129" si="43">(AC66*(($BC$2)/((AL66)))^(1/10))</f>
        <v>0.53619114255003753</v>
      </c>
      <c r="AR66">
        <f t="shared" ref="AR66:AR129" si="44">((AP66+AQ66)/2)^(1/2.5)</f>
        <v>0.77117880800561367</v>
      </c>
      <c r="AS66" t="str">
        <f t="shared" ref="AS66:AS129" si="45">AO66</f>
        <v>UC Santa Barbara</v>
      </c>
      <c r="AT66">
        <f t="shared" ref="AT66:AT129" si="46">RANK(AR66,AR:AR)</f>
        <v>65</v>
      </c>
      <c r="AU66">
        <f t="shared" ref="AU66:AU129" si="47">(AT66+AN66+AD66)/3</f>
        <v>59.666666666666664</v>
      </c>
      <c r="AV66">
        <v>56</v>
      </c>
      <c r="AW66" t="str">
        <f t="shared" ref="AW66:AW129" si="48">AS66</f>
        <v>UC Santa Barbara</v>
      </c>
      <c r="AX66" t="str">
        <f t="shared" ref="AX66:AX129" si="49">IF(OR(((RANK(Z66,Z:Z,0))&lt;17),(RANK(AB66,AB:AB,0)&lt;17)),"y","")</f>
        <v/>
      </c>
      <c r="AY66">
        <v>65</v>
      </c>
    </row>
    <row r="67" spans="2:52">
      <c r="B67">
        <v>1</v>
      </c>
      <c r="C67" s="3">
        <v>1</v>
      </c>
      <c r="D67" s="3" t="s">
        <v>254</v>
      </c>
      <c r="E67" s="3">
        <v>65.632000000000005</v>
      </c>
      <c r="F67" s="3">
        <v>319</v>
      </c>
      <c r="G67" s="3">
        <v>65.397099999999995</v>
      </c>
      <c r="H67" s="3">
        <v>315</v>
      </c>
      <c r="I67" s="3">
        <v>104.37</v>
      </c>
      <c r="J67" s="3">
        <v>105</v>
      </c>
      <c r="K67" s="3">
        <v>109.32599999999999</v>
      </c>
      <c r="L67" s="419">
        <v>65</v>
      </c>
      <c r="M67" s="3">
        <v>104.538</v>
      </c>
      <c r="N67" s="3">
        <v>250</v>
      </c>
      <c r="O67" s="3">
        <v>99.153300000000002</v>
      </c>
      <c r="P67" s="3">
        <v>117</v>
      </c>
      <c r="Q67" s="3">
        <v>10.172800000000001</v>
      </c>
      <c r="R67" s="3">
        <v>85</v>
      </c>
      <c r="S67">
        <f t="shared" si="25"/>
        <v>0.15499603851779606</v>
      </c>
      <c r="T67">
        <f t="shared" si="26"/>
        <v>81</v>
      </c>
      <c r="U67">
        <f t="shared" si="27"/>
        <v>784445.1020824319</v>
      </c>
      <c r="V67">
        <f t="shared" si="28"/>
        <v>101</v>
      </c>
      <c r="W67">
        <f t="shared" si="29"/>
        <v>23.821869321393052</v>
      </c>
      <c r="X67">
        <f t="shared" si="30"/>
        <v>179</v>
      </c>
      <c r="Y67">
        <f t="shared" si="31"/>
        <v>130</v>
      </c>
      <c r="Z67" s="3">
        <v>0.85</v>
      </c>
      <c r="AA67">
        <f t="shared" si="32"/>
        <v>44</v>
      </c>
      <c r="AB67" s="3">
        <v>0.67589999999999995</v>
      </c>
      <c r="AC67" s="3">
        <f t="shared" si="33"/>
        <v>0.76295000000000002</v>
      </c>
      <c r="AD67">
        <f t="shared" si="34"/>
        <v>74</v>
      </c>
      <c r="AE67">
        <v>0.84150000000000003</v>
      </c>
      <c r="AF67">
        <f t="shared" si="35"/>
        <v>46</v>
      </c>
      <c r="AG67">
        <v>0.54990000000000006</v>
      </c>
      <c r="AH67">
        <f t="shared" si="36"/>
        <v>145</v>
      </c>
      <c r="AI67">
        <f t="shared" si="37"/>
        <v>96.166666666666671</v>
      </c>
      <c r="AJ67" s="3">
        <f>IF(C67=1,(AI67/Z67),REF)</f>
        <v>113.13725490196079</v>
      </c>
      <c r="AK67">
        <f t="shared" si="38"/>
        <v>78</v>
      </c>
      <c r="AL67" s="3">
        <f>IF(B67=1,(AI67/AC67),REF)</f>
        <v>126.04583087576731</v>
      </c>
      <c r="AM67">
        <f t="shared" si="39"/>
        <v>89</v>
      </c>
      <c r="AN67" s="3">
        <f t="shared" si="40"/>
        <v>74</v>
      </c>
      <c r="AO67" s="3" t="str">
        <f t="shared" si="41"/>
        <v>Oregon St.</v>
      </c>
      <c r="AP67" s="419">
        <f t="shared" si="42"/>
        <v>0.55284955807493885</v>
      </c>
      <c r="AQ67" s="419">
        <f t="shared" si="43"/>
        <v>0.49085352106489682</v>
      </c>
      <c r="AR67">
        <f t="shared" si="44"/>
        <v>0.77093681915182666</v>
      </c>
      <c r="AS67" s="419" t="str">
        <f t="shared" si="45"/>
        <v>Oregon St.</v>
      </c>
      <c r="AT67">
        <f t="shared" si="46"/>
        <v>66</v>
      </c>
      <c r="AU67" s="3">
        <f t="shared" si="47"/>
        <v>71.333333333333329</v>
      </c>
      <c r="AV67">
        <v>75</v>
      </c>
      <c r="AW67" s="415" t="str">
        <f t="shared" si="48"/>
        <v>Oregon St.</v>
      </c>
      <c r="AX67" t="str">
        <f t="shared" si="49"/>
        <v/>
      </c>
      <c r="AY67">
        <v>66</v>
      </c>
      <c r="AZ67">
        <v>3</v>
      </c>
    </row>
    <row r="68" spans="2:52">
      <c r="B68">
        <v>1</v>
      </c>
      <c r="C68">
        <v>1</v>
      </c>
      <c r="D68" t="s">
        <v>307</v>
      </c>
      <c r="E68">
        <v>74.097200000000001</v>
      </c>
      <c r="F68">
        <v>19</v>
      </c>
      <c r="G68">
        <v>73.641999999999996</v>
      </c>
      <c r="H68">
        <v>10</v>
      </c>
      <c r="I68">
        <v>105.307</v>
      </c>
      <c r="J68">
        <v>89</v>
      </c>
      <c r="K68">
        <v>111.232</v>
      </c>
      <c r="L68">
        <v>39</v>
      </c>
      <c r="M68">
        <v>102.22</v>
      </c>
      <c r="N68">
        <v>197</v>
      </c>
      <c r="O68">
        <v>98.5137</v>
      </c>
      <c r="P68">
        <v>104</v>
      </c>
      <c r="Q68">
        <v>12.718500000000001</v>
      </c>
      <c r="R68">
        <v>67</v>
      </c>
      <c r="S68">
        <f t="shared" si="25"/>
        <v>0.1716434629108792</v>
      </c>
      <c r="T68">
        <f t="shared" si="26"/>
        <v>72</v>
      </c>
      <c r="U68">
        <f t="shared" si="27"/>
        <v>916771.89159649273</v>
      </c>
      <c r="V68">
        <f t="shared" si="28"/>
        <v>16</v>
      </c>
      <c r="W68">
        <f t="shared" si="29"/>
        <v>20.882996324869222</v>
      </c>
      <c r="X68">
        <f t="shared" si="30"/>
        <v>52</v>
      </c>
      <c r="Y68">
        <f t="shared" si="31"/>
        <v>62</v>
      </c>
      <c r="Z68">
        <v>0.77590000000000003</v>
      </c>
      <c r="AA68">
        <f t="shared" si="32"/>
        <v>65</v>
      </c>
      <c r="AB68">
        <v>0.76839999999999997</v>
      </c>
      <c r="AC68">
        <f t="shared" si="33"/>
        <v>0.77215</v>
      </c>
      <c r="AD68">
        <f t="shared" si="34"/>
        <v>71</v>
      </c>
      <c r="AE68">
        <v>0.78090000000000004</v>
      </c>
      <c r="AF68">
        <f t="shared" si="35"/>
        <v>59</v>
      </c>
      <c r="AG68">
        <v>0.64810000000000001</v>
      </c>
      <c r="AH68">
        <f t="shared" si="36"/>
        <v>113</v>
      </c>
      <c r="AI68">
        <f t="shared" si="37"/>
        <v>65.5</v>
      </c>
      <c r="AJ68">
        <f>IF(C68=1,(AI68/Z68),REF)</f>
        <v>84.418095115349914</v>
      </c>
      <c r="AK68">
        <f t="shared" si="38"/>
        <v>60</v>
      </c>
      <c r="AL68">
        <f>IF(B68=1,(AI68/AC68),REF)</f>
        <v>84.828077446092081</v>
      </c>
      <c r="AM68">
        <f t="shared" si="39"/>
        <v>62</v>
      </c>
      <c r="AN68">
        <f t="shared" si="40"/>
        <v>60</v>
      </c>
      <c r="AO68" t="str">
        <f t="shared" si="41"/>
        <v>St. John's</v>
      </c>
      <c r="AP68">
        <f t="shared" si="42"/>
        <v>0.51964984468529396</v>
      </c>
      <c r="AQ68">
        <f t="shared" si="43"/>
        <v>0.51684033015239506</v>
      </c>
      <c r="AR68">
        <f t="shared" si="44"/>
        <v>0.76880124435960528</v>
      </c>
      <c r="AS68" t="str">
        <f t="shared" si="45"/>
        <v>St. John's</v>
      </c>
      <c r="AT68">
        <f t="shared" si="46"/>
        <v>67</v>
      </c>
      <c r="AU68">
        <f t="shared" si="47"/>
        <v>66</v>
      </c>
      <c r="AV68">
        <v>76</v>
      </c>
      <c r="AW68" t="str">
        <f t="shared" si="48"/>
        <v>St. John's</v>
      </c>
      <c r="AX68" t="str">
        <f t="shared" si="49"/>
        <v/>
      </c>
      <c r="AY68">
        <v>67</v>
      </c>
    </row>
    <row r="69" spans="2:52">
      <c r="B69">
        <v>1</v>
      </c>
      <c r="C69">
        <v>1</v>
      </c>
      <c r="D69" t="s">
        <v>53</v>
      </c>
      <c r="E69">
        <v>73.398099999999999</v>
      </c>
      <c r="F69">
        <v>30</v>
      </c>
      <c r="G69">
        <v>71.259799999999998</v>
      </c>
      <c r="H69">
        <v>54</v>
      </c>
      <c r="I69">
        <v>104.136</v>
      </c>
      <c r="J69">
        <v>110</v>
      </c>
      <c r="K69">
        <v>111.349</v>
      </c>
      <c r="L69">
        <v>37</v>
      </c>
      <c r="M69">
        <v>102.899</v>
      </c>
      <c r="N69">
        <v>217</v>
      </c>
      <c r="O69">
        <v>98.328000000000003</v>
      </c>
      <c r="P69">
        <v>101</v>
      </c>
      <c r="Q69">
        <v>13.0213</v>
      </c>
      <c r="R69">
        <v>64</v>
      </c>
      <c r="S69">
        <f t="shared" si="25"/>
        <v>0.17740241232402476</v>
      </c>
      <c r="T69">
        <f t="shared" si="26"/>
        <v>67</v>
      </c>
      <c r="U69">
        <f t="shared" si="27"/>
        <v>910033.66805377812</v>
      </c>
      <c r="V69">
        <f t="shared" si="28"/>
        <v>19</v>
      </c>
      <c r="W69">
        <f t="shared" si="29"/>
        <v>21.018354431414696</v>
      </c>
      <c r="X69">
        <f t="shared" si="30"/>
        <v>55</v>
      </c>
      <c r="Y69">
        <f t="shared" si="31"/>
        <v>61</v>
      </c>
      <c r="Z69">
        <v>0.75470000000000004</v>
      </c>
      <c r="AA69">
        <f t="shared" si="32"/>
        <v>72</v>
      </c>
      <c r="AB69">
        <v>0.80449999999999999</v>
      </c>
      <c r="AC69">
        <f t="shared" si="33"/>
        <v>0.77960000000000007</v>
      </c>
      <c r="AD69">
        <f t="shared" si="34"/>
        <v>66</v>
      </c>
      <c r="AE69">
        <v>0.66890000000000005</v>
      </c>
      <c r="AF69">
        <f t="shared" si="35"/>
        <v>95</v>
      </c>
      <c r="AG69">
        <v>0.79600000000000004</v>
      </c>
      <c r="AH69">
        <f t="shared" si="36"/>
        <v>67</v>
      </c>
      <c r="AI69">
        <f t="shared" si="37"/>
        <v>62.5</v>
      </c>
      <c r="AJ69">
        <f>IF(C69=1,(AI69/Z69),REF)</f>
        <v>82.814363323174774</v>
      </c>
      <c r="AK69">
        <f t="shared" si="38"/>
        <v>59</v>
      </c>
      <c r="AL69">
        <f>IF(B69=1,(AI69/AC69),REF)</f>
        <v>80.169317598768586</v>
      </c>
      <c r="AM69">
        <f t="shared" si="39"/>
        <v>58</v>
      </c>
      <c r="AN69">
        <f t="shared" si="40"/>
        <v>58</v>
      </c>
      <c r="AO69" t="str">
        <f t="shared" si="41"/>
        <v>Auburn</v>
      </c>
      <c r="AP69">
        <f t="shared" si="42"/>
        <v>0.50642179473040461</v>
      </c>
      <c r="AQ69">
        <f t="shared" si="43"/>
        <v>0.52478292232285684</v>
      </c>
      <c r="AR69">
        <f t="shared" si="44"/>
        <v>0.76723067478481688</v>
      </c>
      <c r="AS69" t="str">
        <f t="shared" si="45"/>
        <v>Auburn</v>
      </c>
      <c r="AT69">
        <f t="shared" si="46"/>
        <v>68</v>
      </c>
      <c r="AU69">
        <f t="shared" si="47"/>
        <v>64</v>
      </c>
      <c r="AV69">
        <v>70</v>
      </c>
      <c r="AW69" t="str">
        <f t="shared" si="48"/>
        <v>Auburn</v>
      </c>
      <c r="AX69" t="str">
        <f t="shared" si="49"/>
        <v/>
      </c>
      <c r="AY69">
        <v>68</v>
      </c>
    </row>
    <row r="70" spans="2:52">
      <c r="B70">
        <v>1</v>
      </c>
      <c r="C70">
        <v>1</v>
      </c>
      <c r="D70" t="s">
        <v>374</v>
      </c>
      <c r="E70">
        <v>67.951999999999998</v>
      </c>
      <c r="F70">
        <v>231</v>
      </c>
      <c r="G70">
        <v>67.599199999999996</v>
      </c>
      <c r="H70">
        <v>225</v>
      </c>
      <c r="I70">
        <v>104.413</v>
      </c>
      <c r="J70">
        <v>103</v>
      </c>
      <c r="K70">
        <v>109.988</v>
      </c>
      <c r="L70">
        <v>56</v>
      </c>
      <c r="M70">
        <v>100.617</v>
      </c>
      <c r="N70">
        <v>150</v>
      </c>
      <c r="O70">
        <v>98.441400000000002</v>
      </c>
      <c r="P70">
        <v>103</v>
      </c>
      <c r="Q70">
        <v>11.546900000000001</v>
      </c>
      <c r="R70">
        <v>74</v>
      </c>
      <c r="S70">
        <f t="shared" si="25"/>
        <v>0.16992288674358369</v>
      </c>
      <c r="T70">
        <f t="shared" si="26"/>
        <v>74</v>
      </c>
      <c r="U70">
        <f t="shared" si="27"/>
        <v>822039.81650508801</v>
      </c>
      <c r="V70">
        <f t="shared" si="28"/>
        <v>70</v>
      </c>
      <c r="W70">
        <f t="shared" si="29"/>
        <v>22.744804417939903</v>
      </c>
      <c r="X70">
        <f t="shared" si="30"/>
        <v>126</v>
      </c>
      <c r="Y70">
        <f t="shared" si="31"/>
        <v>100</v>
      </c>
      <c r="Z70">
        <v>0.76060000000000005</v>
      </c>
      <c r="AA70">
        <f t="shared" si="32"/>
        <v>69</v>
      </c>
      <c r="AB70">
        <v>0.79510000000000003</v>
      </c>
      <c r="AC70">
        <f t="shared" si="33"/>
        <v>0.77785000000000004</v>
      </c>
      <c r="AD70">
        <f t="shared" si="34"/>
        <v>69</v>
      </c>
      <c r="AE70">
        <v>0.71330000000000005</v>
      </c>
      <c r="AF70">
        <f t="shared" si="35"/>
        <v>79</v>
      </c>
      <c r="AG70">
        <v>0.6855</v>
      </c>
      <c r="AH70">
        <f t="shared" si="36"/>
        <v>107</v>
      </c>
      <c r="AI70">
        <f t="shared" si="37"/>
        <v>83.166666666666671</v>
      </c>
      <c r="AJ70">
        <f>IF(C70=1,(AI70/Z70),REF)</f>
        <v>109.34350074502585</v>
      </c>
      <c r="AK70">
        <f t="shared" si="38"/>
        <v>75</v>
      </c>
      <c r="AL70">
        <f>IF(B70=1,(AI70/AC70),REF)</f>
        <v>106.91864326883932</v>
      </c>
      <c r="AM70">
        <f t="shared" si="39"/>
        <v>76</v>
      </c>
      <c r="AN70">
        <f t="shared" si="40"/>
        <v>69</v>
      </c>
      <c r="AO70" t="str">
        <f t="shared" si="41"/>
        <v>Wichita St.</v>
      </c>
      <c r="AP70">
        <f t="shared" si="42"/>
        <v>0.49639297697557655</v>
      </c>
      <c r="AQ70">
        <f t="shared" si="43"/>
        <v>0.50874387547524913</v>
      </c>
      <c r="AR70">
        <f t="shared" si="44"/>
        <v>0.75941309254386247</v>
      </c>
      <c r="AS70" t="str">
        <f t="shared" si="45"/>
        <v>Wichita St.</v>
      </c>
      <c r="AT70">
        <f t="shared" si="46"/>
        <v>69</v>
      </c>
      <c r="AU70">
        <f t="shared" si="47"/>
        <v>69</v>
      </c>
      <c r="AV70">
        <v>72</v>
      </c>
      <c r="AW70" t="str">
        <f t="shared" si="48"/>
        <v>Wichita St.</v>
      </c>
      <c r="AX70" t="str">
        <f t="shared" si="49"/>
        <v/>
      </c>
      <c r="AY70">
        <v>69</v>
      </c>
    </row>
    <row r="71" spans="2:52">
      <c r="B71">
        <v>1</v>
      </c>
      <c r="C71">
        <v>1</v>
      </c>
      <c r="D71" t="s">
        <v>103</v>
      </c>
      <c r="E71">
        <v>66.220699999999994</v>
      </c>
      <c r="F71">
        <v>301</v>
      </c>
      <c r="G71">
        <v>66.759900000000002</v>
      </c>
      <c r="H71">
        <v>265</v>
      </c>
      <c r="I71">
        <v>114.16500000000001</v>
      </c>
      <c r="J71">
        <v>7</v>
      </c>
      <c r="K71">
        <v>113.949</v>
      </c>
      <c r="L71">
        <v>19</v>
      </c>
      <c r="M71">
        <v>97.856399999999994</v>
      </c>
      <c r="N71">
        <v>77</v>
      </c>
      <c r="O71">
        <v>99.306200000000004</v>
      </c>
      <c r="P71">
        <v>120</v>
      </c>
      <c r="Q71">
        <v>14.6425</v>
      </c>
      <c r="R71">
        <v>53</v>
      </c>
      <c r="S71">
        <f t="shared" si="25"/>
        <v>0.22112119020185525</v>
      </c>
      <c r="T71">
        <f t="shared" si="26"/>
        <v>50</v>
      </c>
      <c r="U71">
        <f t="shared" si="27"/>
        <v>859834.37514044053</v>
      </c>
      <c r="V71">
        <f t="shared" si="28"/>
        <v>39</v>
      </c>
      <c r="W71">
        <f t="shared" si="29"/>
        <v>23.668373535017889</v>
      </c>
      <c r="X71">
        <f t="shared" si="30"/>
        <v>172</v>
      </c>
      <c r="Y71">
        <f t="shared" si="31"/>
        <v>111</v>
      </c>
      <c r="Z71">
        <v>0.73760000000000003</v>
      </c>
      <c r="AA71">
        <f t="shared" si="32"/>
        <v>80</v>
      </c>
      <c r="AB71">
        <v>0.83379999999999999</v>
      </c>
      <c r="AC71">
        <f t="shared" si="33"/>
        <v>0.78570000000000007</v>
      </c>
      <c r="AD71">
        <f t="shared" si="34"/>
        <v>62</v>
      </c>
      <c r="AE71">
        <v>0.54779999999999995</v>
      </c>
      <c r="AF71">
        <f t="shared" si="35"/>
        <v>142</v>
      </c>
      <c r="AG71">
        <v>0.87090000000000001</v>
      </c>
      <c r="AH71">
        <f t="shared" si="36"/>
        <v>44</v>
      </c>
      <c r="AI71">
        <f t="shared" si="37"/>
        <v>74.666666666666671</v>
      </c>
      <c r="AJ71">
        <f>IF(C71=1,(AI71/Z71),REF)</f>
        <v>101.2292118582791</v>
      </c>
      <c r="AK71">
        <f t="shared" si="38"/>
        <v>71</v>
      </c>
      <c r="AL71">
        <f>IF(B71=1,(AI71/AC71),REF)</f>
        <v>95.032030885410038</v>
      </c>
      <c r="AM71">
        <f t="shared" si="39"/>
        <v>69</v>
      </c>
      <c r="AN71">
        <f t="shared" si="40"/>
        <v>62</v>
      </c>
      <c r="AO71" t="str">
        <f t="shared" si="41"/>
        <v>Drake</v>
      </c>
      <c r="AP71">
        <f t="shared" si="42"/>
        <v>0.48510854793609809</v>
      </c>
      <c r="AQ71">
        <f t="shared" si="43"/>
        <v>0.519970175411962</v>
      </c>
      <c r="AR71">
        <f t="shared" si="44"/>
        <v>0.75939552487932194</v>
      </c>
      <c r="AS71" t="str">
        <f t="shared" si="45"/>
        <v>Drake</v>
      </c>
      <c r="AT71">
        <f t="shared" si="46"/>
        <v>70</v>
      </c>
      <c r="AU71">
        <f t="shared" si="47"/>
        <v>64.666666666666671</v>
      </c>
      <c r="AV71">
        <v>65</v>
      </c>
      <c r="AW71" t="str">
        <f t="shared" si="48"/>
        <v>Drake</v>
      </c>
      <c r="AX71" t="str">
        <f t="shared" si="49"/>
        <v/>
      </c>
      <c r="AY71">
        <v>70</v>
      </c>
    </row>
    <row r="72" spans="2:52">
      <c r="B72">
        <v>1</v>
      </c>
      <c r="C72">
        <v>1</v>
      </c>
      <c r="D72" t="s">
        <v>205</v>
      </c>
      <c r="E72">
        <v>67.046499999999995</v>
      </c>
      <c r="F72">
        <v>277</v>
      </c>
      <c r="G72">
        <v>65.698499999999996</v>
      </c>
      <c r="H72">
        <v>308</v>
      </c>
      <c r="I72">
        <v>101.07899999999999</v>
      </c>
      <c r="J72">
        <v>179</v>
      </c>
      <c r="K72">
        <v>106.474</v>
      </c>
      <c r="L72">
        <v>102</v>
      </c>
      <c r="M72">
        <v>97.984700000000004</v>
      </c>
      <c r="N72">
        <v>78</v>
      </c>
      <c r="O72">
        <v>95.287899999999993</v>
      </c>
      <c r="P72">
        <v>59</v>
      </c>
      <c r="Q72">
        <v>11.185700000000001</v>
      </c>
      <c r="R72">
        <v>77</v>
      </c>
      <c r="S72">
        <f t="shared" si="25"/>
        <v>0.16684092383644203</v>
      </c>
      <c r="T72">
        <f t="shared" si="26"/>
        <v>76</v>
      </c>
      <c r="U72">
        <f t="shared" si="27"/>
        <v>760086.90643143398</v>
      </c>
      <c r="V72">
        <f t="shared" si="28"/>
        <v>129</v>
      </c>
      <c r="W72">
        <f t="shared" si="29"/>
        <v>21.881863164311731</v>
      </c>
      <c r="X72">
        <f t="shared" si="30"/>
        <v>83</v>
      </c>
      <c r="Y72">
        <f t="shared" si="31"/>
        <v>79.5</v>
      </c>
      <c r="Z72">
        <v>0.75590000000000002</v>
      </c>
      <c r="AA72">
        <f t="shared" si="32"/>
        <v>70</v>
      </c>
      <c r="AB72">
        <v>0.79969999999999997</v>
      </c>
      <c r="AC72">
        <f t="shared" si="33"/>
        <v>0.77780000000000005</v>
      </c>
      <c r="AD72">
        <f t="shared" si="34"/>
        <v>70</v>
      </c>
      <c r="AE72">
        <v>0.74909999999999999</v>
      </c>
      <c r="AF72">
        <f t="shared" si="35"/>
        <v>65</v>
      </c>
      <c r="AG72">
        <v>0.79069999999999996</v>
      </c>
      <c r="AH72">
        <f t="shared" si="36"/>
        <v>70</v>
      </c>
      <c r="AI72">
        <f t="shared" si="37"/>
        <v>81.583333333333329</v>
      </c>
      <c r="AJ72">
        <f>IF(C72=1,(AI72/Z72),REF)</f>
        <v>107.92873836927282</v>
      </c>
      <c r="AK72">
        <f t="shared" si="38"/>
        <v>73</v>
      </c>
      <c r="AL72">
        <f>IF(B72=1,(AI72/AC72),REF)</f>
        <v>104.88986028970599</v>
      </c>
      <c r="AM72">
        <f t="shared" si="39"/>
        <v>75</v>
      </c>
      <c r="AN72">
        <f t="shared" si="40"/>
        <v>70</v>
      </c>
      <c r="AO72" t="str">
        <f t="shared" si="41"/>
        <v>Mississippi St.</v>
      </c>
      <c r="AP72">
        <f t="shared" si="42"/>
        <v>0.4939684828130364</v>
      </c>
      <c r="AQ72">
        <f t="shared" si="43"/>
        <v>0.50968666354059555</v>
      </c>
      <c r="AR72">
        <f t="shared" si="44"/>
        <v>0.75896510378735194</v>
      </c>
      <c r="AS72" t="str">
        <f t="shared" si="45"/>
        <v>Mississippi St.</v>
      </c>
      <c r="AT72">
        <f t="shared" si="46"/>
        <v>71</v>
      </c>
      <c r="AU72">
        <f t="shared" si="47"/>
        <v>70.333333333333329</v>
      </c>
      <c r="AV72">
        <v>69</v>
      </c>
      <c r="AW72" t="str">
        <f t="shared" si="48"/>
        <v>Mississippi St.</v>
      </c>
      <c r="AX72" t="str">
        <f t="shared" si="49"/>
        <v/>
      </c>
      <c r="AY72">
        <v>71</v>
      </c>
    </row>
    <row r="73" spans="2:52">
      <c r="B73">
        <v>1</v>
      </c>
      <c r="C73">
        <v>1</v>
      </c>
      <c r="D73" t="s">
        <v>263</v>
      </c>
      <c r="E73">
        <v>67.202799999999996</v>
      </c>
      <c r="F73">
        <v>267</v>
      </c>
      <c r="G73">
        <v>66.553600000000003</v>
      </c>
      <c r="H73">
        <v>271</v>
      </c>
      <c r="I73">
        <v>101.714</v>
      </c>
      <c r="J73">
        <v>160</v>
      </c>
      <c r="K73">
        <v>107.425</v>
      </c>
      <c r="L73">
        <v>89</v>
      </c>
      <c r="M73">
        <v>101.773</v>
      </c>
      <c r="N73">
        <v>186</v>
      </c>
      <c r="O73">
        <v>96.171099999999996</v>
      </c>
      <c r="P73">
        <v>71</v>
      </c>
      <c r="Q73">
        <v>11.254200000000001</v>
      </c>
      <c r="R73">
        <v>76</v>
      </c>
      <c r="S73">
        <f t="shared" si="25"/>
        <v>0.16746177242614893</v>
      </c>
      <c r="T73">
        <f t="shared" si="26"/>
        <v>75</v>
      </c>
      <c r="U73">
        <f t="shared" si="27"/>
        <v>775529.0903657499</v>
      </c>
      <c r="V73">
        <f t="shared" si="28"/>
        <v>110</v>
      </c>
      <c r="W73">
        <f t="shared" si="29"/>
        <v>22.155622936475051</v>
      </c>
      <c r="X73">
        <f t="shared" si="30"/>
        <v>91</v>
      </c>
      <c r="Y73">
        <f t="shared" si="31"/>
        <v>83</v>
      </c>
      <c r="Z73">
        <v>0.74119999999999997</v>
      </c>
      <c r="AA73">
        <f t="shared" si="32"/>
        <v>78</v>
      </c>
      <c r="AB73">
        <v>0.85940000000000005</v>
      </c>
      <c r="AC73">
        <f t="shared" si="33"/>
        <v>0.80030000000000001</v>
      </c>
      <c r="AD73">
        <f t="shared" si="34"/>
        <v>58</v>
      </c>
      <c r="AE73">
        <v>0.66439999999999999</v>
      </c>
      <c r="AF73">
        <f t="shared" si="35"/>
        <v>101</v>
      </c>
      <c r="AG73">
        <v>0.72160000000000002</v>
      </c>
      <c r="AH73">
        <f t="shared" si="36"/>
        <v>97</v>
      </c>
      <c r="AI73">
        <f t="shared" si="37"/>
        <v>87.333333333333329</v>
      </c>
      <c r="AJ73">
        <f>IF(C73=1,(AI73/Z73),REF)</f>
        <v>117.82694729267854</v>
      </c>
      <c r="AK73">
        <f t="shared" si="38"/>
        <v>79</v>
      </c>
      <c r="AL73">
        <f>IF(B73=1,(AI73/AC73),REF)</f>
        <v>109.12574451247448</v>
      </c>
      <c r="AM73">
        <f t="shared" si="39"/>
        <v>77</v>
      </c>
      <c r="AN73">
        <f t="shared" si="40"/>
        <v>58</v>
      </c>
      <c r="AO73" t="str">
        <f t="shared" si="41"/>
        <v>Providence</v>
      </c>
      <c r="AP73">
        <f t="shared" si="42"/>
        <v>0.48013078487001543</v>
      </c>
      <c r="AQ73">
        <f t="shared" si="43"/>
        <v>0.52235863315342534</v>
      </c>
      <c r="AR73">
        <f t="shared" si="44"/>
        <v>0.75861237083797262</v>
      </c>
      <c r="AS73" t="str">
        <f t="shared" si="45"/>
        <v>Providence</v>
      </c>
      <c r="AT73">
        <f t="shared" si="46"/>
        <v>72</v>
      </c>
      <c r="AU73">
        <f t="shared" si="47"/>
        <v>62.666666666666664</v>
      </c>
      <c r="AV73">
        <v>66</v>
      </c>
      <c r="AW73" t="str">
        <f t="shared" si="48"/>
        <v>Providence</v>
      </c>
      <c r="AX73" t="str">
        <f t="shared" si="49"/>
        <v/>
      </c>
      <c r="AY73">
        <v>72</v>
      </c>
    </row>
    <row r="74" spans="2:52">
      <c r="B74">
        <v>1</v>
      </c>
      <c r="C74">
        <v>1</v>
      </c>
      <c r="D74" t="s">
        <v>327</v>
      </c>
      <c r="E74">
        <v>70.364500000000007</v>
      </c>
      <c r="F74">
        <v>116</v>
      </c>
      <c r="G74">
        <v>69.097899999999996</v>
      </c>
      <c r="H74">
        <v>143</v>
      </c>
      <c r="I74">
        <v>114.55</v>
      </c>
      <c r="J74">
        <v>6</v>
      </c>
      <c r="K74">
        <v>114.901</v>
      </c>
      <c r="L74">
        <v>13</v>
      </c>
      <c r="M74">
        <v>101.59099999999999</v>
      </c>
      <c r="N74">
        <v>178</v>
      </c>
      <c r="O74">
        <v>101.711</v>
      </c>
      <c r="P74">
        <v>166</v>
      </c>
      <c r="Q74">
        <v>13.19</v>
      </c>
      <c r="R74">
        <v>62</v>
      </c>
      <c r="S74">
        <f t="shared" si="25"/>
        <v>0.18745247958842878</v>
      </c>
      <c r="T74">
        <f t="shared" si="26"/>
        <v>63</v>
      </c>
      <c r="U74">
        <f t="shared" si="27"/>
        <v>928969.00247746462</v>
      </c>
      <c r="V74">
        <f t="shared" si="28"/>
        <v>14</v>
      </c>
      <c r="W74">
        <f t="shared" si="29"/>
        <v>23.143821589398559</v>
      </c>
      <c r="X74">
        <f t="shared" si="30"/>
        <v>148</v>
      </c>
      <c r="Y74">
        <f t="shared" si="31"/>
        <v>105.5</v>
      </c>
      <c r="Z74">
        <v>0.7349</v>
      </c>
      <c r="AA74">
        <f t="shared" si="32"/>
        <v>81</v>
      </c>
      <c r="AB74">
        <v>0.82110000000000005</v>
      </c>
      <c r="AC74">
        <f t="shared" si="33"/>
        <v>0.77800000000000002</v>
      </c>
      <c r="AD74">
        <f t="shared" si="34"/>
        <v>68</v>
      </c>
      <c r="AE74">
        <v>0.56559999999999999</v>
      </c>
      <c r="AF74">
        <f t="shared" si="35"/>
        <v>134</v>
      </c>
      <c r="AG74">
        <v>0.75319999999999998</v>
      </c>
      <c r="AH74">
        <f t="shared" si="36"/>
        <v>86</v>
      </c>
      <c r="AI74">
        <f t="shared" si="37"/>
        <v>78.416666666666671</v>
      </c>
      <c r="AJ74">
        <f>IF(C74=1,(AI74/Z74),REF)</f>
        <v>106.70385993559215</v>
      </c>
      <c r="AK74">
        <f t="shared" si="38"/>
        <v>72</v>
      </c>
      <c r="AL74">
        <f>IF(B74=1,(AI74/AC74),REF)</f>
        <v>100.79263067694944</v>
      </c>
      <c r="AM74">
        <f t="shared" si="39"/>
        <v>72</v>
      </c>
      <c r="AN74">
        <f t="shared" si="40"/>
        <v>68</v>
      </c>
      <c r="AO74" t="str">
        <f t="shared" si="41"/>
        <v>Toledo</v>
      </c>
      <c r="AP74">
        <f t="shared" si="42"/>
        <v>0.48079377839829018</v>
      </c>
      <c r="AQ74">
        <f t="shared" si="43"/>
        <v>0.51185317415705522</v>
      </c>
      <c r="AR74">
        <f t="shared" si="44"/>
        <v>0.75562431967175692</v>
      </c>
      <c r="AS74" t="str">
        <f t="shared" si="45"/>
        <v>Toledo</v>
      </c>
      <c r="AT74">
        <f t="shared" si="46"/>
        <v>73</v>
      </c>
      <c r="AU74">
        <f t="shared" si="47"/>
        <v>69.666666666666671</v>
      </c>
      <c r="AV74">
        <v>73</v>
      </c>
      <c r="AW74" t="str">
        <f t="shared" si="48"/>
        <v>Toledo</v>
      </c>
      <c r="AX74" t="str">
        <f t="shared" si="49"/>
        <v/>
      </c>
      <c r="AY74">
        <v>73</v>
      </c>
    </row>
    <row r="75" spans="2:52">
      <c r="B75">
        <v>1</v>
      </c>
      <c r="C75">
        <v>1</v>
      </c>
      <c r="D75" t="s">
        <v>381</v>
      </c>
      <c r="E75">
        <v>69.563199999999995</v>
      </c>
      <c r="F75">
        <v>158</v>
      </c>
      <c r="G75">
        <v>68.215500000000006</v>
      </c>
      <c r="H75">
        <v>188</v>
      </c>
      <c r="I75">
        <v>106.36799999999999</v>
      </c>
      <c r="J75">
        <v>75</v>
      </c>
      <c r="K75">
        <v>110.68300000000001</v>
      </c>
      <c r="L75">
        <v>45</v>
      </c>
      <c r="M75">
        <v>99.849500000000006</v>
      </c>
      <c r="N75">
        <v>128</v>
      </c>
      <c r="O75">
        <v>97.392399999999995</v>
      </c>
      <c r="P75">
        <v>84</v>
      </c>
      <c r="Q75">
        <v>13.290800000000001</v>
      </c>
      <c r="R75">
        <v>61</v>
      </c>
      <c r="S75">
        <f t="shared" si="25"/>
        <v>0.19105791567955488</v>
      </c>
      <c r="T75">
        <f t="shared" si="26"/>
        <v>61</v>
      </c>
      <c r="U75">
        <f t="shared" si="27"/>
        <v>852199.7368996049</v>
      </c>
      <c r="V75">
        <f t="shared" si="28"/>
        <v>46</v>
      </c>
      <c r="W75">
        <f t="shared" si="29"/>
        <v>21.840398439833976</v>
      </c>
      <c r="X75">
        <f t="shared" si="30"/>
        <v>79</v>
      </c>
      <c r="Y75">
        <f t="shared" si="31"/>
        <v>70</v>
      </c>
      <c r="Z75">
        <v>0.70450000000000002</v>
      </c>
      <c r="AA75">
        <f t="shared" si="32"/>
        <v>89</v>
      </c>
      <c r="AB75">
        <v>0.85929999999999995</v>
      </c>
      <c r="AC75">
        <f t="shared" si="33"/>
        <v>0.78190000000000004</v>
      </c>
      <c r="AD75">
        <f t="shared" si="34"/>
        <v>65</v>
      </c>
      <c r="AE75">
        <v>0.54220000000000002</v>
      </c>
      <c r="AF75">
        <f t="shared" si="35"/>
        <v>145</v>
      </c>
      <c r="AG75">
        <v>0.90490000000000004</v>
      </c>
      <c r="AH75">
        <f t="shared" si="36"/>
        <v>31</v>
      </c>
      <c r="AI75">
        <f t="shared" si="37"/>
        <v>69.666666666666671</v>
      </c>
      <c r="AJ75">
        <f>IF(C75=1,(AI75/Z75),REF)</f>
        <v>98.888100307546722</v>
      </c>
      <c r="AK75">
        <f t="shared" si="38"/>
        <v>70</v>
      </c>
      <c r="AL75">
        <f>IF(B75=1,(AI75/AC75),REF)</f>
        <v>89.099202796606562</v>
      </c>
      <c r="AM75">
        <f t="shared" si="39"/>
        <v>65</v>
      </c>
      <c r="AN75">
        <f t="shared" si="40"/>
        <v>65</v>
      </c>
      <c r="AO75" t="str">
        <f t="shared" si="41"/>
        <v>Xavier</v>
      </c>
      <c r="AP75">
        <f t="shared" si="42"/>
        <v>0.46442458192052327</v>
      </c>
      <c r="AQ75">
        <f t="shared" si="43"/>
        <v>0.52080184389141559</v>
      </c>
      <c r="AR75">
        <f t="shared" si="44"/>
        <v>0.75335976603191956</v>
      </c>
      <c r="AS75" t="str">
        <f t="shared" si="45"/>
        <v>Xavier</v>
      </c>
      <c r="AT75">
        <f t="shared" si="46"/>
        <v>74</v>
      </c>
      <c r="AU75">
        <f t="shared" si="47"/>
        <v>68</v>
      </c>
      <c r="AV75">
        <v>71</v>
      </c>
      <c r="AW75" t="str">
        <f t="shared" si="48"/>
        <v>Xavier</v>
      </c>
      <c r="AX75" t="str">
        <f t="shared" si="49"/>
        <v/>
      </c>
      <c r="AY75">
        <v>74</v>
      </c>
    </row>
    <row r="76" spans="2:52">
      <c r="B76" s="3">
        <v>1</v>
      </c>
      <c r="C76" s="3">
        <v>1</v>
      </c>
      <c r="D76" s="3" t="s">
        <v>236</v>
      </c>
      <c r="E76" s="3">
        <v>65.081800000000001</v>
      </c>
      <c r="F76" s="3">
        <v>332</v>
      </c>
      <c r="G76" s="3">
        <v>63.089599999999997</v>
      </c>
      <c r="H76" s="3">
        <v>350</v>
      </c>
      <c r="I76" s="3">
        <v>103.916</v>
      </c>
      <c r="J76" s="3">
        <v>118</v>
      </c>
      <c r="K76" s="3">
        <v>105.36199999999999</v>
      </c>
      <c r="L76" s="3">
        <v>119</v>
      </c>
      <c r="M76" s="3">
        <v>92.939400000000006</v>
      </c>
      <c r="N76" s="3">
        <v>19</v>
      </c>
      <c r="O76" s="3">
        <v>93.664599999999993</v>
      </c>
      <c r="P76" s="3">
        <v>42</v>
      </c>
      <c r="Q76" s="3">
        <v>11.6975</v>
      </c>
      <c r="R76" s="3">
        <v>71</v>
      </c>
      <c r="S76">
        <f t="shared" si="25"/>
        <v>0.17973381191054952</v>
      </c>
      <c r="T76">
        <f t="shared" si="26"/>
        <v>66</v>
      </c>
      <c r="U76">
        <f t="shared" si="27"/>
        <v>722482.89201539906</v>
      </c>
      <c r="V76">
        <f t="shared" si="28"/>
        <v>162</v>
      </c>
      <c r="W76">
        <f t="shared" si="29"/>
        <v>21.93114046683764</v>
      </c>
      <c r="X76">
        <f t="shared" si="30"/>
        <v>88</v>
      </c>
      <c r="Y76">
        <f t="shared" si="31"/>
        <v>77</v>
      </c>
      <c r="Z76" s="3">
        <v>0.75560000000000005</v>
      </c>
      <c r="AA76">
        <f t="shared" si="32"/>
        <v>71</v>
      </c>
      <c r="AB76" s="3">
        <v>0.75660000000000005</v>
      </c>
      <c r="AC76" s="3">
        <f t="shared" si="33"/>
        <v>0.75609999999999999</v>
      </c>
      <c r="AD76">
        <f t="shared" si="34"/>
        <v>77</v>
      </c>
      <c r="AE76">
        <v>0.85140000000000005</v>
      </c>
      <c r="AF76">
        <f t="shared" si="35"/>
        <v>40</v>
      </c>
      <c r="AG76">
        <v>0.63129999999999997</v>
      </c>
      <c r="AH76">
        <f t="shared" si="36"/>
        <v>120</v>
      </c>
      <c r="AI76">
        <f t="shared" si="37"/>
        <v>90.333333333333329</v>
      </c>
      <c r="AJ76" s="3">
        <f>IF(C76=1,(AI76/Z76),REF)</f>
        <v>119.55179107111346</v>
      </c>
      <c r="AK76">
        <f t="shared" si="38"/>
        <v>81</v>
      </c>
      <c r="AL76" s="3">
        <f>IF(B76=1,(AI76/AC76),REF)</f>
        <v>119.47273288365736</v>
      </c>
      <c r="AM76">
        <f t="shared" si="39"/>
        <v>83</v>
      </c>
      <c r="AN76" s="3">
        <f t="shared" si="40"/>
        <v>77</v>
      </c>
      <c r="AO76" s="3" t="str">
        <f t="shared" si="41"/>
        <v>North Texas</v>
      </c>
      <c r="AP76" s="3">
        <f t="shared" si="42"/>
        <v>0.48874794607871036</v>
      </c>
      <c r="AQ76" s="3">
        <f t="shared" si="43"/>
        <v>0.48905875746513866</v>
      </c>
      <c r="AR76">
        <f t="shared" si="44"/>
        <v>0.75108520258817257</v>
      </c>
      <c r="AS76" s="3" t="str">
        <f t="shared" si="45"/>
        <v>North Texas</v>
      </c>
      <c r="AT76">
        <f t="shared" si="46"/>
        <v>75</v>
      </c>
      <c r="AU76" s="3">
        <f t="shared" si="47"/>
        <v>76.333333333333329</v>
      </c>
      <c r="AV76">
        <v>74</v>
      </c>
      <c r="AW76" s="3" t="str">
        <f t="shared" si="48"/>
        <v>North Texas</v>
      </c>
      <c r="AX76" t="str">
        <f t="shared" si="49"/>
        <v/>
      </c>
      <c r="AY76">
        <v>75</v>
      </c>
    </row>
    <row r="77" spans="2:52">
      <c r="B77">
        <v>1</v>
      </c>
      <c r="C77">
        <v>1</v>
      </c>
      <c r="D77" t="s">
        <v>243</v>
      </c>
      <c r="E77">
        <v>69.337000000000003</v>
      </c>
      <c r="F77">
        <v>170</v>
      </c>
      <c r="G77">
        <v>68.694900000000004</v>
      </c>
      <c r="H77">
        <v>163</v>
      </c>
      <c r="I77">
        <v>97.951899999999995</v>
      </c>
      <c r="J77">
        <v>235</v>
      </c>
      <c r="K77">
        <v>104.709</v>
      </c>
      <c r="L77">
        <v>124</v>
      </c>
      <c r="M77">
        <v>101.666</v>
      </c>
      <c r="N77">
        <v>183</v>
      </c>
      <c r="O77">
        <v>92.661900000000003</v>
      </c>
      <c r="P77">
        <v>28</v>
      </c>
      <c r="Q77">
        <v>12.047000000000001</v>
      </c>
      <c r="R77">
        <v>70</v>
      </c>
      <c r="S77">
        <f t="shared" si="25"/>
        <v>0.17374706145348082</v>
      </c>
      <c r="T77">
        <f t="shared" si="26"/>
        <v>69</v>
      </c>
      <c r="U77">
        <f t="shared" si="27"/>
        <v>760209.11245649715</v>
      </c>
      <c r="V77">
        <f t="shared" si="28"/>
        <v>128</v>
      </c>
      <c r="W77">
        <f t="shared" si="29"/>
        <v>20.233773051204565</v>
      </c>
      <c r="X77">
        <f t="shared" si="30"/>
        <v>25</v>
      </c>
      <c r="Y77">
        <f t="shared" si="31"/>
        <v>47</v>
      </c>
      <c r="Z77">
        <v>0.7349</v>
      </c>
      <c r="AA77">
        <f t="shared" si="32"/>
        <v>81</v>
      </c>
      <c r="AB77">
        <v>0.76160000000000005</v>
      </c>
      <c r="AC77">
        <f t="shared" si="33"/>
        <v>0.74825000000000008</v>
      </c>
      <c r="AD77">
        <f t="shared" si="34"/>
        <v>83</v>
      </c>
      <c r="AE77">
        <v>0.69320000000000004</v>
      </c>
      <c r="AF77">
        <f t="shared" si="35"/>
        <v>85</v>
      </c>
      <c r="AG77">
        <v>0.75819999999999999</v>
      </c>
      <c r="AH77">
        <f t="shared" si="36"/>
        <v>84</v>
      </c>
      <c r="AI77">
        <f t="shared" si="37"/>
        <v>82.666666666666671</v>
      </c>
      <c r="AJ77">
        <f>IF(C77=1,(AI77/Z77),REF)</f>
        <v>112.48695967705358</v>
      </c>
      <c r="AK77">
        <f t="shared" si="38"/>
        <v>76</v>
      </c>
      <c r="AL77">
        <f>IF(B77=1,(AI77/AC77),REF)</f>
        <v>110.48000890967813</v>
      </c>
      <c r="AM77">
        <f t="shared" si="39"/>
        <v>79</v>
      </c>
      <c r="AN77">
        <f t="shared" si="40"/>
        <v>76</v>
      </c>
      <c r="AO77" t="str">
        <f t="shared" si="41"/>
        <v>Northwestern</v>
      </c>
      <c r="AP77">
        <f t="shared" si="42"/>
        <v>0.47826283541875103</v>
      </c>
      <c r="AQ77">
        <f t="shared" si="43"/>
        <v>0.48778342334838104</v>
      </c>
      <c r="AR77">
        <f t="shared" si="44"/>
        <v>0.74745864787100313</v>
      </c>
      <c r="AS77" t="str">
        <f t="shared" si="45"/>
        <v>Northwestern</v>
      </c>
      <c r="AT77">
        <f t="shared" si="46"/>
        <v>76</v>
      </c>
      <c r="AU77">
        <f t="shared" si="47"/>
        <v>78.333333333333329</v>
      </c>
      <c r="AV77">
        <v>85</v>
      </c>
      <c r="AW77" t="str">
        <f t="shared" si="48"/>
        <v>Northwestern</v>
      </c>
      <c r="AX77" t="str">
        <f t="shared" si="49"/>
        <v/>
      </c>
      <c r="AY77">
        <v>76</v>
      </c>
    </row>
    <row r="78" spans="2:52">
      <c r="B78">
        <v>1</v>
      </c>
      <c r="C78">
        <v>1</v>
      </c>
      <c r="D78" t="s">
        <v>277</v>
      </c>
      <c r="E78">
        <v>68.441900000000004</v>
      </c>
      <c r="F78">
        <v>201</v>
      </c>
      <c r="G78">
        <v>67.779399999999995</v>
      </c>
      <c r="H78">
        <v>212</v>
      </c>
      <c r="I78">
        <v>110.041</v>
      </c>
      <c r="J78">
        <v>28</v>
      </c>
      <c r="K78">
        <v>110.95</v>
      </c>
      <c r="L78">
        <v>41</v>
      </c>
      <c r="M78">
        <v>94.8172</v>
      </c>
      <c r="N78">
        <v>38</v>
      </c>
      <c r="O78">
        <v>95.405699999999996</v>
      </c>
      <c r="P78">
        <v>60</v>
      </c>
      <c r="Q78">
        <v>15.543900000000001</v>
      </c>
      <c r="R78">
        <v>47</v>
      </c>
      <c r="S78">
        <f t="shared" si="25"/>
        <v>0.2271167223586722</v>
      </c>
      <c r="T78">
        <f t="shared" si="26"/>
        <v>48</v>
      </c>
      <c r="U78">
        <f t="shared" si="27"/>
        <v>842513.11591475003</v>
      </c>
      <c r="V78">
        <f t="shared" si="28"/>
        <v>51</v>
      </c>
      <c r="W78">
        <f t="shared" si="29"/>
        <v>21.478149370078953</v>
      </c>
      <c r="X78">
        <f t="shared" si="30"/>
        <v>67</v>
      </c>
      <c r="Y78">
        <f t="shared" si="31"/>
        <v>57.5</v>
      </c>
      <c r="Z78">
        <v>0.64949999999999997</v>
      </c>
      <c r="AA78">
        <f t="shared" si="32"/>
        <v>104</v>
      </c>
      <c r="AB78">
        <v>0.92010000000000003</v>
      </c>
      <c r="AC78">
        <f t="shared" si="33"/>
        <v>0.78479999999999994</v>
      </c>
      <c r="AD78">
        <f t="shared" si="34"/>
        <v>63</v>
      </c>
      <c r="AE78">
        <v>0.65849999999999997</v>
      </c>
      <c r="AF78">
        <f t="shared" si="35"/>
        <v>103</v>
      </c>
      <c r="AG78">
        <v>0.90820000000000001</v>
      </c>
      <c r="AH78">
        <f t="shared" si="36"/>
        <v>29</v>
      </c>
      <c r="AI78">
        <f t="shared" si="37"/>
        <v>58.583333333333336</v>
      </c>
      <c r="AJ78">
        <f>IF(C78=1,(AI78/Z78),REF)</f>
        <v>90.197587888119074</v>
      </c>
      <c r="AK78">
        <f t="shared" si="38"/>
        <v>65</v>
      </c>
      <c r="AL78">
        <f>IF(B78=1,(AI78/AC78),REF)</f>
        <v>74.647468569486932</v>
      </c>
      <c r="AM78">
        <f t="shared" si="39"/>
        <v>54</v>
      </c>
      <c r="AN78">
        <f t="shared" si="40"/>
        <v>54</v>
      </c>
      <c r="AO78" t="str">
        <f t="shared" si="41"/>
        <v>Saint Louis</v>
      </c>
      <c r="AP78">
        <f t="shared" si="42"/>
        <v>0.43212388088541126</v>
      </c>
      <c r="AQ78">
        <f t="shared" si="43"/>
        <v>0.53206680882029922</v>
      </c>
      <c r="AR78">
        <f t="shared" si="44"/>
        <v>0.74688403307759788</v>
      </c>
      <c r="AS78" t="str">
        <f t="shared" si="45"/>
        <v>Saint Louis</v>
      </c>
      <c r="AT78">
        <f t="shared" si="46"/>
        <v>77</v>
      </c>
      <c r="AU78">
        <f t="shared" si="47"/>
        <v>64.666666666666671</v>
      </c>
      <c r="AV78">
        <v>61</v>
      </c>
      <c r="AW78" t="str">
        <f t="shared" si="48"/>
        <v>Saint Louis</v>
      </c>
      <c r="AX78" t="str">
        <f t="shared" si="49"/>
        <v/>
      </c>
      <c r="AY78">
        <v>77</v>
      </c>
    </row>
    <row r="79" spans="2:52">
      <c r="B79">
        <v>1</v>
      </c>
      <c r="C79">
        <v>1</v>
      </c>
      <c r="D79" t="s">
        <v>245</v>
      </c>
      <c r="E79">
        <v>67.379300000000001</v>
      </c>
      <c r="F79">
        <v>257</v>
      </c>
      <c r="G79">
        <v>67.497699999999995</v>
      </c>
      <c r="H79">
        <v>227</v>
      </c>
      <c r="I79">
        <v>107.979</v>
      </c>
      <c r="J79">
        <v>53</v>
      </c>
      <c r="K79">
        <v>113.863</v>
      </c>
      <c r="L79">
        <v>20</v>
      </c>
      <c r="M79">
        <v>110.404</v>
      </c>
      <c r="N79">
        <v>327</v>
      </c>
      <c r="O79">
        <v>103.158</v>
      </c>
      <c r="P79">
        <v>197</v>
      </c>
      <c r="Q79">
        <v>10.705299999999999</v>
      </c>
      <c r="R79">
        <v>81</v>
      </c>
      <c r="S79">
        <f t="shared" si="25"/>
        <v>0.15887668764739316</v>
      </c>
      <c r="T79">
        <f t="shared" si="26"/>
        <v>79</v>
      </c>
      <c r="U79">
        <f t="shared" si="27"/>
        <v>873557.98762728169</v>
      </c>
      <c r="V79">
        <f t="shared" si="28"/>
        <v>31</v>
      </c>
      <c r="W79">
        <f t="shared" si="29"/>
        <v>24.721690605971784</v>
      </c>
      <c r="X79">
        <f t="shared" si="30"/>
        <v>225</v>
      </c>
      <c r="Y79">
        <f t="shared" si="31"/>
        <v>152</v>
      </c>
      <c r="Z79">
        <v>0.73799999999999999</v>
      </c>
      <c r="AA79">
        <f t="shared" si="32"/>
        <v>79</v>
      </c>
      <c r="AB79">
        <v>0.75929999999999997</v>
      </c>
      <c r="AC79">
        <f t="shared" si="33"/>
        <v>0.74865000000000004</v>
      </c>
      <c r="AD79">
        <f t="shared" si="34"/>
        <v>82</v>
      </c>
      <c r="AE79">
        <v>0.59319999999999995</v>
      </c>
      <c r="AF79">
        <f t="shared" si="35"/>
        <v>128</v>
      </c>
      <c r="AG79">
        <v>0.7843</v>
      </c>
      <c r="AH79">
        <f t="shared" si="36"/>
        <v>72</v>
      </c>
      <c r="AI79">
        <f t="shared" si="37"/>
        <v>90.666666666666671</v>
      </c>
      <c r="AJ79">
        <f>IF(C79=1,(AI79/Z79),REF)</f>
        <v>122.85456187895213</v>
      </c>
      <c r="AK79">
        <f t="shared" si="38"/>
        <v>83</v>
      </c>
      <c r="AL79">
        <f>IF(B79=1,(AI79/AC79),REF)</f>
        <v>121.10688127518422</v>
      </c>
      <c r="AM79">
        <f t="shared" si="39"/>
        <v>85</v>
      </c>
      <c r="AN79">
        <f t="shared" si="40"/>
        <v>82</v>
      </c>
      <c r="AO79" t="str">
        <f t="shared" si="41"/>
        <v>Notre Dame</v>
      </c>
      <c r="AP79">
        <f t="shared" si="42"/>
        <v>0.47606454425962791</v>
      </c>
      <c r="AQ79">
        <f t="shared" si="43"/>
        <v>0.4835825586088206</v>
      </c>
      <c r="AR79">
        <f t="shared" si="44"/>
        <v>0.74547421154423998</v>
      </c>
      <c r="AS79" t="str">
        <f t="shared" si="45"/>
        <v>Notre Dame</v>
      </c>
      <c r="AT79">
        <f t="shared" si="46"/>
        <v>78</v>
      </c>
      <c r="AU79">
        <f t="shared" si="47"/>
        <v>80.666666666666671</v>
      </c>
      <c r="AV79">
        <v>88</v>
      </c>
      <c r="AW79" t="str">
        <f t="shared" si="48"/>
        <v>Notre Dame</v>
      </c>
      <c r="AX79" t="str">
        <f t="shared" si="49"/>
        <v/>
      </c>
      <c r="AY79">
        <v>78</v>
      </c>
    </row>
    <row r="80" spans="2:52">
      <c r="B80">
        <v>1</v>
      </c>
      <c r="C80">
        <v>1</v>
      </c>
      <c r="D80" t="s">
        <v>257</v>
      </c>
      <c r="E80">
        <v>71.910200000000003</v>
      </c>
      <c r="F80">
        <v>64</v>
      </c>
      <c r="G80">
        <v>71.414599999999993</v>
      </c>
      <c r="H80">
        <v>49</v>
      </c>
      <c r="I80">
        <v>101.66500000000001</v>
      </c>
      <c r="J80">
        <v>161</v>
      </c>
      <c r="K80">
        <v>107.248</v>
      </c>
      <c r="L80">
        <v>93</v>
      </c>
      <c r="M80">
        <v>103.693</v>
      </c>
      <c r="N80">
        <v>233</v>
      </c>
      <c r="O80">
        <v>100.72499999999999</v>
      </c>
      <c r="P80">
        <v>142</v>
      </c>
      <c r="Q80">
        <v>6.5234500000000004</v>
      </c>
      <c r="R80">
        <v>112</v>
      </c>
      <c r="S80">
        <f t="shared" si="25"/>
        <v>9.0710358196751092E-2</v>
      </c>
      <c r="T80">
        <f t="shared" si="26"/>
        <v>113</v>
      </c>
      <c r="U80">
        <f t="shared" si="27"/>
        <v>827120.72069934092</v>
      </c>
      <c r="V80">
        <f t="shared" si="28"/>
        <v>62</v>
      </c>
      <c r="W80">
        <f t="shared" si="29"/>
        <v>22.296112398417662</v>
      </c>
      <c r="X80">
        <f t="shared" si="30"/>
        <v>101</v>
      </c>
      <c r="Y80">
        <f t="shared" si="31"/>
        <v>107</v>
      </c>
      <c r="Z80">
        <v>0.79149999999999998</v>
      </c>
      <c r="AA80">
        <f t="shared" si="32"/>
        <v>59</v>
      </c>
      <c r="AB80">
        <v>0.59570000000000001</v>
      </c>
      <c r="AC80">
        <f t="shared" si="33"/>
        <v>0.69359999999999999</v>
      </c>
      <c r="AD80">
        <f t="shared" si="34"/>
        <v>101</v>
      </c>
      <c r="AE80">
        <v>0.74939999999999996</v>
      </c>
      <c r="AF80">
        <f t="shared" si="35"/>
        <v>64</v>
      </c>
      <c r="AG80">
        <v>0.59330000000000005</v>
      </c>
      <c r="AH80">
        <f t="shared" si="36"/>
        <v>133</v>
      </c>
      <c r="AI80">
        <f t="shared" si="37"/>
        <v>96.666666666666671</v>
      </c>
      <c r="AJ80">
        <f>IF(C80=1,(AI80/Z80),REF)</f>
        <v>122.13097494209308</v>
      </c>
      <c r="AK80">
        <f t="shared" si="38"/>
        <v>82</v>
      </c>
      <c r="AL80">
        <f>IF(B80=1,(AI80/AC80),REF)</f>
        <v>139.3694732795079</v>
      </c>
      <c r="AM80">
        <f t="shared" si="39"/>
        <v>97</v>
      </c>
      <c r="AN80">
        <f t="shared" si="40"/>
        <v>82</v>
      </c>
      <c r="AO80" t="str">
        <f t="shared" si="41"/>
        <v>Pepperdine</v>
      </c>
      <c r="AP80">
        <f t="shared" si="42"/>
        <v>0.51087769480264289</v>
      </c>
      <c r="AQ80">
        <f t="shared" si="43"/>
        <v>0.44177486259030851</v>
      </c>
      <c r="AR80">
        <f t="shared" si="44"/>
        <v>0.74329603614117878</v>
      </c>
      <c r="AS80" t="str">
        <f t="shared" si="45"/>
        <v>Pepperdine</v>
      </c>
      <c r="AT80">
        <f t="shared" si="46"/>
        <v>79</v>
      </c>
      <c r="AU80">
        <f t="shared" si="47"/>
        <v>87.333333333333329</v>
      </c>
      <c r="AV80">
        <v>98</v>
      </c>
      <c r="AW80" t="str">
        <f t="shared" si="48"/>
        <v>Pepperdine</v>
      </c>
      <c r="AX80" t="str">
        <f t="shared" si="49"/>
        <v/>
      </c>
      <c r="AY80">
        <v>79</v>
      </c>
    </row>
    <row r="81" spans="2:51">
      <c r="B81">
        <v>1</v>
      </c>
      <c r="C81">
        <v>1</v>
      </c>
      <c r="D81" t="s">
        <v>190</v>
      </c>
      <c r="E81">
        <v>73.075400000000002</v>
      </c>
      <c r="F81">
        <v>33</v>
      </c>
      <c r="G81">
        <v>72.893199999999993</v>
      </c>
      <c r="H81">
        <v>19</v>
      </c>
      <c r="I81">
        <v>108.703</v>
      </c>
      <c r="J81">
        <v>40</v>
      </c>
      <c r="K81">
        <v>109.35</v>
      </c>
      <c r="L81">
        <v>63</v>
      </c>
      <c r="M81">
        <v>98.795699999999997</v>
      </c>
      <c r="N81">
        <v>101</v>
      </c>
      <c r="O81">
        <v>100.21299999999999</v>
      </c>
      <c r="P81">
        <v>126</v>
      </c>
      <c r="Q81">
        <v>9.1372</v>
      </c>
      <c r="R81">
        <v>90</v>
      </c>
      <c r="S81">
        <f t="shared" si="25"/>
        <v>0.12503523757653054</v>
      </c>
      <c r="T81">
        <f t="shared" si="26"/>
        <v>92</v>
      </c>
      <c r="U81">
        <f t="shared" si="27"/>
        <v>873793.43215649994</v>
      </c>
      <c r="V81">
        <f t="shared" si="28"/>
        <v>30</v>
      </c>
      <c r="W81">
        <f t="shared" si="29"/>
        <v>21.762425644231374</v>
      </c>
      <c r="X81">
        <f t="shared" si="30"/>
        <v>77</v>
      </c>
      <c r="Y81">
        <f t="shared" si="31"/>
        <v>84.5</v>
      </c>
      <c r="Z81">
        <v>0.7419</v>
      </c>
      <c r="AA81">
        <f t="shared" si="32"/>
        <v>76</v>
      </c>
      <c r="AB81">
        <v>0.65439999999999998</v>
      </c>
      <c r="AC81">
        <f t="shared" si="33"/>
        <v>0.69815000000000005</v>
      </c>
      <c r="AD81">
        <f t="shared" si="34"/>
        <v>97</v>
      </c>
      <c r="AE81">
        <v>0.75949999999999995</v>
      </c>
      <c r="AF81">
        <f t="shared" si="35"/>
        <v>62</v>
      </c>
      <c r="AG81">
        <v>0.79410000000000003</v>
      </c>
      <c r="AH81">
        <f t="shared" si="36"/>
        <v>68</v>
      </c>
      <c r="AI81">
        <f t="shared" si="37"/>
        <v>72.25</v>
      </c>
      <c r="AJ81">
        <f>IF(C81=1,(AI81/Z81),REF)</f>
        <v>97.385092330502758</v>
      </c>
      <c r="AK81">
        <f t="shared" si="38"/>
        <v>69</v>
      </c>
      <c r="AL81">
        <f>IF(B81=1,(AI81/AC81),REF)</f>
        <v>103.48778915705793</v>
      </c>
      <c r="AM81">
        <f t="shared" si="39"/>
        <v>74</v>
      </c>
      <c r="AN81">
        <f t="shared" si="40"/>
        <v>69</v>
      </c>
      <c r="AO81" t="str">
        <f t="shared" si="41"/>
        <v>Marshall</v>
      </c>
      <c r="AP81">
        <f t="shared" si="42"/>
        <v>0.48982926408442151</v>
      </c>
      <c r="AQ81">
        <f t="shared" si="43"/>
        <v>0.45810867228497032</v>
      </c>
      <c r="AR81">
        <f t="shared" si="44"/>
        <v>0.74182243457339692</v>
      </c>
      <c r="AS81" t="str">
        <f t="shared" si="45"/>
        <v>Marshall</v>
      </c>
      <c r="AT81">
        <f t="shared" si="46"/>
        <v>80</v>
      </c>
      <c r="AU81">
        <f t="shared" si="47"/>
        <v>82</v>
      </c>
      <c r="AV81">
        <v>84</v>
      </c>
      <c r="AW81" t="str">
        <f t="shared" si="48"/>
        <v>Marshall</v>
      </c>
      <c r="AX81" t="str">
        <f t="shared" si="49"/>
        <v/>
      </c>
      <c r="AY81">
        <v>80</v>
      </c>
    </row>
    <row r="82" spans="2:51">
      <c r="B82">
        <v>1</v>
      </c>
      <c r="C82">
        <v>1</v>
      </c>
      <c r="D82" t="s">
        <v>136</v>
      </c>
      <c r="E82">
        <v>66.743099999999998</v>
      </c>
      <c r="F82">
        <v>286</v>
      </c>
      <c r="G82">
        <v>65.477099999999993</v>
      </c>
      <c r="H82">
        <v>314</v>
      </c>
      <c r="I82">
        <v>106.694</v>
      </c>
      <c r="J82">
        <v>66</v>
      </c>
      <c r="K82">
        <v>103.554</v>
      </c>
      <c r="L82">
        <v>142</v>
      </c>
      <c r="M82">
        <v>92.432900000000004</v>
      </c>
      <c r="N82">
        <v>16</v>
      </c>
      <c r="O82">
        <v>96.577100000000002</v>
      </c>
      <c r="P82">
        <v>74</v>
      </c>
      <c r="Q82">
        <v>6.9764400000000002</v>
      </c>
      <c r="R82">
        <v>108</v>
      </c>
      <c r="S82">
        <f t="shared" si="25"/>
        <v>0.10453365216778963</v>
      </c>
      <c r="T82">
        <f t="shared" si="26"/>
        <v>108</v>
      </c>
      <c r="U82">
        <f t="shared" si="27"/>
        <v>715715.02196967963</v>
      </c>
      <c r="V82">
        <f t="shared" si="28"/>
        <v>172</v>
      </c>
      <c r="W82">
        <f t="shared" si="29"/>
        <v>22.459096552479995</v>
      </c>
      <c r="X82">
        <f t="shared" si="30"/>
        <v>110</v>
      </c>
      <c r="Y82">
        <f t="shared" si="31"/>
        <v>109</v>
      </c>
      <c r="Z82">
        <v>0.77480000000000004</v>
      </c>
      <c r="AA82">
        <f t="shared" si="32"/>
        <v>66</v>
      </c>
      <c r="AB82">
        <v>0.64600000000000002</v>
      </c>
      <c r="AC82">
        <f t="shared" si="33"/>
        <v>0.71040000000000003</v>
      </c>
      <c r="AD82">
        <f t="shared" si="34"/>
        <v>93</v>
      </c>
      <c r="AE82">
        <v>0.87350000000000005</v>
      </c>
      <c r="AF82">
        <f t="shared" si="35"/>
        <v>31</v>
      </c>
      <c r="AG82">
        <v>0.70669999999999999</v>
      </c>
      <c r="AH82">
        <f t="shared" si="36"/>
        <v>103</v>
      </c>
      <c r="AI82">
        <f t="shared" si="37"/>
        <v>102.66666666666667</v>
      </c>
      <c r="AJ82">
        <f>IF(C82=1,(AI82/Z82),REF)</f>
        <v>132.50731371536742</v>
      </c>
      <c r="AK82">
        <f t="shared" si="38"/>
        <v>93</v>
      </c>
      <c r="AL82">
        <f>IF(B82=1,(AI82/AC82),REF)</f>
        <v>144.51951951951952</v>
      </c>
      <c r="AM82">
        <f t="shared" si="39"/>
        <v>103</v>
      </c>
      <c r="AN82">
        <f t="shared" si="40"/>
        <v>93</v>
      </c>
      <c r="AO82" t="str">
        <f t="shared" si="41"/>
        <v>Grand Canyon</v>
      </c>
      <c r="AP82">
        <f t="shared" si="42"/>
        <v>0.49603718227575999</v>
      </c>
      <c r="AQ82">
        <f t="shared" si="43"/>
        <v>0.45083641092830162</v>
      </c>
      <c r="AR82">
        <f t="shared" si="44"/>
        <v>0.74148915547565852</v>
      </c>
      <c r="AS82" t="str">
        <f t="shared" si="45"/>
        <v>Grand Canyon</v>
      </c>
      <c r="AT82">
        <f t="shared" si="46"/>
        <v>81</v>
      </c>
      <c r="AU82">
        <f t="shared" si="47"/>
        <v>89</v>
      </c>
      <c r="AV82">
        <v>77</v>
      </c>
      <c r="AW82" t="str">
        <f t="shared" si="48"/>
        <v>Grand Canyon</v>
      </c>
      <c r="AX82" t="str">
        <f t="shared" si="49"/>
        <v/>
      </c>
      <c r="AY82">
        <v>81</v>
      </c>
    </row>
    <row r="83" spans="2:51">
      <c r="B83">
        <v>1</v>
      </c>
      <c r="C83">
        <v>1</v>
      </c>
      <c r="D83" t="s">
        <v>92</v>
      </c>
      <c r="E83">
        <v>69.222800000000007</v>
      </c>
      <c r="F83">
        <v>174</v>
      </c>
      <c r="G83">
        <v>69.483900000000006</v>
      </c>
      <c r="H83">
        <v>122</v>
      </c>
      <c r="I83">
        <v>106.721</v>
      </c>
      <c r="J83">
        <v>65</v>
      </c>
      <c r="K83">
        <v>107.932</v>
      </c>
      <c r="L83">
        <v>80</v>
      </c>
      <c r="M83">
        <v>93.725200000000001</v>
      </c>
      <c r="N83">
        <v>23</v>
      </c>
      <c r="O83">
        <v>94.903000000000006</v>
      </c>
      <c r="P83">
        <v>55</v>
      </c>
      <c r="Q83">
        <v>13.029199999999999</v>
      </c>
      <c r="R83">
        <v>63</v>
      </c>
      <c r="S83">
        <f t="shared" si="25"/>
        <v>0.18821833268807381</v>
      </c>
      <c r="T83">
        <f t="shared" si="26"/>
        <v>62</v>
      </c>
      <c r="U83">
        <f t="shared" si="27"/>
        <v>806398.31479982729</v>
      </c>
      <c r="V83">
        <f t="shared" si="28"/>
        <v>86</v>
      </c>
      <c r="W83">
        <f t="shared" si="29"/>
        <v>21.05710893237789</v>
      </c>
      <c r="X83">
        <f t="shared" si="30"/>
        <v>58</v>
      </c>
      <c r="Y83">
        <f t="shared" si="31"/>
        <v>60</v>
      </c>
      <c r="Z83">
        <v>0.69410000000000005</v>
      </c>
      <c r="AA83">
        <f t="shared" si="32"/>
        <v>93</v>
      </c>
      <c r="AB83">
        <v>0.83130000000000004</v>
      </c>
      <c r="AC83">
        <f t="shared" si="33"/>
        <v>0.76270000000000004</v>
      </c>
      <c r="AD83">
        <f t="shared" si="34"/>
        <v>75</v>
      </c>
      <c r="AE83">
        <v>0.72489999999999999</v>
      </c>
      <c r="AF83">
        <f t="shared" si="35"/>
        <v>72</v>
      </c>
      <c r="AG83">
        <v>0.4829</v>
      </c>
      <c r="AH83">
        <f t="shared" si="36"/>
        <v>168</v>
      </c>
      <c r="AI83">
        <f t="shared" si="37"/>
        <v>87.166666666666671</v>
      </c>
      <c r="AJ83">
        <f>IF(C83=1,(AI83/Z83),REF)</f>
        <v>125.58228881525237</v>
      </c>
      <c r="AK83">
        <f t="shared" si="38"/>
        <v>85</v>
      </c>
      <c r="AL83">
        <f>IF(B83=1,(AI83/AC83),REF)</f>
        <v>114.28696298238714</v>
      </c>
      <c r="AM83">
        <f t="shared" si="39"/>
        <v>80</v>
      </c>
      <c r="AN83">
        <f t="shared" si="40"/>
        <v>75</v>
      </c>
      <c r="AO83" t="str">
        <f t="shared" si="41"/>
        <v>Colorado St.</v>
      </c>
      <c r="AP83">
        <f t="shared" si="42"/>
        <v>0.44676362875541797</v>
      </c>
      <c r="AQ83">
        <f t="shared" si="43"/>
        <v>0.49552179252255657</v>
      </c>
      <c r="AR83">
        <f t="shared" si="44"/>
        <v>0.74004987652271281</v>
      </c>
      <c r="AS83" t="str">
        <f t="shared" si="45"/>
        <v>Colorado St.</v>
      </c>
      <c r="AT83">
        <f t="shared" si="46"/>
        <v>82</v>
      </c>
      <c r="AU83">
        <f t="shared" si="47"/>
        <v>77.333333333333329</v>
      </c>
      <c r="AV83">
        <v>78</v>
      </c>
      <c r="AW83" t="str">
        <f t="shared" si="48"/>
        <v>Colorado St.</v>
      </c>
      <c r="AX83" t="str">
        <f t="shared" si="49"/>
        <v/>
      </c>
      <c r="AY83">
        <v>82</v>
      </c>
    </row>
    <row r="84" spans="2:51">
      <c r="B84">
        <v>1</v>
      </c>
      <c r="C84">
        <v>1</v>
      </c>
      <c r="D84" t="s">
        <v>112</v>
      </c>
      <c r="E84">
        <v>71.293199999999999</v>
      </c>
      <c r="F84">
        <v>87</v>
      </c>
      <c r="G84">
        <v>72.349900000000005</v>
      </c>
      <c r="H84">
        <v>28</v>
      </c>
      <c r="I84">
        <v>109.304</v>
      </c>
      <c r="J84">
        <v>35</v>
      </c>
      <c r="K84">
        <v>107.67</v>
      </c>
      <c r="L84">
        <v>86</v>
      </c>
      <c r="M84">
        <v>98.159599999999998</v>
      </c>
      <c r="N84">
        <v>83</v>
      </c>
      <c r="O84">
        <v>101.018</v>
      </c>
      <c r="P84">
        <v>152</v>
      </c>
      <c r="Q84">
        <v>6.6514499999999996</v>
      </c>
      <c r="R84">
        <v>110</v>
      </c>
      <c r="S84">
        <f t="shared" si="25"/>
        <v>9.3304831316310691E-2</v>
      </c>
      <c r="T84">
        <f t="shared" si="26"/>
        <v>111</v>
      </c>
      <c r="U84">
        <f t="shared" si="27"/>
        <v>826489.86933348002</v>
      </c>
      <c r="V84">
        <f t="shared" si="28"/>
        <v>64</v>
      </c>
      <c r="W84">
        <f t="shared" si="29"/>
        <v>22.593833133686481</v>
      </c>
      <c r="X84">
        <f t="shared" si="30"/>
        <v>116</v>
      </c>
      <c r="Y84">
        <f t="shared" si="31"/>
        <v>113.5</v>
      </c>
      <c r="Z84">
        <v>0.75460000000000005</v>
      </c>
      <c r="AA84">
        <f t="shared" si="32"/>
        <v>73</v>
      </c>
      <c r="AB84">
        <v>0.6341</v>
      </c>
      <c r="AC84">
        <f t="shared" si="33"/>
        <v>0.69435000000000002</v>
      </c>
      <c r="AD84">
        <f t="shared" si="34"/>
        <v>100</v>
      </c>
      <c r="AE84">
        <v>0.84130000000000005</v>
      </c>
      <c r="AF84">
        <f t="shared" si="35"/>
        <v>47</v>
      </c>
      <c r="AG84">
        <v>0.77049999999999996</v>
      </c>
      <c r="AH84">
        <f t="shared" si="36"/>
        <v>75</v>
      </c>
      <c r="AI84">
        <f t="shared" si="37"/>
        <v>85.083333333333329</v>
      </c>
      <c r="AJ84">
        <f>IF(C84=1,(AI84/Z84),REF)</f>
        <v>112.75289336513825</v>
      </c>
      <c r="AK84">
        <f t="shared" si="38"/>
        <v>77</v>
      </c>
      <c r="AL84">
        <f>IF(B84=1,(AI84/AC84),REF)</f>
        <v>122.53666498643814</v>
      </c>
      <c r="AM84">
        <f t="shared" si="39"/>
        <v>87</v>
      </c>
      <c r="AN84">
        <f t="shared" si="40"/>
        <v>77</v>
      </c>
      <c r="AO84" t="str">
        <f t="shared" si="41"/>
        <v>Eastern Washington</v>
      </c>
      <c r="AP84">
        <f t="shared" si="42"/>
        <v>0.49096737736278367</v>
      </c>
      <c r="AQ84">
        <f t="shared" si="43"/>
        <v>0.44798195025529408</v>
      </c>
      <c r="AR84">
        <f t="shared" si="44"/>
        <v>0.73900072395339789</v>
      </c>
      <c r="AS84" t="str">
        <f t="shared" si="45"/>
        <v>Eastern Washington</v>
      </c>
      <c r="AT84">
        <f t="shared" si="46"/>
        <v>83</v>
      </c>
      <c r="AU84">
        <f t="shared" si="47"/>
        <v>86.666666666666671</v>
      </c>
      <c r="AV84">
        <v>81</v>
      </c>
      <c r="AW84" t="str">
        <f t="shared" si="48"/>
        <v>Eastern Washington</v>
      </c>
      <c r="AX84" t="str">
        <f t="shared" si="49"/>
        <v/>
      </c>
      <c r="AY84">
        <v>83</v>
      </c>
    </row>
    <row r="85" spans="2:51">
      <c r="B85">
        <v>1</v>
      </c>
      <c r="C85">
        <v>1</v>
      </c>
      <c r="D85" t="s">
        <v>367</v>
      </c>
      <c r="E85">
        <v>68.642200000000003</v>
      </c>
      <c r="F85">
        <v>194</v>
      </c>
      <c r="G85">
        <v>67.882400000000004</v>
      </c>
      <c r="H85">
        <v>207</v>
      </c>
      <c r="I85">
        <v>97.481200000000001</v>
      </c>
      <c r="J85">
        <v>245</v>
      </c>
      <c r="K85">
        <v>100.452</v>
      </c>
      <c r="L85">
        <v>208</v>
      </c>
      <c r="M85">
        <v>95.984499999999997</v>
      </c>
      <c r="N85">
        <v>52</v>
      </c>
      <c r="O85">
        <v>93.090900000000005</v>
      </c>
      <c r="P85">
        <v>35</v>
      </c>
      <c r="Q85">
        <v>7.3609499999999999</v>
      </c>
      <c r="R85">
        <v>107</v>
      </c>
      <c r="S85">
        <f t="shared" si="25"/>
        <v>0.10723869572944913</v>
      </c>
      <c r="T85">
        <f t="shared" si="26"/>
        <v>106</v>
      </c>
      <c r="U85">
        <f t="shared" si="27"/>
        <v>692641.27875602886</v>
      </c>
      <c r="V85">
        <f t="shared" si="28"/>
        <v>210</v>
      </c>
      <c r="W85">
        <f t="shared" si="29"/>
        <v>20.590190854616445</v>
      </c>
      <c r="X85">
        <f t="shared" si="30"/>
        <v>43</v>
      </c>
      <c r="Y85">
        <f t="shared" si="31"/>
        <v>74.5</v>
      </c>
      <c r="Z85">
        <v>0.7107</v>
      </c>
      <c r="AA85">
        <f t="shared" si="32"/>
        <v>88</v>
      </c>
      <c r="AB85">
        <v>0.79359999999999997</v>
      </c>
      <c r="AC85">
        <f t="shared" si="33"/>
        <v>0.75214999999999999</v>
      </c>
      <c r="AD85">
        <f t="shared" si="34"/>
        <v>80</v>
      </c>
      <c r="AE85">
        <v>0.81340000000000001</v>
      </c>
      <c r="AF85">
        <f t="shared" si="35"/>
        <v>53</v>
      </c>
      <c r="AG85">
        <v>0.73089999999999999</v>
      </c>
      <c r="AH85">
        <f t="shared" si="36"/>
        <v>92</v>
      </c>
      <c r="AI85">
        <f t="shared" si="37"/>
        <v>102.58333333333333</v>
      </c>
      <c r="AJ85">
        <f>IF(C85=1,(AI85/Z85),REF)</f>
        <v>144.34125979081657</v>
      </c>
      <c r="AK85">
        <f t="shared" si="38"/>
        <v>99</v>
      </c>
      <c r="AL85">
        <f>IF(B85=1,(AI85/AC85),REF)</f>
        <v>136.38680227791443</v>
      </c>
      <c r="AM85">
        <f t="shared" si="39"/>
        <v>94</v>
      </c>
      <c r="AN85">
        <f t="shared" si="40"/>
        <v>80</v>
      </c>
      <c r="AO85" t="str">
        <f t="shared" si="41"/>
        <v>Washington St.</v>
      </c>
      <c r="AP85">
        <f t="shared" si="42"/>
        <v>0.451123936311143</v>
      </c>
      <c r="AQ85">
        <f t="shared" si="43"/>
        <v>0.48010464415172316</v>
      </c>
      <c r="AR85">
        <f t="shared" si="44"/>
        <v>0.73656405375699718</v>
      </c>
      <c r="AS85" t="str">
        <f t="shared" si="45"/>
        <v>Washington St.</v>
      </c>
      <c r="AT85">
        <f t="shared" si="46"/>
        <v>84</v>
      </c>
      <c r="AU85">
        <f t="shared" si="47"/>
        <v>81.333333333333329</v>
      </c>
      <c r="AV85">
        <v>82</v>
      </c>
      <c r="AW85" t="str">
        <f t="shared" si="48"/>
        <v>Washington St.</v>
      </c>
      <c r="AX85" t="str">
        <f t="shared" si="49"/>
        <v/>
      </c>
      <c r="AY85">
        <v>84</v>
      </c>
    </row>
    <row r="86" spans="2:51">
      <c r="B86">
        <v>1</v>
      </c>
      <c r="C86">
        <v>1</v>
      </c>
      <c r="D86" t="s">
        <v>48</v>
      </c>
      <c r="E86">
        <v>72.574600000000004</v>
      </c>
      <c r="F86">
        <v>45</v>
      </c>
      <c r="G86">
        <v>72.817800000000005</v>
      </c>
      <c r="H86">
        <v>22</v>
      </c>
      <c r="I86">
        <v>101.41500000000001</v>
      </c>
      <c r="J86">
        <v>168</v>
      </c>
      <c r="K86">
        <v>106.479</v>
      </c>
      <c r="L86">
        <v>101</v>
      </c>
      <c r="M86">
        <v>105.508</v>
      </c>
      <c r="N86">
        <v>269</v>
      </c>
      <c r="O86">
        <v>100.247</v>
      </c>
      <c r="P86">
        <v>129</v>
      </c>
      <c r="Q86">
        <v>6.2321299999999997</v>
      </c>
      <c r="R86">
        <v>113</v>
      </c>
      <c r="S86">
        <f t="shared" si="25"/>
        <v>8.5870263149917456E-2</v>
      </c>
      <c r="T86">
        <f t="shared" si="26"/>
        <v>114</v>
      </c>
      <c r="U86">
        <f t="shared" si="27"/>
        <v>822834.66266959871</v>
      </c>
      <c r="V86">
        <f t="shared" si="28"/>
        <v>69</v>
      </c>
      <c r="W86">
        <f t="shared" si="29"/>
        <v>21.924493281154323</v>
      </c>
      <c r="X86">
        <f t="shared" si="30"/>
        <v>87</v>
      </c>
      <c r="Y86">
        <f t="shared" si="31"/>
        <v>100.5</v>
      </c>
      <c r="Z86">
        <v>0.70130000000000003</v>
      </c>
      <c r="AA86">
        <f t="shared" si="32"/>
        <v>90</v>
      </c>
      <c r="AB86">
        <v>0.77839999999999998</v>
      </c>
      <c r="AC86">
        <f t="shared" si="33"/>
        <v>0.73985000000000001</v>
      </c>
      <c r="AD86">
        <f t="shared" si="34"/>
        <v>86</v>
      </c>
      <c r="AE86">
        <v>0.67849999999999999</v>
      </c>
      <c r="AF86">
        <f t="shared" si="35"/>
        <v>93</v>
      </c>
      <c r="AG86">
        <v>0.67069999999999996</v>
      </c>
      <c r="AH86">
        <f t="shared" si="36"/>
        <v>110</v>
      </c>
      <c r="AI86">
        <f t="shared" si="37"/>
        <v>95.416666666666671</v>
      </c>
      <c r="AJ86">
        <f>IF(C86=1,(AI86/Z86),REF)</f>
        <v>136.05684680830839</v>
      </c>
      <c r="AK86">
        <f t="shared" si="38"/>
        <v>96</v>
      </c>
      <c r="AL86">
        <f>IF(B86=1,(AI86/AC86),REF)</f>
        <v>128.96758351918183</v>
      </c>
      <c r="AM86">
        <f t="shared" si="39"/>
        <v>90</v>
      </c>
      <c r="AN86">
        <f t="shared" si="40"/>
        <v>86</v>
      </c>
      <c r="AO86" t="str">
        <f t="shared" si="41"/>
        <v>Arizona St.</v>
      </c>
      <c r="AP86">
        <f t="shared" si="42"/>
        <v>0.44779619964400286</v>
      </c>
      <c r="AQ86">
        <f t="shared" si="43"/>
        <v>0.47490233373112611</v>
      </c>
      <c r="AR86">
        <f t="shared" si="44"/>
        <v>0.73385783252876813</v>
      </c>
      <c r="AS86" t="str">
        <f t="shared" si="45"/>
        <v>Arizona St.</v>
      </c>
      <c r="AT86">
        <f t="shared" si="46"/>
        <v>85</v>
      </c>
      <c r="AU86">
        <f t="shared" si="47"/>
        <v>85.666666666666671</v>
      </c>
      <c r="AV86">
        <v>93</v>
      </c>
      <c r="AW86" t="str">
        <f t="shared" si="48"/>
        <v>Arizona St.</v>
      </c>
      <c r="AX86" t="str">
        <f t="shared" si="49"/>
        <v/>
      </c>
      <c r="AY86">
        <v>85</v>
      </c>
    </row>
    <row r="87" spans="2:51">
      <c r="B87">
        <v>1</v>
      </c>
      <c r="C87">
        <v>1</v>
      </c>
      <c r="D87" t="s">
        <v>332</v>
      </c>
      <c r="E87">
        <v>67.780600000000007</v>
      </c>
      <c r="F87">
        <v>234</v>
      </c>
      <c r="G87">
        <v>67.300700000000006</v>
      </c>
      <c r="H87">
        <v>234</v>
      </c>
      <c r="I87">
        <v>103.67</v>
      </c>
      <c r="J87">
        <v>122</v>
      </c>
      <c r="K87">
        <v>103.411</v>
      </c>
      <c r="L87">
        <v>146</v>
      </c>
      <c r="M87">
        <v>90.119299999999996</v>
      </c>
      <c r="N87">
        <v>7</v>
      </c>
      <c r="O87">
        <v>95.043400000000005</v>
      </c>
      <c r="P87">
        <v>57</v>
      </c>
      <c r="Q87">
        <v>8.3672500000000003</v>
      </c>
      <c r="R87">
        <v>98</v>
      </c>
      <c r="S87">
        <f t="shared" si="25"/>
        <v>0.12345125301339904</v>
      </c>
      <c r="T87">
        <f t="shared" si="26"/>
        <v>94</v>
      </c>
      <c r="U87">
        <f t="shared" si="27"/>
        <v>724834.54724633263</v>
      </c>
      <c r="V87">
        <f t="shared" si="28"/>
        <v>159</v>
      </c>
      <c r="W87">
        <f t="shared" si="29"/>
        <v>21.556077356789267</v>
      </c>
      <c r="X87">
        <f t="shared" si="30"/>
        <v>69</v>
      </c>
      <c r="Y87">
        <f t="shared" si="31"/>
        <v>81.5</v>
      </c>
      <c r="Z87">
        <v>0.69569999999999999</v>
      </c>
      <c r="AA87">
        <f t="shared" si="32"/>
        <v>91</v>
      </c>
      <c r="AB87">
        <v>0.7651</v>
      </c>
      <c r="AC87">
        <f t="shared" si="33"/>
        <v>0.73039999999999994</v>
      </c>
      <c r="AD87">
        <f t="shared" si="34"/>
        <v>88</v>
      </c>
      <c r="AE87">
        <v>0.71189999999999998</v>
      </c>
      <c r="AF87">
        <f t="shared" si="35"/>
        <v>80</v>
      </c>
      <c r="AG87">
        <v>0.86960000000000004</v>
      </c>
      <c r="AH87">
        <f t="shared" si="36"/>
        <v>45</v>
      </c>
      <c r="AI87">
        <f t="shared" si="37"/>
        <v>91.25</v>
      </c>
      <c r="AJ87">
        <f>IF(C87=1,(AI87/Z87),REF)</f>
        <v>131.1628575535432</v>
      </c>
      <c r="AK87">
        <f t="shared" si="38"/>
        <v>91</v>
      </c>
      <c r="AL87">
        <f>IF(B87=1,(AI87/AC87),REF)</f>
        <v>124.93154435925521</v>
      </c>
      <c r="AM87">
        <f t="shared" si="39"/>
        <v>88</v>
      </c>
      <c r="AN87">
        <f t="shared" si="40"/>
        <v>88</v>
      </c>
      <c r="AO87" t="str">
        <f t="shared" si="41"/>
        <v>UAB</v>
      </c>
      <c r="AP87">
        <f t="shared" si="42"/>
        <v>0.44585077012660845</v>
      </c>
      <c r="AQ87">
        <f t="shared" si="43"/>
        <v>0.47032951746403612</v>
      </c>
      <c r="AR87">
        <f t="shared" si="44"/>
        <v>0.73177973593997314</v>
      </c>
      <c r="AS87" t="str">
        <f t="shared" si="45"/>
        <v>UAB</v>
      </c>
      <c r="AT87">
        <f t="shared" si="46"/>
        <v>86</v>
      </c>
      <c r="AU87">
        <f t="shared" si="47"/>
        <v>87.333333333333329</v>
      </c>
      <c r="AV87">
        <v>79</v>
      </c>
      <c r="AW87" t="str">
        <f t="shared" si="48"/>
        <v>UAB</v>
      </c>
      <c r="AX87" t="str">
        <f t="shared" si="49"/>
        <v/>
      </c>
      <c r="AY87">
        <v>86</v>
      </c>
    </row>
    <row r="88" spans="2:51">
      <c r="B88">
        <v>1</v>
      </c>
      <c r="C88">
        <v>1</v>
      </c>
      <c r="D88" t="s">
        <v>183</v>
      </c>
      <c r="E88">
        <v>67.709800000000001</v>
      </c>
      <c r="F88">
        <v>239</v>
      </c>
      <c r="G88">
        <v>66.264700000000005</v>
      </c>
      <c r="H88">
        <v>286</v>
      </c>
      <c r="I88">
        <v>102.56100000000001</v>
      </c>
      <c r="J88">
        <v>148</v>
      </c>
      <c r="K88">
        <v>107.285</v>
      </c>
      <c r="L88">
        <v>92</v>
      </c>
      <c r="M88">
        <v>99.996600000000001</v>
      </c>
      <c r="N88">
        <v>132</v>
      </c>
      <c r="O88">
        <v>99.204700000000003</v>
      </c>
      <c r="P88">
        <v>119</v>
      </c>
      <c r="Q88">
        <v>8.0802399999999999</v>
      </c>
      <c r="R88">
        <v>102</v>
      </c>
      <c r="S88">
        <f t="shared" si="25"/>
        <v>0.11933723035661004</v>
      </c>
      <c r="T88">
        <f t="shared" si="26"/>
        <v>97</v>
      </c>
      <c r="U88">
        <f t="shared" si="27"/>
        <v>779344.62063050503</v>
      </c>
      <c r="V88">
        <f t="shared" si="28"/>
        <v>106</v>
      </c>
      <c r="W88">
        <f t="shared" si="29"/>
        <v>23.110006413375789</v>
      </c>
      <c r="X88">
        <f t="shared" si="30"/>
        <v>145</v>
      </c>
      <c r="Y88">
        <f t="shared" si="31"/>
        <v>121</v>
      </c>
      <c r="Z88">
        <v>0.7319</v>
      </c>
      <c r="AA88">
        <f t="shared" si="32"/>
        <v>83</v>
      </c>
      <c r="AB88">
        <v>0.66259999999999997</v>
      </c>
      <c r="AC88">
        <f t="shared" si="33"/>
        <v>0.69724999999999993</v>
      </c>
      <c r="AD88">
        <f t="shared" si="34"/>
        <v>98</v>
      </c>
      <c r="AE88">
        <v>0.79110000000000003</v>
      </c>
      <c r="AF88">
        <f t="shared" si="35"/>
        <v>56</v>
      </c>
      <c r="AG88">
        <v>0.70699999999999996</v>
      </c>
      <c r="AH88">
        <f t="shared" si="36"/>
        <v>102</v>
      </c>
      <c r="AI88">
        <f t="shared" si="37"/>
        <v>96.666666666666671</v>
      </c>
      <c r="AJ88">
        <f>IF(C88=1,(AI88/Z88),REF)</f>
        <v>132.07633101061165</v>
      </c>
      <c r="AK88">
        <f t="shared" si="38"/>
        <v>92</v>
      </c>
      <c r="AL88">
        <f>IF(B88=1,(AI88/AC88),REF)</f>
        <v>138.6398948249074</v>
      </c>
      <c r="AM88">
        <f t="shared" si="39"/>
        <v>96</v>
      </c>
      <c r="AN88">
        <f t="shared" si="40"/>
        <v>92</v>
      </c>
      <c r="AO88" t="str">
        <f t="shared" si="41"/>
        <v>Loyola Marymount</v>
      </c>
      <c r="AP88">
        <f t="shared" si="42"/>
        <v>0.46872471353081591</v>
      </c>
      <c r="AQ88">
        <f t="shared" si="43"/>
        <v>0.44433280959299876</v>
      </c>
      <c r="AR88">
        <f t="shared" si="44"/>
        <v>0.73078101692164021</v>
      </c>
      <c r="AS88" t="str">
        <f t="shared" si="45"/>
        <v>Loyola Marymount</v>
      </c>
      <c r="AT88">
        <f t="shared" si="46"/>
        <v>87</v>
      </c>
      <c r="AU88">
        <f t="shared" si="47"/>
        <v>92.333333333333329</v>
      </c>
      <c r="AV88">
        <v>94</v>
      </c>
      <c r="AW88" t="str">
        <f t="shared" si="48"/>
        <v>Loyola Marymount</v>
      </c>
      <c r="AX88" t="str">
        <f t="shared" si="49"/>
        <v/>
      </c>
      <c r="AY88">
        <v>87</v>
      </c>
    </row>
    <row r="89" spans="2:51">
      <c r="B89">
        <v>1</v>
      </c>
      <c r="C89">
        <v>1</v>
      </c>
      <c r="D89" t="s">
        <v>372</v>
      </c>
      <c r="E89">
        <v>69.494799999999998</v>
      </c>
      <c r="F89">
        <v>163</v>
      </c>
      <c r="G89">
        <v>67.848100000000002</v>
      </c>
      <c r="H89">
        <v>209</v>
      </c>
      <c r="I89">
        <v>103.96899999999999</v>
      </c>
      <c r="J89">
        <v>114</v>
      </c>
      <c r="K89">
        <v>105.66500000000001</v>
      </c>
      <c r="L89">
        <v>113</v>
      </c>
      <c r="M89">
        <v>96.858999999999995</v>
      </c>
      <c r="N89">
        <v>64</v>
      </c>
      <c r="O89">
        <v>96.992400000000004</v>
      </c>
      <c r="P89">
        <v>81</v>
      </c>
      <c r="Q89">
        <v>8.6723800000000004</v>
      </c>
      <c r="R89">
        <v>94</v>
      </c>
      <c r="S89">
        <f t="shared" si="25"/>
        <v>0.12479494868680827</v>
      </c>
      <c r="T89">
        <f t="shared" si="26"/>
        <v>93</v>
      </c>
      <c r="U89">
        <f t="shared" si="27"/>
        <v>775915.8511579301</v>
      </c>
      <c r="V89">
        <f t="shared" si="28"/>
        <v>109</v>
      </c>
      <c r="W89">
        <f t="shared" si="29"/>
        <v>21.718409615050014</v>
      </c>
      <c r="X89">
        <f t="shared" si="30"/>
        <v>74</v>
      </c>
      <c r="Y89">
        <f t="shared" si="31"/>
        <v>83.5</v>
      </c>
      <c r="Z89">
        <v>0.71679999999999999</v>
      </c>
      <c r="AA89">
        <f t="shared" si="32"/>
        <v>86</v>
      </c>
      <c r="AB89">
        <v>0.69620000000000004</v>
      </c>
      <c r="AC89">
        <f t="shared" si="33"/>
        <v>0.70650000000000002</v>
      </c>
      <c r="AD89">
        <f t="shared" si="34"/>
        <v>95</v>
      </c>
      <c r="AE89">
        <v>0.71789999999999998</v>
      </c>
      <c r="AF89">
        <f t="shared" si="35"/>
        <v>77</v>
      </c>
      <c r="AG89">
        <v>0.71340000000000003</v>
      </c>
      <c r="AH89">
        <f t="shared" si="36"/>
        <v>100</v>
      </c>
      <c r="AI89">
        <f t="shared" si="37"/>
        <v>92.916666666666671</v>
      </c>
      <c r="AJ89">
        <f>IF(C89=1,(AI89/Z89),REF)</f>
        <v>129.62704613095238</v>
      </c>
      <c r="AK89">
        <f t="shared" si="38"/>
        <v>87</v>
      </c>
      <c r="AL89">
        <f>IF(B89=1,(AI89/AC89),REF)</f>
        <v>131.51686718565699</v>
      </c>
      <c r="AM89">
        <f t="shared" si="39"/>
        <v>92</v>
      </c>
      <c r="AN89">
        <f t="shared" si="40"/>
        <v>87</v>
      </c>
      <c r="AO89" t="str">
        <f t="shared" si="41"/>
        <v>Western Kentucky</v>
      </c>
      <c r="AP89">
        <f t="shared" si="42"/>
        <v>0.45991443317417507</v>
      </c>
      <c r="AQ89">
        <f t="shared" si="43"/>
        <v>0.45260849664873321</v>
      </c>
      <c r="AR89">
        <f t="shared" si="44"/>
        <v>0.73060983853750905</v>
      </c>
      <c r="AS89" t="str">
        <f t="shared" si="45"/>
        <v>Western Kentucky</v>
      </c>
      <c r="AT89">
        <f t="shared" si="46"/>
        <v>88</v>
      </c>
      <c r="AU89">
        <f t="shared" si="47"/>
        <v>90</v>
      </c>
      <c r="AV89">
        <v>91</v>
      </c>
      <c r="AW89" t="str">
        <f t="shared" si="48"/>
        <v>Western Kentucky</v>
      </c>
      <c r="AX89" t="str">
        <f t="shared" si="49"/>
        <v/>
      </c>
      <c r="AY89">
        <v>88</v>
      </c>
    </row>
    <row r="90" spans="2:51">
      <c r="B90">
        <v>1</v>
      </c>
      <c r="C90">
        <v>1</v>
      </c>
      <c r="D90" t="s">
        <v>203</v>
      </c>
      <c r="E90">
        <v>70.749700000000004</v>
      </c>
      <c r="F90">
        <v>101</v>
      </c>
      <c r="G90">
        <v>70.248599999999996</v>
      </c>
      <c r="H90">
        <v>90</v>
      </c>
      <c r="I90">
        <v>101.023</v>
      </c>
      <c r="J90">
        <v>180</v>
      </c>
      <c r="K90">
        <v>108.676</v>
      </c>
      <c r="L90">
        <v>73</v>
      </c>
      <c r="M90">
        <v>102.636</v>
      </c>
      <c r="N90">
        <v>212</v>
      </c>
      <c r="O90">
        <v>94.722899999999996</v>
      </c>
      <c r="P90">
        <v>51</v>
      </c>
      <c r="Q90">
        <v>13.9536</v>
      </c>
      <c r="R90">
        <v>58</v>
      </c>
      <c r="S90">
        <f t="shared" si="25"/>
        <v>0.19721779738995368</v>
      </c>
      <c r="T90">
        <f t="shared" si="26"/>
        <v>58</v>
      </c>
      <c r="U90">
        <f t="shared" si="27"/>
        <v>835587.41991010727</v>
      </c>
      <c r="V90">
        <f t="shared" si="28"/>
        <v>53</v>
      </c>
      <c r="W90">
        <f t="shared" si="29"/>
        <v>20.540138826665483</v>
      </c>
      <c r="X90">
        <f t="shared" si="30"/>
        <v>41</v>
      </c>
      <c r="Y90">
        <f t="shared" si="31"/>
        <v>49.5</v>
      </c>
      <c r="Z90">
        <v>0.62629999999999997</v>
      </c>
      <c r="AA90">
        <f t="shared" si="32"/>
        <v>115</v>
      </c>
      <c r="AB90">
        <v>0.88239999999999996</v>
      </c>
      <c r="AC90">
        <f t="shared" si="33"/>
        <v>0.75434999999999997</v>
      </c>
      <c r="AD90">
        <f t="shared" si="34"/>
        <v>78</v>
      </c>
      <c r="AE90">
        <v>0.62670000000000003</v>
      </c>
      <c r="AF90">
        <f t="shared" si="35"/>
        <v>114</v>
      </c>
      <c r="AG90">
        <v>0.83630000000000004</v>
      </c>
      <c r="AH90">
        <f t="shared" si="36"/>
        <v>54</v>
      </c>
      <c r="AI90">
        <f t="shared" si="37"/>
        <v>67.75</v>
      </c>
      <c r="AJ90">
        <f>IF(C90=1,(AI90/Z90),REF)</f>
        <v>108.17499600830274</v>
      </c>
      <c r="AK90">
        <f t="shared" si="38"/>
        <v>74</v>
      </c>
      <c r="AL90">
        <f>IF(B90=1,(AI90/AC90),REF)</f>
        <v>89.812421289852196</v>
      </c>
      <c r="AM90">
        <f t="shared" si="39"/>
        <v>66</v>
      </c>
      <c r="AN90">
        <f t="shared" si="40"/>
        <v>66</v>
      </c>
      <c r="AO90" t="str">
        <f t="shared" si="41"/>
        <v>Minnesota</v>
      </c>
      <c r="AP90">
        <f t="shared" si="42"/>
        <v>0.40918370244358171</v>
      </c>
      <c r="AQ90">
        <f t="shared" si="43"/>
        <v>0.50205111514748013</v>
      </c>
      <c r="AR90">
        <f t="shared" si="44"/>
        <v>0.73019713381398921</v>
      </c>
      <c r="AS90" t="str">
        <f t="shared" si="45"/>
        <v>Minnesota</v>
      </c>
      <c r="AT90">
        <f t="shared" si="46"/>
        <v>89</v>
      </c>
      <c r="AU90">
        <f t="shared" si="47"/>
        <v>77.666666666666671</v>
      </c>
      <c r="AV90">
        <v>87</v>
      </c>
      <c r="AW90" t="str">
        <f t="shared" si="48"/>
        <v>Minnesota</v>
      </c>
      <c r="AX90" t="str">
        <f t="shared" si="49"/>
        <v/>
      </c>
      <c r="AY90">
        <v>89</v>
      </c>
    </row>
    <row r="91" spans="2:51">
      <c r="B91">
        <v>1</v>
      </c>
      <c r="C91">
        <v>1</v>
      </c>
      <c r="D91" t="s">
        <v>357</v>
      </c>
      <c r="E91">
        <v>69.579499999999996</v>
      </c>
      <c r="F91">
        <v>157</v>
      </c>
      <c r="G91">
        <v>68.955600000000004</v>
      </c>
      <c r="H91">
        <v>147</v>
      </c>
      <c r="I91">
        <v>103.039</v>
      </c>
      <c r="J91">
        <v>139</v>
      </c>
      <c r="K91">
        <v>108.90600000000001</v>
      </c>
      <c r="L91">
        <v>70</v>
      </c>
      <c r="M91">
        <v>103.71</v>
      </c>
      <c r="N91">
        <v>234</v>
      </c>
      <c r="O91">
        <v>100.336</v>
      </c>
      <c r="P91">
        <v>130</v>
      </c>
      <c r="Q91">
        <v>8.5697299999999998</v>
      </c>
      <c r="R91">
        <v>96</v>
      </c>
      <c r="S91">
        <f t="shared" si="25"/>
        <v>0.12316846197515084</v>
      </c>
      <c r="T91">
        <f t="shared" si="26"/>
        <v>95</v>
      </c>
      <c r="U91">
        <f t="shared" si="27"/>
        <v>825248.83119046199</v>
      </c>
      <c r="V91">
        <f t="shared" si="28"/>
        <v>68</v>
      </c>
      <c r="W91">
        <f t="shared" si="29"/>
        <v>22.900741784139321</v>
      </c>
      <c r="X91">
        <f t="shared" si="30"/>
        <v>134</v>
      </c>
      <c r="Y91">
        <f t="shared" si="31"/>
        <v>114.5</v>
      </c>
      <c r="Z91">
        <v>0.74860000000000004</v>
      </c>
      <c r="AA91">
        <f t="shared" si="32"/>
        <v>74</v>
      </c>
      <c r="AB91">
        <v>0.59630000000000005</v>
      </c>
      <c r="AC91">
        <f t="shared" si="33"/>
        <v>0.67244999999999999</v>
      </c>
      <c r="AD91">
        <f t="shared" si="34"/>
        <v>110</v>
      </c>
      <c r="AE91">
        <v>0.82550000000000001</v>
      </c>
      <c r="AF91">
        <f t="shared" si="35"/>
        <v>48</v>
      </c>
      <c r="AG91">
        <v>0.59319999999999995</v>
      </c>
      <c r="AH91">
        <f t="shared" si="36"/>
        <v>134</v>
      </c>
      <c r="AI91">
        <f t="shared" si="37"/>
        <v>94.916666666666671</v>
      </c>
      <c r="AJ91">
        <f>IF(C91=1,(AI91/Z91),REF)</f>
        <v>126.79223439308932</v>
      </c>
      <c r="AK91">
        <f t="shared" si="38"/>
        <v>86</v>
      </c>
      <c r="AL91">
        <f>IF(B91=1,(AI91/AC91),REF)</f>
        <v>141.1505192455449</v>
      </c>
      <c r="AM91">
        <f t="shared" si="39"/>
        <v>101</v>
      </c>
      <c r="AN91">
        <f t="shared" si="40"/>
        <v>86</v>
      </c>
      <c r="AO91" t="str">
        <f t="shared" si="41"/>
        <v>Vanderbilt</v>
      </c>
      <c r="AP91">
        <f t="shared" si="42"/>
        <v>0.48138124079856998</v>
      </c>
      <c r="AQ91">
        <f t="shared" si="43"/>
        <v>0.427760256768354</v>
      </c>
      <c r="AR91">
        <f t="shared" si="44"/>
        <v>0.72952569722412541</v>
      </c>
      <c r="AS91" t="str">
        <f t="shared" si="45"/>
        <v>Vanderbilt</v>
      </c>
      <c r="AT91">
        <f t="shared" si="46"/>
        <v>90</v>
      </c>
      <c r="AU91">
        <f t="shared" si="47"/>
        <v>95.333333333333329</v>
      </c>
      <c r="AV91">
        <v>108</v>
      </c>
      <c r="AW91" t="str">
        <f t="shared" si="48"/>
        <v>Vanderbilt</v>
      </c>
      <c r="AX91" t="str">
        <f t="shared" si="49"/>
        <v/>
      </c>
      <c r="AY91">
        <v>90</v>
      </c>
    </row>
    <row r="92" spans="2:51">
      <c r="B92">
        <v>1</v>
      </c>
      <c r="C92">
        <v>1</v>
      </c>
      <c r="D92" t="s">
        <v>192</v>
      </c>
      <c r="E92">
        <v>72.349299999999999</v>
      </c>
      <c r="F92">
        <v>48</v>
      </c>
      <c r="G92">
        <v>72.013599999999997</v>
      </c>
      <c r="H92">
        <v>40</v>
      </c>
      <c r="I92">
        <v>103.17</v>
      </c>
      <c r="J92">
        <v>134</v>
      </c>
      <c r="K92">
        <v>105.658</v>
      </c>
      <c r="L92">
        <v>114</v>
      </c>
      <c r="M92">
        <v>98.220399999999998</v>
      </c>
      <c r="N92">
        <v>85</v>
      </c>
      <c r="O92">
        <v>99.500799999999998</v>
      </c>
      <c r="P92">
        <v>122</v>
      </c>
      <c r="Q92">
        <v>6.1570600000000004</v>
      </c>
      <c r="R92">
        <v>114</v>
      </c>
      <c r="S92">
        <f t="shared" si="25"/>
        <v>8.5103795060905957E-2</v>
      </c>
      <c r="T92">
        <f t="shared" si="26"/>
        <v>115</v>
      </c>
      <c r="U92">
        <f t="shared" si="27"/>
        <v>807679.58341632516</v>
      </c>
      <c r="V92">
        <f t="shared" si="28"/>
        <v>83</v>
      </c>
      <c r="W92">
        <f t="shared" si="29"/>
        <v>21.731423857616729</v>
      </c>
      <c r="X92">
        <f t="shared" si="30"/>
        <v>75</v>
      </c>
      <c r="Y92">
        <f t="shared" si="31"/>
        <v>95</v>
      </c>
      <c r="Z92">
        <v>0.74370000000000003</v>
      </c>
      <c r="AA92">
        <f t="shared" si="32"/>
        <v>75</v>
      </c>
      <c r="AB92">
        <v>0.64119999999999999</v>
      </c>
      <c r="AC92">
        <f t="shared" si="33"/>
        <v>0.69245000000000001</v>
      </c>
      <c r="AD92">
        <f t="shared" si="34"/>
        <v>105</v>
      </c>
      <c r="AE92">
        <v>0.66790000000000005</v>
      </c>
      <c r="AF92">
        <f t="shared" si="35"/>
        <v>96</v>
      </c>
      <c r="AG92">
        <v>0.48880000000000001</v>
      </c>
      <c r="AH92">
        <f t="shared" si="36"/>
        <v>165</v>
      </c>
      <c r="AI92">
        <f t="shared" si="37"/>
        <v>109.83333333333333</v>
      </c>
      <c r="AJ92">
        <f>IF(C92=1,(AI92/Z92),REF)</f>
        <v>147.68499843126708</v>
      </c>
      <c r="AK92">
        <f t="shared" si="38"/>
        <v>101</v>
      </c>
      <c r="AL92">
        <f>IF(B92=1,(AI92/AC92),REF)</f>
        <v>158.61554384191396</v>
      </c>
      <c r="AM92">
        <f t="shared" si="39"/>
        <v>108</v>
      </c>
      <c r="AN92">
        <f t="shared" si="40"/>
        <v>101</v>
      </c>
      <c r="AO92" t="str">
        <f t="shared" si="41"/>
        <v>Massachusetts</v>
      </c>
      <c r="AP92">
        <f t="shared" si="42"/>
        <v>0.47099115134094899</v>
      </c>
      <c r="AQ92">
        <f t="shared" si="43"/>
        <v>0.43537403715895368</v>
      </c>
      <c r="AR92">
        <f t="shared" si="44"/>
        <v>0.72863375802090602</v>
      </c>
      <c r="AS92" t="str">
        <f t="shared" si="45"/>
        <v>Massachusetts</v>
      </c>
      <c r="AT92">
        <f t="shared" si="46"/>
        <v>91</v>
      </c>
      <c r="AU92">
        <f t="shared" si="47"/>
        <v>99</v>
      </c>
      <c r="AV92">
        <v>100</v>
      </c>
      <c r="AW92" t="str">
        <f t="shared" si="48"/>
        <v>Massachusetts</v>
      </c>
      <c r="AX92" t="str">
        <f t="shared" si="49"/>
        <v/>
      </c>
      <c r="AY92">
        <v>91</v>
      </c>
    </row>
    <row r="93" spans="2:51">
      <c r="B93">
        <v>1</v>
      </c>
      <c r="C93">
        <v>1</v>
      </c>
      <c r="D93" t="s">
        <v>208</v>
      </c>
      <c r="E93">
        <v>68.173900000000003</v>
      </c>
      <c r="F93">
        <v>215</v>
      </c>
      <c r="G93">
        <v>69.385300000000001</v>
      </c>
      <c r="H93">
        <v>128</v>
      </c>
      <c r="I93">
        <v>106.18899999999999</v>
      </c>
      <c r="J93">
        <v>76</v>
      </c>
      <c r="K93">
        <v>107.50700000000001</v>
      </c>
      <c r="L93">
        <v>88</v>
      </c>
      <c r="M93">
        <v>98.866200000000006</v>
      </c>
      <c r="N93">
        <v>104</v>
      </c>
      <c r="O93">
        <v>98.078199999999995</v>
      </c>
      <c r="P93">
        <v>97</v>
      </c>
      <c r="Q93">
        <v>9.4287799999999997</v>
      </c>
      <c r="R93">
        <v>88</v>
      </c>
      <c r="S93">
        <f t="shared" si="25"/>
        <v>0.13830512850225687</v>
      </c>
      <c r="T93">
        <f t="shared" si="26"/>
        <v>87</v>
      </c>
      <c r="U93">
        <f t="shared" si="27"/>
        <v>787937.23693502124</v>
      </c>
      <c r="V93">
        <f t="shared" si="28"/>
        <v>98</v>
      </c>
      <c r="W93">
        <f t="shared" si="29"/>
        <v>22.537090029981009</v>
      </c>
      <c r="X93">
        <f t="shared" si="30"/>
        <v>112</v>
      </c>
      <c r="Y93">
        <f t="shared" si="31"/>
        <v>99.5</v>
      </c>
      <c r="Z93">
        <v>0.72370000000000001</v>
      </c>
      <c r="AA93">
        <f t="shared" si="32"/>
        <v>84</v>
      </c>
      <c r="AB93">
        <v>0.65539999999999998</v>
      </c>
      <c r="AC93">
        <f t="shared" si="33"/>
        <v>0.68955</v>
      </c>
      <c r="AD93">
        <f t="shared" si="34"/>
        <v>106</v>
      </c>
      <c r="AE93">
        <v>0.71340000000000003</v>
      </c>
      <c r="AF93">
        <f t="shared" si="35"/>
        <v>78</v>
      </c>
      <c r="AG93">
        <v>0.67910000000000004</v>
      </c>
      <c r="AH93">
        <f t="shared" si="36"/>
        <v>109</v>
      </c>
      <c r="AI93">
        <f t="shared" si="37"/>
        <v>96.25</v>
      </c>
      <c r="AJ93">
        <f>IF(C93=1,(AI93/Z93),REF)</f>
        <v>132.99709824512919</v>
      </c>
      <c r="AK93">
        <f t="shared" si="38"/>
        <v>94</v>
      </c>
      <c r="AL93">
        <f>IF(B93=1,(AI93/AC93),REF)</f>
        <v>139.58378652744543</v>
      </c>
      <c r="AM93">
        <f t="shared" si="39"/>
        <v>98</v>
      </c>
      <c r="AN93">
        <f t="shared" si="40"/>
        <v>94</v>
      </c>
      <c r="AO93" t="str">
        <f t="shared" si="41"/>
        <v>Missouri St.</v>
      </c>
      <c r="AP93">
        <f t="shared" si="42"/>
        <v>0.46315137832152747</v>
      </c>
      <c r="AQ93">
        <f t="shared" si="43"/>
        <v>0.43912781531930195</v>
      </c>
      <c r="AR93">
        <f t="shared" si="44"/>
        <v>0.72731807202915622</v>
      </c>
      <c r="AS93" t="str">
        <f t="shared" si="45"/>
        <v>Missouri St.</v>
      </c>
      <c r="AT93">
        <f t="shared" si="46"/>
        <v>92</v>
      </c>
      <c r="AU93">
        <f t="shared" si="47"/>
        <v>97.333333333333329</v>
      </c>
      <c r="AV93">
        <v>96</v>
      </c>
      <c r="AW93" t="str">
        <f t="shared" si="48"/>
        <v>Missouri St.</v>
      </c>
      <c r="AX93" t="str">
        <f t="shared" si="49"/>
        <v/>
      </c>
      <c r="AY93">
        <v>92</v>
      </c>
    </row>
    <row r="94" spans="2:51">
      <c r="B94">
        <v>1</v>
      </c>
      <c r="C94">
        <v>1</v>
      </c>
      <c r="D94" t="s">
        <v>284</v>
      </c>
      <c r="E94">
        <v>69.540499999999994</v>
      </c>
      <c r="F94">
        <v>160</v>
      </c>
      <c r="G94">
        <v>68.004900000000006</v>
      </c>
      <c r="H94">
        <v>199</v>
      </c>
      <c r="I94">
        <v>102.801</v>
      </c>
      <c r="J94">
        <v>143</v>
      </c>
      <c r="K94">
        <v>106.43600000000001</v>
      </c>
      <c r="L94">
        <v>103</v>
      </c>
      <c r="M94">
        <v>100.10299999999999</v>
      </c>
      <c r="N94">
        <v>134</v>
      </c>
      <c r="O94">
        <v>98.337500000000006</v>
      </c>
      <c r="P94">
        <v>102</v>
      </c>
      <c r="Q94">
        <v>8.0980799999999995</v>
      </c>
      <c r="R94">
        <v>101</v>
      </c>
      <c r="S94">
        <f t="shared" si="25"/>
        <v>0.11645731624017662</v>
      </c>
      <c r="T94">
        <f t="shared" si="26"/>
        <v>101</v>
      </c>
      <c r="U94">
        <f t="shared" si="27"/>
        <v>787798.04486688797</v>
      </c>
      <c r="V94">
        <f t="shared" si="28"/>
        <v>99</v>
      </c>
      <c r="W94">
        <f t="shared" si="29"/>
        <v>22.187728966256117</v>
      </c>
      <c r="X94">
        <f t="shared" si="30"/>
        <v>94</v>
      </c>
      <c r="Y94">
        <f t="shared" si="31"/>
        <v>97.5</v>
      </c>
      <c r="Z94">
        <v>0.72319999999999995</v>
      </c>
      <c r="AA94">
        <f t="shared" si="32"/>
        <v>85</v>
      </c>
      <c r="AB94">
        <v>0.64080000000000004</v>
      </c>
      <c r="AC94">
        <f t="shared" si="33"/>
        <v>0.68199999999999994</v>
      </c>
      <c r="AD94">
        <f t="shared" si="34"/>
        <v>108</v>
      </c>
      <c r="AE94">
        <v>0.73970000000000002</v>
      </c>
      <c r="AF94">
        <f t="shared" si="35"/>
        <v>68</v>
      </c>
      <c r="AG94">
        <v>0.74790000000000001</v>
      </c>
      <c r="AH94">
        <f t="shared" si="36"/>
        <v>89</v>
      </c>
      <c r="AI94">
        <f t="shared" si="37"/>
        <v>93.75</v>
      </c>
      <c r="AJ94">
        <f>IF(C94=1,(AI94/Z94),REF)</f>
        <v>129.63219026548674</v>
      </c>
      <c r="AK94">
        <f t="shared" si="38"/>
        <v>88</v>
      </c>
      <c r="AL94">
        <f>IF(B94=1,(AI94/AC94),REF)</f>
        <v>137.4633431085044</v>
      </c>
      <c r="AM94">
        <f t="shared" si="39"/>
        <v>95</v>
      </c>
      <c r="AN94">
        <f t="shared" si="40"/>
        <v>88</v>
      </c>
      <c r="AO94" t="str">
        <f t="shared" si="41"/>
        <v>San Francisco</v>
      </c>
      <c r="AP94">
        <f t="shared" si="42"/>
        <v>0.46401897065649078</v>
      </c>
      <c r="AQ94">
        <f t="shared" si="43"/>
        <v>0.43498508546568448</v>
      </c>
      <c r="AR94">
        <f t="shared" si="44"/>
        <v>0.7262608978333851</v>
      </c>
      <c r="AS94" t="str">
        <f t="shared" si="45"/>
        <v>San Francisco</v>
      </c>
      <c r="AT94">
        <f t="shared" si="46"/>
        <v>93</v>
      </c>
      <c r="AU94">
        <f t="shared" si="47"/>
        <v>96.333333333333329</v>
      </c>
      <c r="AV94">
        <v>99</v>
      </c>
      <c r="AW94" t="str">
        <f t="shared" si="48"/>
        <v>San Francisco</v>
      </c>
      <c r="AX94" t="str">
        <f t="shared" si="49"/>
        <v/>
      </c>
      <c r="AY94">
        <v>93</v>
      </c>
    </row>
    <row r="95" spans="2:51">
      <c r="B95">
        <v>1</v>
      </c>
      <c r="C95">
        <v>1</v>
      </c>
      <c r="D95" t="s">
        <v>125</v>
      </c>
      <c r="E95">
        <v>69.981800000000007</v>
      </c>
      <c r="F95">
        <v>138</v>
      </c>
      <c r="G95">
        <v>67.943100000000001</v>
      </c>
      <c r="H95">
        <v>201</v>
      </c>
      <c r="I95">
        <v>111.113</v>
      </c>
      <c r="J95">
        <v>22</v>
      </c>
      <c r="K95">
        <v>109.777</v>
      </c>
      <c r="L95">
        <v>57</v>
      </c>
      <c r="M95">
        <v>100.471</v>
      </c>
      <c r="N95">
        <v>145</v>
      </c>
      <c r="O95">
        <v>100.845</v>
      </c>
      <c r="P95">
        <v>147</v>
      </c>
      <c r="Q95">
        <v>8.9319000000000006</v>
      </c>
      <c r="R95">
        <v>92</v>
      </c>
      <c r="S95">
        <f t="shared" si="25"/>
        <v>0.1276331846280033</v>
      </c>
      <c r="T95">
        <f t="shared" si="26"/>
        <v>91</v>
      </c>
      <c r="U95">
        <f t="shared" si="27"/>
        <v>843349.95301693236</v>
      </c>
      <c r="V95">
        <f t="shared" si="28"/>
        <v>50</v>
      </c>
      <c r="W95">
        <f t="shared" si="29"/>
        <v>22.954185327685263</v>
      </c>
      <c r="X95">
        <f t="shared" si="30"/>
        <v>137</v>
      </c>
      <c r="Y95">
        <f t="shared" si="31"/>
        <v>114</v>
      </c>
      <c r="Z95">
        <v>0.66259999999999997</v>
      </c>
      <c r="AA95">
        <f t="shared" si="32"/>
        <v>100</v>
      </c>
      <c r="AB95">
        <v>0.8014</v>
      </c>
      <c r="AC95">
        <f t="shared" si="33"/>
        <v>0.73199999999999998</v>
      </c>
      <c r="AD95">
        <f t="shared" si="34"/>
        <v>87</v>
      </c>
      <c r="AE95">
        <v>0.60799999999999998</v>
      </c>
      <c r="AF95">
        <f t="shared" si="35"/>
        <v>121</v>
      </c>
      <c r="AG95">
        <v>0.83509999999999995</v>
      </c>
      <c r="AH95">
        <f t="shared" si="36"/>
        <v>55</v>
      </c>
      <c r="AI95">
        <f t="shared" si="37"/>
        <v>86.333333333333329</v>
      </c>
      <c r="AJ95">
        <f>IF(C95=1,(AI95/Z95),REF)</f>
        <v>130.29479826944362</v>
      </c>
      <c r="AK95">
        <f t="shared" si="38"/>
        <v>89</v>
      </c>
      <c r="AL95">
        <f>IF(B95=1,(AI95/AC95),REF)</f>
        <v>117.94171220400729</v>
      </c>
      <c r="AM95">
        <f t="shared" si="39"/>
        <v>81</v>
      </c>
      <c r="AN95">
        <f t="shared" si="40"/>
        <v>81</v>
      </c>
      <c r="AO95" t="str">
        <f t="shared" si="41"/>
        <v>Furman</v>
      </c>
      <c r="AP95">
        <f t="shared" si="42"/>
        <v>0.42492015236050407</v>
      </c>
      <c r="AQ95">
        <f t="shared" si="43"/>
        <v>0.47408151293458262</v>
      </c>
      <c r="AR95">
        <f t="shared" si="44"/>
        <v>0.72626012526040229</v>
      </c>
      <c r="AS95" t="str">
        <f t="shared" si="45"/>
        <v>Furman</v>
      </c>
      <c r="AT95">
        <f t="shared" si="46"/>
        <v>94</v>
      </c>
      <c r="AU95">
        <f t="shared" si="47"/>
        <v>87.333333333333329</v>
      </c>
      <c r="AV95">
        <v>86</v>
      </c>
      <c r="AW95" t="str">
        <f t="shared" si="48"/>
        <v>Furman</v>
      </c>
      <c r="AX95" t="str">
        <f t="shared" si="49"/>
        <v/>
      </c>
      <c r="AY95">
        <v>94</v>
      </c>
    </row>
    <row r="96" spans="2:51">
      <c r="B96">
        <v>1</v>
      </c>
      <c r="C96" s="3">
        <v>1</v>
      </c>
      <c r="D96" s="3" t="s">
        <v>37</v>
      </c>
      <c r="E96" s="3">
        <v>71.606499999999997</v>
      </c>
      <c r="F96" s="3">
        <v>74</v>
      </c>
      <c r="G96" s="3">
        <v>69.952399999999997</v>
      </c>
      <c r="H96" s="3">
        <v>102</v>
      </c>
      <c r="I96" s="3">
        <v>106.373</v>
      </c>
      <c r="J96" s="3">
        <v>73</v>
      </c>
      <c r="K96" s="3">
        <v>103.047</v>
      </c>
      <c r="L96" s="3">
        <v>157</v>
      </c>
      <c r="M96" s="3">
        <v>86.392499999999998</v>
      </c>
      <c r="N96" s="3">
        <v>1</v>
      </c>
      <c r="O96" s="3">
        <v>92.919600000000003</v>
      </c>
      <c r="P96" s="3">
        <v>30</v>
      </c>
      <c r="Q96" s="3">
        <v>10.1273</v>
      </c>
      <c r="R96" s="3">
        <v>86</v>
      </c>
      <c r="S96">
        <f t="shared" si="25"/>
        <v>0.14143129464503915</v>
      </c>
      <c r="T96">
        <f t="shared" si="26"/>
        <v>86</v>
      </c>
      <c r="U96">
        <f t="shared" si="27"/>
        <v>760366.81081175839</v>
      </c>
      <c r="V96">
        <f t="shared" si="28"/>
        <v>127</v>
      </c>
      <c r="W96">
        <f t="shared" si="29"/>
        <v>19.679736710721507</v>
      </c>
      <c r="X96">
        <f t="shared" si="30"/>
        <v>15</v>
      </c>
      <c r="Y96">
        <f t="shared" si="31"/>
        <v>50.5</v>
      </c>
      <c r="Z96" s="3">
        <v>0.62639999999999996</v>
      </c>
      <c r="AA96">
        <f t="shared" si="32"/>
        <v>114</v>
      </c>
      <c r="AB96" s="3">
        <v>0.86819999999999997</v>
      </c>
      <c r="AC96" s="3">
        <f t="shared" si="33"/>
        <v>0.74729999999999996</v>
      </c>
      <c r="AD96">
        <f t="shared" si="34"/>
        <v>84</v>
      </c>
      <c r="AE96">
        <v>0.69689999999999996</v>
      </c>
      <c r="AF96">
        <f t="shared" si="35"/>
        <v>83</v>
      </c>
      <c r="AG96">
        <v>0.82279999999999998</v>
      </c>
      <c r="AH96">
        <f t="shared" si="36"/>
        <v>61</v>
      </c>
      <c r="AI96">
        <f t="shared" si="37"/>
        <v>81.916666666666671</v>
      </c>
      <c r="AJ96" s="3">
        <f>IF(C96=1,(AI96/Z96),REF)</f>
        <v>130.77373350361859</v>
      </c>
      <c r="AK96">
        <f t="shared" si="38"/>
        <v>90</v>
      </c>
      <c r="AL96" s="3">
        <f>IF(B96=1,(AI96/AC96),REF)</f>
        <v>109.61684285650566</v>
      </c>
      <c r="AM96">
        <f t="shared" si="39"/>
        <v>78</v>
      </c>
      <c r="AN96" s="3">
        <f t="shared" si="40"/>
        <v>78</v>
      </c>
      <c r="AO96" s="3" t="str">
        <f t="shared" si="41"/>
        <v>Abilene Christian</v>
      </c>
      <c r="AP96" s="3">
        <f t="shared" si="42"/>
        <v>0.40155801758763116</v>
      </c>
      <c r="AQ96" s="3">
        <f t="shared" si="43"/>
        <v>0.48754637887486241</v>
      </c>
      <c r="AR96">
        <f t="shared" si="44"/>
        <v>0.72305128926351481</v>
      </c>
      <c r="AS96" s="3" t="str">
        <f t="shared" si="45"/>
        <v>Abilene Christian</v>
      </c>
      <c r="AT96">
        <f t="shared" si="46"/>
        <v>95</v>
      </c>
      <c r="AU96" s="3">
        <f t="shared" si="47"/>
        <v>85.666666666666671</v>
      </c>
      <c r="AV96">
        <v>80</v>
      </c>
      <c r="AW96" s="3" t="str">
        <f t="shared" si="48"/>
        <v>Abilene Christian</v>
      </c>
      <c r="AX96" t="str">
        <f t="shared" si="49"/>
        <v/>
      </c>
      <c r="AY96">
        <v>95</v>
      </c>
    </row>
    <row r="97" spans="2:51">
      <c r="B97">
        <v>1</v>
      </c>
      <c r="C97">
        <v>1</v>
      </c>
      <c r="D97" t="s">
        <v>172</v>
      </c>
      <c r="E97">
        <v>64.400000000000006</v>
      </c>
      <c r="F97">
        <v>336</v>
      </c>
      <c r="G97">
        <v>63.1252</v>
      </c>
      <c r="H97">
        <v>348</v>
      </c>
      <c r="I97">
        <v>113.773</v>
      </c>
      <c r="J97">
        <v>8</v>
      </c>
      <c r="K97">
        <v>110.143</v>
      </c>
      <c r="L97">
        <v>52</v>
      </c>
      <c r="M97">
        <v>96.537599999999998</v>
      </c>
      <c r="N97">
        <v>60</v>
      </c>
      <c r="O97">
        <v>101.773</v>
      </c>
      <c r="P97">
        <v>168</v>
      </c>
      <c r="Q97">
        <v>8.3700200000000002</v>
      </c>
      <c r="R97">
        <v>97</v>
      </c>
      <c r="S97">
        <f t="shared" si="25"/>
        <v>0.12996894409937895</v>
      </c>
      <c r="T97">
        <f t="shared" si="26"/>
        <v>90</v>
      </c>
      <c r="U97">
        <f t="shared" si="27"/>
        <v>781267.34091560007</v>
      </c>
      <c r="V97">
        <f t="shared" si="28"/>
        <v>104</v>
      </c>
      <c r="W97">
        <f t="shared" si="29"/>
        <v>25.311987954321069</v>
      </c>
      <c r="X97">
        <f t="shared" si="30"/>
        <v>253</v>
      </c>
      <c r="Y97">
        <f t="shared" si="31"/>
        <v>171.5</v>
      </c>
      <c r="Z97">
        <v>0.6653</v>
      </c>
      <c r="AA97">
        <f t="shared" si="32"/>
        <v>99</v>
      </c>
      <c r="AB97">
        <v>0.79400000000000004</v>
      </c>
      <c r="AC97">
        <f t="shared" si="33"/>
        <v>0.72965000000000002</v>
      </c>
      <c r="AD97">
        <f t="shared" si="34"/>
        <v>89</v>
      </c>
      <c r="AE97">
        <v>0.66759999999999997</v>
      </c>
      <c r="AF97">
        <f t="shared" si="35"/>
        <v>98</v>
      </c>
      <c r="AG97">
        <v>0.80910000000000004</v>
      </c>
      <c r="AH97">
        <f t="shared" si="36"/>
        <v>64</v>
      </c>
      <c r="AI97">
        <f t="shared" si="37"/>
        <v>102.75</v>
      </c>
      <c r="AJ97">
        <f>IF(C97=1,(AI97/Z97),REF)</f>
        <v>154.44160529084624</v>
      </c>
      <c r="AK97">
        <f t="shared" si="38"/>
        <v>103</v>
      </c>
      <c r="AL97">
        <f>IF(B97=1,(AI97/AC97),REF)</f>
        <v>140.8209415473172</v>
      </c>
      <c r="AM97">
        <f t="shared" si="39"/>
        <v>100</v>
      </c>
      <c r="AN97">
        <f t="shared" si="40"/>
        <v>89</v>
      </c>
      <c r="AO97" t="str">
        <f t="shared" si="41"/>
        <v>Liberty</v>
      </c>
      <c r="AP97">
        <f t="shared" si="42"/>
        <v>0.41945917419244327</v>
      </c>
      <c r="AQ97">
        <f t="shared" si="43"/>
        <v>0.46425495140448131</v>
      </c>
      <c r="AR97">
        <f t="shared" si="44"/>
        <v>0.72129466590295632</v>
      </c>
      <c r="AS97" t="str">
        <f t="shared" si="45"/>
        <v>Liberty</v>
      </c>
      <c r="AT97">
        <f t="shared" si="46"/>
        <v>96</v>
      </c>
      <c r="AU97">
        <f t="shared" si="47"/>
        <v>91.333333333333329</v>
      </c>
      <c r="AV97">
        <v>83</v>
      </c>
      <c r="AW97" t="str">
        <f t="shared" si="48"/>
        <v>Liberty</v>
      </c>
      <c r="AX97" t="str">
        <f t="shared" si="49"/>
        <v/>
      </c>
      <c r="AY97">
        <v>96</v>
      </c>
    </row>
    <row r="98" spans="2:51">
      <c r="B98">
        <v>1</v>
      </c>
      <c r="C98">
        <v>1</v>
      </c>
      <c r="D98" t="s">
        <v>200</v>
      </c>
      <c r="E98">
        <v>69.142099999999999</v>
      </c>
      <c r="F98">
        <v>178</v>
      </c>
      <c r="G98">
        <v>68.633399999999995</v>
      </c>
      <c r="H98">
        <v>166</v>
      </c>
      <c r="I98">
        <v>99.504599999999996</v>
      </c>
      <c r="J98">
        <v>205</v>
      </c>
      <c r="K98">
        <v>106.989</v>
      </c>
      <c r="L98">
        <v>98</v>
      </c>
      <c r="M98">
        <v>102.259</v>
      </c>
      <c r="N98">
        <v>199</v>
      </c>
      <c r="O98">
        <v>92.974500000000006</v>
      </c>
      <c r="P98">
        <v>32</v>
      </c>
      <c r="Q98">
        <v>14.014099999999999</v>
      </c>
      <c r="R98">
        <v>56</v>
      </c>
      <c r="S98">
        <f t="shared" si="25"/>
        <v>0.20269126913993063</v>
      </c>
      <c r="T98">
        <f t="shared" si="26"/>
        <v>56</v>
      </c>
      <c r="U98">
        <f t="shared" si="27"/>
        <v>791445.15076279419</v>
      </c>
      <c r="V98">
        <f t="shared" si="28"/>
        <v>96</v>
      </c>
      <c r="W98">
        <f t="shared" si="29"/>
        <v>20.40044291273324</v>
      </c>
      <c r="X98">
        <f t="shared" si="30"/>
        <v>32</v>
      </c>
      <c r="Y98">
        <f t="shared" si="31"/>
        <v>44</v>
      </c>
      <c r="Z98">
        <v>0.60360000000000003</v>
      </c>
      <c r="AA98">
        <f t="shared" si="32"/>
        <v>122</v>
      </c>
      <c r="AB98">
        <v>0.88449999999999995</v>
      </c>
      <c r="AC98">
        <f t="shared" si="33"/>
        <v>0.74404999999999999</v>
      </c>
      <c r="AD98">
        <f t="shared" si="34"/>
        <v>85</v>
      </c>
      <c r="AE98">
        <v>0.69279999999999997</v>
      </c>
      <c r="AF98">
        <f t="shared" si="35"/>
        <v>86</v>
      </c>
      <c r="AG98">
        <v>0.82340000000000002</v>
      </c>
      <c r="AH98">
        <f t="shared" si="36"/>
        <v>60</v>
      </c>
      <c r="AI98">
        <f t="shared" si="37"/>
        <v>71.166666666666671</v>
      </c>
      <c r="AJ98">
        <f>IF(C98=1,(AI98/Z98),REF)</f>
        <v>117.90368897724763</v>
      </c>
      <c r="AK98">
        <f t="shared" si="38"/>
        <v>80</v>
      </c>
      <c r="AL98">
        <f>IF(B98=1,(AI98/AC98),REF)</f>
        <v>95.647693927379436</v>
      </c>
      <c r="AM98">
        <f t="shared" si="39"/>
        <v>70</v>
      </c>
      <c r="AN98">
        <f t="shared" si="40"/>
        <v>70</v>
      </c>
      <c r="AO98" t="str">
        <f t="shared" si="41"/>
        <v>Michigan St.</v>
      </c>
      <c r="AP98">
        <f t="shared" si="42"/>
        <v>0.39097149640507067</v>
      </c>
      <c r="AQ98">
        <f t="shared" si="43"/>
        <v>0.492088654944419</v>
      </c>
      <c r="AR98">
        <f t="shared" si="44"/>
        <v>0.7210811068402071</v>
      </c>
      <c r="AS98" t="str">
        <f t="shared" si="45"/>
        <v>Michigan St.</v>
      </c>
      <c r="AT98">
        <f t="shared" si="46"/>
        <v>97</v>
      </c>
      <c r="AU98">
        <f t="shared" si="47"/>
        <v>84</v>
      </c>
      <c r="AV98">
        <v>95</v>
      </c>
      <c r="AW98" t="str">
        <f t="shared" si="48"/>
        <v>Michigan St.</v>
      </c>
      <c r="AX98" t="str">
        <f t="shared" si="49"/>
        <v/>
      </c>
      <c r="AY98">
        <v>97</v>
      </c>
    </row>
    <row r="99" spans="2:51">
      <c r="B99">
        <v>1</v>
      </c>
      <c r="C99">
        <v>1</v>
      </c>
      <c r="D99" t="s">
        <v>376</v>
      </c>
      <c r="E99">
        <v>72.702100000000002</v>
      </c>
      <c r="F99">
        <v>40</v>
      </c>
      <c r="G99">
        <v>73.639499999999998</v>
      </c>
      <c r="H99">
        <v>11</v>
      </c>
      <c r="I99">
        <v>109.29300000000001</v>
      </c>
      <c r="J99">
        <v>36</v>
      </c>
      <c r="K99">
        <v>105.093</v>
      </c>
      <c r="L99">
        <v>120</v>
      </c>
      <c r="M99">
        <v>91.694900000000004</v>
      </c>
      <c r="N99">
        <v>14</v>
      </c>
      <c r="O99">
        <v>96.153499999999994</v>
      </c>
      <c r="P99">
        <v>70</v>
      </c>
      <c r="Q99">
        <v>8.9390800000000006</v>
      </c>
      <c r="R99">
        <v>91</v>
      </c>
      <c r="S99">
        <f t="shared" si="25"/>
        <v>0.12296068476701512</v>
      </c>
      <c r="T99">
        <f t="shared" si="26"/>
        <v>96</v>
      </c>
      <c r="U99">
        <f t="shared" si="27"/>
        <v>802961.15331346297</v>
      </c>
      <c r="V99">
        <f t="shared" si="28"/>
        <v>90</v>
      </c>
      <c r="W99">
        <f t="shared" si="29"/>
        <v>20.473740761353476</v>
      </c>
      <c r="X99">
        <f t="shared" si="30"/>
        <v>35</v>
      </c>
      <c r="Y99">
        <f t="shared" si="31"/>
        <v>65.5</v>
      </c>
      <c r="Z99">
        <v>0.64249999999999996</v>
      </c>
      <c r="AA99">
        <f t="shared" si="32"/>
        <v>106</v>
      </c>
      <c r="AB99">
        <v>0.81</v>
      </c>
      <c r="AC99">
        <f t="shared" si="33"/>
        <v>0.72625000000000006</v>
      </c>
      <c r="AD99">
        <f t="shared" si="34"/>
        <v>90</v>
      </c>
      <c r="AE99">
        <v>0.60589999999999999</v>
      </c>
      <c r="AF99">
        <f t="shared" si="35"/>
        <v>122</v>
      </c>
      <c r="AG99">
        <v>0.82609999999999995</v>
      </c>
      <c r="AH99">
        <f t="shared" si="36"/>
        <v>59</v>
      </c>
      <c r="AI99">
        <f t="shared" si="37"/>
        <v>87.083333333333329</v>
      </c>
      <c r="AJ99">
        <f>IF(C99=1,(AI99/Z99),REF)</f>
        <v>135.53826199740595</v>
      </c>
      <c r="AK99">
        <f t="shared" si="38"/>
        <v>95</v>
      </c>
      <c r="AL99">
        <f>IF(B99=1,(AI99/AC99),REF)</f>
        <v>119.90820424555362</v>
      </c>
      <c r="AM99">
        <f t="shared" si="39"/>
        <v>84</v>
      </c>
      <c r="AN99">
        <f t="shared" si="40"/>
        <v>84</v>
      </c>
      <c r="AO99" t="str">
        <f t="shared" si="41"/>
        <v>Winthrop</v>
      </c>
      <c r="AP99">
        <f t="shared" si="42"/>
        <v>0.41040774270158842</v>
      </c>
      <c r="AQ99">
        <f t="shared" si="43"/>
        <v>0.46958037398534758</v>
      </c>
      <c r="AR99">
        <f t="shared" si="44"/>
        <v>0.72007664419232842</v>
      </c>
      <c r="AS99" t="str">
        <f t="shared" si="45"/>
        <v>Winthrop</v>
      </c>
      <c r="AT99">
        <f t="shared" si="46"/>
        <v>98</v>
      </c>
      <c r="AU99">
        <f t="shared" si="47"/>
        <v>90.666666666666671</v>
      </c>
      <c r="AV99">
        <v>89</v>
      </c>
      <c r="AW99" t="str">
        <f t="shared" si="48"/>
        <v>Winthrop</v>
      </c>
      <c r="AX99" t="str">
        <f t="shared" si="49"/>
        <v/>
      </c>
      <c r="AY99">
        <v>98</v>
      </c>
    </row>
    <row r="100" spans="2:51">
      <c r="B100">
        <v>1</v>
      </c>
      <c r="C100">
        <v>1</v>
      </c>
      <c r="D100" t="s">
        <v>130</v>
      </c>
      <c r="E100">
        <v>75.538799999999995</v>
      </c>
      <c r="F100">
        <v>5</v>
      </c>
      <c r="G100">
        <v>73.516099999999994</v>
      </c>
      <c r="H100">
        <v>15</v>
      </c>
      <c r="I100">
        <v>101.867</v>
      </c>
      <c r="J100">
        <v>157</v>
      </c>
      <c r="K100">
        <v>107.834</v>
      </c>
      <c r="L100">
        <v>83</v>
      </c>
      <c r="M100">
        <v>103.26300000000001</v>
      </c>
      <c r="N100">
        <v>226</v>
      </c>
      <c r="O100">
        <v>99.148600000000002</v>
      </c>
      <c r="P100">
        <v>116</v>
      </c>
      <c r="Q100">
        <v>8.6853400000000001</v>
      </c>
      <c r="R100">
        <v>93</v>
      </c>
      <c r="S100">
        <f t="shared" si="25"/>
        <v>0.11497932188491215</v>
      </c>
      <c r="T100">
        <f t="shared" si="26"/>
        <v>103</v>
      </c>
      <c r="U100">
        <f t="shared" si="27"/>
        <v>878378.12553437287</v>
      </c>
      <c r="V100">
        <f t="shared" si="28"/>
        <v>27</v>
      </c>
      <c r="W100">
        <f t="shared" si="29"/>
        <v>20.696097257669063</v>
      </c>
      <c r="X100">
        <f t="shared" si="30"/>
        <v>46</v>
      </c>
      <c r="Y100">
        <f t="shared" si="31"/>
        <v>74.5</v>
      </c>
      <c r="Z100">
        <v>0.6714</v>
      </c>
      <c r="AA100">
        <f t="shared" si="32"/>
        <v>97</v>
      </c>
      <c r="AB100">
        <v>0.70760000000000001</v>
      </c>
      <c r="AC100">
        <f t="shared" si="33"/>
        <v>0.6895</v>
      </c>
      <c r="AD100">
        <f t="shared" si="34"/>
        <v>107</v>
      </c>
      <c r="AE100">
        <v>0.68700000000000006</v>
      </c>
      <c r="AF100">
        <f t="shared" si="35"/>
        <v>87</v>
      </c>
      <c r="AG100">
        <v>0.69910000000000005</v>
      </c>
      <c r="AH100">
        <f t="shared" si="36"/>
        <v>105</v>
      </c>
      <c r="AI100">
        <f t="shared" si="37"/>
        <v>83.916666666666671</v>
      </c>
      <c r="AJ100">
        <f>IF(C100=1,(AI100/Z100),REF)</f>
        <v>124.98758812431736</v>
      </c>
      <c r="AK100">
        <f t="shared" si="38"/>
        <v>84</v>
      </c>
      <c r="AL100">
        <f>IF(B100=1,(AI100/AC100),REF)</f>
        <v>121.70655064056081</v>
      </c>
      <c r="AM100">
        <f t="shared" si="39"/>
        <v>86</v>
      </c>
      <c r="AN100">
        <f t="shared" si="40"/>
        <v>84</v>
      </c>
      <c r="AO100" t="str">
        <f t="shared" si="41"/>
        <v>Georgia</v>
      </c>
      <c r="AP100">
        <f t="shared" si="42"/>
        <v>0.43235775479700667</v>
      </c>
      <c r="AQ100">
        <f t="shared" si="43"/>
        <v>0.4451553087642719</v>
      </c>
      <c r="AR100">
        <f t="shared" si="44"/>
        <v>0.71926584505427815</v>
      </c>
      <c r="AS100" t="str">
        <f t="shared" si="45"/>
        <v>Georgia</v>
      </c>
      <c r="AT100">
        <f t="shared" si="46"/>
        <v>99</v>
      </c>
      <c r="AU100">
        <f t="shared" si="47"/>
        <v>96.666666666666671</v>
      </c>
      <c r="AV100">
        <v>110</v>
      </c>
      <c r="AW100" t="str">
        <f t="shared" si="48"/>
        <v>Georgia</v>
      </c>
      <c r="AX100" t="str">
        <f t="shared" si="49"/>
        <v/>
      </c>
      <c r="AY100">
        <v>99</v>
      </c>
    </row>
    <row r="101" spans="2:51">
      <c r="B101">
        <v>1</v>
      </c>
      <c r="C101">
        <v>1</v>
      </c>
      <c r="D101" t="s">
        <v>181</v>
      </c>
      <c r="E101">
        <v>66.020499999999998</v>
      </c>
      <c r="F101">
        <v>309</v>
      </c>
      <c r="G101">
        <v>65.979100000000003</v>
      </c>
      <c r="H101">
        <v>303</v>
      </c>
      <c r="I101">
        <v>102.41</v>
      </c>
      <c r="J101">
        <v>149</v>
      </c>
      <c r="K101">
        <v>107.785</v>
      </c>
      <c r="L101">
        <v>84</v>
      </c>
      <c r="M101">
        <v>100.134</v>
      </c>
      <c r="N101">
        <v>135</v>
      </c>
      <c r="O101">
        <v>93.683899999999994</v>
      </c>
      <c r="P101">
        <v>43</v>
      </c>
      <c r="Q101">
        <v>14.1007</v>
      </c>
      <c r="R101">
        <v>54</v>
      </c>
      <c r="S101">
        <f t="shared" si="25"/>
        <v>0.21358668898296745</v>
      </c>
      <c r="T101">
        <f t="shared" si="26"/>
        <v>55</v>
      </c>
      <c r="U101">
        <f t="shared" si="27"/>
        <v>767000.17177761241</v>
      </c>
      <c r="V101">
        <f t="shared" si="28"/>
        <v>117</v>
      </c>
      <c r="W101">
        <f t="shared" si="29"/>
        <v>21.626444739578513</v>
      </c>
      <c r="X101">
        <f t="shared" si="30"/>
        <v>70</v>
      </c>
      <c r="Y101">
        <f t="shared" si="31"/>
        <v>62.5</v>
      </c>
      <c r="Z101">
        <v>0.61209999999999998</v>
      </c>
      <c r="AA101">
        <f t="shared" si="32"/>
        <v>119</v>
      </c>
      <c r="AB101">
        <v>0.89039999999999997</v>
      </c>
      <c r="AC101">
        <f t="shared" si="33"/>
        <v>0.75124999999999997</v>
      </c>
      <c r="AD101">
        <f t="shared" si="34"/>
        <v>81</v>
      </c>
      <c r="AE101">
        <v>0.5161</v>
      </c>
      <c r="AF101">
        <f t="shared" si="35"/>
        <v>159</v>
      </c>
      <c r="AG101">
        <v>0.81589999999999996</v>
      </c>
      <c r="AH101">
        <f t="shared" si="36"/>
        <v>63</v>
      </c>
      <c r="AI101">
        <f t="shared" si="37"/>
        <v>89.583333333333329</v>
      </c>
      <c r="AJ101">
        <f>IF(C101=1,(AI101/Z101),REF)</f>
        <v>146.35408157708434</v>
      </c>
      <c r="AK101">
        <f t="shared" si="38"/>
        <v>100</v>
      </c>
      <c r="AL101">
        <f>IF(B101=1,(AI101/AC101),REF)</f>
        <v>119.24570160843039</v>
      </c>
      <c r="AM101">
        <f t="shared" si="39"/>
        <v>82</v>
      </c>
      <c r="AN101">
        <f t="shared" si="40"/>
        <v>81</v>
      </c>
      <c r="AO101" t="str">
        <f t="shared" si="41"/>
        <v>Louisville</v>
      </c>
      <c r="AP101">
        <f t="shared" si="42"/>
        <v>0.38799890540209164</v>
      </c>
      <c r="AQ101">
        <f t="shared" si="43"/>
        <v>0.48601412751035106</v>
      </c>
      <c r="AR101">
        <f t="shared" si="44"/>
        <v>0.71811692939730831</v>
      </c>
      <c r="AS101" t="str">
        <f t="shared" si="45"/>
        <v>Louisville</v>
      </c>
      <c r="AT101">
        <f t="shared" si="46"/>
        <v>100</v>
      </c>
      <c r="AU101">
        <f t="shared" si="47"/>
        <v>87.333333333333329</v>
      </c>
      <c r="AV101">
        <v>92</v>
      </c>
      <c r="AW101" t="str">
        <f t="shared" si="48"/>
        <v>Louisville</v>
      </c>
      <c r="AX101" t="str">
        <f t="shared" si="49"/>
        <v/>
      </c>
      <c r="AY101">
        <v>100</v>
      </c>
    </row>
    <row r="102" spans="2:51">
      <c r="B102">
        <v>1</v>
      </c>
      <c r="C102">
        <v>1</v>
      </c>
      <c r="D102" t="s">
        <v>258</v>
      </c>
      <c r="E102">
        <v>68.472700000000003</v>
      </c>
      <c r="F102">
        <v>199</v>
      </c>
      <c r="G102">
        <v>68.5672</v>
      </c>
      <c r="H102">
        <v>169</v>
      </c>
      <c r="I102">
        <v>104.035</v>
      </c>
      <c r="J102">
        <v>112</v>
      </c>
      <c r="K102">
        <v>108.10899999999999</v>
      </c>
      <c r="L102">
        <v>79</v>
      </c>
      <c r="M102">
        <v>102.968</v>
      </c>
      <c r="N102">
        <v>219</v>
      </c>
      <c r="O102">
        <v>98.949100000000001</v>
      </c>
      <c r="P102">
        <v>115</v>
      </c>
      <c r="Q102">
        <v>9.16038</v>
      </c>
      <c r="R102">
        <v>89</v>
      </c>
      <c r="S102">
        <f t="shared" si="25"/>
        <v>0.13377448238495041</v>
      </c>
      <c r="T102">
        <f t="shared" si="26"/>
        <v>89</v>
      </c>
      <c r="U102">
        <f t="shared" si="27"/>
        <v>800278.50757294858</v>
      </c>
      <c r="V102">
        <f t="shared" si="28"/>
        <v>91</v>
      </c>
      <c r="W102">
        <f t="shared" si="29"/>
        <v>22.75838836376602</v>
      </c>
      <c r="X102">
        <f t="shared" si="30"/>
        <v>129</v>
      </c>
      <c r="Y102">
        <f t="shared" si="31"/>
        <v>109</v>
      </c>
      <c r="Z102">
        <v>0.68620000000000003</v>
      </c>
      <c r="AA102">
        <f t="shared" si="32"/>
        <v>94</v>
      </c>
      <c r="AB102">
        <v>0.70040000000000002</v>
      </c>
      <c r="AC102">
        <f t="shared" si="33"/>
        <v>0.69330000000000003</v>
      </c>
      <c r="AD102">
        <f t="shared" si="34"/>
        <v>102</v>
      </c>
      <c r="AE102">
        <v>0.60850000000000004</v>
      </c>
      <c r="AF102">
        <f t="shared" si="35"/>
        <v>120</v>
      </c>
      <c r="AG102">
        <v>0.64229999999999998</v>
      </c>
      <c r="AH102">
        <f t="shared" si="36"/>
        <v>117</v>
      </c>
      <c r="AI102">
        <f t="shared" si="37"/>
        <v>104.66666666666667</v>
      </c>
      <c r="AJ102">
        <f>IF(C102=1,(AI102/Z102),REF)</f>
        <v>152.53084620615954</v>
      </c>
      <c r="AK102">
        <f t="shared" si="38"/>
        <v>102</v>
      </c>
      <c r="AL102">
        <f>IF(B102=1,(AI102/AC102),REF)</f>
        <v>150.96879657675851</v>
      </c>
      <c r="AM102">
        <f t="shared" si="39"/>
        <v>107</v>
      </c>
      <c r="AN102">
        <f t="shared" si="40"/>
        <v>102</v>
      </c>
      <c r="AO102" t="str">
        <f t="shared" si="41"/>
        <v>Pittsburgh</v>
      </c>
      <c r="AP102">
        <f t="shared" si="42"/>
        <v>0.43317516602352241</v>
      </c>
      <c r="AQ102">
        <f t="shared" si="43"/>
        <v>0.43806762958030127</v>
      </c>
      <c r="AR102">
        <f t="shared" si="44"/>
        <v>0.71720561615470546</v>
      </c>
      <c r="AS102" t="str">
        <f t="shared" si="45"/>
        <v>Pittsburgh</v>
      </c>
      <c r="AT102">
        <f t="shared" si="46"/>
        <v>101</v>
      </c>
      <c r="AU102">
        <f t="shared" si="47"/>
        <v>101.66666666666667</v>
      </c>
      <c r="AV102">
        <v>107</v>
      </c>
      <c r="AW102" t="str">
        <f t="shared" si="48"/>
        <v>Pittsburgh</v>
      </c>
      <c r="AX102" t="str">
        <f t="shared" si="49"/>
        <v/>
      </c>
      <c r="AY102">
        <v>101</v>
      </c>
    </row>
    <row r="103" spans="2:51">
      <c r="B103">
        <v>1</v>
      </c>
      <c r="C103">
        <v>1</v>
      </c>
      <c r="D103" t="s">
        <v>338</v>
      </c>
      <c r="E103">
        <v>67.953299999999999</v>
      </c>
      <c r="F103">
        <v>230</v>
      </c>
      <c r="G103">
        <v>67.470799999999997</v>
      </c>
      <c r="H103">
        <v>228</v>
      </c>
      <c r="I103">
        <v>98.494500000000002</v>
      </c>
      <c r="J103">
        <v>223</v>
      </c>
      <c r="K103">
        <v>105.86199999999999</v>
      </c>
      <c r="L103">
        <v>111</v>
      </c>
      <c r="M103">
        <v>101.505</v>
      </c>
      <c r="N103">
        <v>172</v>
      </c>
      <c r="O103">
        <v>97.942400000000006</v>
      </c>
      <c r="P103">
        <v>96</v>
      </c>
      <c r="Q103">
        <v>7.9194500000000003</v>
      </c>
      <c r="R103">
        <v>103</v>
      </c>
      <c r="S103">
        <f t="shared" si="25"/>
        <v>0.11654474469966858</v>
      </c>
      <c r="T103">
        <f t="shared" si="26"/>
        <v>100</v>
      </c>
      <c r="U103">
        <f t="shared" si="27"/>
        <v>761536.53115784517</v>
      </c>
      <c r="V103">
        <f t="shared" si="28"/>
        <v>123</v>
      </c>
      <c r="W103">
        <f t="shared" si="29"/>
        <v>22.560183866267277</v>
      </c>
      <c r="X103">
        <f t="shared" si="30"/>
        <v>114</v>
      </c>
      <c r="Y103">
        <f t="shared" si="31"/>
        <v>107</v>
      </c>
      <c r="Z103">
        <v>0.6532</v>
      </c>
      <c r="AA103">
        <f t="shared" si="32"/>
        <v>103</v>
      </c>
      <c r="AB103">
        <v>0.76429999999999998</v>
      </c>
      <c r="AC103">
        <f t="shared" si="33"/>
        <v>0.70874999999999999</v>
      </c>
      <c r="AD103">
        <f t="shared" si="34"/>
        <v>94</v>
      </c>
      <c r="AE103">
        <v>0.65510000000000002</v>
      </c>
      <c r="AF103">
        <f t="shared" si="35"/>
        <v>105</v>
      </c>
      <c r="AG103">
        <v>0.91839999999999999</v>
      </c>
      <c r="AH103">
        <f t="shared" si="36"/>
        <v>20</v>
      </c>
      <c r="AI103">
        <f t="shared" si="37"/>
        <v>91.5</v>
      </c>
      <c r="AJ103">
        <f>IF(C103=1,(AI103/Z103),REF)</f>
        <v>140.0796080832823</v>
      </c>
      <c r="AK103">
        <f t="shared" si="38"/>
        <v>97</v>
      </c>
      <c r="AL103">
        <f>IF(B103=1,(AI103/AC103),REF)</f>
        <v>129.10052910052912</v>
      </c>
      <c r="AM103">
        <f t="shared" si="39"/>
        <v>91</v>
      </c>
      <c r="AN103">
        <f t="shared" si="40"/>
        <v>91</v>
      </c>
      <c r="AO103" t="str">
        <f t="shared" si="41"/>
        <v>UCF</v>
      </c>
      <c r="AP103">
        <f t="shared" si="42"/>
        <v>0.41586970950664903</v>
      </c>
      <c r="AQ103">
        <f t="shared" si="43"/>
        <v>0.45489268336281585</v>
      </c>
      <c r="AR103">
        <f t="shared" si="44"/>
        <v>0.71704740328793914</v>
      </c>
      <c r="AS103" t="str">
        <f t="shared" si="45"/>
        <v>UCF</v>
      </c>
      <c r="AT103">
        <f t="shared" si="46"/>
        <v>102</v>
      </c>
      <c r="AU103">
        <f t="shared" si="47"/>
        <v>95.666666666666671</v>
      </c>
      <c r="AV103">
        <v>103</v>
      </c>
      <c r="AW103" t="str">
        <f t="shared" si="48"/>
        <v>UCF</v>
      </c>
      <c r="AX103" t="str">
        <f t="shared" si="49"/>
        <v/>
      </c>
      <c r="AY103">
        <v>102</v>
      </c>
    </row>
    <row r="104" spans="2:51">
      <c r="B104">
        <v>1</v>
      </c>
      <c r="C104">
        <v>1</v>
      </c>
      <c r="D104" t="s">
        <v>278</v>
      </c>
      <c r="E104">
        <v>65.978800000000007</v>
      </c>
      <c r="F104">
        <v>311</v>
      </c>
      <c r="G104">
        <v>63.134700000000002</v>
      </c>
      <c r="H104">
        <v>347</v>
      </c>
      <c r="I104">
        <v>97.338099999999997</v>
      </c>
      <c r="J104">
        <v>248</v>
      </c>
      <c r="K104">
        <v>100.867</v>
      </c>
      <c r="L104">
        <v>198</v>
      </c>
      <c r="M104">
        <v>94.381100000000004</v>
      </c>
      <c r="N104">
        <v>32</v>
      </c>
      <c r="O104">
        <v>89.439099999999996</v>
      </c>
      <c r="P104">
        <v>9</v>
      </c>
      <c r="Q104">
        <v>11.428000000000001</v>
      </c>
      <c r="R104">
        <v>75</v>
      </c>
      <c r="S104">
        <f t="shared" si="25"/>
        <v>0.17320563574966516</v>
      </c>
      <c r="T104">
        <f t="shared" si="26"/>
        <v>70</v>
      </c>
      <c r="U104">
        <f t="shared" si="27"/>
        <v>671278.31945819326</v>
      </c>
      <c r="V104">
        <f t="shared" si="28"/>
        <v>240</v>
      </c>
      <c r="W104">
        <f t="shared" si="29"/>
        <v>20.092753677062699</v>
      </c>
      <c r="X104">
        <f t="shared" si="30"/>
        <v>22</v>
      </c>
      <c r="Y104">
        <f t="shared" si="31"/>
        <v>46</v>
      </c>
      <c r="Z104">
        <v>0.62529999999999997</v>
      </c>
      <c r="AA104">
        <f t="shared" si="32"/>
        <v>116</v>
      </c>
      <c r="AB104">
        <v>0.88200000000000001</v>
      </c>
      <c r="AC104">
        <f t="shared" si="33"/>
        <v>0.75364999999999993</v>
      </c>
      <c r="AD104">
        <f t="shared" si="34"/>
        <v>79</v>
      </c>
      <c r="AE104">
        <v>0.55500000000000005</v>
      </c>
      <c r="AF104">
        <f t="shared" si="35"/>
        <v>139</v>
      </c>
      <c r="AG104">
        <v>0.8276</v>
      </c>
      <c r="AH104">
        <f t="shared" si="36"/>
        <v>58</v>
      </c>
      <c r="AI104">
        <f t="shared" si="37"/>
        <v>105.33333333333333</v>
      </c>
      <c r="AJ104">
        <f>IF(C104=1,(AI104/Z104),REF)</f>
        <v>168.45247614478384</v>
      </c>
      <c r="AK104">
        <f t="shared" si="38"/>
        <v>107</v>
      </c>
      <c r="AL104">
        <f>IF(B104=1,(AI104/AC104),REF)</f>
        <v>139.76425838696125</v>
      </c>
      <c r="AM104">
        <f t="shared" si="39"/>
        <v>99</v>
      </c>
      <c r="AN104">
        <f t="shared" si="40"/>
        <v>79</v>
      </c>
      <c r="AO104" t="str">
        <f t="shared" si="41"/>
        <v>Saint Mary's</v>
      </c>
      <c r="AP104">
        <f t="shared" si="42"/>
        <v>0.39083126067606333</v>
      </c>
      <c r="AQ104">
        <f t="shared" si="43"/>
        <v>0.47988676545156789</v>
      </c>
      <c r="AR104">
        <f t="shared" si="44"/>
        <v>0.71703278917801627</v>
      </c>
      <c r="AS104" t="str">
        <f t="shared" si="45"/>
        <v>Saint Mary's</v>
      </c>
      <c r="AT104">
        <f t="shared" si="46"/>
        <v>103</v>
      </c>
      <c r="AU104">
        <f t="shared" si="47"/>
        <v>87</v>
      </c>
      <c r="AV104">
        <v>90</v>
      </c>
      <c r="AW104" t="str">
        <f t="shared" si="48"/>
        <v>Saint Mary's</v>
      </c>
      <c r="AX104" t="str">
        <f t="shared" si="49"/>
        <v/>
      </c>
      <c r="AY104">
        <v>103</v>
      </c>
    </row>
    <row r="105" spans="2:51">
      <c r="B105">
        <v>1</v>
      </c>
      <c r="C105">
        <v>1</v>
      </c>
      <c r="D105" t="s">
        <v>220</v>
      </c>
      <c r="E105">
        <v>70.084000000000003</v>
      </c>
      <c r="F105">
        <v>132</v>
      </c>
      <c r="G105">
        <v>70.053299999999993</v>
      </c>
      <c r="H105">
        <v>96</v>
      </c>
      <c r="I105">
        <v>104.742</v>
      </c>
      <c r="J105">
        <v>97</v>
      </c>
      <c r="K105">
        <v>109.029</v>
      </c>
      <c r="L105">
        <v>69</v>
      </c>
      <c r="M105">
        <v>99.766999999999996</v>
      </c>
      <c r="N105">
        <v>126</v>
      </c>
      <c r="O105">
        <v>99.581500000000005</v>
      </c>
      <c r="P105">
        <v>123</v>
      </c>
      <c r="Q105">
        <v>9.4474099999999996</v>
      </c>
      <c r="R105">
        <v>87</v>
      </c>
      <c r="S105">
        <f t="shared" si="25"/>
        <v>0.13480252268706111</v>
      </c>
      <c r="T105">
        <f t="shared" si="26"/>
        <v>88</v>
      </c>
      <c r="U105">
        <f t="shared" si="27"/>
        <v>833111.133988644</v>
      </c>
      <c r="V105">
        <f t="shared" si="28"/>
        <v>56</v>
      </c>
      <c r="W105">
        <f t="shared" si="29"/>
        <v>22.462959862658028</v>
      </c>
      <c r="X105">
        <f t="shared" si="30"/>
        <v>111</v>
      </c>
      <c r="Y105">
        <f t="shared" si="31"/>
        <v>99.5</v>
      </c>
      <c r="Z105">
        <v>0.66149999999999998</v>
      </c>
      <c r="AA105">
        <f t="shared" si="32"/>
        <v>101</v>
      </c>
      <c r="AB105">
        <v>0.72489999999999999</v>
      </c>
      <c r="AC105">
        <f t="shared" si="33"/>
        <v>0.69320000000000004</v>
      </c>
      <c r="AD105">
        <f t="shared" si="34"/>
        <v>103</v>
      </c>
      <c r="AE105">
        <v>0.6573</v>
      </c>
      <c r="AF105">
        <f t="shared" si="35"/>
        <v>104</v>
      </c>
      <c r="AG105">
        <v>0.64559999999999995</v>
      </c>
      <c r="AH105">
        <f t="shared" si="36"/>
        <v>114</v>
      </c>
      <c r="AI105">
        <f t="shared" si="37"/>
        <v>94.083333333333329</v>
      </c>
      <c r="AJ105">
        <f>IF(C105=1,(AI105/Z105),REF)</f>
        <v>142.22726127488033</v>
      </c>
      <c r="AK105">
        <f t="shared" si="38"/>
        <v>98</v>
      </c>
      <c r="AL105">
        <f>IF(B105=1,(AI105/AC105),REF)</f>
        <v>135.72321600307751</v>
      </c>
      <c r="AM105">
        <f t="shared" si="39"/>
        <v>93</v>
      </c>
      <c r="AN105">
        <f t="shared" si="40"/>
        <v>93</v>
      </c>
      <c r="AO105" t="str">
        <f t="shared" si="41"/>
        <v>Nevada</v>
      </c>
      <c r="AP105">
        <f t="shared" si="42"/>
        <v>0.42051371861016573</v>
      </c>
      <c r="AQ105">
        <f t="shared" si="43"/>
        <v>0.44269215078772356</v>
      </c>
      <c r="AR105">
        <f t="shared" si="44"/>
        <v>0.71455186257562775</v>
      </c>
      <c r="AS105" t="str">
        <f t="shared" si="45"/>
        <v>Nevada</v>
      </c>
      <c r="AT105">
        <f t="shared" si="46"/>
        <v>104</v>
      </c>
      <c r="AU105">
        <f t="shared" si="47"/>
        <v>100</v>
      </c>
      <c r="AV105">
        <v>105</v>
      </c>
      <c r="AW105" t="str">
        <f t="shared" si="48"/>
        <v>Nevada</v>
      </c>
      <c r="AX105" t="str">
        <f t="shared" si="49"/>
        <v/>
      </c>
      <c r="AY105">
        <v>104</v>
      </c>
    </row>
    <row r="106" spans="2:51">
      <c r="B106">
        <v>1</v>
      </c>
      <c r="C106">
        <v>1</v>
      </c>
      <c r="D106" t="s">
        <v>58</v>
      </c>
      <c r="E106">
        <v>71.889099999999999</v>
      </c>
      <c r="F106">
        <v>65</v>
      </c>
      <c r="G106">
        <v>71.048199999999994</v>
      </c>
      <c r="H106">
        <v>63</v>
      </c>
      <c r="I106">
        <v>113.00700000000001</v>
      </c>
      <c r="J106">
        <v>12</v>
      </c>
      <c r="K106">
        <v>109.51900000000001</v>
      </c>
      <c r="L106">
        <v>61</v>
      </c>
      <c r="M106">
        <v>96.151399999999995</v>
      </c>
      <c r="N106">
        <v>55</v>
      </c>
      <c r="O106">
        <v>101.724</v>
      </c>
      <c r="P106">
        <v>167</v>
      </c>
      <c r="Q106">
        <v>7.7952399999999997</v>
      </c>
      <c r="R106">
        <v>104</v>
      </c>
      <c r="S106">
        <f t="shared" si="25"/>
        <v>0.1084309025985859</v>
      </c>
      <c r="T106">
        <f t="shared" si="26"/>
        <v>105</v>
      </c>
      <c r="U106">
        <f t="shared" si="27"/>
        <v>862267.43777206517</v>
      </c>
      <c r="V106">
        <f t="shared" si="28"/>
        <v>36</v>
      </c>
      <c r="W106">
        <f t="shared" si="29"/>
        <v>22.657627895718967</v>
      </c>
      <c r="X106">
        <f t="shared" si="30"/>
        <v>121</v>
      </c>
      <c r="Y106">
        <f t="shared" si="31"/>
        <v>113</v>
      </c>
      <c r="Z106">
        <v>0.67420000000000002</v>
      </c>
      <c r="AA106">
        <f t="shared" si="32"/>
        <v>96</v>
      </c>
      <c r="AB106">
        <v>0.71150000000000002</v>
      </c>
      <c r="AC106">
        <f t="shared" si="33"/>
        <v>0.69284999999999997</v>
      </c>
      <c r="AD106">
        <f t="shared" si="34"/>
        <v>104</v>
      </c>
      <c r="AE106">
        <v>0.60140000000000005</v>
      </c>
      <c r="AF106">
        <f t="shared" si="35"/>
        <v>125</v>
      </c>
      <c r="AG106">
        <v>0.57030000000000003</v>
      </c>
      <c r="AH106">
        <f t="shared" si="36"/>
        <v>142</v>
      </c>
      <c r="AI106">
        <f t="shared" si="37"/>
        <v>104.16666666666667</v>
      </c>
      <c r="AJ106">
        <f>IF(C106=1,(AI106/Z106),REF)</f>
        <v>154.5041036289924</v>
      </c>
      <c r="AK106">
        <f t="shared" si="38"/>
        <v>104</v>
      </c>
      <c r="AL106">
        <f>IF(B106=1,(AI106/AC106),REF)</f>
        <v>150.34519256212263</v>
      </c>
      <c r="AM106">
        <f t="shared" si="39"/>
        <v>106</v>
      </c>
      <c r="AN106">
        <f t="shared" si="40"/>
        <v>104</v>
      </c>
      <c r="AO106" t="str">
        <f t="shared" si="41"/>
        <v>Belmont</v>
      </c>
      <c r="AP106">
        <f t="shared" si="42"/>
        <v>0.42505325967464741</v>
      </c>
      <c r="AQ106">
        <f t="shared" si="43"/>
        <v>0.43796453952950831</v>
      </c>
      <c r="AR106">
        <f t="shared" si="44"/>
        <v>0.71448958556997944</v>
      </c>
      <c r="AS106" t="str">
        <f t="shared" si="45"/>
        <v>Belmont</v>
      </c>
      <c r="AT106">
        <f t="shared" si="46"/>
        <v>105</v>
      </c>
      <c r="AU106">
        <f t="shared" si="47"/>
        <v>104.33333333333333</v>
      </c>
      <c r="AV106">
        <v>101</v>
      </c>
      <c r="AW106" t="str">
        <f t="shared" si="48"/>
        <v>Belmont</v>
      </c>
      <c r="AX106" t="str">
        <f t="shared" si="49"/>
        <v/>
      </c>
      <c r="AY106">
        <v>105</v>
      </c>
    </row>
    <row r="107" spans="2:51">
      <c r="B107">
        <v>1</v>
      </c>
      <c r="C107">
        <v>1</v>
      </c>
      <c r="D107" t="s">
        <v>180</v>
      </c>
      <c r="E107">
        <v>70.653199999999998</v>
      </c>
      <c r="F107">
        <v>106</v>
      </c>
      <c r="G107">
        <v>69.431899999999999</v>
      </c>
      <c r="H107">
        <v>125</v>
      </c>
      <c r="I107">
        <v>102.74</v>
      </c>
      <c r="J107">
        <v>145</v>
      </c>
      <c r="K107">
        <v>103.402</v>
      </c>
      <c r="L107">
        <v>148</v>
      </c>
      <c r="M107">
        <v>91.575299999999999</v>
      </c>
      <c r="N107">
        <v>11</v>
      </c>
      <c r="O107">
        <v>93.058700000000002</v>
      </c>
      <c r="P107">
        <v>34</v>
      </c>
      <c r="Q107">
        <v>10.3437</v>
      </c>
      <c r="R107">
        <v>82</v>
      </c>
      <c r="S107">
        <f t="shared" si="25"/>
        <v>0.14639535081213589</v>
      </c>
      <c r="T107">
        <f t="shared" si="26"/>
        <v>84</v>
      </c>
      <c r="U107">
        <f t="shared" si="27"/>
        <v>755422.14943813288</v>
      </c>
      <c r="V107">
        <f t="shared" si="28"/>
        <v>134</v>
      </c>
      <c r="W107">
        <f t="shared" si="29"/>
        <v>19.993062954920216</v>
      </c>
      <c r="X107">
        <f t="shared" si="30"/>
        <v>20</v>
      </c>
      <c r="Y107">
        <f t="shared" si="31"/>
        <v>52</v>
      </c>
      <c r="Z107">
        <v>0.63780000000000003</v>
      </c>
      <c r="AA107">
        <f t="shared" si="32"/>
        <v>108</v>
      </c>
      <c r="AB107">
        <v>0.79</v>
      </c>
      <c r="AC107">
        <f t="shared" si="33"/>
        <v>0.71389999999999998</v>
      </c>
      <c r="AD107">
        <f t="shared" si="34"/>
        <v>91</v>
      </c>
      <c r="AE107">
        <v>0.66400000000000003</v>
      </c>
      <c r="AF107">
        <f t="shared" si="35"/>
        <v>102</v>
      </c>
      <c r="AG107">
        <v>0.54969999999999997</v>
      </c>
      <c r="AH107">
        <f t="shared" si="36"/>
        <v>146</v>
      </c>
      <c r="AI107">
        <f t="shared" si="37"/>
        <v>101.5</v>
      </c>
      <c r="AJ107">
        <f>IF(C107=1,(AI107/Z107),REF)</f>
        <v>159.14079648792725</v>
      </c>
      <c r="AK107">
        <f t="shared" si="38"/>
        <v>105</v>
      </c>
      <c r="AL107">
        <f>IF(B107=1,(AI107/AC107),REF)</f>
        <v>142.17677545874773</v>
      </c>
      <c r="AM107">
        <f t="shared" si="39"/>
        <v>102</v>
      </c>
      <c r="AN107">
        <f t="shared" si="40"/>
        <v>91</v>
      </c>
      <c r="AO107" t="str">
        <f t="shared" si="41"/>
        <v>Louisiana Tech</v>
      </c>
      <c r="AP107">
        <f t="shared" si="42"/>
        <v>0.40091745695407</v>
      </c>
      <c r="AQ107">
        <f t="shared" si="43"/>
        <v>0.45379864814891618</v>
      </c>
      <c r="AR107">
        <f t="shared" si="44"/>
        <v>0.71173243294612099</v>
      </c>
      <c r="AS107" t="str">
        <f t="shared" si="45"/>
        <v>Louisiana Tech</v>
      </c>
      <c r="AT107">
        <f t="shared" si="46"/>
        <v>106</v>
      </c>
      <c r="AU107">
        <f t="shared" si="47"/>
        <v>96</v>
      </c>
      <c r="AV107">
        <v>97</v>
      </c>
      <c r="AW107" t="str">
        <f t="shared" si="48"/>
        <v>Louisiana Tech</v>
      </c>
      <c r="AX107" t="str">
        <f t="shared" si="49"/>
        <v/>
      </c>
      <c r="AY107">
        <v>106</v>
      </c>
    </row>
    <row r="108" spans="2:51">
      <c r="B108">
        <v>1</v>
      </c>
      <c r="C108">
        <v>1</v>
      </c>
      <c r="D108" t="s">
        <v>97</v>
      </c>
      <c r="E108">
        <v>66.347499999999997</v>
      </c>
      <c r="F108">
        <v>294</v>
      </c>
      <c r="G108">
        <v>66.209599999999995</v>
      </c>
      <c r="H108">
        <v>289</v>
      </c>
      <c r="I108">
        <v>102.886</v>
      </c>
      <c r="J108">
        <v>142</v>
      </c>
      <c r="K108">
        <v>108.417</v>
      </c>
      <c r="L108">
        <v>77</v>
      </c>
      <c r="M108">
        <v>99.053600000000003</v>
      </c>
      <c r="N108">
        <v>109</v>
      </c>
      <c r="O108">
        <v>97.590999999999994</v>
      </c>
      <c r="P108">
        <v>88</v>
      </c>
      <c r="Q108">
        <v>10.825900000000001</v>
      </c>
      <c r="R108">
        <v>79</v>
      </c>
      <c r="S108">
        <f t="shared" si="25"/>
        <v>0.16317118203398784</v>
      </c>
      <c r="T108">
        <f t="shared" si="26"/>
        <v>78</v>
      </c>
      <c r="U108">
        <f t="shared" si="27"/>
        <v>779864.82912042749</v>
      </c>
      <c r="V108">
        <f t="shared" si="28"/>
        <v>105</v>
      </c>
      <c r="W108">
        <f t="shared" si="29"/>
        <v>22.973706368136508</v>
      </c>
      <c r="X108">
        <f t="shared" si="30"/>
        <v>138</v>
      </c>
      <c r="Y108">
        <f t="shared" si="31"/>
        <v>108</v>
      </c>
      <c r="Z108">
        <v>0.62839999999999996</v>
      </c>
      <c r="AA108">
        <f t="shared" si="32"/>
        <v>111</v>
      </c>
      <c r="AB108">
        <v>0.79859999999999998</v>
      </c>
      <c r="AC108">
        <f t="shared" si="33"/>
        <v>0.71350000000000002</v>
      </c>
      <c r="AD108">
        <f t="shared" si="34"/>
        <v>92</v>
      </c>
      <c r="AE108">
        <v>0.53710000000000002</v>
      </c>
      <c r="AF108">
        <f t="shared" si="35"/>
        <v>148</v>
      </c>
      <c r="AG108">
        <v>0.71419999999999995</v>
      </c>
      <c r="AH108">
        <f t="shared" si="36"/>
        <v>99</v>
      </c>
      <c r="AI108">
        <f t="shared" si="37"/>
        <v>105</v>
      </c>
      <c r="AJ108">
        <f>IF(C108=1,(AI108/Z108),REF)</f>
        <v>167.09102482495226</v>
      </c>
      <c r="AK108">
        <f t="shared" si="38"/>
        <v>106</v>
      </c>
      <c r="AL108">
        <f>IF(B108=1,(AI108/AC108),REF)</f>
        <v>147.16187806587246</v>
      </c>
      <c r="AM108">
        <f t="shared" si="39"/>
        <v>105</v>
      </c>
      <c r="AN108">
        <f t="shared" si="40"/>
        <v>92</v>
      </c>
      <c r="AO108" t="str">
        <f t="shared" si="41"/>
        <v>Dayton</v>
      </c>
      <c r="AP108">
        <f t="shared" si="42"/>
        <v>0.39308771286931798</v>
      </c>
      <c r="AQ108">
        <f t="shared" si="43"/>
        <v>0.45198406856126577</v>
      </c>
      <c r="AR108">
        <f t="shared" si="44"/>
        <v>0.70850911484715107</v>
      </c>
      <c r="AS108" t="str">
        <f t="shared" si="45"/>
        <v>Dayton</v>
      </c>
      <c r="AT108">
        <f t="shared" si="46"/>
        <v>107</v>
      </c>
      <c r="AU108">
        <f t="shared" si="47"/>
        <v>97</v>
      </c>
      <c r="AV108">
        <v>102</v>
      </c>
      <c r="AW108" t="str">
        <f t="shared" si="48"/>
        <v>Dayton</v>
      </c>
      <c r="AX108" t="str">
        <f t="shared" si="49"/>
        <v/>
      </c>
      <c r="AY108">
        <v>107</v>
      </c>
    </row>
    <row r="109" spans="2:51">
      <c r="B109">
        <v>1</v>
      </c>
      <c r="C109">
        <v>1</v>
      </c>
      <c r="D109" t="s">
        <v>335</v>
      </c>
      <c r="E109">
        <v>66.819999999999993</v>
      </c>
      <c r="F109">
        <v>282</v>
      </c>
      <c r="G109">
        <v>66.980699999999999</v>
      </c>
      <c r="H109">
        <v>254</v>
      </c>
      <c r="I109">
        <v>103.82</v>
      </c>
      <c r="J109">
        <v>119</v>
      </c>
      <c r="K109">
        <v>102.768</v>
      </c>
      <c r="L109">
        <v>163</v>
      </c>
      <c r="M109">
        <v>94.080100000000002</v>
      </c>
      <c r="N109">
        <v>28</v>
      </c>
      <c r="O109">
        <v>96.148300000000006</v>
      </c>
      <c r="P109">
        <v>69</v>
      </c>
      <c r="Q109">
        <v>6.6193400000000002</v>
      </c>
      <c r="R109">
        <v>111</v>
      </c>
      <c r="S109">
        <f t="shared" si="25"/>
        <v>9.9067644417838899E-2</v>
      </c>
      <c r="T109">
        <f t="shared" si="26"/>
        <v>109</v>
      </c>
      <c r="U109">
        <f t="shared" si="27"/>
        <v>705703.5150796799</v>
      </c>
      <c r="V109">
        <f t="shared" si="28"/>
        <v>187</v>
      </c>
      <c r="W109">
        <f t="shared" si="29"/>
        <v>22.274096891542527</v>
      </c>
      <c r="X109">
        <f t="shared" si="30"/>
        <v>98</v>
      </c>
      <c r="Y109">
        <f t="shared" si="31"/>
        <v>103.5</v>
      </c>
      <c r="Z109">
        <v>0.66759999999999997</v>
      </c>
      <c r="AA109">
        <f t="shared" si="32"/>
        <v>98</v>
      </c>
      <c r="AB109">
        <v>0.72419999999999995</v>
      </c>
      <c r="AC109">
        <f t="shared" si="33"/>
        <v>0.69589999999999996</v>
      </c>
      <c r="AD109">
        <f t="shared" si="34"/>
        <v>99</v>
      </c>
      <c r="AE109">
        <v>0.36749999999999999</v>
      </c>
      <c r="AF109">
        <f t="shared" si="35"/>
        <v>215</v>
      </c>
      <c r="AG109">
        <v>0.87980000000000003</v>
      </c>
      <c r="AH109">
        <f t="shared" si="36"/>
        <v>38</v>
      </c>
      <c r="AI109">
        <f t="shared" si="37"/>
        <v>125.25</v>
      </c>
      <c r="AJ109">
        <f>IF(C109=1,(AI109/Z109),REF)</f>
        <v>187.61234272019175</v>
      </c>
      <c r="AK109">
        <f t="shared" si="38"/>
        <v>115</v>
      </c>
      <c r="AL109">
        <f>IF(B109=1,(AI109/AC109),REF)</f>
        <v>179.98275614312402</v>
      </c>
      <c r="AM109">
        <f t="shared" si="39"/>
        <v>113</v>
      </c>
      <c r="AN109">
        <f t="shared" si="40"/>
        <v>99</v>
      </c>
      <c r="AO109" t="str">
        <f t="shared" si="41"/>
        <v>UC Riverside</v>
      </c>
      <c r="AP109">
        <f t="shared" si="42"/>
        <v>0.41279914786936145</v>
      </c>
      <c r="AQ109">
        <f t="shared" si="43"/>
        <v>0.43204842726496678</v>
      </c>
      <c r="AR109">
        <f t="shared" si="44"/>
        <v>0.70843391893914709</v>
      </c>
      <c r="AS109" t="str">
        <f t="shared" si="45"/>
        <v>UC Riverside</v>
      </c>
      <c r="AT109">
        <f t="shared" si="46"/>
        <v>108</v>
      </c>
      <c r="AU109">
        <f t="shared" si="47"/>
        <v>102</v>
      </c>
      <c r="AV109">
        <v>104</v>
      </c>
      <c r="AW109" t="str">
        <f t="shared" si="48"/>
        <v>UC Riverside</v>
      </c>
      <c r="AX109" t="str">
        <f t="shared" si="49"/>
        <v/>
      </c>
      <c r="AY109">
        <v>108</v>
      </c>
    </row>
    <row r="110" spans="2:51">
      <c r="B110">
        <v>1</v>
      </c>
      <c r="C110">
        <v>1</v>
      </c>
      <c r="D110" t="s">
        <v>314</v>
      </c>
      <c r="E110">
        <v>67.578100000000006</v>
      </c>
      <c r="F110">
        <v>248</v>
      </c>
      <c r="G110">
        <v>66.931899999999999</v>
      </c>
      <c r="H110">
        <v>255</v>
      </c>
      <c r="I110">
        <v>98.07</v>
      </c>
      <c r="J110">
        <v>232</v>
      </c>
      <c r="K110">
        <v>104.265</v>
      </c>
      <c r="L110">
        <v>126</v>
      </c>
      <c r="M110">
        <v>104.907</v>
      </c>
      <c r="N110">
        <v>256</v>
      </c>
      <c r="O110">
        <v>101.80200000000001</v>
      </c>
      <c r="P110">
        <v>170</v>
      </c>
      <c r="Q110">
        <v>2.4623900000000001</v>
      </c>
      <c r="R110">
        <v>138</v>
      </c>
      <c r="S110">
        <f t="shared" si="25"/>
        <v>3.6446718685491208E-2</v>
      </c>
      <c r="T110">
        <f t="shared" si="26"/>
        <v>136</v>
      </c>
      <c r="U110">
        <f t="shared" si="27"/>
        <v>734654.38014407258</v>
      </c>
      <c r="V110">
        <f t="shared" si="28"/>
        <v>151</v>
      </c>
      <c r="W110">
        <f t="shared" si="29"/>
        <v>24.132600262480313</v>
      </c>
      <c r="X110">
        <f t="shared" si="30"/>
        <v>193</v>
      </c>
      <c r="Y110">
        <f t="shared" si="31"/>
        <v>164.5</v>
      </c>
      <c r="Z110">
        <v>0.69569999999999999</v>
      </c>
      <c r="AA110">
        <f t="shared" si="32"/>
        <v>91</v>
      </c>
      <c r="AB110">
        <v>0.5706</v>
      </c>
      <c r="AC110">
        <f t="shared" si="33"/>
        <v>0.63314999999999999</v>
      </c>
      <c r="AD110">
        <f t="shared" si="34"/>
        <v>115</v>
      </c>
      <c r="AE110">
        <v>0.41749999999999998</v>
      </c>
      <c r="AF110">
        <f t="shared" si="35"/>
        <v>194</v>
      </c>
      <c r="AG110">
        <v>0.76439999999999997</v>
      </c>
      <c r="AH110">
        <f t="shared" si="36"/>
        <v>81</v>
      </c>
      <c r="AI110">
        <f t="shared" si="37"/>
        <v>140.25</v>
      </c>
      <c r="AJ110">
        <f>IF(C110=1,(AI110/Z110),REF)</f>
        <v>201.59551530832255</v>
      </c>
      <c r="AK110">
        <f t="shared" si="38"/>
        <v>120</v>
      </c>
      <c r="AL110">
        <f>IF(B110=1,(AI110/AC110),REF)</f>
        <v>221.51149016820659</v>
      </c>
      <c r="AM110">
        <f t="shared" si="39"/>
        <v>122</v>
      </c>
      <c r="AN110">
        <f t="shared" si="40"/>
        <v>115</v>
      </c>
      <c r="AO110" t="str">
        <f t="shared" si="41"/>
        <v>TCU</v>
      </c>
      <c r="AP110">
        <f t="shared" si="42"/>
        <v>0.42709306688225102</v>
      </c>
      <c r="AQ110">
        <f t="shared" si="43"/>
        <v>0.38501324243000751</v>
      </c>
      <c r="AR110">
        <f t="shared" si="44"/>
        <v>0.69732166035328247</v>
      </c>
      <c r="AS110" t="str">
        <f t="shared" si="45"/>
        <v>TCU</v>
      </c>
      <c r="AT110">
        <f t="shared" si="46"/>
        <v>109</v>
      </c>
      <c r="AU110">
        <f t="shared" si="47"/>
        <v>113</v>
      </c>
      <c r="AV110">
        <v>115</v>
      </c>
      <c r="AW110" t="str">
        <f t="shared" si="48"/>
        <v>TCU</v>
      </c>
      <c r="AX110" t="str">
        <f t="shared" si="49"/>
        <v/>
      </c>
      <c r="AY110">
        <v>109</v>
      </c>
    </row>
    <row r="111" spans="2:51">
      <c r="B111">
        <v>1</v>
      </c>
      <c r="C111">
        <v>1</v>
      </c>
      <c r="D111" t="s">
        <v>359</v>
      </c>
      <c r="E111">
        <v>66.521199999999993</v>
      </c>
      <c r="F111">
        <v>290</v>
      </c>
      <c r="G111">
        <v>66.686400000000006</v>
      </c>
      <c r="H111">
        <v>270</v>
      </c>
      <c r="I111">
        <v>108.363</v>
      </c>
      <c r="J111">
        <v>47</v>
      </c>
      <c r="K111">
        <v>105.495</v>
      </c>
      <c r="L111">
        <v>116</v>
      </c>
      <c r="M111">
        <v>93.9803</v>
      </c>
      <c r="N111">
        <v>26</v>
      </c>
      <c r="O111">
        <v>101.877</v>
      </c>
      <c r="P111">
        <v>173</v>
      </c>
      <c r="Q111">
        <v>3.6180699999999999</v>
      </c>
      <c r="R111">
        <v>130</v>
      </c>
      <c r="S111">
        <f t="shared" si="25"/>
        <v>5.4388676091231207E-2</v>
      </c>
      <c r="T111">
        <f t="shared" si="26"/>
        <v>128</v>
      </c>
      <c r="U111">
        <f t="shared" si="27"/>
        <v>740327.40809703001</v>
      </c>
      <c r="V111">
        <f t="shared" si="28"/>
        <v>146</v>
      </c>
      <c r="W111">
        <f t="shared" si="29"/>
        <v>24.544927932866653</v>
      </c>
      <c r="X111">
        <f t="shared" si="30"/>
        <v>217</v>
      </c>
      <c r="Y111">
        <f t="shared" si="31"/>
        <v>172.5</v>
      </c>
      <c r="Z111">
        <v>0.68559999999999999</v>
      </c>
      <c r="AA111">
        <f t="shared" si="32"/>
        <v>95</v>
      </c>
      <c r="AB111">
        <v>0.60409999999999997</v>
      </c>
      <c r="AC111">
        <f t="shared" si="33"/>
        <v>0.64484999999999992</v>
      </c>
      <c r="AD111">
        <f t="shared" si="34"/>
        <v>113</v>
      </c>
      <c r="AE111">
        <v>0.50190000000000001</v>
      </c>
      <c r="AF111">
        <f t="shared" si="35"/>
        <v>163</v>
      </c>
      <c r="AG111">
        <v>0.6</v>
      </c>
      <c r="AH111">
        <f t="shared" si="36"/>
        <v>131</v>
      </c>
      <c r="AI111">
        <f t="shared" si="37"/>
        <v>142.25</v>
      </c>
      <c r="AJ111">
        <f>IF(C111=1,(AI111/Z111),REF)</f>
        <v>207.48249708284715</v>
      </c>
      <c r="AK111">
        <f t="shared" si="38"/>
        <v>121</v>
      </c>
      <c r="AL111">
        <f>IF(B111=1,(AI111/AC111),REF)</f>
        <v>220.59393657439716</v>
      </c>
      <c r="AM111">
        <f t="shared" si="39"/>
        <v>121</v>
      </c>
      <c r="AN111">
        <f t="shared" si="40"/>
        <v>113</v>
      </c>
      <c r="AO111" t="str">
        <f t="shared" si="41"/>
        <v>Vermont</v>
      </c>
      <c r="AP111">
        <f t="shared" si="42"/>
        <v>0.41968289308162005</v>
      </c>
      <c r="AQ111">
        <f t="shared" si="43"/>
        <v>0.39229071488971912</v>
      </c>
      <c r="AR111">
        <f t="shared" si="44"/>
        <v>0.6972760800863077</v>
      </c>
      <c r="AS111" t="str">
        <f t="shared" si="45"/>
        <v>Vermont</v>
      </c>
      <c r="AT111">
        <f t="shared" si="46"/>
        <v>110</v>
      </c>
      <c r="AU111">
        <f t="shared" si="47"/>
        <v>112</v>
      </c>
      <c r="AV111">
        <v>109</v>
      </c>
      <c r="AW111" t="str">
        <f t="shared" si="48"/>
        <v>Vermont</v>
      </c>
      <c r="AX111" t="str">
        <f t="shared" si="49"/>
        <v/>
      </c>
      <c r="AY111">
        <v>110</v>
      </c>
    </row>
    <row r="112" spans="2:51">
      <c r="B112">
        <v>1</v>
      </c>
      <c r="C112">
        <v>1</v>
      </c>
      <c r="D112" t="s">
        <v>268</v>
      </c>
      <c r="E112">
        <v>70.177899999999994</v>
      </c>
      <c r="F112">
        <v>124</v>
      </c>
      <c r="G112">
        <v>69.246300000000005</v>
      </c>
      <c r="H112">
        <v>134</v>
      </c>
      <c r="I112">
        <v>99.591099999999997</v>
      </c>
      <c r="J112">
        <v>204</v>
      </c>
      <c r="K112">
        <v>104.91</v>
      </c>
      <c r="L112">
        <v>123</v>
      </c>
      <c r="M112">
        <v>99.266099999999994</v>
      </c>
      <c r="N112">
        <v>113</v>
      </c>
      <c r="O112">
        <v>97.116299999999995</v>
      </c>
      <c r="P112">
        <v>83</v>
      </c>
      <c r="Q112">
        <v>7.7936800000000002</v>
      </c>
      <c r="R112">
        <v>105</v>
      </c>
      <c r="S112">
        <f t="shared" si="25"/>
        <v>0.11105632969923583</v>
      </c>
      <c r="T112">
        <f t="shared" si="26"/>
        <v>104</v>
      </c>
      <c r="U112">
        <f t="shared" si="27"/>
        <v>772385.55363098986</v>
      </c>
      <c r="V112">
        <f t="shared" si="28"/>
        <v>115</v>
      </c>
      <c r="W112">
        <f t="shared" si="29"/>
        <v>21.550980629539115</v>
      </c>
      <c r="X112">
        <f t="shared" si="30"/>
        <v>68</v>
      </c>
      <c r="Y112">
        <f t="shared" si="31"/>
        <v>86</v>
      </c>
      <c r="Z112">
        <v>0.63460000000000005</v>
      </c>
      <c r="AA112">
        <f t="shared" si="32"/>
        <v>109</v>
      </c>
      <c r="AB112">
        <v>0.70379999999999998</v>
      </c>
      <c r="AC112">
        <f t="shared" si="33"/>
        <v>0.66920000000000002</v>
      </c>
      <c r="AD112">
        <f t="shared" si="34"/>
        <v>111</v>
      </c>
      <c r="AE112">
        <v>0.36969999999999997</v>
      </c>
      <c r="AF112">
        <f t="shared" si="35"/>
        <v>209</v>
      </c>
      <c r="AG112">
        <v>0.76600000000000001</v>
      </c>
      <c r="AH112">
        <f t="shared" si="36"/>
        <v>80</v>
      </c>
      <c r="AI112">
        <f t="shared" si="37"/>
        <v>117.5</v>
      </c>
      <c r="AJ112">
        <f>IF(C112=1,(AI112/Z112),REF)</f>
        <v>185.15600378190985</v>
      </c>
      <c r="AK112">
        <f t="shared" si="38"/>
        <v>112</v>
      </c>
      <c r="AL112">
        <f>IF(B112=1,(AI112/AC112),REF)</f>
        <v>175.5827854154214</v>
      </c>
      <c r="AM112">
        <f t="shared" si="39"/>
        <v>111</v>
      </c>
      <c r="AN112">
        <f t="shared" si="40"/>
        <v>111</v>
      </c>
      <c r="AO112" t="str">
        <f t="shared" si="41"/>
        <v>Rhode Island</v>
      </c>
      <c r="AP112">
        <f t="shared" si="42"/>
        <v>0.39291163789647815</v>
      </c>
      <c r="AQ112">
        <f t="shared" si="43"/>
        <v>0.41650135701376129</v>
      </c>
      <c r="AR112">
        <f t="shared" si="44"/>
        <v>0.69639568386063844</v>
      </c>
      <c r="AS112" t="str">
        <f t="shared" si="45"/>
        <v>Rhode Island</v>
      </c>
      <c r="AT112">
        <f t="shared" si="46"/>
        <v>111</v>
      </c>
      <c r="AU112">
        <f t="shared" si="47"/>
        <v>111</v>
      </c>
      <c r="AV112">
        <v>111</v>
      </c>
      <c r="AW112" t="str">
        <f t="shared" si="48"/>
        <v>Rhode Island</v>
      </c>
      <c r="AX112" t="str">
        <f t="shared" si="49"/>
        <v/>
      </c>
      <c r="AY112">
        <v>111</v>
      </c>
    </row>
    <row r="113" spans="2:51">
      <c r="B113">
        <v>1</v>
      </c>
      <c r="C113">
        <v>1</v>
      </c>
      <c r="D113" t="s">
        <v>296</v>
      </c>
      <c r="E113">
        <v>71.826099999999997</v>
      </c>
      <c r="F113">
        <v>68</v>
      </c>
      <c r="G113">
        <v>71.182199999999995</v>
      </c>
      <c r="H113">
        <v>58</v>
      </c>
      <c r="I113">
        <v>111.333</v>
      </c>
      <c r="J113">
        <v>21</v>
      </c>
      <c r="K113">
        <v>110.58199999999999</v>
      </c>
      <c r="L113">
        <v>47</v>
      </c>
      <c r="M113">
        <v>103.63800000000001</v>
      </c>
      <c r="N113">
        <v>231</v>
      </c>
      <c r="O113">
        <v>104.93600000000001</v>
      </c>
      <c r="P113">
        <v>231</v>
      </c>
      <c r="Q113">
        <v>5.6456099999999996</v>
      </c>
      <c r="R113">
        <v>117</v>
      </c>
      <c r="S113">
        <f t="shared" si="25"/>
        <v>7.8606523255473806E-2</v>
      </c>
      <c r="T113">
        <f t="shared" si="26"/>
        <v>119</v>
      </c>
      <c r="U113">
        <f t="shared" si="27"/>
        <v>878316.75306789624</v>
      </c>
      <c r="V113">
        <f t="shared" si="28"/>
        <v>28</v>
      </c>
      <c r="W113">
        <f t="shared" si="29"/>
        <v>23.833999342232055</v>
      </c>
      <c r="X113">
        <f t="shared" si="30"/>
        <v>180</v>
      </c>
      <c r="Y113">
        <f t="shared" si="31"/>
        <v>149.5</v>
      </c>
      <c r="Z113">
        <v>0.62350000000000005</v>
      </c>
      <c r="AA113">
        <f t="shared" si="32"/>
        <v>117</v>
      </c>
      <c r="AB113">
        <v>0.63260000000000005</v>
      </c>
      <c r="AC113">
        <f t="shared" si="33"/>
        <v>0.62805</v>
      </c>
      <c r="AD113">
        <f t="shared" si="34"/>
        <v>117</v>
      </c>
      <c r="AE113">
        <v>0.56659999999999999</v>
      </c>
      <c r="AF113">
        <f t="shared" si="35"/>
        <v>133</v>
      </c>
      <c r="AG113">
        <v>0.66690000000000005</v>
      </c>
      <c r="AH113">
        <f t="shared" si="36"/>
        <v>111</v>
      </c>
      <c r="AI113">
        <f t="shared" si="37"/>
        <v>109.58333333333333</v>
      </c>
      <c r="AJ113">
        <f>IF(C113=1,(AI113/Z113),REF)</f>
        <v>175.75514568297245</v>
      </c>
      <c r="AK113">
        <f t="shared" si="38"/>
        <v>109</v>
      </c>
      <c r="AL113">
        <f>IF(B113=1,(AI113/AC113),REF)</f>
        <v>174.48186184751745</v>
      </c>
      <c r="AM113">
        <f t="shared" si="39"/>
        <v>110</v>
      </c>
      <c r="AN113">
        <f t="shared" si="40"/>
        <v>109</v>
      </c>
      <c r="AO113" t="str">
        <f t="shared" si="41"/>
        <v>South Dakota St.</v>
      </c>
      <c r="AP113">
        <f t="shared" si="42"/>
        <v>0.38805587037744499</v>
      </c>
      <c r="AQ113">
        <f t="shared" si="43"/>
        <v>0.39113607480152324</v>
      </c>
      <c r="AR113">
        <f t="shared" si="44"/>
        <v>0.68587627969149334</v>
      </c>
      <c r="AS113" t="str">
        <f t="shared" si="45"/>
        <v>South Dakota St.</v>
      </c>
      <c r="AT113">
        <f t="shared" si="46"/>
        <v>112</v>
      </c>
      <c r="AU113">
        <f t="shared" si="47"/>
        <v>112.66666666666667</v>
      </c>
      <c r="AV113">
        <v>113</v>
      </c>
      <c r="AW113" t="str">
        <f t="shared" si="48"/>
        <v>South Dakota St.</v>
      </c>
      <c r="AX113" t="str">
        <f t="shared" si="49"/>
        <v/>
      </c>
      <c r="AY113">
        <v>112</v>
      </c>
    </row>
    <row r="114" spans="2:51">
      <c r="B114">
        <v>1</v>
      </c>
      <c r="C114">
        <v>1</v>
      </c>
      <c r="D114" t="s">
        <v>344</v>
      </c>
      <c r="E114">
        <v>70.331299999999999</v>
      </c>
      <c r="F114">
        <v>119</v>
      </c>
      <c r="G114">
        <v>68.489500000000007</v>
      </c>
      <c r="H114">
        <v>174</v>
      </c>
      <c r="I114">
        <v>104.39100000000001</v>
      </c>
      <c r="J114">
        <v>104</v>
      </c>
      <c r="K114">
        <v>104.11799999999999</v>
      </c>
      <c r="L114">
        <v>129</v>
      </c>
      <c r="M114">
        <v>95.5017</v>
      </c>
      <c r="N114">
        <v>47</v>
      </c>
      <c r="O114">
        <v>95.965100000000007</v>
      </c>
      <c r="P114">
        <v>67</v>
      </c>
      <c r="Q114">
        <v>8.1533200000000008</v>
      </c>
      <c r="R114">
        <v>100</v>
      </c>
      <c r="S114">
        <f t="shared" si="25"/>
        <v>0.11592136075971848</v>
      </c>
      <c r="T114">
        <f t="shared" si="26"/>
        <v>102</v>
      </c>
      <c r="U114">
        <f t="shared" si="27"/>
        <v>762430.53152022115</v>
      </c>
      <c r="V114">
        <f t="shared" si="28"/>
        <v>122</v>
      </c>
      <c r="W114">
        <f t="shared" si="29"/>
        <v>21.097581213690777</v>
      </c>
      <c r="X114">
        <f t="shared" si="30"/>
        <v>60</v>
      </c>
      <c r="Y114">
        <f t="shared" si="31"/>
        <v>81</v>
      </c>
      <c r="Z114">
        <v>0.62849999999999995</v>
      </c>
      <c r="AA114">
        <f t="shared" si="32"/>
        <v>110</v>
      </c>
      <c r="AB114">
        <v>0.60050000000000003</v>
      </c>
      <c r="AC114">
        <f t="shared" si="33"/>
        <v>0.61450000000000005</v>
      </c>
      <c r="AD114">
        <f t="shared" si="34"/>
        <v>119</v>
      </c>
      <c r="AE114">
        <v>0.68120000000000003</v>
      </c>
      <c r="AF114">
        <f t="shared" si="35"/>
        <v>90</v>
      </c>
      <c r="AG114">
        <v>0.48249999999999998</v>
      </c>
      <c r="AH114">
        <f t="shared" si="36"/>
        <v>170</v>
      </c>
      <c r="AI114">
        <f t="shared" si="37"/>
        <v>114</v>
      </c>
      <c r="AJ114">
        <f>IF(C114=1,(AI114/Z114),REF)</f>
        <v>181.38424821002388</v>
      </c>
      <c r="AK114">
        <f t="shared" si="38"/>
        <v>111</v>
      </c>
      <c r="AL114">
        <f>IF(B114=1,(AI114/AC114),REF)</f>
        <v>185.51668022782749</v>
      </c>
      <c r="AM114">
        <f t="shared" si="39"/>
        <v>115</v>
      </c>
      <c r="AN114">
        <f t="shared" si="40"/>
        <v>111</v>
      </c>
      <c r="AO114" t="str">
        <f t="shared" si="41"/>
        <v>UNC Greensboro</v>
      </c>
      <c r="AP114">
        <f t="shared" si="42"/>
        <v>0.38993653648441962</v>
      </c>
      <c r="AQ114">
        <f t="shared" si="43"/>
        <v>0.38035775263754562</v>
      </c>
      <c r="AR114">
        <f t="shared" si="44"/>
        <v>0.68273265086672075</v>
      </c>
      <c r="AS114" t="str">
        <f t="shared" si="45"/>
        <v>UNC Greensboro</v>
      </c>
      <c r="AT114">
        <f t="shared" si="46"/>
        <v>113</v>
      </c>
      <c r="AU114">
        <f t="shared" si="47"/>
        <v>114.33333333333333</v>
      </c>
      <c r="AV114">
        <v>112</v>
      </c>
      <c r="AW114" t="str">
        <f t="shared" si="48"/>
        <v>UNC Greensboro</v>
      </c>
      <c r="AX114" t="str">
        <f t="shared" si="49"/>
        <v/>
      </c>
      <c r="AY114">
        <v>113</v>
      </c>
    </row>
    <row r="115" spans="2:51">
      <c r="B115">
        <v>1</v>
      </c>
      <c r="C115">
        <v>1</v>
      </c>
      <c r="D115" t="s">
        <v>218</v>
      </c>
      <c r="E115">
        <v>72.650099999999995</v>
      </c>
      <c r="F115">
        <v>43</v>
      </c>
      <c r="G115">
        <v>72.111599999999996</v>
      </c>
      <c r="H115">
        <v>36</v>
      </c>
      <c r="I115">
        <v>93.731899999999996</v>
      </c>
      <c r="J115">
        <v>304</v>
      </c>
      <c r="K115">
        <v>102.211</v>
      </c>
      <c r="L115">
        <v>169</v>
      </c>
      <c r="M115">
        <v>102.11</v>
      </c>
      <c r="N115">
        <v>193</v>
      </c>
      <c r="O115">
        <v>93.553399999999996</v>
      </c>
      <c r="P115">
        <v>39</v>
      </c>
      <c r="Q115">
        <v>8.6575299999999995</v>
      </c>
      <c r="R115">
        <v>95</v>
      </c>
      <c r="S115">
        <f t="shared" si="25"/>
        <v>0.11916845262429099</v>
      </c>
      <c r="T115">
        <f t="shared" si="26"/>
        <v>98</v>
      </c>
      <c r="U115">
        <f t="shared" si="27"/>
        <v>758982.02575950196</v>
      </c>
      <c r="V115">
        <f t="shared" si="28"/>
        <v>130</v>
      </c>
      <c r="W115">
        <f t="shared" si="29"/>
        <v>19.609165167729806</v>
      </c>
      <c r="X115">
        <f t="shared" si="30"/>
        <v>14</v>
      </c>
      <c r="Y115">
        <f t="shared" si="31"/>
        <v>56</v>
      </c>
      <c r="Z115">
        <v>0.54630000000000001</v>
      </c>
      <c r="AA115">
        <f t="shared" si="32"/>
        <v>138</v>
      </c>
      <c r="AB115">
        <v>0.80840000000000001</v>
      </c>
      <c r="AC115">
        <f t="shared" si="33"/>
        <v>0.67735000000000001</v>
      </c>
      <c r="AD115">
        <f t="shared" si="34"/>
        <v>109</v>
      </c>
      <c r="AE115">
        <v>0.58130000000000004</v>
      </c>
      <c r="AF115">
        <f t="shared" si="35"/>
        <v>130</v>
      </c>
      <c r="AG115">
        <v>0.79379999999999995</v>
      </c>
      <c r="AH115">
        <f t="shared" si="36"/>
        <v>69</v>
      </c>
      <c r="AI115">
        <f t="shared" si="37"/>
        <v>98.666666666666671</v>
      </c>
      <c r="AJ115">
        <f>IF(C115=1,(AI115/Z115),REF)</f>
        <v>180.60894502410153</v>
      </c>
      <c r="AK115">
        <f t="shared" si="38"/>
        <v>110</v>
      </c>
      <c r="AL115">
        <f>IF(B115=1,(AI115/AC115),REF)</f>
        <v>145.66570704461012</v>
      </c>
      <c r="AM115">
        <f t="shared" si="39"/>
        <v>104</v>
      </c>
      <c r="AN115">
        <f t="shared" si="40"/>
        <v>104</v>
      </c>
      <c r="AO115" t="str">
        <f t="shared" si="41"/>
        <v>Nebraska</v>
      </c>
      <c r="AP115">
        <f t="shared" si="42"/>
        <v>0.33908289289416416</v>
      </c>
      <c r="AQ115">
        <f t="shared" si="43"/>
        <v>0.42952266433021602</v>
      </c>
      <c r="AR115">
        <f t="shared" si="44"/>
        <v>0.68213354914596136</v>
      </c>
      <c r="AS115" t="str">
        <f t="shared" si="45"/>
        <v>Nebraska</v>
      </c>
      <c r="AT115">
        <f t="shared" si="46"/>
        <v>114</v>
      </c>
      <c r="AU115">
        <f t="shared" si="47"/>
        <v>109</v>
      </c>
      <c r="AV115">
        <v>114</v>
      </c>
      <c r="AW115" t="str">
        <f t="shared" si="48"/>
        <v>Nebraska</v>
      </c>
      <c r="AX115" t="str">
        <f t="shared" si="49"/>
        <v/>
      </c>
      <c r="AY115">
        <v>114</v>
      </c>
    </row>
    <row r="116" spans="2:51">
      <c r="B116">
        <v>1</v>
      </c>
      <c r="C116">
        <v>1</v>
      </c>
      <c r="D116" t="s">
        <v>334</v>
      </c>
      <c r="E116">
        <v>68.104600000000005</v>
      </c>
      <c r="F116">
        <v>219</v>
      </c>
      <c r="G116">
        <v>67.668499999999995</v>
      </c>
      <c r="H116">
        <v>223</v>
      </c>
      <c r="I116">
        <v>99.658199999999994</v>
      </c>
      <c r="J116">
        <v>203</v>
      </c>
      <c r="K116">
        <v>100.51600000000001</v>
      </c>
      <c r="L116">
        <v>206</v>
      </c>
      <c r="M116">
        <v>93.218500000000006</v>
      </c>
      <c r="N116">
        <v>21</v>
      </c>
      <c r="O116">
        <v>93.846699999999998</v>
      </c>
      <c r="P116">
        <v>46</v>
      </c>
      <c r="Q116">
        <v>6.6690199999999997</v>
      </c>
      <c r="R116">
        <v>109</v>
      </c>
      <c r="S116">
        <f t="shared" si="25"/>
        <v>9.7927305938218662E-2</v>
      </c>
      <c r="T116">
        <f t="shared" si="26"/>
        <v>110</v>
      </c>
      <c r="U116">
        <f t="shared" si="27"/>
        <v>688092.52797837777</v>
      </c>
      <c r="V116">
        <f t="shared" si="28"/>
        <v>215</v>
      </c>
      <c r="W116">
        <f t="shared" si="29"/>
        <v>21.022964782139997</v>
      </c>
      <c r="X116">
        <f t="shared" si="30"/>
        <v>56</v>
      </c>
      <c r="Y116">
        <f t="shared" si="31"/>
        <v>83</v>
      </c>
      <c r="Z116">
        <v>0.54490000000000005</v>
      </c>
      <c r="AA116">
        <f t="shared" si="32"/>
        <v>139</v>
      </c>
      <c r="AB116">
        <v>0.85629999999999995</v>
      </c>
      <c r="AC116">
        <f t="shared" si="33"/>
        <v>0.7006</v>
      </c>
      <c r="AD116">
        <f t="shared" si="34"/>
        <v>96</v>
      </c>
      <c r="AE116">
        <v>0.60470000000000002</v>
      </c>
      <c r="AF116">
        <f t="shared" si="35"/>
        <v>123</v>
      </c>
      <c r="AG116">
        <v>0.62790000000000001</v>
      </c>
      <c r="AH116">
        <f t="shared" si="36"/>
        <v>121</v>
      </c>
      <c r="AI116">
        <f t="shared" si="37"/>
        <v>124.66666666666667</v>
      </c>
      <c r="AJ116">
        <f>IF(C116=1,(AI116/Z116),REF)</f>
        <v>228.78815684835138</v>
      </c>
      <c r="AK116">
        <f t="shared" si="38"/>
        <v>125</v>
      </c>
      <c r="AL116">
        <f>IF(B116=1,(AI116/AC116),REF)</f>
        <v>177.94271576743745</v>
      </c>
      <c r="AM116">
        <f t="shared" si="39"/>
        <v>112</v>
      </c>
      <c r="AN116">
        <f t="shared" si="40"/>
        <v>96</v>
      </c>
      <c r="AO116" t="str">
        <f t="shared" si="41"/>
        <v>UC Irvine</v>
      </c>
      <c r="AP116">
        <f t="shared" si="42"/>
        <v>0.33031025610697023</v>
      </c>
      <c r="AQ116">
        <f t="shared" si="43"/>
        <v>0.4354625319517621</v>
      </c>
      <c r="AR116">
        <f t="shared" si="44"/>
        <v>0.68112680772494238</v>
      </c>
      <c r="AS116" t="str">
        <f t="shared" si="45"/>
        <v>UC Irvine</v>
      </c>
      <c r="AT116">
        <f t="shared" si="46"/>
        <v>115</v>
      </c>
      <c r="AU116">
        <f t="shared" si="47"/>
        <v>102.33333333333333</v>
      </c>
      <c r="AV116">
        <v>106</v>
      </c>
      <c r="AW116" t="str">
        <f t="shared" si="48"/>
        <v>UC Irvine</v>
      </c>
      <c r="AX116" t="str">
        <f t="shared" si="49"/>
        <v/>
      </c>
      <c r="AY116">
        <v>115</v>
      </c>
    </row>
    <row r="117" spans="2:51">
      <c r="B117">
        <v>1</v>
      </c>
      <c r="C117">
        <v>1</v>
      </c>
      <c r="D117" t="s">
        <v>101</v>
      </c>
      <c r="E117">
        <v>70.621600000000001</v>
      </c>
      <c r="F117">
        <v>108</v>
      </c>
      <c r="G117">
        <v>70.907499999999999</v>
      </c>
      <c r="H117">
        <v>73</v>
      </c>
      <c r="I117">
        <v>91.307599999999994</v>
      </c>
      <c r="J117">
        <v>327</v>
      </c>
      <c r="K117">
        <v>97.658199999999994</v>
      </c>
      <c r="L117">
        <v>253</v>
      </c>
      <c r="M117">
        <v>100.505</v>
      </c>
      <c r="N117">
        <v>149</v>
      </c>
      <c r="O117">
        <v>94.2667</v>
      </c>
      <c r="P117">
        <v>47</v>
      </c>
      <c r="Q117">
        <v>3.3914900000000001</v>
      </c>
      <c r="R117">
        <v>133</v>
      </c>
      <c r="S117">
        <f t="shared" si="25"/>
        <v>4.8023550868289494E-2</v>
      </c>
      <c r="T117">
        <f t="shared" si="26"/>
        <v>132</v>
      </c>
      <c r="U117">
        <f t="shared" si="27"/>
        <v>673526.95820213237</v>
      </c>
      <c r="V117">
        <f t="shared" si="28"/>
        <v>237</v>
      </c>
      <c r="W117">
        <f t="shared" si="29"/>
        <v>20.419059453719637</v>
      </c>
      <c r="X117">
        <f t="shared" si="30"/>
        <v>33</v>
      </c>
      <c r="Y117">
        <f t="shared" si="31"/>
        <v>82.5</v>
      </c>
      <c r="Z117">
        <v>0.65390000000000004</v>
      </c>
      <c r="AA117">
        <f t="shared" si="32"/>
        <v>102</v>
      </c>
      <c r="AB117">
        <v>0.52329999999999999</v>
      </c>
      <c r="AC117">
        <f t="shared" si="33"/>
        <v>0.58860000000000001</v>
      </c>
      <c r="AD117">
        <f t="shared" si="34"/>
        <v>125</v>
      </c>
      <c r="AE117">
        <v>0.61980000000000002</v>
      </c>
      <c r="AF117">
        <f t="shared" si="35"/>
        <v>118</v>
      </c>
      <c r="AG117">
        <v>0.8982</v>
      </c>
      <c r="AH117">
        <f t="shared" si="36"/>
        <v>33</v>
      </c>
      <c r="AI117">
        <f t="shared" si="37"/>
        <v>121.25</v>
      </c>
      <c r="AJ117">
        <f>IF(C117=1,(AI117/Z117),REF)</f>
        <v>185.42590610185042</v>
      </c>
      <c r="AK117">
        <f t="shared" si="38"/>
        <v>113</v>
      </c>
      <c r="AL117">
        <f>IF(B117=1,(AI117/AC117),REF)</f>
        <v>205.99728168535506</v>
      </c>
      <c r="AM117">
        <f t="shared" si="39"/>
        <v>119</v>
      </c>
      <c r="AN117">
        <f t="shared" si="40"/>
        <v>113</v>
      </c>
      <c r="AO117" t="str">
        <f t="shared" si="41"/>
        <v>DePaul</v>
      </c>
      <c r="AP117">
        <f t="shared" si="42"/>
        <v>0.40480223449984054</v>
      </c>
      <c r="AQ117">
        <f t="shared" si="43"/>
        <v>0.36053114737203412</v>
      </c>
      <c r="AR117">
        <f t="shared" si="44"/>
        <v>0.68097044653035554</v>
      </c>
      <c r="AS117" t="str">
        <f t="shared" si="45"/>
        <v>DePaul</v>
      </c>
      <c r="AT117">
        <f t="shared" si="46"/>
        <v>116</v>
      </c>
      <c r="AU117">
        <f t="shared" si="47"/>
        <v>118</v>
      </c>
      <c r="AV117">
        <v>120</v>
      </c>
      <c r="AW117" t="str">
        <f t="shared" si="48"/>
        <v>DePaul</v>
      </c>
      <c r="AX117" t="str">
        <f t="shared" si="49"/>
        <v/>
      </c>
      <c r="AY117">
        <v>116</v>
      </c>
    </row>
    <row r="118" spans="2:51">
      <c r="B118">
        <v>1</v>
      </c>
      <c r="C118">
        <v>1</v>
      </c>
      <c r="D118" t="s">
        <v>166</v>
      </c>
      <c r="E118">
        <v>70.747399999999999</v>
      </c>
      <c r="F118">
        <v>102</v>
      </c>
      <c r="G118">
        <v>70.041799999999995</v>
      </c>
      <c r="H118">
        <v>98</v>
      </c>
      <c r="I118">
        <v>106.889</v>
      </c>
      <c r="J118">
        <v>63</v>
      </c>
      <c r="K118">
        <v>106.036</v>
      </c>
      <c r="L118">
        <v>109</v>
      </c>
      <c r="M118">
        <v>101.66200000000001</v>
      </c>
      <c r="N118">
        <v>182</v>
      </c>
      <c r="O118">
        <v>98.625200000000007</v>
      </c>
      <c r="P118">
        <v>106</v>
      </c>
      <c r="Q118">
        <v>7.4110899999999997</v>
      </c>
      <c r="R118">
        <v>106</v>
      </c>
      <c r="S118">
        <f t="shared" si="25"/>
        <v>0.10475013922773127</v>
      </c>
      <c r="T118">
        <f t="shared" si="26"/>
        <v>107</v>
      </c>
      <c r="U118">
        <f t="shared" si="27"/>
        <v>795457.82224543043</v>
      </c>
      <c r="V118">
        <f t="shared" si="28"/>
        <v>93</v>
      </c>
      <c r="W118">
        <f t="shared" si="29"/>
        <v>21.911401209832597</v>
      </c>
      <c r="X118">
        <f t="shared" si="30"/>
        <v>86</v>
      </c>
      <c r="Y118">
        <f t="shared" si="31"/>
        <v>96.5</v>
      </c>
      <c r="Z118">
        <v>0.60040000000000004</v>
      </c>
      <c r="AA118">
        <f t="shared" si="32"/>
        <v>123</v>
      </c>
      <c r="AB118">
        <v>0.63990000000000002</v>
      </c>
      <c r="AC118">
        <f t="shared" si="33"/>
        <v>0.62014999999999998</v>
      </c>
      <c r="AD118">
        <f t="shared" si="34"/>
        <v>118</v>
      </c>
      <c r="AE118">
        <v>0.36859999999999998</v>
      </c>
      <c r="AF118">
        <f t="shared" si="35"/>
        <v>211</v>
      </c>
      <c r="AG118">
        <v>0.85580000000000001</v>
      </c>
      <c r="AH118">
        <f t="shared" si="36"/>
        <v>49</v>
      </c>
      <c r="AI118">
        <f t="shared" si="37"/>
        <v>112.41666666666667</v>
      </c>
      <c r="AJ118">
        <f>IF(C118=1,(AI118/Z118),REF)</f>
        <v>187.23628691983123</v>
      </c>
      <c r="AK118">
        <f t="shared" si="38"/>
        <v>114</v>
      </c>
      <c r="AL118">
        <f>IF(B118=1,(AI118/AC118),REF)</f>
        <v>181.27334784595126</v>
      </c>
      <c r="AM118">
        <f t="shared" si="39"/>
        <v>114</v>
      </c>
      <c r="AN118">
        <f t="shared" si="40"/>
        <v>114</v>
      </c>
      <c r="AO118" t="str">
        <f t="shared" si="41"/>
        <v>Kent St.</v>
      </c>
      <c r="AP118">
        <f t="shared" si="42"/>
        <v>0.37132166258413712</v>
      </c>
      <c r="AQ118">
        <f t="shared" si="43"/>
        <v>0.38474415815381358</v>
      </c>
      <c r="AR118">
        <f t="shared" si="44"/>
        <v>0.67765998825947127</v>
      </c>
      <c r="AS118" t="str">
        <f t="shared" si="45"/>
        <v>Kent St.</v>
      </c>
      <c r="AT118">
        <f t="shared" si="46"/>
        <v>117</v>
      </c>
      <c r="AU118">
        <f t="shared" si="47"/>
        <v>116.33333333333333</v>
      </c>
      <c r="AV118">
        <v>118</v>
      </c>
      <c r="AW118" t="str">
        <f t="shared" si="48"/>
        <v>Kent St.</v>
      </c>
      <c r="AX118" t="str">
        <f t="shared" si="49"/>
        <v/>
      </c>
      <c r="AY118">
        <v>117</v>
      </c>
    </row>
    <row r="119" spans="2:51">
      <c r="B119">
        <v>1</v>
      </c>
      <c r="C119">
        <v>1</v>
      </c>
      <c r="D119" t="s">
        <v>86</v>
      </c>
      <c r="E119">
        <v>71.122799999999998</v>
      </c>
      <c r="F119">
        <v>92</v>
      </c>
      <c r="G119">
        <v>70.983500000000006</v>
      </c>
      <c r="H119">
        <v>66</v>
      </c>
      <c r="I119">
        <v>97.021000000000001</v>
      </c>
      <c r="J119">
        <v>257</v>
      </c>
      <c r="K119">
        <v>103.26900000000001</v>
      </c>
      <c r="L119">
        <v>151</v>
      </c>
      <c r="M119">
        <v>101.64700000000001</v>
      </c>
      <c r="N119">
        <v>180</v>
      </c>
      <c r="O119">
        <v>97.540800000000004</v>
      </c>
      <c r="P119">
        <v>87</v>
      </c>
      <c r="Q119">
        <v>5.7280300000000004</v>
      </c>
      <c r="R119">
        <v>116</v>
      </c>
      <c r="S119">
        <f t="shared" si="25"/>
        <v>8.0539573807555401E-2</v>
      </c>
      <c r="T119">
        <f t="shared" si="26"/>
        <v>118</v>
      </c>
      <c r="U119">
        <f t="shared" si="27"/>
        <v>758488.1305561309</v>
      </c>
      <c r="V119">
        <f t="shared" si="28"/>
        <v>131</v>
      </c>
      <c r="W119">
        <f t="shared" si="29"/>
        <v>21.413578768774219</v>
      </c>
      <c r="X119">
        <f t="shared" si="30"/>
        <v>66</v>
      </c>
      <c r="Y119">
        <f t="shared" si="31"/>
        <v>92</v>
      </c>
      <c r="Z119">
        <v>0.62790000000000001</v>
      </c>
      <c r="AA119">
        <f t="shared" si="32"/>
        <v>113</v>
      </c>
      <c r="AB119">
        <v>0.57099999999999995</v>
      </c>
      <c r="AC119">
        <f t="shared" si="33"/>
        <v>0.59945000000000004</v>
      </c>
      <c r="AD119">
        <f t="shared" si="34"/>
        <v>122</v>
      </c>
      <c r="AE119">
        <v>0.62460000000000004</v>
      </c>
      <c r="AF119">
        <f t="shared" si="35"/>
        <v>115</v>
      </c>
      <c r="AG119">
        <v>0.52739999999999998</v>
      </c>
      <c r="AH119">
        <f t="shared" si="36"/>
        <v>154</v>
      </c>
      <c r="AI119">
        <f t="shared" si="37"/>
        <v>122</v>
      </c>
      <c r="AJ119">
        <f>IF(C119=1,(AI119/Z119),REF)</f>
        <v>194.29845516802038</v>
      </c>
      <c r="AK119">
        <f t="shared" si="38"/>
        <v>118</v>
      </c>
      <c r="AL119">
        <f>IF(B119=1,(AI119/AC119),REF)</f>
        <v>203.51989323546584</v>
      </c>
      <c r="AM119">
        <f t="shared" si="39"/>
        <v>118</v>
      </c>
      <c r="AN119">
        <f t="shared" si="40"/>
        <v>118</v>
      </c>
      <c r="AO119" t="str">
        <f t="shared" si="41"/>
        <v>Cincinnati</v>
      </c>
      <c r="AP119">
        <f t="shared" si="42"/>
        <v>0.38689414109292186</v>
      </c>
      <c r="AQ119">
        <f t="shared" si="43"/>
        <v>0.36762154827255</v>
      </c>
      <c r="AR119">
        <f t="shared" si="44"/>
        <v>0.67710389443678531</v>
      </c>
      <c r="AS119" t="str">
        <f t="shared" si="45"/>
        <v>Cincinnati</v>
      </c>
      <c r="AT119">
        <f t="shared" si="46"/>
        <v>118</v>
      </c>
      <c r="AU119">
        <f t="shared" si="47"/>
        <v>119.33333333333333</v>
      </c>
      <c r="AV119">
        <v>121</v>
      </c>
      <c r="AW119" t="str">
        <f t="shared" si="48"/>
        <v>Cincinnati</v>
      </c>
      <c r="AX119" t="str">
        <f t="shared" si="49"/>
        <v/>
      </c>
      <c r="AY119">
        <v>118</v>
      </c>
    </row>
    <row r="120" spans="2:51">
      <c r="B120">
        <v>1</v>
      </c>
      <c r="C120">
        <v>1</v>
      </c>
      <c r="D120" t="s">
        <v>39</v>
      </c>
      <c r="E120">
        <v>69.908600000000007</v>
      </c>
      <c r="F120">
        <v>142</v>
      </c>
      <c r="G120">
        <v>68.778700000000001</v>
      </c>
      <c r="H120">
        <v>156</v>
      </c>
      <c r="I120">
        <v>108.56699999999999</v>
      </c>
      <c r="J120">
        <v>43</v>
      </c>
      <c r="K120">
        <v>108.767</v>
      </c>
      <c r="L120">
        <v>72</v>
      </c>
      <c r="M120">
        <v>102.99</v>
      </c>
      <c r="N120">
        <v>220</v>
      </c>
      <c r="O120">
        <v>100.5</v>
      </c>
      <c r="P120">
        <v>138</v>
      </c>
      <c r="Q120">
        <v>8.2676499999999997</v>
      </c>
      <c r="R120">
        <v>99</v>
      </c>
      <c r="S120">
        <f t="shared" si="25"/>
        <v>0.11825440646787369</v>
      </c>
      <c r="T120">
        <f t="shared" si="26"/>
        <v>99</v>
      </c>
      <c r="U120">
        <f t="shared" si="27"/>
        <v>827036.93443958543</v>
      </c>
      <c r="V120">
        <f t="shared" si="28"/>
        <v>63</v>
      </c>
      <c r="W120">
        <f t="shared" si="29"/>
        <v>22.852572416871489</v>
      </c>
      <c r="X120">
        <f t="shared" si="30"/>
        <v>133</v>
      </c>
      <c r="Y120">
        <f t="shared" si="31"/>
        <v>116</v>
      </c>
      <c r="Z120">
        <v>0.5645</v>
      </c>
      <c r="AA120">
        <f t="shared" si="32"/>
        <v>131</v>
      </c>
      <c r="AB120">
        <v>0.72399999999999998</v>
      </c>
      <c r="AC120">
        <f t="shared" si="33"/>
        <v>0.64424999999999999</v>
      </c>
      <c r="AD120">
        <f t="shared" si="34"/>
        <v>114</v>
      </c>
      <c r="AE120">
        <v>0.66659999999999997</v>
      </c>
      <c r="AF120">
        <f t="shared" si="35"/>
        <v>99</v>
      </c>
      <c r="AG120">
        <v>0.51519999999999999</v>
      </c>
      <c r="AH120">
        <f t="shared" si="36"/>
        <v>158</v>
      </c>
      <c r="AI120">
        <f t="shared" si="37"/>
        <v>108.16666666666667</v>
      </c>
      <c r="AJ120">
        <f>IF(C120=1,(AI120/Z120),REF)</f>
        <v>191.61499852376735</v>
      </c>
      <c r="AK120">
        <f t="shared" si="38"/>
        <v>117</v>
      </c>
      <c r="AL120">
        <f>IF(B120=1,(AI120/AC120),REF)</f>
        <v>167.89548570689433</v>
      </c>
      <c r="AM120">
        <f t="shared" si="39"/>
        <v>109</v>
      </c>
      <c r="AN120">
        <f t="shared" si="40"/>
        <v>109</v>
      </c>
      <c r="AO120" t="str">
        <f t="shared" si="41"/>
        <v>Akron</v>
      </c>
      <c r="AP120">
        <f t="shared" si="42"/>
        <v>0.34831293357850085</v>
      </c>
      <c r="AQ120">
        <f t="shared" si="43"/>
        <v>0.40277194030451935</v>
      </c>
      <c r="AR120">
        <f t="shared" si="44"/>
        <v>0.67587068212625301</v>
      </c>
      <c r="AS120" t="str">
        <f t="shared" si="45"/>
        <v>Akron</v>
      </c>
      <c r="AT120">
        <f t="shared" si="46"/>
        <v>119</v>
      </c>
      <c r="AU120">
        <f t="shared" si="47"/>
        <v>114</v>
      </c>
      <c r="AV120">
        <v>117</v>
      </c>
      <c r="AW120" t="str">
        <f t="shared" si="48"/>
        <v>Akron</v>
      </c>
      <c r="AX120" t="str">
        <f t="shared" si="49"/>
        <v/>
      </c>
      <c r="AY120">
        <v>119</v>
      </c>
    </row>
    <row r="121" spans="2:51">
      <c r="B121">
        <v>1</v>
      </c>
      <c r="C121">
        <v>1</v>
      </c>
      <c r="D121" t="s">
        <v>217</v>
      </c>
      <c r="E121">
        <v>67.214500000000001</v>
      </c>
      <c r="F121">
        <v>265</v>
      </c>
      <c r="G121">
        <v>66.264799999999994</v>
      </c>
      <c r="H121">
        <v>285</v>
      </c>
      <c r="I121">
        <v>104.999</v>
      </c>
      <c r="J121">
        <v>93</v>
      </c>
      <c r="K121">
        <v>103.96</v>
      </c>
      <c r="L121">
        <v>133</v>
      </c>
      <c r="M121">
        <v>98.361500000000007</v>
      </c>
      <c r="N121">
        <v>89</v>
      </c>
      <c r="O121">
        <v>103.163</v>
      </c>
      <c r="P121">
        <v>198</v>
      </c>
      <c r="Q121">
        <v>0.79702300000000004</v>
      </c>
      <c r="R121">
        <v>158</v>
      </c>
      <c r="S121">
        <f t="shared" si="25"/>
        <v>1.1857560496618989E-2</v>
      </c>
      <c r="T121">
        <f t="shared" si="26"/>
        <v>157</v>
      </c>
      <c r="U121">
        <f t="shared" si="27"/>
        <v>726432.91490319988</v>
      </c>
      <c r="V121">
        <f t="shared" si="28"/>
        <v>158</v>
      </c>
      <c r="W121">
        <f t="shared" si="29"/>
        <v>24.784226449216096</v>
      </c>
      <c r="X121">
        <f t="shared" si="30"/>
        <v>228</v>
      </c>
      <c r="Y121">
        <f t="shared" si="31"/>
        <v>192.5</v>
      </c>
      <c r="Z121">
        <v>0.64359999999999995</v>
      </c>
      <c r="AA121">
        <f t="shared" si="32"/>
        <v>105</v>
      </c>
      <c r="AB121">
        <v>0.49020000000000002</v>
      </c>
      <c r="AC121">
        <f t="shared" si="33"/>
        <v>0.56689999999999996</v>
      </c>
      <c r="AD121">
        <f t="shared" si="34"/>
        <v>135</v>
      </c>
      <c r="AE121">
        <v>0.73</v>
      </c>
      <c r="AF121">
        <f t="shared" si="35"/>
        <v>71</v>
      </c>
      <c r="AG121">
        <v>0.63990000000000002</v>
      </c>
      <c r="AH121">
        <f t="shared" si="36"/>
        <v>118</v>
      </c>
      <c r="AI121">
        <f t="shared" si="37"/>
        <v>138.58333333333334</v>
      </c>
      <c r="AJ121">
        <f>IF(C121=1,(AI121/Z121),REF)</f>
        <v>215.32525378081627</v>
      </c>
      <c r="AK121">
        <f t="shared" si="38"/>
        <v>123</v>
      </c>
      <c r="AL121">
        <f>IF(B121=1,(AI121/AC121),REF)</f>
        <v>244.45816428529432</v>
      </c>
      <c r="AM121">
        <f t="shared" si="39"/>
        <v>133</v>
      </c>
      <c r="AN121">
        <f t="shared" si="40"/>
        <v>123</v>
      </c>
      <c r="AO121" t="str">
        <f t="shared" si="41"/>
        <v>Navy</v>
      </c>
      <c r="AP121">
        <f t="shared" si="42"/>
        <v>0.39251399263593356</v>
      </c>
      <c r="AQ121">
        <f t="shared" si="43"/>
        <v>0.34134589485771338</v>
      </c>
      <c r="AR121">
        <f t="shared" si="44"/>
        <v>0.66962747060745342</v>
      </c>
      <c r="AS121" t="str">
        <f t="shared" si="45"/>
        <v>Navy</v>
      </c>
      <c r="AT121">
        <f t="shared" si="46"/>
        <v>120</v>
      </c>
      <c r="AU121">
        <f t="shared" si="47"/>
        <v>126</v>
      </c>
      <c r="AV121">
        <v>116</v>
      </c>
      <c r="AW121" t="str">
        <f t="shared" si="48"/>
        <v>Navy</v>
      </c>
      <c r="AX121" t="str">
        <f t="shared" si="49"/>
        <v/>
      </c>
      <c r="AY121">
        <v>120</v>
      </c>
    </row>
    <row r="122" spans="2:51">
      <c r="B122">
        <v>1</v>
      </c>
      <c r="C122">
        <v>1</v>
      </c>
      <c r="D122" t="s">
        <v>63</v>
      </c>
      <c r="E122">
        <v>72.204499999999996</v>
      </c>
      <c r="F122">
        <v>52</v>
      </c>
      <c r="G122">
        <v>70.425799999999995</v>
      </c>
      <c r="H122">
        <v>88</v>
      </c>
      <c r="I122">
        <v>107.081</v>
      </c>
      <c r="J122">
        <v>59</v>
      </c>
      <c r="K122">
        <v>107.193</v>
      </c>
      <c r="L122">
        <v>94</v>
      </c>
      <c r="M122">
        <v>103.91</v>
      </c>
      <c r="N122">
        <v>238</v>
      </c>
      <c r="O122">
        <v>102.01600000000001</v>
      </c>
      <c r="P122">
        <v>179</v>
      </c>
      <c r="Q122">
        <v>5.1767200000000004</v>
      </c>
      <c r="R122">
        <v>121</v>
      </c>
      <c r="S122">
        <f t="shared" si="25"/>
        <v>7.1699132325547477E-2</v>
      </c>
      <c r="T122">
        <f t="shared" si="26"/>
        <v>120</v>
      </c>
      <c r="U122">
        <f t="shared" si="27"/>
        <v>829654.20030442032</v>
      </c>
      <c r="V122">
        <f t="shared" si="28"/>
        <v>60</v>
      </c>
      <c r="W122">
        <f t="shared" si="29"/>
        <v>22.662353035455691</v>
      </c>
      <c r="X122">
        <f t="shared" si="30"/>
        <v>122</v>
      </c>
      <c r="Y122">
        <f t="shared" si="31"/>
        <v>121</v>
      </c>
      <c r="Z122">
        <v>0.71289999999999998</v>
      </c>
      <c r="AA122">
        <f t="shared" si="32"/>
        <v>87</v>
      </c>
      <c r="AB122">
        <v>0.25159999999999999</v>
      </c>
      <c r="AC122">
        <f t="shared" si="33"/>
        <v>0.48224999999999996</v>
      </c>
      <c r="AD122">
        <f t="shared" si="34"/>
        <v>175</v>
      </c>
      <c r="AE122">
        <v>0.72340000000000004</v>
      </c>
      <c r="AF122">
        <f t="shared" si="35"/>
        <v>75</v>
      </c>
      <c r="AG122">
        <v>0.4219</v>
      </c>
      <c r="AH122">
        <f t="shared" si="36"/>
        <v>191</v>
      </c>
      <c r="AI122">
        <f t="shared" si="37"/>
        <v>123.66666666666667</v>
      </c>
      <c r="AJ122">
        <f>IF(C122=1,(AI122/Z122),REF)</f>
        <v>173.46986487118343</v>
      </c>
      <c r="AK122">
        <f t="shared" si="38"/>
        <v>108</v>
      </c>
      <c r="AL122">
        <f>IF(B122=1,(AI122/AC122),REF)</f>
        <v>256.4368411957837</v>
      </c>
      <c r="AM122">
        <f t="shared" si="39"/>
        <v>138</v>
      </c>
      <c r="AN122">
        <f t="shared" si="40"/>
        <v>108</v>
      </c>
      <c r="AO122" t="str">
        <f t="shared" si="41"/>
        <v>Bowling Green</v>
      </c>
      <c r="AP122">
        <f t="shared" si="42"/>
        <v>0.44427800748348628</v>
      </c>
      <c r="AQ122">
        <f t="shared" si="43"/>
        <v>0.28899004080689494</v>
      </c>
      <c r="AR122">
        <f t="shared" si="44"/>
        <v>0.66941140336012173</v>
      </c>
      <c r="AS122" t="str">
        <f t="shared" si="45"/>
        <v>Bowling Green</v>
      </c>
      <c r="AT122">
        <f t="shared" si="46"/>
        <v>121</v>
      </c>
      <c r="AU122">
        <f t="shared" si="47"/>
        <v>134.66666666666666</v>
      </c>
      <c r="AV122">
        <v>144</v>
      </c>
      <c r="AW122" t="str">
        <f t="shared" si="48"/>
        <v>Bowling Green</v>
      </c>
      <c r="AX122" t="str">
        <f t="shared" si="49"/>
        <v/>
      </c>
      <c r="AY122">
        <v>121</v>
      </c>
    </row>
    <row r="123" spans="2:51">
      <c r="B123">
        <v>1</v>
      </c>
      <c r="C123">
        <v>1</v>
      </c>
      <c r="D123" t="s">
        <v>303</v>
      </c>
      <c r="E123">
        <v>71.001999999999995</v>
      </c>
      <c r="F123">
        <v>96</v>
      </c>
      <c r="G123">
        <v>70.188100000000006</v>
      </c>
      <c r="H123">
        <v>92</v>
      </c>
      <c r="I123">
        <v>111.718</v>
      </c>
      <c r="J123">
        <v>19</v>
      </c>
      <c r="K123">
        <v>107.88</v>
      </c>
      <c r="L123">
        <v>81</v>
      </c>
      <c r="M123">
        <v>102.26600000000001</v>
      </c>
      <c r="N123">
        <v>201</v>
      </c>
      <c r="O123">
        <v>105.85</v>
      </c>
      <c r="P123">
        <v>257</v>
      </c>
      <c r="Q123">
        <v>2.0306099999999998</v>
      </c>
      <c r="R123">
        <v>141</v>
      </c>
      <c r="S123">
        <f t="shared" si="25"/>
        <v>2.859074392270642E-2</v>
      </c>
      <c r="T123">
        <f t="shared" si="26"/>
        <v>141</v>
      </c>
      <c r="U123">
        <f t="shared" si="27"/>
        <v>826327.97858879983</v>
      </c>
      <c r="V123">
        <f t="shared" si="28"/>
        <v>65</v>
      </c>
      <c r="W123">
        <f t="shared" si="29"/>
        <v>24.447519295599044</v>
      </c>
      <c r="X123">
        <f t="shared" si="30"/>
        <v>212</v>
      </c>
      <c r="Y123">
        <f t="shared" si="31"/>
        <v>176.5</v>
      </c>
      <c r="Z123">
        <v>0.64159999999999995</v>
      </c>
      <c r="AA123">
        <f t="shared" si="32"/>
        <v>107</v>
      </c>
      <c r="AB123">
        <v>0.432</v>
      </c>
      <c r="AC123">
        <f t="shared" si="33"/>
        <v>0.53679999999999994</v>
      </c>
      <c r="AD123">
        <f t="shared" si="34"/>
        <v>152</v>
      </c>
      <c r="AE123">
        <v>0.73980000000000001</v>
      </c>
      <c r="AF123">
        <f t="shared" si="35"/>
        <v>67</v>
      </c>
      <c r="AG123">
        <v>0.60980000000000001</v>
      </c>
      <c r="AH123">
        <f t="shared" si="36"/>
        <v>129</v>
      </c>
      <c r="AI123">
        <f t="shared" si="37"/>
        <v>121.75</v>
      </c>
      <c r="AJ123">
        <f>IF(C123=1,(AI123/Z123),REF)</f>
        <v>189.75997506234415</v>
      </c>
      <c r="AK123">
        <f t="shared" si="38"/>
        <v>116</v>
      </c>
      <c r="AL123">
        <f>IF(B123=1,(AI123/AC123),REF)</f>
        <v>226.80700447093892</v>
      </c>
      <c r="AM123">
        <f t="shared" si="39"/>
        <v>124</v>
      </c>
      <c r="AN123">
        <f t="shared" si="40"/>
        <v>116</v>
      </c>
      <c r="AO123" t="str">
        <f t="shared" si="41"/>
        <v>Southern Utah</v>
      </c>
      <c r="AP123">
        <f t="shared" si="42"/>
        <v>0.39627118953802842</v>
      </c>
      <c r="AQ123">
        <f t="shared" si="43"/>
        <v>0.32565334447748456</v>
      </c>
      <c r="AR123">
        <f t="shared" si="44"/>
        <v>0.66524975337175507</v>
      </c>
      <c r="AS123" t="str">
        <f t="shared" si="45"/>
        <v>Southern Utah</v>
      </c>
      <c r="AT123">
        <f t="shared" si="46"/>
        <v>122</v>
      </c>
      <c r="AU123">
        <f t="shared" si="47"/>
        <v>130</v>
      </c>
      <c r="AV123">
        <v>123</v>
      </c>
      <c r="AW123" t="str">
        <f t="shared" si="48"/>
        <v>Southern Utah</v>
      </c>
      <c r="AX123" t="str">
        <f t="shared" si="49"/>
        <v/>
      </c>
      <c r="AY123">
        <v>122</v>
      </c>
    </row>
    <row r="124" spans="2:51">
      <c r="B124">
        <v>1</v>
      </c>
      <c r="C124">
        <v>1</v>
      </c>
      <c r="D124" t="s">
        <v>315</v>
      </c>
      <c r="E124">
        <v>68.299199999999999</v>
      </c>
      <c r="F124">
        <v>210</v>
      </c>
      <c r="G124">
        <v>68.947100000000006</v>
      </c>
      <c r="H124">
        <v>148</v>
      </c>
      <c r="I124">
        <v>96.408100000000005</v>
      </c>
      <c r="J124">
        <v>268</v>
      </c>
      <c r="K124">
        <v>101.242</v>
      </c>
      <c r="L124">
        <v>188</v>
      </c>
      <c r="M124">
        <v>100.67400000000001</v>
      </c>
      <c r="N124">
        <v>151</v>
      </c>
      <c r="O124">
        <v>98.786100000000005</v>
      </c>
      <c r="P124">
        <v>109</v>
      </c>
      <c r="Q124">
        <v>2.45581</v>
      </c>
      <c r="R124">
        <v>139</v>
      </c>
      <c r="S124">
        <f t="shared" si="25"/>
        <v>3.5957961440251124E-2</v>
      </c>
      <c r="T124">
        <f t="shared" si="26"/>
        <v>137</v>
      </c>
      <c r="U124">
        <f t="shared" si="27"/>
        <v>700062.87716714886</v>
      </c>
      <c r="V124">
        <f t="shared" si="28"/>
        <v>199</v>
      </c>
      <c r="W124">
        <f t="shared" si="29"/>
        <v>22.756094441912921</v>
      </c>
      <c r="X124">
        <f t="shared" si="30"/>
        <v>128</v>
      </c>
      <c r="Y124">
        <f t="shared" si="31"/>
        <v>132.5</v>
      </c>
      <c r="Z124">
        <v>0.6119</v>
      </c>
      <c r="AA124">
        <f t="shared" si="32"/>
        <v>120</v>
      </c>
      <c r="AB124">
        <v>0.53600000000000003</v>
      </c>
      <c r="AC124">
        <f t="shared" si="33"/>
        <v>0.57394999999999996</v>
      </c>
      <c r="AD124">
        <f t="shared" si="34"/>
        <v>131</v>
      </c>
      <c r="AE124">
        <v>0.63149999999999995</v>
      </c>
      <c r="AF124">
        <f t="shared" si="35"/>
        <v>112</v>
      </c>
      <c r="AG124">
        <v>0.77</v>
      </c>
      <c r="AH124">
        <f t="shared" si="36"/>
        <v>76</v>
      </c>
      <c r="AI124">
        <f t="shared" si="37"/>
        <v>131.25</v>
      </c>
      <c r="AJ124">
        <f>IF(C124=1,(AI124/Z124),REF)</f>
        <v>214.49583265239417</v>
      </c>
      <c r="AK124">
        <f t="shared" si="38"/>
        <v>122</v>
      </c>
      <c r="AL124">
        <f>IF(B124=1,(AI124/AC124),REF)</f>
        <v>228.67845631152542</v>
      </c>
      <c r="AM124">
        <f t="shared" si="39"/>
        <v>126</v>
      </c>
      <c r="AN124">
        <f t="shared" si="40"/>
        <v>122</v>
      </c>
      <c r="AO124" t="str">
        <f t="shared" si="41"/>
        <v>Temple</v>
      </c>
      <c r="AP124">
        <f t="shared" si="42"/>
        <v>0.37332508450218033</v>
      </c>
      <c r="AQ124">
        <f t="shared" si="43"/>
        <v>0.34790463674814598</v>
      </c>
      <c r="AR124">
        <f t="shared" si="44"/>
        <v>0.66499357282820915</v>
      </c>
      <c r="AS124" t="str">
        <f t="shared" si="45"/>
        <v>Temple</v>
      </c>
      <c r="AT124">
        <f t="shared" si="46"/>
        <v>123</v>
      </c>
      <c r="AU124">
        <f t="shared" si="47"/>
        <v>125.33333333333333</v>
      </c>
      <c r="AV124">
        <v>127</v>
      </c>
      <c r="AW124" t="str">
        <f t="shared" si="48"/>
        <v>Temple</v>
      </c>
      <c r="AX124" t="str">
        <f t="shared" si="49"/>
        <v/>
      </c>
      <c r="AY124">
        <v>123</v>
      </c>
    </row>
    <row r="125" spans="2:51">
      <c r="B125">
        <v>1</v>
      </c>
      <c r="C125">
        <v>1</v>
      </c>
      <c r="D125" t="s">
        <v>293</v>
      </c>
      <c r="E125">
        <v>75.275000000000006</v>
      </c>
      <c r="F125">
        <v>9</v>
      </c>
      <c r="G125">
        <v>74.899100000000004</v>
      </c>
      <c r="H125">
        <v>3</v>
      </c>
      <c r="I125">
        <v>96.264200000000002</v>
      </c>
      <c r="J125">
        <v>272</v>
      </c>
      <c r="K125">
        <v>103.667</v>
      </c>
      <c r="L125">
        <v>140</v>
      </c>
      <c r="M125">
        <v>105.072</v>
      </c>
      <c r="N125">
        <v>260</v>
      </c>
      <c r="O125">
        <v>98.746799999999993</v>
      </c>
      <c r="P125">
        <v>108</v>
      </c>
      <c r="Q125">
        <v>4.9202500000000002</v>
      </c>
      <c r="R125">
        <v>122</v>
      </c>
      <c r="S125">
        <f t="shared" si="25"/>
        <v>6.5363002324809141E-2</v>
      </c>
      <c r="T125">
        <f t="shared" si="26"/>
        <v>124</v>
      </c>
      <c r="U125">
        <f t="shared" si="27"/>
        <v>808968.89956947509</v>
      </c>
      <c r="V125">
        <f t="shared" si="28"/>
        <v>81</v>
      </c>
      <c r="W125">
        <f t="shared" si="29"/>
        <v>20.634126323027054</v>
      </c>
      <c r="X125">
        <f t="shared" si="30"/>
        <v>45</v>
      </c>
      <c r="Y125">
        <f t="shared" si="31"/>
        <v>84.5</v>
      </c>
      <c r="Z125">
        <v>0.58650000000000002</v>
      </c>
      <c r="AA125">
        <f t="shared" si="32"/>
        <v>126</v>
      </c>
      <c r="AB125">
        <v>0.57440000000000002</v>
      </c>
      <c r="AC125">
        <f t="shared" si="33"/>
        <v>0.58045000000000002</v>
      </c>
      <c r="AD125">
        <f t="shared" si="34"/>
        <v>129</v>
      </c>
      <c r="AE125">
        <v>0.57269999999999999</v>
      </c>
      <c r="AF125">
        <f t="shared" si="35"/>
        <v>131</v>
      </c>
      <c r="AG125">
        <v>0.53100000000000003</v>
      </c>
      <c r="AH125">
        <f t="shared" si="36"/>
        <v>151</v>
      </c>
      <c r="AI125">
        <f t="shared" si="37"/>
        <v>116.75</v>
      </c>
      <c r="AJ125">
        <f>IF(C125=1,(AI125/Z125),REF)</f>
        <v>199.06223358908781</v>
      </c>
      <c r="AK125">
        <f t="shared" si="38"/>
        <v>119</v>
      </c>
      <c r="AL125">
        <f>IF(B125=1,(AI125/AC125),REF)</f>
        <v>201.13704884141615</v>
      </c>
      <c r="AM125">
        <f t="shared" si="39"/>
        <v>117</v>
      </c>
      <c r="AN125">
        <f t="shared" si="40"/>
        <v>117</v>
      </c>
      <c r="AO125" t="str">
        <f t="shared" si="41"/>
        <v>South Carolina</v>
      </c>
      <c r="AP125">
        <f t="shared" si="42"/>
        <v>0.36051034702059609</v>
      </c>
      <c r="AQ125">
        <f t="shared" si="43"/>
        <v>0.35638899920065198</v>
      </c>
      <c r="AR125">
        <f t="shared" si="44"/>
        <v>0.66339359703654111</v>
      </c>
      <c r="AS125" t="str">
        <f t="shared" si="45"/>
        <v>South Carolina</v>
      </c>
      <c r="AT125">
        <f t="shared" si="46"/>
        <v>124</v>
      </c>
      <c r="AU125">
        <f t="shared" si="47"/>
        <v>123.33333333333333</v>
      </c>
      <c r="AV125">
        <v>129</v>
      </c>
      <c r="AW125" t="str">
        <f t="shared" si="48"/>
        <v>South Carolina</v>
      </c>
      <c r="AX125" t="str">
        <f t="shared" si="49"/>
        <v/>
      </c>
      <c r="AY125">
        <v>124</v>
      </c>
    </row>
    <row r="126" spans="2:51">
      <c r="B126">
        <v>1</v>
      </c>
      <c r="C126">
        <v>1</v>
      </c>
      <c r="D126" t="s">
        <v>106</v>
      </c>
      <c r="E126">
        <v>68.355599999999995</v>
      </c>
      <c r="F126">
        <v>205</v>
      </c>
      <c r="G126">
        <v>69.184600000000003</v>
      </c>
      <c r="H126">
        <v>140</v>
      </c>
      <c r="I126">
        <v>97.727199999999996</v>
      </c>
      <c r="J126">
        <v>241</v>
      </c>
      <c r="K126">
        <v>101.94199999999999</v>
      </c>
      <c r="L126">
        <v>175</v>
      </c>
      <c r="M126">
        <v>98.025199999999998</v>
      </c>
      <c r="N126">
        <v>81</v>
      </c>
      <c r="O126">
        <v>96.382499999999993</v>
      </c>
      <c r="P126">
        <v>73</v>
      </c>
      <c r="Q126">
        <v>5.5596800000000002</v>
      </c>
      <c r="R126">
        <v>119</v>
      </c>
      <c r="S126">
        <f t="shared" si="25"/>
        <v>8.1332034244451082E-2</v>
      </c>
      <c r="T126">
        <f t="shared" si="26"/>
        <v>117</v>
      </c>
      <c r="U126">
        <f t="shared" si="27"/>
        <v>710363.10888903821</v>
      </c>
      <c r="V126">
        <f t="shared" si="28"/>
        <v>181</v>
      </c>
      <c r="W126">
        <f t="shared" si="29"/>
        <v>21.858633049264295</v>
      </c>
      <c r="X126">
        <f t="shared" si="30"/>
        <v>82</v>
      </c>
      <c r="Y126">
        <f t="shared" si="31"/>
        <v>99.5</v>
      </c>
      <c r="Z126">
        <v>0.52890000000000004</v>
      </c>
      <c r="AA126">
        <f t="shared" si="32"/>
        <v>145</v>
      </c>
      <c r="AB126">
        <v>0.7883</v>
      </c>
      <c r="AC126">
        <f t="shared" si="33"/>
        <v>0.65860000000000007</v>
      </c>
      <c r="AD126">
        <f t="shared" si="34"/>
        <v>112</v>
      </c>
      <c r="AE126">
        <v>0.36420000000000002</v>
      </c>
      <c r="AF126">
        <f t="shared" si="35"/>
        <v>217</v>
      </c>
      <c r="AG126">
        <v>0.55840000000000001</v>
      </c>
      <c r="AH126">
        <f t="shared" si="36"/>
        <v>143</v>
      </c>
      <c r="AI126">
        <f t="shared" si="37"/>
        <v>144.91666666666666</v>
      </c>
      <c r="AJ126">
        <f>IF(C126=1,(AI126/Z126),REF)</f>
        <v>273.99634461460892</v>
      </c>
      <c r="AK126">
        <f t="shared" si="38"/>
        <v>140</v>
      </c>
      <c r="AL126">
        <f>IF(B126=1,(AI126/AC126),REF)</f>
        <v>220.03745318352057</v>
      </c>
      <c r="AM126">
        <f t="shared" si="39"/>
        <v>120</v>
      </c>
      <c r="AN126">
        <f t="shared" si="40"/>
        <v>112</v>
      </c>
      <c r="AO126" t="str">
        <f t="shared" si="41"/>
        <v>Duquesne</v>
      </c>
      <c r="AP126">
        <f t="shared" si="42"/>
        <v>0.31488189825474011</v>
      </c>
      <c r="AQ126">
        <f t="shared" si="43"/>
        <v>0.40075665894239215</v>
      </c>
      <c r="AR126">
        <f t="shared" si="44"/>
        <v>0.66292667454895726</v>
      </c>
      <c r="AS126" t="str">
        <f t="shared" si="45"/>
        <v>Duquesne</v>
      </c>
      <c r="AT126">
        <f t="shared" si="46"/>
        <v>125</v>
      </c>
      <c r="AU126">
        <f t="shared" si="47"/>
        <v>116.33333333333333</v>
      </c>
      <c r="AV126">
        <v>119</v>
      </c>
      <c r="AW126" t="str">
        <f t="shared" si="48"/>
        <v>Duquesne</v>
      </c>
      <c r="AX126" t="str">
        <f t="shared" si="49"/>
        <v/>
      </c>
      <c r="AY126">
        <v>125</v>
      </c>
    </row>
    <row r="127" spans="2:51">
      <c r="B127">
        <v>1</v>
      </c>
      <c r="C127">
        <v>1</v>
      </c>
      <c r="D127" t="s">
        <v>378</v>
      </c>
      <c r="E127">
        <v>67.267300000000006</v>
      </c>
      <c r="F127">
        <v>262</v>
      </c>
      <c r="G127">
        <v>66.178899999999999</v>
      </c>
      <c r="H127">
        <v>291</v>
      </c>
      <c r="I127">
        <v>106.371</v>
      </c>
      <c r="J127">
        <v>74</v>
      </c>
      <c r="K127">
        <v>106.34399999999999</v>
      </c>
      <c r="L127">
        <v>105</v>
      </c>
      <c r="M127">
        <v>103.456</v>
      </c>
      <c r="N127">
        <v>228</v>
      </c>
      <c r="O127">
        <v>101.706</v>
      </c>
      <c r="P127">
        <v>165</v>
      </c>
      <c r="Q127">
        <v>4.6378899999999996</v>
      </c>
      <c r="R127">
        <v>124</v>
      </c>
      <c r="S127">
        <f t="shared" si="25"/>
        <v>6.894880573473279E-2</v>
      </c>
      <c r="T127">
        <f t="shared" si="26"/>
        <v>122</v>
      </c>
      <c r="U127">
        <f t="shared" si="27"/>
        <v>760729.0125976128</v>
      </c>
      <c r="V127">
        <f t="shared" si="28"/>
        <v>124</v>
      </c>
      <c r="W127">
        <f t="shared" si="29"/>
        <v>24.207532447991667</v>
      </c>
      <c r="X127">
        <f t="shared" si="30"/>
        <v>199</v>
      </c>
      <c r="Y127">
        <f t="shared" si="31"/>
        <v>160.5</v>
      </c>
      <c r="Z127">
        <v>0.59919999999999995</v>
      </c>
      <c r="AA127">
        <f t="shared" si="32"/>
        <v>124</v>
      </c>
      <c r="AB127">
        <v>0.51859999999999995</v>
      </c>
      <c r="AC127">
        <f t="shared" si="33"/>
        <v>0.55889999999999995</v>
      </c>
      <c r="AD127">
        <f t="shared" si="34"/>
        <v>139</v>
      </c>
      <c r="AE127">
        <v>0.55320000000000003</v>
      </c>
      <c r="AF127">
        <f t="shared" si="35"/>
        <v>140</v>
      </c>
      <c r="AG127">
        <v>0.50660000000000005</v>
      </c>
      <c r="AH127">
        <f t="shared" si="36"/>
        <v>162</v>
      </c>
      <c r="AI127">
        <f t="shared" si="37"/>
        <v>141.25</v>
      </c>
      <c r="AJ127">
        <f>IF(C127=1,(AI127/Z127),REF)</f>
        <v>235.73097463284381</v>
      </c>
      <c r="AK127">
        <f t="shared" si="38"/>
        <v>128</v>
      </c>
      <c r="AL127">
        <f>IF(B127=1,(AI127/AC127),REF)</f>
        <v>252.72857398461267</v>
      </c>
      <c r="AM127">
        <f t="shared" si="39"/>
        <v>136</v>
      </c>
      <c r="AN127">
        <f t="shared" si="40"/>
        <v>128</v>
      </c>
      <c r="AO127" t="str">
        <f t="shared" si="41"/>
        <v>Wofford</v>
      </c>
      <c r="AP127">
        <f t="shared" si="42"/>
        <v>0.362141873700358</v>
      </c>
      <c r="AQ127">
        <f t="shared" si="43"/>
        <v>0.33541104275179268</v>
      </c>
      <c r="AR127">
        <f t="shared" si="44"/>
        <v>0.65617376913791492</v>
      </c>
      <c r="AS127" t="str">
        <f t="shared" si="45"/>
        <v>Wofford</v>
      </c>
      <c r="AT127">
        <f t="shared" si="46"/>
        <v>126</v>
      </c>
      <c r="AU127">
        <f t="shared" si="47"/>
        <v>131</v>
      </c>
      <c r="AV127">
        <v>136</v>
      </c>
      <c r="AW127" t="str">
        <f t="shared" si="48"/>
        <v>Wofford</v>
      </c>
      <c r="AX127" t="str">
        <f t="shared" si="49"/>
        <v/>
      </c>
      <c r="AY127">
        <v>126</v>
      </c>
    </row>
    <row r="128" spans="2:51">
      <c r="B128">
        <v>1</v>
      </c>
      <c r="C128">
        <v>1</v>
      </c>
      <c r="D128" t="s">
        <v>195</v>
      </c>
      <c r="E128">
        <v>69.493600000000001</v>
      </c>
      <c r="F128">
        <v>164</v>
      </c>
      <c r="G128">
        <v>68.021500000000003</v>
      </c>
      <c r="H128">
        <v>198</v>
      </c>
      <c r="I128">
        <v>106.581</v>
      </c>
      <c r="J128">
        <v>71</v>
      </c>
      <c r="K128">
        <v>106.203</v>
      </c>
      <c r="L128">
        <v>108</v>
      </c>
      <c r="M128">
        <v>102.881</v>
      </c>
      <c r="N128">
        <v>216</v>
      </c>
      <c r="O128">
        <v>102.467</v>
      </c>
      <c r="P128">
        <v>182</v>
      </c>
      <c r="Q128">
        <v>3.7362000000000002</v>
      </c>
      <c r="R128">
        <v>129</v>
      </c>
      <c r="S128">
        <f t="shared" si="25"/>
        <v>5.3760346276491705E-2</v>
      </c>
      <c r="T128">
        <f t="shared" si="26"/>
        <v>129</v>
      </c>
      <c r="U128">
        <f t="shared" si="27"/>
        <v>783823.67993136251</v>
      </c>
      <c r="V128">
        <f t="shared" si="28"/>
        <v>102</v>
      </c>
      <c r="W128">
        <f t="shared" si="29"/>
        <v>23.713170494020872</v>
      </c>
      <c r="X128">
        <f t="shared" si="30"/>
        <v>173</v>
      </c>
      <c r="Y128">
        <f t="shared" si="31"/>
        <v>151</v>
      </c>
      <c r="Z128">
        <v>0.58530000000000004</v>
      </c>
      <c r="AA128">
        <f t="shared" si="32"/>
        <v>127</v>
      </c>
      <c r="AB128">
        <v>0.53620000000000001</v>
      </c>
      <c r="AC128">
        <f t="shared" si="33"/>
        <v>0.56075000000000008</v>
      </c>
      <c r="AD128">
        <f t="shared" si="34"/>
        <v>138</v>
      </c>
      <c r="AE128">
        <v>0.63229999999999997</v>
      </c>
      <c r="AF128">
        <f t="shared" si="35"/>
        <v>110</v>
      </c>
      <c r="AG128">
        <v>0.6119</v>
      </c>
      <c r="AH128">
        <f t="shared" si="36"/>
        <v>128</v>
      </c>
      <c r="AI128">
        <f t="shared" si="37"/>
        <v>126.33333333333333</v>
      </c>
      <c r="AJ128">
        <f>IF(C128=1,(AI128/Z128),REF)</f>
        <v>215.8437268637166</v>
      </c>
      <c r="AK128">
        <f t="shared" si="38"/>
        <v>124</v>
      </c>
      <c r="AL128">
        <f>IF(B128=1,(AI128/AC128),REF)</f>
        <v>225.29350572150389</v>
      </c>
      <c r="AM128">
        <f t="shared" si="39"/>
        <v>123</v>
      </c>
      <c r="AN128">
        <f t="shared" si="40"/>
        <v>123</v>
      </c>
      <c r="AO128" t="str">
        <f t="shared" si="41"/>
        <v>Mercer</v>
      </c>
      <c r="AP128">
        <f t="shared" si="42"/>
        <v>0.35687258425010498</v>
      </c>
      <c r="AQ128">
        <f t="shared" si="43"/>
        <v>0.34041061706185721</v>
      </c>
      <c r="AR128">
        <f t="shared" si="44"/>
        <v>0.65607227115577416</v>
      </c>
      <c r="AS128" t="str">
        <f t="shared" si="45"/>
        <v>Mercer</v>
      </c>
      <c r="AT128">
        <f t="shared" si="46"/>
        <v>127</v>
      </c>
      <c r="AU128">
        <f t="shared" si="47"/>
        <v>129.33333333333334</v>
      </c>
      <c r="AV128">
        <v>131</v>
      </c>
      <c r="AW128" t="str">
        <f t="shared" si="48"/>
        <v>Mercer</v>
      </c>
      <c r="AX128" t="str">
        <f t="shared" si="49"/>
        <v/>
      </c>
      <c r="AY128">
        <v>127</v>
      </c>
    </row>
    <row r="129" spans="2:51">
      <c r="B129">
        <v>1</v>
      </c>
      <c r="C129">
        <v>1</v>
      </c>
      <c r="D129" t="s">
        <v>155</v>
      </c>
      <c r="E129">
        <v>69.820599999999999</v>
      </c>
      <c r="F129">
        <v>146</v>
      </c>
      <c r="G129">
        <v>68.311899999999994</v>
      </c>
      <c r="H129">
        <v>185</v>
      </c>
      <c r="I129">
        <v>103.193</v>
      </c>
      <c r="J129">
        <v>133</v>
      </c>
      <c r="K129">
        <v>100.371</v>
      </c>
      <c r="L129">
        <v>210</v>
      </c>
      <c r="M129">
        <v>94.220100000000002</v>
      </c>
      <c r="N129">
        <v>30</v>
      </c>
      <c r="O129">
        <v>101.407</v>
      </c>
      <c r="P129">
        <v>161</v>
      </c>
      <c r="Q129">
        <v>-1.0359799999999999</v>
      </c>
      <c r="R129">
        <v>181</v>
      </c>
      <c r="S129">
        <f t="shared" si="25"/>
        <v>-1.4838027745393213E-2</v>
      </c>
      <c r="T129">
        <f t="shared" si="26"/>
        <v>178</v>
      </c>
      <c r="U129">
        <f t="shared" si="27"/>
        <v>703396.29869720445</v>
      </c>
      <c r="V129">
        <f t="shared" si="28"/>
        <v>192</v>
      </c>
      <c r="W129">
        <f t="shared" si="29"/>
        <v>23.212671165959872</v>
      </c>
      <c r="X129">
        <f t="shared" si="30"/>
        <v>153</v>
      </c>
      <c r="Y129">
        <f t="shared" si="31"/>
        <v>165.5</v>
      </c>
      <c r="Z129">
        <v>0.61219999999999997</v>
      </c>
      <c r="AA129">
        <f t="shared" si="32"/>
        <v>118</v>
      </c>
      <c r="AB129">
        <v>0.46589999999999998</v>
      </c>
      <c r="AC129">
        <f t="shared" si="33"/>
        <v>0.53905000000000003</v>
      </c>
      <c r="AD129">
        <f t="shared" si="34"/>
        <v>150</v>
      </c>
      <c r="AE129">
        <v>0.64539999999999997</v>
      </c>
      <c r="AF129">
        <f t="shared" si="35"/>
        <v>107</v>
      </c>
      <c r="AG129">
        <v>0.44469999999999998</v>
      </c>
      <c r="AH129">
        <f t="shared" si="36"/>
        <v>182</v>
      </c>
      <c r="AI129">
        <f t="shared" si="37"/>
        <v>162.41666666666666</v>
      </c>
      <c r="AJ129">
        <f>IF(C129=1,(AI129/Z129),REF)</f>
        <v>265.30001088968748</v>
      </c>
      <c r="AK129">
        <f t="shared" si="38"/>
        <v>134</v>
      </c>
      <c r="AL129">
        <f>IF(B129=1,(AI129/AC129),REF)</f>
        <v>301.30167269579192</v>
      </c>
      <c r="AM129">
        <f t="shared" si="39"/>
        <v>154</v>
      </c>
      <c r="AN129">
        <f t="shared" si="40"/>
        <v>134</v>
      </c>
      <c r="AO129" t="str">
        <f t="shared" si="41"/>
        <v>Iona</v>
      </c>
      <c r="AP129">
        <f t="shared" si="42"/>
        <v>0.36565221050676794</v>
      </c>
      <c r="AQ129">
        <f t="shared" si="43"/>
        <v>0.31786124344385069</v>
      </c>
      <c r="AR129">
        <f t="shared" si="44"/>
        <v>0.65085887127863684</v>
      </c>
      <c r="AS129" t="str">
        <f t="shared" si="45"/>
        <v>Iona</v>
      </c>
      <c r="AT129">
        <f t="shared" si="46"/>
        <v>128</v>
      </c>
      <c r="AU129">
        <f t="shared" si="47"/>
        <v>137.33333333333334</v>
      </c>
      <c r="AV129">
        <v>130</v>
      </c>
      <c r="AW129" t="str">
        <f t="shared" si="48"/>
        <v>Iona</v>
      </c>
      <c r="AX129" t="str">
        <f t="shared" si="49"/>
        <v/>
      </c>
      <c r="AY129">
        <v>128</v>
      </c>
    </row>
    <row r="130" spans="2:51">
      <c r="B130">
        <v>1</v>
      </c>
      <c r="C130">
        <v>1</v>
      </c>
      <c r="D130" t="s">
        <v>75</v>
      </c>
      <c r="E130">
        <v>65.835700000000003</v>
      </c>
      <c r="F130">
        <v>316</v>
      </c>
      <c r="G130">
        <v>65.062100000000001</v>
      </c>
      <c r="H130">
        <v>321</v>
      </c>
      <c r="I130">
        <v>98.209000000000003</v>
      </c>
      <c r="J130">
        <v>230</v>
      </c>
      <c r="K130">
        <v>103.334</v>
      </c>
      <c r="L130">
        <v>149</v>
      </c>
      <c r="M130">
        <v>105.84</v>
      </c>
      <c r="N130">
        <v>276</v>
      </c>
      <c r="O130">
        <v>100.735</v>
      </c>
      <c r="P130">
        <v>143</v>
      </c>
      <c r="Q130">
        <v>2.59863</v>
      </c>
      <c r="R130">
        <v>136</v>
      </c>
      <c r="S130">
        <f t="shared" ref="S130:S193" si="50">(K130-O130)/E130</f>
        <v>3.9477061837270719E-2</v>
      </c>
      <c r="T130">
        <f t="shared" ref="T130:T193" si="51">RANK(S130,S:S,0)</f>
        <v>135</v>
      </c>
      <c r="U130">
        <f t="shared" ref="U130:U193" si="52">(K130^2)*E130</f>
        <v>702988.04517014918</v>
      </c>
      <c r="V130">
        <f t="shared" ref="V130:V193" si="53">RANK(U130,U:U,0)</f>
        <v>194</v>
      </c>
      <c r="W130">
        <f t="shared" ref="W130:W193" si="54">O130^1.6/E130</f>
        <v>24.35718909012131</v>
      </c>
      <c r="X130">
        <f t="shared" ref="X130:X193" si="55">RANK(W130,W:W,1)</f>
        <v>207</v>
      </c>
      <c r="Y130">
        <f t="shared" ref="Y130:Y193" si="56">AVERAGE(X130,T130)</f>
        <v>171</v>
      </c>
      <c r="Z130">
        <v>0.52859999999999996</v>
      </c>
      <c r="AA130">
        <f t="shared" ref="AA130:AA193" si="57">RANK(Z130,Z:Z,0)</f>
        <v>146</v>
      </c>
      <c r="AB130">
        <v>0.69220000000000004</v>
      </c>
      <c r="AC130">
        <f t="shared" ref="AC130:AC193" si="58">(Z130+AB130)/2</f>
        <v>0.61040000000000005</v>
      </c>
      <c r="AD130">
        <f t="shared" ref="AD130:AD193" si="59">RANK(AC130,AC:AC,0)</f>
        <v>120</v>
      </c>
      <c r="AE130">
        <v>0.53839999999999999</v>
      </c>
      <c r="AF130">
        <f t="shared" ref="AF130:AF193" si="60">RANK(AE130,AE:AE,0)</f>
        <v>147</v>
      </c>
      <c r="AG130">
        <v>0.60250000000000004</v>
      </c>
      <c r="AH130">
        <f t="shared" ref="AH130:AH193" si="61">RANK(AG130,AG:AG,0)</f>
        <v>130</v>
      </c>
      <c r="AI130">
        <f t="shared" ref="AI130:AI193" si="62">(T130+V130+(AD130)+AF130+AH130+Y130)/6</f>
        <v>149.5</v>
      </c>
      <c r="AJ130">
        <f>IF(C130=1,(AI130/Z130),REF)</f>
        <v>282.82255013242531</v>
      </c>
      <c r="AK130">
        <f t="shared" ref="AK130:AK193" si="63">RANK(AJ130,AJ:AJ,1)</f>
        <v>145</v>
      </c>
      <c r="AL130">
        <f>IF(B130=1,(AI130/AC130),REF)</f>
        <v>244.92136304062907</v>
      </c>
      <c r="AM130">
        <f t="shared" ref="AM130:AM193" si="64">RANK(AL130,AL:AL,1)</f>
        <v>134</v>
      </c>
      <c r="AN130">
        <f t="shared" ref="AN130:AN193" si="65">MIN(AK130,AM130,AD130)</f>
        <v>120</v>
      </c>
      <c r="AO130" t="str">
        <f t="shared" ref="AO130:AO193" si="66">D130</f>
        <v>California</v>
      </c>
      <c r="AP130">
        <f t="shared" ref="AP130:AP193" si="67">(Z130*(($BD$2)/((AJ130)))^(1/10))</f>
        <v>0.31370710878379932</v>
      </c>
      <c r="AQ130">
        <f t="shared" ref="AQ130:AQ193" si="68">(AC130*(($BC$2)/((AL130)))^(1/10))</f>
        <v>0.36746885830513365</v>
      </c>
      <c r="AR130">
        <f t="shared" ref="AR130:AR193" si="69">((AP130+AQ130)/2)^(1/2.5)</f>
        <v>0.64996763044155637</v>
      </c>
      <c r="AS130" t="str">
        <f t="shared" ref="AS130:AS193" si="70">AO130</f>
        <v>California</v>
      </c>
      <c r="AT130">
        <f t="shared" ref="AT130:AT193" si="71">RANK(AR130,AR:AR)</f>
        <v>129</v>
      </c>
      <c r="AU130">
        <f t="shared" ref="AU130:AU193" si="72">(AT130+AN130+AD130)/3</f>
        <v>123</v>
      </c>
      <c r="AV130">
        <v>126</v>
      </c>
      <c r="AW130" t="str">
        <f t="shared" ref="AW130:AW193" si="73">AS130</f>
        <v>California</v>
      </c>
      <c r="AX130" t="str">
        <f t="shared" ref="AX130:AX193" si="74">IF(OR(((RANK(Z130,Z:Z,0))&lt;17),(RANK(AB130,AB:AB,0)&lt;17)),"y","")</f>
        <v/>
      </c>
      <c r="AY130">
        <v>129</v>
      </c>
    </row>
    <row r="131" spans="2:51">
      <c r="B131">
        <v>1</v>
      </c>
      <c r="C131">
        <v>1</v>
      </c>
      <c r="D131" t="s">
        <v>154</v>
      </c>
      <c r="E131">
        <v>66.153099999999995</v>
      </c>
      <c r="F131">
        <v>303</v>
      </c>
      <c r="G131">
        <v>67.171000000000006</v>
      </c>
      <c r="H131">
        <v>243</v>
      </c>
      <c r="I131">
        <v>99.702500000000001</v>
      </c>
      <c r="J131">
        <v>200</v>
      </c>
      <c r="K131">
        <v>102.56100000000001</v>
      </c>
      <c r="L131">
        <v>166</v>
      </c>
      <c r="M131">
        <v>99.519599999999997</v>
      </c>
      <c r="N131">
        <v>124</v>
      </c>
      <c r="O131">
        <v>96.9816</v>
      </c>
      <c r="P131">
        <v>80</v>
      </c>
      <c r="Q131">
        <v>5.5795700000000004</v>
      </c>
      <c r="R131">
        <v>118</v>
      </c>
      <c r="S131">
        <f t="shared" si="50"/>
        <v>8.4340718726711325E-2</v>
      </c>
      <c r="T131">
        <f t="shared" si="51"/>
        <v>116</v>
      </c>
      <c r="U131">
        <f t="shared" si="52"/>
        <v>695848.49754618516</v>
      </c>
      <c r="V131">
        <f t="shared" si="53"/>
        <v>206</v>
      </c>
      <c r="W131">
        <f t="shared" si="54"/>
        <v>22.811442611880786</v>
      </c>
      <c r="X131">
        <f t="shared" si="55"/>
        <v>132</v>
      </c>
      <c r="Y131">
        <f t="shared" si="56"/>
        <v>124</v>
      </c>
      <c r="Z131">
        <v>0.52580000000000005</v>
      </c>
      <c r="AA131">
        <f t="shared" si="57"/>
        <v>147</v>
      </c>
      <c r="AB131">
        <v>0.68330000000000002</v>
      </c>
      <c r="AC131">
        <f t="shared" si="58"/>
        <v>0.60455000000000003</v>
      </c>
      <c r="AD131">
        <f t="shared" si="59"/>
        <v>121</v>
      </c>
      <c r="AE131">
        <v>0.52890000000000004</v>
      </c>
      <c r="AF131">
        <f t="shared" si="60"/>
        <v>155</v>
      </c>
      <c r="AG131">
        <v>0.59140000000000004</v>
      </c>
      <c r="AH131">
        <f t="shared" si="61"/>
        <v>135</v>
      </c>
      <c r="AI131">
        <f t="shared" si="62"/>
        <v>142.83333333333334</v>
      </c>
      <c r="AJ131">
        <f>IF(C131=1,(AI131/Z131),REF)</f>
        <v>271.6495498922277</v>
      </c>
      <c r="AK131">
        <f t="shared" si="63"/>
        <v>138</v>
      </c>
      <c r="AL131">
        <f>IF(B131=1,(AI131/AC131),REF)</f>
        <v>236.26388774019244</v>
      </c>
      <c r="AM131">
        <f t="shared" si="64"/>
        <v>129</v>
      </c>
      <c r="AN131">
        <f t="shared" si="65"/>
        <v>121</v>
      </c>
      <c r="AO131" t="str">
        <f t="shared" si="66"/>
        <v>Indiana St.</v>
      </c>
      <c r="AP131">
        <f t="shared" si="67"/>
        <v>0.3133056938266936</v>
      </c>
      <c r="AQ131">
        <f t="shared" si="68"/>
        <v>0.36525920773503329</v>
      </c>
      <c r="AR131">
        <f t="shared" si="69"/>
        <v>0.64896990665312837</v>
      </c>
      <c r="AS131" t="str">
        <f t="shared" si="70"/>
        <v>Indiana St.</v>
      </c>
      <c r="AT131">
        <f t="shared" si="71"/>
        <v>130</v>
      </c>
      <c r="AU131">
        <f t="shared" si="72"/>
        <v>124</v>
      </c>
      <c r="AV131">
        <v>122</v>
      </c>
      <c r="AW131" t="str">
        <f t="shared" si="73"/>
        <v>Indiana St.</v>
      </c>
      <c r="AX131" t="str">
        <f t="shared" si="74"/>
        <v/>
      </c>
      <c r="AY131">
        <v>130</v>
      </c>
    </row>
    <row r="132" spans="2:51">
      <c r="B132">
        <v>1</v>
      </c>
      <c r="C132">
        <v>1</v>
      </c>
      <c r="D132" t="s">
        <v>197</v>
      </c>
      <c r="E132">
        <v>68.075100000000006</v>
      </c>
      <c r="F132">
        <v>221</v>
      </c>
      <c r="G132">
        <v>68.069900000000004</v>
      </c>
      <c r="H132">
        <v>195</v>
      </c>
      <c r="I132">
        <v>97.083699999999993</v>
      </c>
      <c r="J132">
        <v>255</v>
      </c>
      <c r="K132">
        <v>102.111</v>
      </c>
      <c r="L132">
        <v>172</v>
      </c>
      <c r="M132">
        <v>103.99</v>
      </c>
      <c r="N132">
        <v>240</v>
      </c>
      <c r="O132">
        <v>98.624200000000002</v>
      </c>
      <c r="P132">
        <v>105</v>
      </c>
      <c r="Q132">
        <v>3.4870000000000001</v>
      </c>
      <c r="R132">
        <v>132</v>
      </c>
      <c r="S132">
        <f t="shared" si="50"/>
        <v>5.1219902725078655E-2</v>
      </c>
      <c r="T132">
        <f t="shared" si="51"/>
        <v>131</v>
      </c>
      <c r="U132">
        <f t="shared" si="52"/>
        <v>709795.67171770718</v>
      </c>
      <c r="V132">
        <f t="shared" si="53"/>
        <v>182</v>
      </c>
      <c r="W132">
        <f t="shared" si="54"/>
        <v>22.771167688218874</v>
      </c>
      <c r="X132">
        <f t="shared" si="55"/>
        <v>130</v>
      </c>
      <c r="Y132">
        <f t="shared" si="56"/>
        <v>130.5</v>
      </c>
      <c r="Z132">
        <v>0.55589999999999995</v>
      </c>
      <c r="AA132">
        <f t="shared" si="57"/>
        <v>136</v>
      </c>
      <c r="AB132">
        <v>0.56689999999999996</v>
      </c>
      <c r="AC132">
        <f t="shared" si="58"/>
        <v>0.5613999999999999</v>
      </c>
      <c r="AD132">
        <f t="shared" si="59"/>
        <v>137</v>
      </c>
      <c r="AE132">
        <v>0.73499999999999999</v>
      </c>
      <c r="AF132">
        <f t="shared" si="60"/>
        <v>70</v>
      </c>
      <c r="AG132">
        <v>0.61460000000000004</v>
      </c>
      <c r="AH132">
        <f t="shared" si="61"/>
        <v>126</v>
      </c>
      <c r="AI132">
        <f t="shared" si="62"/>
        <v>129.41666666666666</v>
      </c>
      <c r="AJ132">
        <f>IF(C132=1,(AI132/Z132),REF)</f>
        <v>232.80566049049591</v>
      </c>
      <c r="AK132">
        <f t="shared" si="63"/>
        <v>127</v>
      </c>
      <c r="AL132">
        <f>IF(B132=1,(AI132/AC132),REF)</f>
        <v>230.52487828048928</v>
      </c>
      <c r="AM132">
        <f t="shared" si="64"/>
        <v>127</v>
      </c>
      <c r="AN132">
        <f t="shared" si="65"/>
        <v>127</v>
      </c>
      <c r="AO132" t="str">
        <f t="shared" si="66"/>
        <v>Miami FL</v>
      </c>
      <c r="AP132">
        <f t="shared" si="67"/>
        <v>0.3363922062559378</v>
      </c>
      <c r="AQ132">
        <f t="shared" si="68"/>
        <v>0.34002379486445972</v>
      </c>
      <c r="AR132">
        <f t="shared" si="69"/>
        <v>0.648147053086787</v>
      </c>
      <c r="AS132" t="str">
        <f t="shared" si="70"/>
        <v>Miami FL</v>
      </c>
      <c r="AT132">
        <f t="shared" si="71"/>
        <v>131</v>
      </c>
      <c r="AU132">
        <f t="shared" si="72"/>
        <v>131.66666666666666</v>
      </c>
      <c r="AV132">
        <v>142</v>
      </c>
      <c r="AW132" t="str">
        <f t="shared" si="73"/>
        <v>Miami FL</v>
      </c>
      <c r="AX132" t="str">
        <f t="shared" si="74"/>
        <v/>
      </c>
      <c r="AY132">
        <v>131</v>
      </c>
    </row>
    <row r="133" spans="2:51">
      <c r="B133">
        <v>1</v>
      </c>
      <c r="C133">
        <v>1</v>
      </c>
      <c r="D133" t="s">
        <v>331</v>
      </c>
      <c r="E133">
        <v>67.131</v>
      </c>
      <c r="F133">
        <v>273</v>
      </c>
      <c r="G133">
        <v>65.805899999999994</v>
      </c>
      <c r="H133">
        <v>306</v>
      </c>
      <c r="I133">
        <v>96.787300000000002</v>
      </c>
      <c r="J133">
        <v>263</v>
      </c>
      <c r="K133">
        <v>102.184</v>
      </c>
      <c r="L133">
        <v>171</v>
      </c>
      <c r="M133">
        <v>98.783600000000007</v>
      </c>
      <c r="N133">
        <v>100</v>
      </c>
      <c r="O133">
        <v>97.664500000000004</v>
      </c>
      <c r="P133">
        <v>90</v>
      </c>
      <c r="Q133">
        <v>4.5196899999999998</v>
      </c>
      <c r="R133">
        <v>125</v>
      </c>
      <c r="S133">
        <f t="shared" si="50"/>
        <v>6.7323591187379808E-2</v>
      </c>
      <c r="T133">
        <f t="shared" si="51"/>
        <v>123</v>
      </c>
      <c r="U133">
        <f t="shared" si="52"/>
        <v>700953.02600313595</v>
      </c>
      <c r="V133">
        <f t="shared" si="53"/>
        <v>197</v>
      </c>
      <c r="W133">
        <f t="shared" si="54"/>
        <v>22.732942477799238</v>
      </c>
      <c r="X133">
        <f t="shared" si="55"/>
        <v>125</v>
      </c>
      <c r="Y133">
        <f t="shared" si="56"/>
        <v>124</v>
      </c>
      <c r="Z133">
        <v>0.54300000000000004</v>
      </c>
      <c r="AA133">
        <f t="shared" si="57"/>
        <v>142</v>
      </c>
      <c r="AB133">
        <v>0.627</v>
      </c>
      <c r="AC133">
        <f t="shared" si="58"/>
        <v>0.58499999999999996</v>
      </c>
      <c r="AD133">
        <f t="shared" si="59"/>
        <v>127</v>
      </c>
      <c r="AE133">
        <v>0.47960000000000003</v>
      </c>
      <c r="AF133">
        <f t="shared" si="60"/>
        <v>171</v>
      </c>
      <c r="AG133">
        <v>0.6169</v>
      </c>
      <c r="AH133">
        <f t="shared" si="61"/>
        <v>125</v>
      </c>
      <c r="AI133">
        <f t="shared" si="62"/>
        <v>144.5</v>
      </c>
      <c r="AJ133">
        <f>IF(C133=1,(AI133/Z133),REF)</f>
        <v>266.11418047882137</v>
      </c>
      <c r="AK133">
        <f t="shared" si="63"/>
        <v>135</v>
      </c>
      <c r="AL133">
        <f>IF(B133=1,(AI133/AC133),REF)</f>
        <v>247.00854700854703</v>
      </c>
      <c r="AM133">
        <f t="shared" si="64"/>
        <v>135</v>
      </c>
      <c r="AN133">
        <f t="shared" si="65"/>
        <v>127</v>
      </c>
      <c r="AO133" t="str">
        <f t="shared" si="66"/>
        <v>Tulsa</v>
      </c>
      <c r="AP133">
        <f t="shared" si="67"/>
        <v>0.32422136703889187</v>
      </c>
      <c r="AQ133">
        <f t="shared" si="68"/>
        <v>0.35187900062269478</v>
      </c>
      <c r="AR133">
        <f t="shared" si="69"/>
        <v>0.64802605917696898</v>
      </c>
      <c r="AS133" t="str">
        <f t="shared" si="70"/>
        <v>Tulsa</v>
      </c>
      <c r="AT133">
        <f t="shared" si="71"/>
        <v>132</v>
      </c>
      <c r="AU133">
        <f t="shared" si="72"/>
        <v>128.66666666666666</v>
      </c>
      <c r="AV133">
        <v>133</v>
      </c>
      <c r="AW133" t="str">
        <f t="shared" si="73"/>
        <v>Tulsa</v>
      </c>
      <c r="AX133" t="str">
        <f t="shared" si="74"/>
        <v/>
      </c>
      <c r="AY133">
        <v>132</v>
      </c>
    </row>
    <row r="134" spans="2:51">
      <c r="B134">
        <v>1</v>
      </c>
      <c r="C134">
        <v>1</v>
      </c>
      <c r="D134" t="s">
        <v>104</v>
      </c>
      <c r="E134">
        <v>65.944100000000006</v>
      </c>
      <c r="F134">
        <v>313</v>
      </c>
      <c r="G134">
        <v>64.227099999999993</v>
      </c>
      <c r="H134">
        <v>340</v>
      </c>
      <c r="I134">
        <v>108.611</v>
      </c>
      <c r="J134">
        <v>41</v>
      </c>
      <c r="K134">
        <v>107.143</v>
      </c>
      <c r="L134">
        <v>95</v>
      </c>
      <c r="M134">
        <v>101.64400000000001</v>
      </c>
      <c r="N134">
        <v>179</v>
      </c>
      <c r="O134">
        <v>105.52500000000001</v>
      </c>
      <c r="P134">
        <v>247</v>
      </c>
      <c r="Q134">
        <v>1.6183000000000001</v>
      </c>
      <c r="R134">
        <v>146</v>
      </c>
      <c r="S134">
        <f t="shared" si="50"/>
        <v>2.453593270664085E-2</v>
      </c>
      <c r="T134">
        <f t="shared" si="51"/>
        <v>144</v>
      </c>
      <c r="U134">
        <f t="shared" si="52"/>
        <v>757013.37073910097</v>
      </c>
      <c r="V134">
        <f t="shared" si="53"/>
        <v>132</v>
      </c>
      <c r="W134">
        <f t="shared" si="54"/>
        <v>26.19344564428873</v>
      </c>
      <c r="X134">
        <f t="shared" si="55"/>
        <v>299</v>
      </c>
      <c r="Y134">
        <f t="shared" si="56"/>
        <v>221.5</v>
      </c>
      <c r="Z134">
        <v>0.61050000000000004</v>
      </c>
      <c r="AA134">
        <f t="shared" si="57"/>
        <v>121</v>
      </c>
      <c r="AB134">
        <v>0.42880000000000001</v>
      </c>
      <c r="AC134">
        <f t="shared" si="58"/>
        <v>0.51965000000000006</v>
      </c>
      <c r="AD134">
        <f t="shared" si="59"/>
        <v>159</v>
      </c>
      <c r="AE134">
        <v>0.6099</v>
      </c>
      <c r="AF134">
        <f t="shared" si="60"/>
        <v>119</v>
      </c>
      <c r="AG134">
        <v>0.58160000000000001</v>
      </c>
      <c r="AH134">
        <f t="shared" si="61"/>
        <v>137</v>
      </c>
      <c r="AI134">
        <f t="shared" si="62"/>
        <v>152.08333333333334</v>
      </c>
      <c r="AJ134">
        <f>IF(C134=1,(AI134/Z134),REF)</f>
        <v>249.1127491127491</v>
      </c>
      <c r="AK134">
        <f t="shared" si="63"/>
        <v>132</v>
      </c>
      <c r="AL134">
        <f>IF(B134=1,(AI134/AC134),REF)</f>
        <v>292.66493473171045</v>
      </c>
      <c r="AM134">
        <f t="shared" si="64"/>
        <v>150</v>
      </c>
      <c r="AN134">
        <f t="shared" si="65"/>
        <v>132</v>
      </c>
      <c r="AO134" t="str">
        <f t="shared" si="66"/>
        <v>Drexel</v>
      </c>
      <c r="AP134">
        <f t="shared" si="67"/>
        <v>0.36693967975608627</v>
      </c>
      <c r="AQ134">
        <f t="shared" si="68"/>
        <v>0.30731414078122415</v>
      </c>
      <c r="AR134">
        <f t="shared" si="69"/>
        <v>0.64731752974007661</v>
      </c>
      <c r="AS134" t="str">
        <f t="shared" si="70"/>
        <v>Drexel</v>
      </c>
      <c r="AT134">
        <f t="shared" si="71"/>
        <v>133</v>
      </c>
      <c r="AU134">
        <f t="shared" si="72"/>
        <v>141.33333333333334</v>
      </c>
      <c r="AV134">
        <v>137</v>
      </c>
      <c r="AW134" t="str">
        <f t="shared" si="73"/>
        <v>Drexel</v>
      </c>
      <c r="AX134" t="str">
        <f t="shared" si="74"/>
        <v/>
      </c>
      <c r="AY134">
        <v>133</v>
      </c>
    </row>
    <row r="135" spans="2:51">
      <c r="B135">
        <v>1</v>
      </c>
      <c r="C135">
        <v>1</v>
      </c>
      <c r="D135" t="s">
        <v>286</v>
      </c>
      <c r="E135">
        <v>71.807900000000004</v>
      </c>
      <c r="F135">
        <v>69</v>
      </c>
      <c r="G135">
        <v>70.709900000000005</v>
      </c>
      <c r="H135">
        <v>81</v>
      </c>
      <c r="I135">
        <v>95.851900000000001</v>
      </c>
      <c r="J135">
        <v>274</v>
      </c>
      <c r="K135">
        <v>99.826499999999996</v>
      </c>
      <c r="L135">
        <v>221</v>
      </c>
      <c r="M135">
        <v>98.762600000000006</v>
      </c>
      <c r="N135">
        <v>98</v>
      </c>
      <c r="O135">
        <v>98.802999999999997</v>
      </c>
      <c r="P135">
        <v>112</v>
      </c>
      <c r="Q135">
        <v>1.02349</v>
      </c>
      <c r="R135">
        <v>154</v>
      </c>
      <c r="S135">
        <f t="shared" si="50"/>
        <v>1.4253306391079511E-2</v>
      </c>
      <c r="T135">
        <f t="shared" si="51"/>
        <v>153</v>
      </c>
      <c r="U135">
        <f t="shared" si="52"/>
        <v>715589.42744935781</v>
      </c>
      <c r="V135">
        <f t="shared" si="53"/>
        <v>174</v>
      </c>
      <c r="W135">
        <f t="shared" si="54"/>
        <v>21.650103867407477</v>
      </c>
      <c r="X135">
        <f t="shared" si="55"/>
        <v>71</v>
      </c>
      <c r="Y135">
        <f t="shared" si="56"/>
        <v>112</v>
      </c>
      <c r="Z135">
        <v>0.56299999999999994</v>
      </c>
      <c r="AA135">
        <f t="shared" si="57"/>
        <v>132</v>
      </c>
      <c r="AB135">
        <v>0.53759999999999997</v>
      </c>
      <c r="AC135">
        <f t="shared" si="58"/>
        <v>0.55030000000000001</v>
      </c>
      <c r="AD135">
        <f t="shared" si="59"/>
        <v>144</v>
      </c>
      <c r="AE135">
        <v>0.71089999999999998</v>
      </c>
      <c r="AF135">
        <f t="shared" si="60"/>
        <v>81</v>
      </c>
      <c r="AG135">
        <v>0.57450000000000001</v>
      </c>
      <c r="AH135">
        <f t="shared" si="61"/>
        <v>139</v>
      </c>
      <c r="AI135">
        <f t="shared" si="62"/>
        <v>133.83333333333334</v>
      </c>
      <c r="AJ135">
        <f>IF(C135=1,(AI135/Z135),REF)</f>
        <v>237.71462403789229</v>
      </c>
      <c r="AK135">
        <f t="shared" si="63"/>
        <v>129</v>
      </c>
      <c r="AL135">
        <f>IF(B135=1,(AI135/AC135),REF)</f>
        <v>243.20067841783271</v>
      </c>
      <c r="AM135">
        <f t="shared" si="64"/>
        <v>132</v>
      </c>
      <c r="AN135">
        <f t="shared" si="65"/>
        <v>129</v>
      </c>
      <c r="AO135" t="str">
        <f t="shared" si="66"/>
        <v>Santa Clara</v>
      </c>
      <c r="AP135">
        <f t="shared" si="67"/>
        <v>0.33997846569292384</v>
      </c>
      <c r="AQ135">
        <f t="shared" si="68"/>
        <v>0.33152151353868975</v>
      </c>
      <c r="AR135">
        <f t="shared" si="69"/>
        <v>0.64625870075280067</v>
      </c>
      <c r="AS135" t="str">
        <f t="shared" si="70"/>
        <v>Santa Clara</v>
      </c>
      <c r="AT135">
        <f t="shared" si="71"/>
        <v>134</v>
      </c>
      <c r="AU135">
        <f t="shared" si="72"/>
        <v>135.66666666666666</v>
      </c>
      <c r="AV135">
        <v>146</v>
      </c>
      <c r="AW135" t="str">
        <f t="shared" si="73"/>
        <v>Santa Clara</v>
      </c>
      <c r="AX135" t="str">
        <f t="shared" si="74"/>
        <v/>
      </c>
      <c r="AY135">
        <v>134</v>
      </c>
    </row>
    <row r="136" spans="2:51">
      <c r="B136">
        <v>1</v>
      </c>
      <c r="C136">
        <v>1</v>
      </c>
      <c r="D136" t="s">
        <v>84</v>
      </c>
      <c r="E136">
        <v>68.071700000000007</v>
      </c>
      <c r="F136">
        <v>222</v>
      </c>
      <c r="G136">
        <v>66.714600000000004</v>
      </c>
      <c r="H136">
        <v>268</v>
      </c>
      <c r="I136">
        <v>103.306</v>
      </c>
      <c r="J136">
        <v>129</v>
      </c>
      <c r="K136">
        <v>102.946</v>
      </c>
      <c r="L136">
        <v>161</v>
      </c>
      <c r="M136">
        <v>101.55500000000001</v>
      </c>
      <c r="N136">
        <v>176</v>
      </c>
      <c r="O136">
        <v>101.977</v>
      </c>
      <c r="P136">
        <v>177</v>
      </c>
      <c r="Q136">
        <v>0.96851100000000001</v>
      </c>
      <c r="R136">
        <v>156</v>
      </c>
      <c r="S136">
        <f t="shared" si="50"/>
        <v>1.4234990458589898E-2</v>
      </c>
      <c r="T136">
        <f t="shared" si="51"/>
        <v>154</v>
      </c>
      <c r="U136">
        <f t="shared" si="52"/>
        <v>721415.6342062772</v>
      </c>
      <c r="V136">
        <f t="shared" si="53"/>
        <v>163</v>
      </c>
      <c r="W136">
        <f t="shared" si="54"/>
        <v>24.023538362569621</v>
      </c>
      <c r="X136">
        <f t="shared" si="55"/>
        <v>189</v>
      </c>
      <c r="Y136">
        <f t="shared" si="56"/>
        <v>171.5</v>
      </c>
      <c r="Z136">
        <v>0.59379999999999999</v>
      </c>
      <c r="AA136">
        <f t="shared" si="57"/>
        <v>125</v>
      </c>
      <c r="AB136">
        <v>0.45450000000000002</v>
      </c>
      <c r="AC136">
        <f t="shared" si="58"/>
        <v>0.52415</v>
      </c>
      <c r="AD136">
        <f t="shared" si="59"/>
        <v>157</v>
      </c>
      <c r="AE136">
        <v>0.72</v>
      </c>
      <c r="AF136">
        <f t="shared" si="60"/>
        <v>76</v>
      </c>
      <c r="AG136">
        <v>0.52659999999999996</v>
      </c>
      <c r="AH136">
        <f t="shared" si="61"/>
        <v>155</v>
      </c>
      <c r="AI136">
        <f t="shared" si="62"/>
        <v>146.08333333333334</v>
      </c>
      <c r="AJ136">
        <f>IF(C136=1,(AI136/Z136),REF)</f>
        <v>246.0143707196587</v>
      </c>
      <c r="AK136">
        <f t="shared" si="63"/>
        <v>131</v>
      </c>
      <c r="AL136">
        <f>IF(B136=1,(AI136/AC136),REF)</f>
        <v>278.70520525294921</v>
      </c>
      <c r="AM136">
        <f t="shared" si="64"/>
        <v>145</v>
      </c>
      <c r="AN136">
        <f t="shared" si="65"/>
        <v>131</v>
      </c>
      <c r="AO136" t="str">
        <f t="shared" si="66"/>
        <v>Chattanooga</v>
      </c>
      <c r="AP136">
        <f t="shared" si="67"/>
        <v>0.35734914747420521</v>
      </c>
      <c r="AQ136">
        <f t="shared" si="68"/>
        <v>0.31149405617567788</v>
      </c>
      <c r="AR136">
        <f t="shared" si="69"/>
        <v>0.64523472062460219</v>
      </c>
      <c r="AS136" t="str">
        <f t="shared" si="70"/>
        <v>Chattanooga</v>
      </c>
      <c r="AT136">
        <f t="shared" si="71"/>
        <v>135</v>
      </c>
      <c r="AU136">
        <f t="shared" si="72"/>
        <v>141</v>
      </c>
      <c r="AV136">
        <v>141</v>
      </c>
      <c r="AW136" t="str">
        <f t="shared" si="73"/>
        <v>Chattanooga</v>
      </c>
      <c r="AX136" t="str">
        <f t="shared" si="74"/>
        <v/>
      </c>
      <c r="AY136">
        <v>135</v>
      </c>
    </row>
    <row r="137" spans="2:51">
      <c r="B137">
        <v>1</v>
      </c>
      <c r="C137">
        <v>1</v>
      </c>
      <c r="D137" t="s">
        <v>212</v>
      </c>
      <c r="E137">
        <v>67.165999999999997</v>
      </c>
      <c r="F137">
        <v>272</v>
      </c>
      <c r="G137">
        <v>65.594800000000006</v>
      </c>
      <c r="H137">
        <v>312</v>
      </c>
      <c r="I137">
        <v>100.374</v>
      </c>
      <c r="J137">
        <v>187</v>
      </c>
      <c r="K137">
        <v>100.16500000000001</v>
      </c>
      <c r="L137">
        <v>214</v>
      </c>
      <c r="M137">
        <v>94.537000000000006</v>
      </c>
      <c r="N137">
        <v>36</v>
      </c>
      <c r="O137">
        <v>96.269400000000005</v>
      </c>
      <c r="P137">
        <v>72</v>
      </c>
      <c r="Q137">
        <v>3.8955899999999999</v>
      </c>
      <c r="R137">
        <v>128</v>
      </c>
      <c r="S137">
        <f t="shared" si="50"/>
        <v>5.7999583122413156E-2</v>
      </c>
      <c r="T137">
        <f t="shared" si="51"/>
        <v>126</v>
      </c>
      <c r="U137">
        <f t="shared" si="52"/>
        <v>673878.30659435003</v>
      </c>
      <c r="V137">
        <f t="shared" si="53"/>
        <v>234</v>
      </c>
      <c r="W137">
        <f t="shared" si="54"/>
        <v>22.204026603513697</v>
      </c>
      <c r="X137">
        <f t="shared" si="55"/>
        <v>96</v>
      </c>
      <c r="Y137">
        <f t="shared" si="56"/>
        <v>111</v>
      </c>
      <c r="Z137">
        <v>0.57720000000000005</v>
      </c>
      <c r="AA137">
        <f t="shared" si="57"/>
        <v>129</v>
      </c>
      <c r="AB137">
        <v>0.53059999999999996</v>
      </c>
      <c r="AC137">
        <f t="shared" si="58"/>
        <v>0.55390000000000006</v>
      </c>
      <c r="AD137">
        <f t="shared" si="59"/>
        <v>142</v>
      </c>
      <c r="AE137">
        <v>0.60170000000000001</v>
      </c>
      <c r="AF137">
        <f t="shared" si="60"/>
        <v>124</v>
      </c>
      <c r="AG137">
        <v>0.17899999999999999</v>
      </c>
      <c r="AH137">
        <f t="shared" si="61"/>
        <v>293</v>
      </c>
      <c r="AI137">
        <f t="shared" si="62"/>
        <v>171.66666666666666</v>
      </c>
      <c r="AJ137">
        <f>IF(C137=1,(AI137/Z137),REF)</f>
        <v>297.41279741279737</v>
      </c>
      <c r="AK137">
        <f t="shared" si="63"/>
        <v>151</v>
      </c>
      <c r="AL137">
        <f>IF(B137=1,(AI137/AC137),REF)</f>
        <v>309.92357224529093</v>
      </c>
      <c r="AM137">
        <f t="shared" si="64"/>
        <v>158</v>
      </c>
      <c r="AN137">
        <f t="shared" si="65"/>
        <v>142</v>
      </c>
      <c r="AO137" t="str">
        <f t="shared" si="66"/>
        <v>Morehead St.</v>
      </c>
      <c r="AP137">
        <f t="shared" si="67"/>
        <v>0.34083090049637943</v>
      </c>
      <c r="AQ137">
        <f t="shared" si="68"/>
        <v>0.3256976208136938</v>
      </c>
      <c r="AR137">
        <f t="shared" si="69"/>
        <v>0.64434059963191537</v>
      </c>
      <c r="AS137" t="str">
        <f t="shared" si="70"/>
        <v>Morehead St.</v>
      </c>
      <c r="AT137">
        <f t="shared" si="71"/>
        <v>136</v>
      </c>
      <c r="AU137">
        <f t="shared" si="72"/>
        <v>140</v>
      </c>
      <c r="AV137">
        <v>143</v>
      </c>
      <c r="AW137" t="str">
        <f t="shared" si="73"/>
        <v>Morehead St.</v>
      </c>
      <c r="AX137" t="str">
        <f t="shared" si="74"/>
        <v/>
      </c>
      <c r="AY137">
        <v>136</v>
      </c>
    </row>
    <row r="138" spans="2:51">
      <c r="B138">
        <v>1</v>
      </c>
      <c r="C138">
        <v>1</v>
      </c>
      <c r="D138" t="s">
        <v>65</v>
      </c>
      <c r="E138">
        <v>75.511300000000006</v>
      </c>
      <c r="F138">
        <v>6</v>
      </c>
      <c r="G138">
        <v>73.593800000000002</v>
      </c>
      <c r="H138">
        <v>14</v>
      </c>
      <c r="I138">
        <v>107.685</v>
      </c>
      <c r="J138">
        <v>57</v>
      </c>
      <c r="K138">
        <v>103.68600000000001</v>
      </c>
      <c r="L138">
        <v>139</v>
      </c>
      <c r="M138">
        <v>98.126300000000001</v>
      </c>
      <c r="N138">
        <v>82</v>
      </c>
      <c r="O138">
        <v>103.97</v>
      </c>
      <c r="P138">
        <v>210</v>
      </c>
      <c r="Q138">
        <v>-0.28334199999999998</v>
      </c>
      <c r="R138">
        <v>174</v>
      </c>
      <c r="S138">
        <f t="shared" si="50"/>
        <v>-3.7610264953721073E-3</v>
      </c>
      <c r="T138">
        <f t="shared" si="51"/>
        <v>172</v>
      </c>
      <c r="U138">
        <f t="shared" si="52"/>
        <v>811805.87188653497</v>
      </c>
      <c r="V138">
        <f t="shared" si="53"/>
        <v>80</v>
      </c>
      <c r="W138">
        <f t="shared" si="54"/>
        <v>22.337827004817143</v>
      </c>
      <c r="X138">
        <f t="shared" si="55"/>
        <v>104</v>
      </c>
      <c r="Y138">
        <f t="shared" si="56"/>
        <v>138</v>
      </c>
      <c r="Z138">
        <v>0.54420000000000002</v>
      </c>
      <c r="AA138">
        <f t="shared" si="57"/>
        <v>140</v>
      </c>
      <c r="AB138">
        <v>0.56799999999999995</v>
      </c>
      <c r="AC138">
        <f t="shared" si="58"/>
        <v>0.55610000000000004</v>
      </c>
      <c r="AD138">
        <f t="shared" si="59"/>
        <v>140</v>
      </c>
      <c r="AE138">
        <v>0.45079999999999998</v>
      </c>
      <c r="AF138">
        <f t="shared" si="60"/>
        <v>180</v>
      </c>
      <c r="AG138">
        <v>0.72330000000000005</v>
      </c>
      <c r="AH138">
        <f t="shared" si="61"/>
        <v>93</v>
      </c>
      <c r="AI138">
        <f t="shared" si="62"/>
        <v>133.83333333333334</v>
      </c>
      <c r="AJ138">
        <f>IF(C138=1,(AI138/Z138),REF)</f>
        <v>245.92674261913513</v>
      </c>
      <c r="AK138">
        <f t="shared" si="63"/>
        <v>130</v>
      </c>
      <c r="AL138">
        <f>IF(B138=1,(AI138/AC138),REF)</f>
        <v>240.66414913384884</v>
      </c>
      <c r="AM138">
        <f t="shared" si="64"/>
        <v>131</v>
      </c>
      <c r="AN138">
        <f t="shared" si="65"/>
        <v>130</v>
      </c>
      <c r="AO138" t="str">
        <f t="shared" si="66"/>
        <v>Bryant</v>
      </c>
      <c r="AP138">
        <f t="shared" si="67"/>
        <v>0.32751150932585088</v>
      </c>
      <c r="AQ138">
        <f t="shared" si="68"/>
        <v>0.33536708573556856</v>
      </c>
      <c r="AR138">
        <f t="shared" si="69"/>
        <v>0.64292690436560729</v>
      </c>
      <c r="AS138" t="str">
        <f t="shared" si="70"/>
        <v>Bryant</v>
      </c>
      <c r="AT138">
        <f t="shared" si="71"/>
        <v>137</v>
      </c>
      <c r="AU138">
        <f t="shared" si="72"/>
        <v>135.66666666666666</v>
      </c>
      <c r="AV138">
        <v>128</v>
      </c>
      <c r="AW138" t="str">
        <f t="shared" si="73"/>
        <v>Bryant</v>
      </c>
      <c r="AX138" t="str">
        <f t="shared" si="74"/>
        <v/>
      </c>
      <c r="AY138">
        <v>137</v>
      </c>
    </row>
    <row r="139" spans="2:51">
      <c r="B139">
        <v>1</v>
      </c>
      <c r="C139">
        <v>1</v>
      </c>
      <c r="D139" t="s">
        <v>368</v>
      </c>
      <c r="E139">
        <v>71.548100000000005</v>
      </c>
      <c r="F139">
        <v>80</v>
      </c>
      <c r="G139">
        <v>72.162000000000006</v>
      </c>
      <c r="H139">
        <v>33</v>
      </c>
      <c r="I139">
        <v>110.73</v>
      </c>
      <c r="J139">
        <v>24</v>
      </c>
      <c r="K139">
        <v>106.995</v>
      </c>
      <c r="L139">
        <v>97</v>
      </c>
      <c r="M139">
        <v>99.128</v>
      </c>
      <c r="N139">
        <v>111</v>
      </c>
      <c r="O139">
        <v>103.053</v>
      </c>
      <c r="P139">
        <v>195</v>
      </c>
      <c r="Q139">
        <v>3.9424000000000001</v>
      </c>
      <c r="R139">
        <v>127</v>
      </c>
      <c r="S139">
        <f t="shared" si="50"/>
        <v>5.5095802683789045E-2</v>
      </c>
      <c r="T139">
        <f t="shared" si="51"/>
        <v>127</v>
      </c>
      <c r="U139">
        <f t="shared" si="52"/>
        <v>819077.64222170261</v>
      </c>
      <c r="V139">
        <f t="shared" si="53"/>
        <v>75</v>
      </c>
      <c r="W139">
        <f t="shared" si="54"/>
        <v>23.243360459082318</v>
      </c>
      <c r="X139">
        <f t="shared" si="55"/>
        <v>156</v>
      </c>
      <c r="Y139">
        <f t="shared" si="56"/>
        <v>141.5</v>
      </c>
      <c r="Z139">
        <v>0.50580000000000003</v>
      </c>
      <c r="AA139">
        <f t="shared" si="57"/>
        <v>154</v>
      </c>
      <c r="AB139">
        <v>0.68759999999999999</v>
      </c>
      <c r="AC139">
        <f t="shared" si="58"/>
        <v>0.59670000000000001</v>
      </c>
      <c r="AD139">
        <f t="shared" si="59"/>
        <v>123</v>
      </c>
      <c r="AE139">
        <v>0.35210000000000002</v>
      </c>
      <c r="AF139">
        <f t="shared" si="60"/>
        <v>220</v>
      </c>
      <c r="AG139">
        <v>0.57430000000000003</v>
      </c>
      <c r="AH139">
        <f t="shared" si="61"/>
        <v>140</v>
      </c>
      <c r="AI139">
        <f t="shared" si="62"/>
        <v>137.75</v>
      </c>
      <c r="AJ139">
        <f>IF(C139=1,(AI139/Z139),REF)</f>
        <v>272.34084618426255</v>
      </c>
      <c r="AK139">
        <f t="shared" si="63"/>
        <v>139</v>
      </c>
      <c r="AL139">
        <f>IF(B139=1,(AI139/AC139),REF)</f>
        <v>230.85302497067204</v>
      </c>
      <c r="AM139">
        <f t="shared" si="64"/>
        <v>128</v>
      </c>
      <c r="AN139">
        <f t="shared" si="65"/>
        <v>123</v>
      </c>
      <c r="AO139" t="str">
        <f t="shared" si="66"/>
        <v>Weber St.</v>
      </c>
      <c r="AP139">
        <f t="shared" si="67"/>
        <v>0.30131180807147656</v>
      </c>
      <c r="AQ139">
        <f t="shared" si="68"/>
        <v>0.36135258240455637</v>
      </c>
      <c r="AR139">
        <f t="shared" si="69"/>
        <v>0.64284379337358966</v>
      </c>
      <c r="AS139" t="str">
        <f t="shared" si="70"/>
        <v>Weber St.</v>
      </c>
      <c r="AT139">
        <f t="shared" si="71"/>
        <v>138</v>
      </c>
      <c r="AU139">
        <f t="shared" si="72"/>
        <v>128</v>
      </c>
      <c r="AV139">
        <v>124</v>
      </c>
      <c r="AW139" t="str">
        <f t="shared" si="73"/>
        <v>Weber St.</v>
      </c>
      <c r="AX139" t="str">
        <f t="shared" si="74"/>
        <v/>
      </c>
      <c r="AY139">
        <v>138</v>
      </c>
    </row>
    <row r="140" spans="2:51">
      <c r="B140">
        <v>1</v>
      </c>
      <c r="C140">
        <v>1</v>
      </c>
      <c r="D140" t="s">
        <v>223</v>
      </c>
      <c r="E140">
        <v>65.523499999999999</v>
      </c>
      <c r="F140">
        <v>321</v>
      </c>
      <c r="G140">
        <v>64.961500000000001</v>
      </c>
      <c r="H140">
        <v>324</v>
      </c>
      <c r="I140">
        <v>105.508</v>
      </c>
      <c r="J140">
        <v>87</v>
      </c>
      <c r="K140">
        <v>103.61199999999999</v>
      </c>
      <c r="L140">
        <v>141</v>
      </c>
      <c r="M140">
        <v>100.252</v>
      </c>
      <c r="N140">
        <v>138</v>
      </c>
      <c r="O140">
        <v>102.934</v>
      </c>
      <c r="P140">
        <v>192</v>
      </c>
      <c r="Q140">
        <v>0.67853600000000003</v>
      </c>
      <c r="R140">
        <v>160</v>
      </c>
      <c r="S140">
        <f t="shared" si="50"/>
        <v>1.034743260051733E-2</v>
      </c>
      <c r="T140">
        <f t="shared" si="51"/>
        <v>159</v>
      </c>
      <c r="U140">
        <f t="shared" si="52"/>
        <v>703424.03162578389</v>
      </c>
      <c r="V140">
        <f t="shared" si="53"/>
        <v>191</v>
      </c>
      <c r="W140">
        <f t="shared" si="54"/>
        <v>25.333609500928986</v>
      </c>
      <c r="X140">
        <f t="shared" si="55"/>
        <v>254</v>
      </c>
      <c r="Y140">
        <f t="shared" si="56"/>
        <v>206.5</v>
      </c>
      <c r="Z140">
        <v>0.5575</v>
      </c>
      <c r="AA140">
        <f t="shared" si="57"/>
        <v>135</v>
      </c>
      <c r="AB140">
        <v>0.57269999999999999</v>
      </c>
      <c r="AC140">
        <f t="shared" si="58"/>
        <v>0.56509999999999994</v>
      </c>
      <c r="AD140">
        <f t="shared" si="59"/>
        <v>136</v>
      </c>
      <c r="AE140">
        <v>0.60089999999999999</v>
      </c>
      <c r="AF140">
        <f t="shared" si="60"/>
        <v>127</v>
      </c>
      <c r="AG140">
        <v>0.31240000000000001</v>
      </c>
      <c r="AH140">
        <f t="shared" si="61"/>
        <v>226</v>
      </c>
      <c r="AI140">
        <f t="shared" si="62"/>
        <v>174.25</v>
      </c>
      <c r="AJ140">
        <f>IF(C140=1,(AI140/Z140),REF)</f>
        <v>312.55605381165918</v>
      </c>
      <c r="AK140">
        <f t="shared" si="63"/>
        <v>154</v>
      </c>
      <c r="AL140">
        <f>IF(B140=1,(AI140/AC140),REF)</f>
        <v>308.35250398159621</v>
      </c>
      <c r="AM140">
        <f t="shared" si="64"/>
        <v>156</v>
      </c>
      <c r="AN140">
        <f t="shared" si="65"/>
        <v>136</v>
      </c>
      <c r="AO140" t="str">
        <f t="shared" si="66"/>
        <v>New Mexico St.</v>
      </c>
      <c r="AP140">
        <f t="shared" si="67"/>
        <v>0.32756740858264499</v>
      </c>
      <c r="AQ140">
        <f t="shared" si="68"/>
        <v>0.33245222295404031</v>
      </c>
      <c r="AR140">
        <f t="shared" si="69"/>
        <v>0.64181630078576291</v>
      </c>
      <c r="AS140" t="str">
        <f t="shared" si="70"/>
        <v>New Mexico St.</v>
      </c>
      <c r="AT140">
        <f t="shared" si="71"/>
        <v>139</v>
      </c>
      <c r="AU140">
        <f t="shared" si="72"/>
        <v>137</v>
      </c>
      <c r="AV140">
        <v>134</v>
      </c>
      <c r="AW140" t="str">
        <f t="shared" si="73"/>
        <v>New Mexico St.</v>
      </c>
      <c r="AX140" t="str">
        <f t="shared" si="74"/>
        <v/>
      </c>
      <c r="AY140">
        <v>139</v>
      </c>
    </row>
    <row r="141" spans="2:51">
      <c r="B141">
        <v>1</v>
      </c>
      <c r="C141">
        <v>1</v>
      </c>
      <c r="D141" t="s">
        <v>255</v>
      </c>
      <c r="E141">
        <v>68.671999999999997</v>
      </c>
      <c r="F141">
        <v>192</v>
      </c>
      <c r="G141">
        <v>67.258700000000005</v>
      </c>
      <c r="H141">
        <v>240</v>
      </c>
      <c r="I141">
        <v>97.935199999999995</v>
      </c>
      <c r="J141">
        <v>237</v>
      </c>
      <c r="K141">
        <v>103.15</v>
      </c>
      <c r="L141">
        <v>154</v>
      </c>
      <c r="M141">
        <v>101.339</v>
      </c>
      <c r="N141">
        <v>166</v>
      </c>
      <c r="O141">
        <v>98.260499999999993</v>
      </c>
      <c r="P141">
        <v>100</v>
      </c>
      <c r="Q141">
        <v>4.8892100000000003</v>
      </c>
      <c r="R141">
        <v>123</v>
      </c>
      <c r="S141">
        <f t="shared" si="50"/>
        <v>7.1200780521901388E-2</v>
      </c>
      <c r="T141">
        <f t="shared" si="51"/>
        <v>121</v>
      </c>
      <c r="U141">
        <f t="shared" si="52"/>
        <v>730664.75792</v>
      </c>
      <c r="V141">
        <f t="shared" si="53"/>
        <v>153</v>
      </c>
      <c r="W141">
        <f t="shared" si="54"/>
        <v>22.440196502696811</v>
      </c>
      <c r="X141">
        <f t="shared" si="55"/>
        <v>108</v>
      </c>
      <c r="Y141">
        <f t="shared" si="56"/>
        <v>114.5</v>
      </c>
      <c r="Z141">
        <v>0.44969999999999999</v>
      </c>
      <c r="AA141">
        <f t="shared" si="57"/>
        <v>178</v>
      </c>
      <c r="AB141">
        <v>0.81010000000000004</v>
      </c>
      <c r="AC141">
        <f t="shared" si="58"/>
        <v>0.62990000000000002</v>
      </c>
      <c r="AD141">
        <f t="shared" si="59"/>
        <v>116</v>
      </c>
      <c r="AE141">
        <v>0.59160000000000001</v>
      </c>
      <c r="AF141">
        <f t="shared" si="60"/>
        <v>129</v>
      </c>
      <c r="AG141">
        <v>0.63759999999999994</v>
      </c>
      <c r="AH141">
        <f t="shared" si="61"/>
        <v>119</v>
      </c>
      <c r="AI141">
        <f t="shared" si="62"/>
        <v>125.41666666666667</v>
      </c>
      <c r="AJ141">
        <f>IF(C141=1,(AI141/Z141),REF)</f>
        <v>278.88963012378622</v>
      </c>
      <c r="AK141">
        <f t="shared" si="63"/>
        <v>143</v>
      </c>
      <c r="AL141">
        <f>IF(B141=1,(AI141/AC141),REF)</f>
        <v>199.10567814997088</v>
      </c>
      <c r="AM141">
        <f t="shared" si="64"/>
        <v>116</v>
      </c>
      <c r="AN141">
        <f t="shared" si="65"/>
        <v>116</v>
      </c>
      <c r="AO141" t="str">
        <f t="shared" si="66"/>
        <v>Pacific</v>
      </c>
      <c r="AP141">
        <f t="shared" si="67"/>
        <v>0.26725648715423345</v>
      </c>
      <c r="AQ141">
        <f t="shared" si="68"/>
        <v>0.38714345868786942</v>
      </c>
      <c r="AR141">
        <f t="shared" si="69"/>
        <v>0.63962481390216475</v>
      </c>
      <c r="AS141" t="str">
        <f t="shared" si="70"/>
        <v>Pacific</v>
      </c>
      <c r="AT141">
        <f t="shared" si="71"/>
        <v>140</v>
      </c>
      <c r="AU141">
        <f t="shared" si="72"/>
        <v>124</v>
      </c>
      <c r="AV141">
        <v>125</v>
      </c>
      <c r="AW141" t="str">
        <f t="shared" si="73"/>
        <v>Pacific</v>
      </c>
      <c r="AX141" t="str">
        <f t="shared" si="74"/>
        <v/>
      </c>
      <c r="AY141">
        <v>140</v>
      </c>
    </row>
    <row r="142" spans="2:51">
      <c r="B142">
        <v>1</v>
      </c>
      <c r="C142">
        <v>1</v>
      </c>
      <c r="D142" t="s">
        <v>57</v>
      </c>
      <c r="E142">
        <v>65.429199999999994</v>
      </c>
      <c r="F142">
        <v>322</v>
      </c>
      <c r="G142">
        <v>64.688900000000004</v>
      </c>
      <c r="H142">
        <v>333</v>
      </c>
      <c r="I142">
        <v>111.008</v>
      </c>
      <c r="J142">
        <v>23</v>
      </c>
      <c r="K142">
        <v>107.357</v>
      </c>
      <c r="L142">
        <v>90</v>
      </c>
      <c r="M142">
        <v>104.34</v>
      </c>
      <c r="N142">
        <v>245</v>
      </c>
      <c r="O142">
        <v>108.607</v>
      </c>
      <c r="P142">
        <v>302</v>
      </c>
      <c r="Q142">
        <v>-1.2502500000000001</v>
      </c>
      <c r="R142">
        <v>183</v>
      </c>
      <c r="S142">
        <f t="shared" si="50"/>
        <v>-1.9104619955616148E-2</v>
      </c>
      <c r="T142">
        <f t="shared" si="51"/>
        <v>181</v>
      </c>
      <c r="U142">
        <f t="shared" si="52"/>
        <v>754105.90970771073</v>
      </c>
      <c r="V142">
        <f t="shared" si="53"/>
        <v>136</v>
      </c>
      <c r="W142">
        <f t="shared" si="54"/>
        <v>27.644000862560166</v>
      </c>
      <c r="X142">
        <f t="shared" si="55"/>
        <v>330</v>
      </c>
      <c r="Y142">
        <f t="shared" si="56"/>
        <v>255.5</v>
      </c>
      <c r="Z142">
        <v>0.62819999999999998</v>
      </c>
      <c r="AA142">
        <f t="shared" si="57"/>
        <v>112</v>
      </c>
      <c r="AB142">
        <v>0.34200000000000003</v>
      </c>
      <c r="AC142">
        <f t="shared" si="58"/>
        <v>0.48509999999999998</v>
      </c>
      <c r="AD142">
        <f t="shared" si="59"/>
        <v>174</v>
      </c>
      <c r="AE142">
        <v>0.62329999999999997</v>
      </c>
      <c r="AF142">
        <f t="shared" si="60"/>
        <v>116</v>
      </c>
      <c r="AG142">
        <v>0.4143</v>
      </c>
      <c r="AH142">
        <f t="shared" si="61"/>
        <v>194</v>
      </c>
      <c r="AI142">
        <f t="shared" si="62"/>
        <v>176.08333333333334</v>
      </c>
      <c r="AJ142">
        <f>IF(C142=1,(AI142/Z142),REF)</f>
        <v>280.29820651597157</v>
      </c>
      <c r="AK142">
        <f t="shared" si="63"/>
        <v>144</v>
      </c>
      <c r="AL142">
        <f>IF(B142=1,(AI142/AC142),REF)</f>
        <v>362.98357726929157</v>
      </c>
      <c r="AM142">
        <f t="shared" si="64"/>
        <v>175</v>
      </c>
      <c r="AN142">
        <f t="shared" si="65"/>
        <v>144</v>
      </c>
      <c r="AO142" t="str">
        <f t="shared" si="66"/>
        <v>Bellarmine</v>
      </c>
      <c r="AP142">
        <f t="shared" si="67"/>
        <v>0.37315090988264837</v>
      </c>
      <c r="AQ142">
        <f t="shared" si="68"/>
        <v>0.28077036001154482</v>
      </c>
      <c r="AR142">
        <f t="shared" si="69"/>
        <v>0.63943762548354321</v>
      </c>
      <c r="AS142" t="str">
        <f t="shared" si="70"/>
        <v>Bellarmine</v>
      </c>
      <c r="AT142">
        <f t="shared" si="71"/>
        <v>141</v>
      </c>
      <c r="AU142">
        <f t="shared" si="72"/>
        <v>153</v>
      </c>
      <c r="AV142">
        <v>148</v>
      </c>
      <c r="AW142" t="str">
        <f t="shared" si="73"/>
        <v>Bellarmine</v>
      </c>
      <c r="AX142" t="str">
        <f t="shared" si="74"/>
        <v/>
      </c>
      <c r="AY142">
        <v>141</v>
      </c>
    </row>
    <row r="143" spans="2:51">
      <c r="B143">
        <v>1</v>
      </c>
      <c r="C143">
        <v>1</v>
      </c>
      <c r="D143" t="s">
        <v>108</v>
      </c>
      <c r="E143">
        <v>67.118799999999993</v>
      </c>
      <c r="F143">
        <v>274</v>
      </c>
      <c r="G143">
        <v>65.696299999999994</v>
      </c>
      <c r="H143">
        <v>309</v>
      </c>
      <c r="I143">
        <v>101.85299999999999</v>
      </c>
      <c r="J143">
        <v>158</v>
      </c>
      <c r="K143">
        <v>103.074</v>
      </c>
      <c r="L143">
        <v>155</v>
      </c>
      <c r="M143">
        <v>99.971100000000007</v>
      </c>
      <c r="N143">
        <v>130</v>
      </c>
      <c r="O143">
        <v>98.819500000000005</v>
      </c>
      <c r="P143">
        <v>113</v>
      </c>
      <c r="Q143">
        <v>4.2545299999999999</v>
      </c>
      <c r="R143">
        <v>126</v>
      </c>
      <c r="S143">
        <f t="shared" si="50"/>
        <v>6.3387605261118987E-2</v>
      </c>
      <c r="T143">
        <f t="shared" si="51"/>
        <v>125</v>
      </c>
      <c r="U143">
        <f t="shared" si="52"/>
        <v>713086.87572974863</v>
      </c>
      <c r="V143">
        <f t="shared" si="53"/>
        <v>180</v>
      </c>
      <c r="W143">
        <f t="shared" si="54"/>
        <v>23.16882771810657</v>
      </c>
      <c r="X143">
        <f t="shared" si="55"/>
        <v>149</v>
      </c>
      <c r="Y143">
        <f t="shared" si="56"/>
        <v>137</v>
      </c>
      <c r="Z143">
        <v>0.51859999999999995</v>
      </c>
      <c r="AA143">
        <f t="shared" si="57"/>
        <v>150</v>
      </c>
      <c r="AB143">
        <v>0.62790000000000001</v>
      </c>
      <c r="AC143">
        <f t="shared" si="58"/>
        <v>0.57325000000000004</v>
      </c>
      <c r="AD143">
        <f t="shared" si="59"/>
        <v>132</v>
      </c>
      <c r="AE143">
        <v>0.47710000000000002</v>
      </c>
      <c r="AF143">
        <f t="shared" si="60"/>
        <v>172</v>
      </c>
      <c r="AG143">
        <v>0.45300000000000001</v>
      </c>
      <c r="AH143">
        <f t="shared" si="61"/>
        <v>181</v>
      </c>
      <c r="AI143">
        <f t="shared" si="62"/>
        <v>154.5</v>
      </c>
      <c r="AJ143">
        <f>IF(C143=1,(AI143/Z143),REF)</f>
        <v>297.91747011183958</v>
      </c>
      <c r="AK143">
        <f t="shared" si="63"/>
        <v>152</v>
      </c>
      <c r="AL143">
        <f>IF(B143=1,(AI143/AC143),REF)</f>
        <v>269.51591801133884</v>
      </c>
      <c r="AM143">
        <f t="shared" si="64"/>
        <v>142</v>
      </c>
      <c r="AN143">
        <f t="shared" si="65"/>
        <v>132</v>
      </c>
      <c r="AO143" t="str">
        <f t="shared" si="66"/>
        <v>East Tennessee St.</v>
      </c>
      <c r="AP143">
        <f t="shared" si="67"/>
        <v>0.30617626444388202</v>
      </c>
      <c r="AQ143">
        <f t="shared" si="68"/>
        <v>0.34181750767300406</v>
      </c>
      <c r="AR143">
        <f t="shared" si="69"/>
        <v>0.63711280596166409</v>
      </c>
      <c r="AS143" t="str">
        <f t="shared" si="70"/>
        <v>East Tennessee St.</v>
      </c>
      <c r="AT143">
        <f t="shared" si="71"/>
        <v>142</v>
      </c>
      <c r="AU143">
        <f t="shared" si="72"/>
        <v>135.33333333333334</v>
      </c>
      <c r="AV143">
        <v>138</v>
      </c>
      <c r="AW143" t="str">
        <f t="shared" si="73"/>
        <v>East Tennessee St.</v>
      </c>
      <c r="AX143" t="str">
        <f t="shared" si="74"/>
        <v/>
      </c>
      <c r="AY143">
        <v>142</v>
      </c>
    </row>
    <row r="144" spans="2:51">
      <c r="B144">
        <v>1</v>
      </c>
      <c r="C144">
        <v>1</v>
      </c>
      <c r="D144" t="s">
        <v>354</v>
      </c>
      <c r="E144">
        <v>68.079800000000006</v>
      </c>
      <c r="F144">
        <v>220</v>
      </c>
      <c r="G144">
        <v>68.145300000000006</v>
      </c>
      <c r="H144">
        <v>191</v>
      </c>
      <c r="I144">
        <v>100.014</v>
      </c>
      <c r="J144">
        <v>195</v>
      </c>
      <c r="K144">
        <v>103.17400000000001</v>
      </c>
      <c r="L144">
        <v>153</v>
      </c>
      <c r="M144">
        <v>100.361</v>
      </c>
      <c r="N144">
        <v>140</v>
      </c>
      <c r="O144">
        <v>100.407</v>
      </c>
      <c r="P144">
        <v>134</v>
      </c>
      <c r="Q144">
        <v>2.7667799999999998</v>
      </c>
      <c r="R144">
        <v>135</v>
      </c>
      <c r="S144">
        <f t="shared" si="50"/>
        <v>4.064348015123443E-2</v>
      </c>
      <c r="T144">
        <f t="shared" si="51"/>
        <v>134</v>
      </c>
      <c r="U144">
        <f t="shared" si="52"/>
        <v>724700.91173522489</v>
      </c>
      <c r="V144">
        <f t="shared" si="53"/>
        <v>160</v>
      </c>
      <c r="W144">
        <f t="shared" si="54"/>
        <v>23.431717070677102</v>
      </c>
      <c r="X144">
        <f t="shared" si="55"/>
        <v>163</v>
      </c>
      <c r="Y144">
        <f t="shared" si="56"/>
        <v>148.5</v>
      </c>
      <c r="Z144">
        <v>0.48670000000000002</v>
      </c>
      <c r="AA144">
        <f t="shared" si="57"/>
        <v>165</v>
      </c>
      <c r="AB144">
        <v>0.69269999999999998</v>
      </c>
      <c r="AC144">
        <f t="shared" si="58"/>
        <v>0.5897</v>
      </c>
      <c r="AD144">
        <f t="shared" si="59"/>
        <v>124</v>
      </c>
      <c r="AE144">
        <v>0.52029999999999998</v>
      </c>
      <c r="AF144">
        <f t="shared" si="60"/>
        <v>157</v>
      </c>
      <c r="AG144">
        <v>0.76180000000000003</v>
      </c>
      <c r="AH144">
        <f t="shared" si="61"/>
        <v>83</v>
      </c>
      <c r="AI144">
        <f t="shared" si="62"/>
        <v>134.41666666666666</v>
      </c>
      <c r="AJ144">
        <f>IF(C144=1,(AI144/Z144),REF)</f>
        <v>276.17971371823842</v>
      </c>
      <c r="AK144">
        <f t="shared" si="63"/>
        <v>141</v>
      </c>
      <c r="AL144">
        <f>IF(B144=1,(AI144/AC144),REF)</f>
        <v>227.9407608388446</v>
      </c>
      <c r="AM144">
        <f t="shared" si="64"/>
        <v>125</v>
      </c>
      <c r="AN144">
        <f t="shared" si="65"/>
        <v>124</v>
      </c>
      <c r="AO144" t="str">
        <f t="shared" si="66"/>
        <v>UTEP</v>
      </c>
      <c r="AP144">
        <f t="shared" si="67"/>
        <v>0.28952813544084949</v>
      </c>
      <c r="AQ144">
        <f t="shared" si="68"/>
        <v>0.35756714781243948</v>
      </c>
      <c r="AR144">
        <f t="shared" si="69"/>
        <v>0.63675929820905119</v>
      </c>
      <c r="AS144" t="str">
        <f t="shared" si="70"/>
        <v>UTEP</v>
      </c>
      <c r="AT144">
        <f t="shared" si="71"/>
        <v>143</v>
      </c>
      <c r="AU144">
        <f t="shared" si="72"/>
        <v>130.33333333333334</v>
      </c>
      <c r="AV144">
        <v>132</v>
      </c>
      <c r="AW144" t="str">
        <f t="shared" si="73"/>
        <v>UTEP</v>
      </c>
      <c r="AX144" t="str">
        <f t="shared" si="74"/>
        <v/>
      </c>
      <c r="AY144">
        <v>143</v>
      </c>
    </row>
    <row r="145" spans="2:52">
      <c r="B145">
        <v>1</v>
      </c>
      <c r="C145">
        <v>1</v>
      </c>
      <c r="D145" s="3" t="s">
        <v>252</v>
      </c>
      <c r="E145" s="3">
        <v>72.790199999999999</v>
      </c>
      <c r="F145" s="3">
        <v>37</v>
      </c>
      <c r="G145" s="3">
        <v>71.764600000000002</v>
      </c>
      <c r="H145" s="3">
        <v>47</v>
      </c>
      <c r="I145" s="3">
        <v>108.965</v>
      </c>
      <c r="J145" s="3">
        <v>37</v>
      </c>
      <c r="K145" s="3">
        <v>108.65600000000001</v>
      </c>
      <c r="L145" s="3">
        <v>74</v>
      </c>
      <c r="M145" s="3">
        <v>106.738</v>
      </c>
      <c r="N145" s="3">
        <v>283</v>
      </c>
      <c r="O145" s="3">
        <v>107.44</v>
      </c>
      <c r="P145" s="3">
        <v>285</v>
      </c>
      <c r="Q145" s="3">
        <v>1.2162200000000001</v>
      </c>
      <c r="R145" s="3">
        <v>152</v>
      </c>
      <c r="S145">
        <f t="shared" si="50"/>
        <v>1.6705545526733107E-2</v>
      </c>
      <c r="T145">
        <f t="shared" si="51"/>
        <v>152</v>
      </c>
      <c r="U145">
        <f t="shared" si="52"/>
        <v>859370.2972227073</v>
      </c>
      <c r="V145">
        <f t="shared" si="53"/>
        <v>40</v>
      </c>
      <c r="W145">
        <f t="shared" si="54"/>
        <v>24.422644441013375</v>
      </c>
      <c r="X145">
        <f t="shared" si="55"/>
        <v>208</v>
      </c>
      <c r="Y145">
        <f t="shared" si="56"/>
        <v>180</v>
      </c>
      <c r="Z145" s="3">
        <v>0.56289999999999996</v>
      </c>
      <c r="AA145">
        <f t="shared" si="57"/>
        <v>133</v>
      </c>
      <c r="AB145" s="3">
        <v>0.44379999999999997</v>
      </c>
      <c r="AC145" s="3">
        <f t="shared" si="58"/>
        <v>0.50334999999999996</v>
      </c>
      <c r="AD145">
        <f t="shared" si="59"/>
        <v>167</v>
      </c>
      <c r="AE145">
        <v>0.64229999999999998</v>
      </c>
      <c r="AF145">
        <f t="shared" si="60"/>
        <v>108</v>
      </c>
      <c r="AG145">
        <v>0.61219999999999997</v>
      </c>
      <c r="AH145">
        <f t="shared" si="61"/>
        <v>127</v>
      </c>
      <c r="AI145">
        <f t="shared" si="62"/>
        <v>129</v>
      </c>
      <c r="AJ145" s="3">
        <f>IF(C145=1,(AI145/Z145),REF)</f>
        <v>229.17036773849708</v>
      </c>
      <c r="AK145">
        <f t="shared" si="63"/>
        <v>126</v>
      </c>
      <c r="AL145" s="3">
        <f>IF(B145=1,(AI145/AC145),REF)</f>
        <v>256.28290453958482</v>
      </c>
      <c r="AM145">
        <f t="shared" si="64"/>
        <v>137</v>
      </c>
      <c r="AN145" s="3">
        <f t="shared" si="65"/>
        <v>126</v>
      </c>
      <c r="AO145" s="3" t="str">
        <f t="shared" si="66"/>
        <v>Oral Roberts</v>
      </c>
      <c r="AP145" s="3">
        <f t="shared" si="67"/>
        <v>0.34116463597122837</v>
      </c>
      <c r="AQ145" s="3">
        <f t="shared" si="68"/>
        <v>0.30165240423319944</v>
      </c>
      <c r="AR145">
        <f t="shared" si="69"/>
        <v>0.63507198349749217</v>
      </c>
      <c r="AS145" s="414" t="str">
        <f t="shared" si="70"/>
        <v>Oral Roberts</v>
      </c>
      <c r="AT145">
        <f t="shared" si="71"/>
        <v>144</v>
      </c>
      <c r="AU145" s="414">
        <f t="shared" si="72"/>
        <v>145.66666666666666</v>
      </c>
      <c r="AV145">
        <v>159</v>
      </c>
      <c r="AW145" s="3" t="str">
        <f t="shared" si="73"/>
        <v>Oral Roberts</v>
      </c>
      <c r="AX145" t="str">
        <f t="shared" si="74"/>
        <v/>
      </c>
      <c r="AY145">
        <v>144</v>
      </c>
      <c r="AZ145">
        <v>2</v>
      </c>
    </row>
    <row r="146" spans="2:52">
      <c r="B146">
        <v>1</v>
      </c>
      <c r="C146">
        <v>1</v>
      </c>
      <c r="D146" t="s">
        <v>164</v>
      </c>
      <c r="E146">
        <v>66.316500000000005</v>
      </c>
      <c r="F146">
        <v>296</v>
      </c>
      <c r="G146">
        <v>65.766900000000007</v>
      </c>
      <c r="H146">
        <v>307</v>
      </c>
      <c r="I146">
        <v>93.037899999999993</v>
      </c>
      <c r="J146">
        <v>312</v>
      </c>
      <c r="K146">
        <v>99.092399999999998</v>
      </c>
      <c r="L146">
        <v>234</v>
      </c>
      <c r="M146">
        <v>105.096</v>
      </c>
      <c r="N146">
        <v>262</v>
      </c>
      <c r="O146">
        <v>98.2286</v>
      </c>
      <c r="P146">
        <v>99</v>
      </c>
      <c r="Q146">
        <v>0.86375999999999997</v>
      </c>
      <c r="R146">
        <v>157</v>
      </c>
      <c r="S146">
        <f t="shared" si="50"/>
        <v>1.3025415997526974E-2</v>
      </c>
      <c r="T146">
        <f t="shared" si="51"/>
        <v>156</v>
      </c>
      <c r="U146">
        <f t="shared" si="52"/>
        <v>651181.85632516106</v>
      </c>
      <c r="V146">
        <f t="shared" si="53"/>
        <v>263</v>
      </c>
      <c r="W146">
        <f t="shared" si="54"/>
        <v>23.225182196308278</v>
      </c>
      <c r="X146">
        <f t="shared" si="55"/>
        <v>154</v>
      </c>
      <c r="Y146">
        <f t="shared" si="56"/>
        <v>155</v>
      </c>
      <c r="Z146">
        <v>0.56759999999999999</v>
      </c>
      <c r="AA146">
        <f t="shared" si="57"/>
        <v>130</v>
      </c>
      <c r="AB146">
        <v>0.47520000000000001</v>
      </c>
      <c r="AC146">
        <f t="shared" si="58"/>
        <v>0.52139999999999997</v>
      </c>
      <c r="AD146">
        <f t="shared" si="59"/>
        <v>158</v>
      </c>
      <c r="AE146">
        <v>0.68569999999999998</v>
      </c>
      <c r="AF146">
        <f t="shared" si="60"/>
        <v>88</v>
      </c>
      <c r="AG146">
        <v>0.50800000000000001</v>
      </c>
      <c r="AH146">
        <f t="shared" si="61"/>
        <v>161</v>
      </c>
      <c r="AI146">
        <f t="shared" si="62"/>
        <v>163.5</v>
      </c>
      <c r="AJ146">
        <f>IF(C146=1,(AI146/Z146),REF)</f>
        <v>288.05496828752644</v>
      </c>
      <c r="AK146">
        <f t="shared" si="63"/>
        <v>147</v>
      </c>
      <c r="AL146">
        <f>IF(B146=1,(AI146/AC146),REF)</f>
        <v>313.5788262370541</v>
      </c>
      <c r="AM146">
        <f t="shared" si="64"/>
        <v>167</v>
      </c>
      <c r="AN146">
        <f t="shared" si="65"/>
        <v>147</v>
      </c>
      <c r="AO146" t="str">
        <f t="shared" si="66"/>
        <v>Kansas St.</v>
      </c>
      <c r="AP146">
        <f t="shared" si="67"/>
        <v>0.3362354147294776</v>
      </c>
      <c r="AQ146">
        <f t="shared" si="68"/>
        <v>0.30622809711842086</v>
      </c>
      <c r="AR146">
        <f t="shared" si="69"/>
        <v>0.63493225290893662</v>
      </c>
      <c r="AS146" t="str">
        <f t="shared" si="70"/>
        <v>Kansas St.</v>
      </c>
      <c r="AT146">
        <f t="shared" si="71"/>
        <v>145</v>
      </c>
      <c r="AU146">
        <f t="shared" si="72"/>
        <v>150</v>
      </c>
      <c r="AV146">
        <v>162</v>
      </c>
      <c r="AW146" t="str">
        <f t="shared" si="73"/>
        <v>Kansas St.</v>
      </c>
      <c r="AX146" t="str">
        <f t="shared" si="74"/>
        <v/>
      </c>
      <c r="AY146">
        <v>145</v>
      </c>
    </row>
    <row r="147" spans="2:52">
      <c r="B147">
        <v>1</v>
      </c>
      <c r="C147">
        <v>1</v>
      </c>
      <c r="D147" t="s">
        <v>295</v>
      </c>
      <c r="E147">
        <v>70.119299999999996</v>
      </c>
      <c r="F147">
        <v>130</v>
      </c>
      <c r="G147">
        <v>69.235299999999995</v>
      </c>
      <c r="H147">
        <v>135</v>
      </c>
      <c r="I147">
        <v>107.86499999999999</v>
      </c>
      <c r="J147">
        <v>56</v>
      </c>
      <c r="K147">
        <v>106.498</v>
      </c>
      <c r="L147">
        <v>100</v>
      </c>
      <c r="M147">
        <v>104.812</v>
      </c>
      <c r="N147">
        <v>255</v>
      </c>
      <c r="O147">
        <v>106.911</v>
      </c>
      <c r="P147">
        <v>272</v>
      </c>
      <c r="Q147">
        <v>-0.412466</v>
      </c>
      <c r="R147">
        <v>176</v>
      </c>
      <c r="S147">
        <f t="shared" si="50"/>
        <v>-5.8899618222086744E-3</v>
      </c>
      <c r="T147">
        <f t="shared" si="51"/>
        <v>174</v>
      </c>
      <c r="U147">
        <f t="shared" si="52"/>
        <v>795280.75988367724</v>
      </c>
      <c r="V147">
        <f t="shared" si="53"/>
        <v>94</v>
      </c>
      <c r="W147">
        <f t="shared" si="54"/>
        <v>25.153490221325605</v>
      </c>
      <c r="X147">
        <f t="shared" si="55"/>
        <v>245</v>
      </c>
      <c r="Y147">
        <f t="shared" si="56"/>
        <v>209.5</v>
      </c>
      <c r="Z147">
        <v>0.49380000000000002</v>
      </c>
      <c r="AA147">
        <f t="shared" si="57"/>
        <v>162</v>
      </c>
      <c r="AB147">
        <v>0.67720000000000002</v>
      </c>
      <c r="AC147">
        <f t="shared" si="58"/>
        <v>0.58550000000000002</v>
      </c>
      <c r="AD147">
        <f t="shared" si="59"/>
        <v>126</v>
      </c>
      <c r="AE147">
        <v>0.42209999999999998</v>
      </c>
      <c r="AF147">
        <f t="shared" si="60"/>
        <v>193</v>
      </c>
      <c r="AG147">
        <v>0.40239999999999998</v>
      </c>
      <c r="AH147">
        <f t="shared" si="61"/>
        <v>198</v>
      </c>
      <c r="AI147">
        <f t="shared" si="62"/>
        <v>165.75</v>
      </c>
      <c r="AJ147">
        <f>IF(C147=1,(AI147/Z147),REF)</f>
        <v>335.66221142162817</v>
      </c>
      <c r="AK147">
        <f t="shared" si="63"/>
        <v>159</v>
      </c>
      <c r="AL147">
        <f>IF(B147=1,(AI147/AC147),REF)</f>
        <v>283.0913748932536</v>
      </c>
      <c r="AM147">
        <f t="shared" si="64"/>
        <v>146</v>
      </c>
      <c r="AN147">
        <f t="shared" si="65"/>
        <v>126</v>
      </c>
      <c r="AO147" t="str">
        <f t="shared" si="66"/>
        <v>South Dakota</v>
      </c>
      <c r="AP147">
        <f t="shared" si="67"/>
        <v>0.2880775701361919</v>
      </c>
      <c r="AQ147">
        <f t="shared" si="68"/>
        <v>0.34741048180681194</v>
      </c>
      <c r="AR147">
        <f t="shared" si="69"/>
        <v>0.63216574273808102</v>
      </c>
      <c r="AS147" t="str">
        <f t="shared" si="70"/>
        <v>South Dakota</v>
      </c>
      <c r="AT147">
        <f t="shared" si="71"/>
        <v>146</v>
      </c>
      <c r="AU147">
        <f t="shared" si="72"/>
        <v>132.66666666666666</v>
      </c>
      <c r="AV147">
        <v>135</v>
      </c>
      <c r="AW147" t="str">
        <f t="shared" si="73"/>
        <v>South Dakota</v>
      </c>
      <c r="AX147" t="str">
        <f t="shared" si="74"/>
        <v/>
      </c>
      <c r="AY147">
        <v>146</v>
      </c>
    </row>
    <row r="148" spans="2:52">
      <c r="B148">
        <v>1</v>
      </c>
      <c r="C148">
        <v>1</v>
      </c>
      <c r="D148" t="s">
        <v>68</v>
      </c>
      <c r="E148">
        <v>65.149299999999997</v>
      </c>
      <c r="F148">
        <v>330</v>
      </c>
      <c r="G148">
        <v>64.881100000000004</v>
      </c>
      <c r="H148">
        <v>330</v>
      </c>
      <c r="I148">
        <v>96.121899999999997</v>
      </c>
      <c r="J148">
        <v>273</v>
      </c>
      <c r="K148">
        <v>102.76600000000001</v>
      </c>
      <c r="L148">
        <v>164</v>
      </c>
      <c r="M148">
        <v>103.968</v>
      </c>
      <c r="N148">
        <v>239</v>
      </c>
      <c r="O148">
        <v>96.844899999999996</v>
      </c>
      <c r="P148">
        <v>78</v>
      </c>
      <c r="Q148">
        <v>5.9207200000000002</v>
      </c>
      <c r="R148">
        <v>115</v>
      </c>
      <c r="S148">
        <f t="shared" si="50"/>
        <v>9.0885090093063323E-2</v>
      </c>
      <c r="T148">
        <f t="shared" si="51"/>
        <v>112</v>
      </c>
      <c r="U148">
        <f t="shared" si="52"/>
        <v>688032.03415787092</v>
      </c>
      <c r="V148">
        <f t="shared" si="53"/>
        <v>216</v>
      </c>
      <c r="W148">
        <f t="shared" si="54"/>
        <v>23.110697566969968</v>
      </c>
      <c r="X148">
        <f t="shared" si="55"/>
        <v>146</v>
      </c>
      <c r="Y148">
        <f t="shared" si="56"/>
        <v>129</v>
      </c>
      <c r="Z148">
        <v>0.49559999999999998</v>
      </c>
      <c r="AA148">
        <f t="shared" si="57"/>
        <v>160</v>
      </c>
      <c r="AB148">
        <v>0.66869999999999996</v>
      </c>
      <c r="AC148">
        <f t="shared" si="58"/>
        <v>0.58214999999999995</v>
      </c>
      <c r="AD148">
        <f t="shared" si="59"/>
        <v>128</v>
      </c>
      <c r="AE148">
        <v>0.36749999999999999</v>
      </c>
      <c r="AF148">
        <f t="shared" si="60"/>
        <v>215</v>
      </c>
      <c r="AG148">
        <v>0.36059999999999998</v>
      </c>
      <c r="AH148">
        <f t="shared" si="61"/>
        <v>208</v>
      </c>
      <c r="AI148">
        <f t="shared" si="62"/>
        <v>168</v>
      </c>
      <c r="AJ148">
        <f>IF(C148=1,(AI148/Z148),REF)</f>
        <v>338.98305084745766</v>
      </c>
      <c r="AK148">
        <f t="shared" si="63"/>
        <v>164</v>
      </c>
      <c r="AL148">
        <f>IF(B148=1,(AI148/AC148),REF)</f>
        <v>288.58541612986346</v>
      </c>
      <c r="AM148">
        <f t="shared" si="64"/>
        <v>148</v>
      </c>
      <c r="AN148">
        <f t="shared" si="65"/>
        <v>128</v>
      </c>
      <c r="AO148" t="str">
        <f t="shared" si="66"/>
        <v>Butler</v>
      </c>
      <c r="AP148">
        <f t="shared" si="67"/>
        <v>0.28884317094119483</v>
      </c>
      <c r="AQ148">
        <f t="shared" si="68"/>
        <v>0.34475942338392118</v>
      </c>
      <c r="AR148">
        <f t="shared" si="69"/>
        <v>0.63141483369842644</v>
      </c>
      <c r="AS148" t="str">
        <f t="shared" si="70"/>
        <v>Butler</v>
      </c>
      <c r="AT148">
        <f t="shared" si="71"/>
        <v>147</v>
      </c>
      <c r="AU148">
        <f t="shared" si="72"/>
        <v>134.33333333333334</v>
      </c>
      <c r="AV148">
        <v>140</v>
      </c>
      <c r="AW148" t="str">
        <f t="shared" si="73"/>
        <v>Butler</v>
      </c>
      <c r="AX148" t="str">
        <f t="shared" si="74"/>
        <v/>
      </c>
      <c r="AY148">
        <v>147</v>
      </c>
    </row>
    <row r="149" spans="2:52">
      <c r="B149">
        <v>1</v>
      </c>
      <c r="C149">
        <v>1</v>
      </c>
      <c r="D149" t="s">
        <v>330</v>
      </c>
      <c r="E149">
        <v>67.766800000000003</v>
      </c>
      <c r="F149">
        <v>236</v>
      </c>
      <c r="G149">
        <v>67.621499999999997</v>
      </c>
      <c r="H149">
        <v>224</v>
      </c>
      <c r="I149">
        <v>94.4392</v>
      </c>
      <c r="J149">
        <v>295</v>
      </c>
      <c r="K149">
        <v>99.171599999999998</v>
      </c>
      <c r="L149">
        <v>230</v>
      </c>
      <c r="M149">
        <v>98.305499999999995</v>
      </c>
      <c r="N149">
        <v>88</v>
      </c>
      <c r="O149">
        <v>97.783799999999999</v>
      </c>
      <c r="P149">
        <v>93</v>
      </c>
      <c r="Q149">
        <v>1.38778</v>
      </c>
      <c r="R149">
        <v>149</v>
      </c>
      <c r="S149">
        <f t="shared" si="50"/>
        <v>2.0479054640325327E-2</v>
      </c>
      <c r="T149">
        <f t="shared" si="51"/>
        <v>148</v>
      </c>
      <c r="U149">
        <f t="shared" si="52"/>
        <v>666486.90130938229</v>
      </c>
      <c r="V149">
        <f t="shared" si="53"/>
        <v>243</v>
      </c>
      <c r="W149">
        <f t="shared" si="54"/>
        <v>22.563687609447417</v>
      </c>
      <c r="X149">
        <f t="shared" si="55"/>
        <v>115</v>
      </c>
      <c r="Y149">
        <f t="shared" si="56"/>
        <v>131.5</v>
      </c>
      <c r="Z149">
        <v>0.5585</v>
      </c>
      <c r="AA149">
        <f t="shared" si="57"/>
        <v>134</v>
      </c>
      <c r="AB149">
        <v>0.46100000000000002</v>
      </c>
      <c r="AC149">
        <f t="shared" si="58"/>
        <v>0.50975000000000004</v>
      </c>
      <c r="AD149">
        <f t="shared" si="59"/>
        <v>163</v>
      </c>
      <c r="AE149">
        <v>0.62260000000000004</v>
      </c>
      <c r="AF149">
        <f t="shared" si="60"/>
        <v>117</v>
      </c>
      <c r="AG149">
        <v>0.52239999999999998</v>
      </c>
      <c r="AH149">
        <f t="shared" si="61"/>
        <v>156</v>
      </c>
      <c r="AI149">
        <f t="shared" si="62"/>
        <v>159.75</v>
      </c>
      <c r="AJ149">
        <f>IF(C149=1,(AI149/Z149),REF)</f>
        <v>286.03401969561327</v>
      </c>
      <c r="AK149">
        <f t="shared" si="63"/>
        <v>146</v>
      </c>
      <c r="AL149">
        <f>IF(B149=1,(AI149/AC149),REF)</f>
        <v>313.38891613536043</v>
      </c>
      <c r="AM149">
        <f t="shared" si="64"/>
        <v>166</v>
      </c>
      <c r="AN149">
        <f t="shared" si="65"/>
        <v>146</v>
      </c>
      <c r="AO149" t="str">
        <f t="shared" si="66"/>
        <v>Tulane</v>
      </c>
      <c r="AP149">
        <f t="shared" si="67"/>
        <v>0.33107776387420612</v>
      </c>
      <c r="AQ149">
        <f t="shared" si="68"/>
        <v>0.29940396892093529</v>
      </c>
      <c r="AR149">
        <f t="shared" si="69"/>
        <v>0.63016895636178938</v>
      </c>
      <c r="AS149" t="str">
        <f t="shared" si="70"/>
        <v>Tulane</v>
      </c>
      <c r="AT149">
        <f t="shared" si="71"/>
        <v>148</v>
      </c>
      <c r="AU149">
        <f t="shared" si="72"/>
        <v>152.33333333333334</v>
      </c>
      <c r="AV149">
        <v>163</v>
      </c>
      <c r="AW149" t="str">
        <f t="shared" si="73"/>
        <v>Tulane</v>
      </c>
      <c r="AX149" t="str">
        <f t="shared" si="74"/>
        <v/>
      </c>
      <c r="AY149">
        <v>148</v>
      </c>
    </row>
    <row r="150" spans="2:52">
      <c r="B150">
        <v>1</v>
      </c>
      <c r="C150">
        <v>1</v>
      </c>
      <c r="D150" t="s">
        <v>132</v>
      </c>
      <c r="E150">
        <v>70.5642</v>
      </c>
      <c r="F150">
        <v>110</v>
      </c>
      <c r="G150">
        <v>70.840199999999996</v>
      </c>
      <c r="H150">
        <v>75</v>
      </c>
      <c r="I150">
        <v>106.601</v>
      </c>
      <c r="J150">
        <v>70</v>
      </c>
      <c r="K150">
        <v>105.468</v>
      </c>
      <c r="L150">
        <v>118</v>
      </c>
      <c r="M150">
        <v>102.099</v>
      </c>
      <c r="N150">
        <v>191</v>
      </c>
      <c r="O150">
        <v>104.289</v>
      </c>
      <c r="P150">
        <v>217</v>
      </c>
      <c r="Q150">
        <v>1.17875</v>
      </c>
      <c r="R150">
        <v>153</v>
      </c>
      <c r="S150">
        <f t="shared" si="50"/>
        <v>1.6708189138401656E-2</v>
      </c>
      <c r="T150">
        <f t="shared" si="51"/>
        <v>151</v>
      </c>
      <c r="U150">
        <f t="shared" si="52"/>
        <v>784920.8098293409</v>
      </c>
      <c r="V150">
        <f t="shared" si="53"/>
        <v>100</v>
      </c>
      <c r="W150">
        <f t="shared" si="54"/>
        <v>24.021337372725657</v>
      </c>
      <c r="X150">
        <f t="shared" si="55"/>
        <v>188</v>
      </c>
      <c r="Y150">
        <f t="shared" si="56"/>
        <v>169.5</v>
      </c>
      <c r="Z150">
        <v>0.49120000000000003</v>
      </c>
      <c r="AA150">
        <f t="shared" si="57"/>
        <v>164</v>
      </c>
      <c r="AB150">
        <v>0.61799999999999999</v>
      </c>
      <c r="AC150">
        <f t="shared" si="58"/>
        <v>0.55459999999999998</v>
      </c>
      <c r="AD150">
        <f t="shared" si="59"/>
        <v>141</v>
      </c>
      <c r="AE150">
        <v>0.55879999999999996</v>
      </c>
      <c r="AF150">
        <f t="shared" si="60"/>
        <v>137</v>
      </c>
      <c r="AG150">
        <v>0.7389</v>
      </c>
      <c r="AH150">
        <f t="shared" si="61"/>
        <v>90</v>
      </c>
      <c r="AI150">
        <f t="shared" si="62"/>
        <v>131.41666666666666</v>
      </c>
      <c r="AJ150">
        <f>IF(C150=1,(AI150/Z150),REF)</f>
        <v>267.54207383279044</v>
      </c>
      <c r="AK150">
        <f t="shared" si="63"/>
        <v>137</v>
      </c>
      <c r="AL150">
        <f>IF(B150=1,(AI150/AC150),REF)</f>
        <v>236.95756701526625</v>
      </c>
      <c r="AM150">
        <f t="shared" si="64"/>
        <v>130</v>
      </c>
      <c r="AN150">
        <f t="shared" si="65"/>
        <v>130</v>
      </c>
      <c r="AO150" t="str">
        <f t="shared" si="66"/>
        <v>Georgia St.</v>
      </c>
      <c r="AP150">
        <f t="shared" si="67"/>
        <v>0.29313505275457497</v>
      </c>
      <c r="AQ150">
        <f t="shared" si="68"/>
        <v>0.33498201367279173</v>
      </c>
      <c r="AR150">
        <f t="shared" si="69"/>
        <v>0.62922249318388734</v>
      </c>
      <c r="AS150" t="str">
        <f t="shared" si="70"/>
        <v>Georgia St.</v>
      </c>
      <c r="AT150">
        <f t="shared" si="71"/>
        <v>149</v>
      </c>
      <c r="AU150">
        <f t="shared" si="72"/>
        <v>140</v>
      </c>
      <c r="AV150">
        <v>139</v>
      </c>
      <c r="AW150" t="str">
        <f t="shared" si="73"/>
        <v>Georgia St.</v>
      </c>
      <c r="AX150" t="str">
        <f t="shared" si="74"/>
        <v/>
      </c>
      <c r="AY150">
        <v>149</v>
      </c>
    </row>
    <row r="151" spans="2:52">
      <c r="B151">
        <v>1</v>
      </c>
      <c r="C151">
        <v>1</v>
      </c>
      <c r="D151" t="s">
        <v>61</v>
      </c>
      <c r="E151">
        <v>71.846900000000005</v>
      </c>
      <c r="F151">
        <v>67</v>
      </c>
      <c r="G151">
        <v>71.120400000000004</v>
      </c>
      <c r="H151">
        <v>61</v>
      </c>
      <c r="I151">
        <v>98.686599999999999</v>
      </c>
      <c r="J151">
        <v>220</v>
      </c>
      <c r="K151">
        <v>104.974</v>
      </c>
      <c r="L151">
        <v>122</v>
      </c>
      <c r="M151">
        <v>109.91500000000001</v>
      </c>
      <c r="N151">
        <v>323</v>
      </c>
      <c r="O151">
        <v>103.169</v>
      </c>
      <c r="P151">
        <v>199</v>
      </c>
      <c r="Q151">
        <v>1.80552</v>
      </c>
      <c r="R151">
        <v>143</v>
      </c>
      <c r="S151">
        <f t="shared" si="50"/>
        <v>2.5122865426344166E-2</v>
      </c>
      <c r="T151">
        <f t="shared" si="51"/>
        <v>143</v>
      </c>
      <c r="U151">
        <f t="shared" si="52"/>
        <v>791719.83699450444</v>
      </c>
      <c r="V151">
        <f t="shared" si="53"/>
        <v>95</v>
      </c>
      <c r="W151">
        <f t="shared" si="54"/>
        <v>23.188396585214864</v>
      </c>
      <c r="X151">
        <f t="shared" si="55"/>
        <v>150</v>
      </c>
      <c r="Y151">
        <f t="shared" si="56"/>
        <v>146.5</v>
      </c>
      <c r="Z151">
        <v>0.54369999999999996</v>
      </c>
      <c r="AA151">
        <f t="shared" si="57"/>
        <v>141</v>
      </c>
      <c r="AB151">
        <v>0.4778</v>
      </c>
      <c r="AC151">
        <f t="shared" si="58"/>
        <v>0.51075000000000004</v>
      </c>
      <c r="AD151">
        <f t="shared" si="59"/>
        <v>162</v>
      </c>
      <c r="AE151">
        <v>0.30059999999999998</v>
      </c>
      <c r="AF151">
        <f t="shared" si="60"/>
        <v>242</v>
      </c>
      <c r="AG151">
        <v>0.64359999999999995</v>
      </c>
      <c r="AH151">
        <f t="shared" si="61"/>
        <v>115</v>
      </c>
      <c r="AI151">
        <f t="shared" si="62"/>
        <v>150.58333333333334</v>
      </c>
      <c r="AJ151">
        <f>IF(C151=1,(AI151/Z151),REF)</f>
        <v>276.96033351725833</v>
      </c>
      <c r="AK151">
        <f t="shared" si="63"/>
        <v>142</v>
      </c>
      <c r="AL151">
        <f>IF(B151=1,(AI151/AC151),REF)</f>
        <v>294.82786751509218</v>
      </c>
      <c r="AM151">
        <f t="shared" si="64"/>
        <v>152</v>
      </c>
      <c r="AN151">
        <f t="shared" si="65"/>
        <v>142</v>
      </c>
      <c r="AO151" t="str">
        <f t="shared" si="66"/>
        <v>Boston College</v>
      </c>
      <c r="AP151">
        <f t="shared" si="67"/>
        <v>0.32334502287968764</v>
      </c>
      <c r="AQ151">
        <f t="shared" si="68"/>
        <v>0.30182847126129225</v>
      </c>
      <c r="AR151">
        <f t="shared" si="69"/>
        <v>0.62804132968412285</v>
      </c>
      <c r="AS151" t="str">
        <f t="shared" si="70"/>
        <v>Boston College</v>
      </c>
      <c r="AT151">
        <f t="shared" si="71"/>
        <v>150</v>
      </c>
      <c r="AU151">
        <f t="shared" si="72"/>
        <v>151.33333333333334</v>
      </c>
      <c r="AV151">
        <v>166</v>
      </c>
      <c r="AW151" t="str">
        <f t="shared" si="73"/>
        <v>Boston College</v>
      </c>
      <c r="AX151" t="str">
        <f t="shared" si="74"/>
        <v/>
      </c>
      <c r="AY151">
        <v>150</v>
      </c>
    </row>
    <row r="152" spans="2:52">
      <c r="B152">
        <v>1</v>
      </c>
      <c r="C152">
        <v>1</v>
      </c>
      <c r="D152" t="s">
        <v>341</v>
      </c>
      <c r="E152">
        <v>68.724400000000003</v>
      </c>
      <c r="F152">
        <v>188</v>
      </c>
      <c r="G152">
        <v>67.886499999999998</v>
      </c>
      <c r="H152">
        <v>206</v>
      </c>
      <c r="I152">
        <v>101.509</v>
      </c>
      <c r="J152">
        <v>164</v>
      </c>
      <c r="K152">
        <v>100.71899999999999</v>
      </c>
      <c r="L152">
        <v>201</v>
      </c>
      <c r="M152">
        <v>94.660899999999998</v>
      </c>
      <c r="N152">
        <v>37</v>
      </c>
      <c r="O152">
        <v>100.4</v>
      </c>
      <c r="P152">
        <v>132</v>
      </c>
      <c r="Q152">
        <v>0.31878499999999999</v>
      </c>
      <c r="R152">
        <v>166</v>
      </c>
      <c r="S152">
        <f t="shared" si="50"/>
        <v>4.6417284108699148E-3</v>
      </c>
      <c r="T152">
        <f t="shared" si="51"/>
        <v>164</v>
      </c>
      <c r="U152">
        <f t="shared" si="52"/>
        <v>697162.09655454836</v>
      </c>
      <c r="V152">
        <f t="shared" si="53"/>
        <v>203</v>
      </c>
      <c r="W152">
        <f t="shared" si="54"/>
        <v>23.209350309205064</v>
      </c>
      <c r="X152">
        <f t="shared" si="55"/>
        <v>152</v>
      </c>
      <c r="Y152">
        <f t="shared" si="56"/>
        <v>158</v>
      </c>
      <c r="Z152">
        <v>0.54910000000000003</v>
      </c>
      <c r="AA152">
        <f t="shared" si="57"/>
        <v>137</v>
      </c>
      <c r="AB152">
        <v>0.46500000000000002</v>
      </c>
      <c r="AC152">
        <f t="shared" si="58"/>
        <v>0.50705</v>
      </c>
      <c r="AD152">
        <f t="shared" si="59"/>
        <v>166</v>
      </c>
      <c r="AE152">
        <v>0.52990000000000004</v>
      </c>
      <c r="AF152">
        <f t="shared" si="60"/>
        <v>153</v>
      </c>
      <c r="AG152">
        <v>0.69089999999999996</v>
      </c>
      <c r="AH152">
        <f t="shared" si="61"/>
        <v>106</v>
      </c>
      <c r="AI152">
        <f t="shared" si="62"/>
        <v>158.33333333333334</v>
      </c>
      <c r="AJ152">
        <f>IF(C152=1,(AI152/Z152),REF)</f>
        <v>288.35063437139564</v>
      </c>
      <c r="AK152">
        <f t="shared" si="63"/>
        <v>148</v>
      </c>
      <c r="AL152">
        <f>IF(B152=1,(AI152/AC152),REF)</f>
        <v>312.26374782237127</v>
      </c>
      <c r="AM152">
        <f t="shared" si="64"/>
        <v>164</v>
      </c>
      <c r="AN152">
        <f t="shared" si="65"/>
        <v>148</v>
      </c>
      <c r="AO152" t="str">
        <f t="shared" si="66"/>
        <v>UMBC</v>
      </c>
      <c r="AP152">
        <f t="shared" si="67"/>
        <v>0.32524299929981082</v>
      </c>
      <c r="AQ152">
        <f t="shared" si="68"/>
        <v>0.29792524978716961</v>
      </c>
      <c r="AR152">
        <f t="shared" si="69"/>
        <v>0.62723477553862861</v>
      </c>
      <c r="AS152" t="str">
        <f t="shared" si="70"/>
        <v>UMBC</v>
      </c>
      <c r="AT152">
        <f t="shared" si="71"/>
        <v>151</v>
      </c>
      <c r="AU152">
        <f t="shared" si="72"/>
        <v>155</v>
      </c>
      <c r="AV152">
        <v>150</v>
      </c>
      <c r="AW152" t="str">
        <f t="shared" si="73"/>
        <v>UMBC</v>
      </c>
      <c r="AX152" t="str">
        <f t="shared" si="74"/>
        <v/>
      </c>
      <c r="AY152">
        <v>151</v>
      </c>
    </row>
    <row r="153" spans="2:52">
      <c r="B153">
        <v>1</v>
      </c>
      <c r="C153">
        <v>1</v>
      </c>
      <c r="D153" t="s">
        <v>162</v>
      </c>
      <c r="E153">
        <v>71.5625</v>
      </c>
      <c r="F153">
        <v>79</v>
      </c>
      <c r="G153">
        <v>72.136700000000005</v>
      </c>
      <c r="H153">
        <v>34</v>
      </c>
      <c r="I153">
        <v>104.905</v>
      </c>
      <c r="J153">
        <v>95</v>
      </c>
      <c r="K153">
        <v>103.48399999999999</v>
      </c>
      <c r="L153">
        <v>144</v>
      </c>
      <c r="M153">
        <v>100.456</v>
      </c>
      <c r="N153">
        <v>143</v>
      </c>
      <c r="O153">
        <v>103.658</v>
      </c>
      <c r="P153">
        <v>203</v>
      </c>
      <c r="Q153">
        <v>-0.173457</v>
      </c>
      <c r="R153">
        <v>171</v>
      </c>
      <c r="S153">
        <f t="shared" si="50"/>
        <v>-2.4314410480350268E-3</v>
      </c>
      <c r="T153">
        <f t="shared" si="51"/>
        <v>170</v>
      </c>
      <c r="U153">
        <f t="shared" si="52"/>
        <v>766358.39394500002</v>
      </c>
      <c r="V153">
        <f t="shared" si="53"/>
        <v>118</v>
      </c>
      <c r="W153">
        <f t="shared" si="54"/>
        <v>23.457353696911785</v>
      </c>
      <c r="X153">
        <f t="shared" si="55"/>
        <v>164</v>
      </c>
      <c r="Y153">
        <f t="shared" si="56"/>
        <v>167</v>
      </c>
      <c r="Z153">
        <v>0.49830000000000002</v>
      </c>
      <c r="AA153">
        <f t="shared" si="57"/>
        <v>158</v>
      </c>
      <c r="AB153">
        <v>0.59289999999999998</v>
      </c>
      <c r="AC153">
        <f t="shared" si="58"/>
        <v>0.54559999999999997</v>
      </c>
      <c r="AD153">
        <f t="shared" si="59"/>
        <v>147</v>
      </c>
      <c r="AE153">
        <v>0.69620000000000004</v>
      </c>
      <c r="AF153">
        <f t="shared" si="60"/>
        <v>84</v>
      </c>
      <c r="AG153">
        <v>0.43140000000000001</v>
      </c>
      <c r="AH153">
        <f t="shared" si="61"/>
        <v>184</v>
      </c>
      <c r="AI153">
        <f t="shared" si="62"/>
        <v>145</v>
      </c>
      <c r="AJ153">
        <f>IF(C153=1,(AI153/Z153),REF)</f>
        <v>290.98936383704597</v>
      </c>
      <c r="AK153">
        <f t="shared" si="63"/>
        <v>149</v>
      </c>
      <c r="AL153">
        <f>IF(B153=1,(AI153/AC153),REF)</f>
        <v>265.76246334310849</v>
      </c>
      <c r="AM153">
        <f t="shared" si="64"/>
        <v>141</v>
      </c>
      <c r="AN153">
        <f t="shared" si="65"/>
        <v>141</v>
      </c>
      <c r="AO153" t="str">
        <f t="shared" si="66"/>
        <v>James Madison</v>
      </c>
      <c r="AP153">
        <f t="shared" si="67"/>
        <v>0.29488438801744099</v>
      </c>
      <c r="AQ153">
        <f t="shared" si="68"/>
        <v>0.32578694670804792</v>
      </c>
      <c r="AR153">
        <f t="shared" si="69"/>
        <v>0.62622828129921171</v>
      </c>
      <c r="AS153" t="str">
        <f t="shared" si="70"/>
        <v>James Madison</v>
      </c>
      <c r="AT153">
        <f t="shared" si="71"/>
        <v>152</v>
      </c>
      <c r="AU153">
        <f t="shared" si="72"/>
        <v>146.66666666666666</v>
      </c>
      <c r="AV153">
        <v>145</v>
      </c>
      <c r="AW153" t="str">
        <f t="shared" si="73"/>
        <v>James Madison</v>
      </c>
      <c r="AX153" t="str">
        <f t="shared" si="74"/>
        <v/>
      </c>
      <c r="AY153">
        <v>152</v>
      </c>
    </row>
    <row r="154" spans="2:52">
      <c r="B154">
        <v>1</v>
      </c>
      <c r="C154">
        <v>1</v>
      </c>
      <c r="D154" t="s">
        <v>72</v>
      </c>
      <c r="E154">
        <v>65.271199999999993</v>
      </c>
      <c r="F154">
        <v>326</v>
      </c>
      <c r="G154">
        <v>63.932499999999997</v>
      </c>
      <c r="H154">
        <v>344</v>
      </c>
      <c r="I154">
        <v>103.461</v>
      </c>
      <c r="J154">
        <v>128</v>
      </c>
      <c r="K154">
        <v>103.771</v>
      </c>
      <c r="L154">
        <v>137</v>
      </c>
      <c r="M154">
        <v>99.983699999999999</v>
      </c>
      <c r="N154">
        <v>131</v>
      </c>
      <c r="O154">
        <v>101.843</v>
      </c>
      <c r="P154">
        <v>171</v>
      </c>
      <c r="Q154">
        <v>1.9280900000000001</v>
      </c>
      <c r="R154">
        <v>142</v>
      </c>
      <c r="S154">
        <f t="shared" si="50"/>
        <v>2.9538295603573971E-2</v>
      </c>
      <c r="T154">
        <f t="shared" si="51"/>
        <v>140</v>
      </c>
      <c r="U154">
        <f t="shared" si="52"/>
        <v>702867.7242885991</v>
      </c>
      <c r="V154">
        <f t="shared" si="53"/>
        <v>195</v>
      </c>
      <c r="W154">
        <f t="shared" si="54"/>
        <v>25.001628461687613</v>
      </c>
      <c r="X154">
        <f t="shared" si="55"/>
        <v>238</v>
      </c>
      <c r="Y154">
        <f t="shared" si="56"/>
        <v>189</v>
      </c>
      <c r="Z154">
        <v>0.51070000000000004</v>
      </c>
      <c r="AA154">
        <f t="shared" si="57"/>
        <v>152</v>
      </c>
      <c r="AB154">
        <v>0.58530000000000004</v>
      </c>
      <c r="AC154">
        <f t="shared" si="58"/>
        <v>0.54800000000000004</v>
      </c>
      <c r="AD154">
        <f t="shared" si="59"/>
        <v>145</v>
      </c>
      <c r="AE154">
        <v>0.29770000000000002</v>
      </c>
      <c r="AF154">
        <f t="shared" si="60"/>
        <v>244</v>
      </c>
      <c r="AG154">
        <v>0.55779999999999996</v>
      </c>
      <c r="AH154">
        <f t="shared" si="61"/>
        <v>144</v>
      </c>
      <c r="AI154">
        <f t="shared" si="62"/>
        <v>176.16666666666666</v>
      </c>
      <c r="AJ154">
        <f>IF(C154=1,(AI154/Z154),REF)</f>
        <v>344.95137393120547</v>
      </c>
      <c r="AK154">
        <f t="shared" si="63"/>
        <v>167</v>
      </c>
      <c r="AL154">
        <f>IF(B154=1,(AI154/AC154),REF)</f>
        <v>321.47201946472018</v>
      </c>
      <c r="AM154">
        <f t="shared" si="64"/>
        <v>169</v>
      </c>
      <c r="AN154">
        <f t="shared" si="65"/>
        <v>145</v>
      </c>
      <c r="AO154" t="str">
        <f t="shared" si="66"/>
        <v>Cal St. Bakersfield</v>
      </c>
      <c r="AP154">
        <f t="shared" si="67"/>
        <v>0.29712464422264767</v>
      </c>
      <c r="AQ154">
        <f t="shared" si="68"/>
        <v>0.32105166201944091</v>
      </c>
      <c r="AR154">
        <f t="shared" si="69"/>
        <v>0.62522011763362995</v>
      </c>
      <c r="AS154" t="str">
        <f t="shared" si="70"/>
        <v>Cal St. Bakersfield</v>
      </c>
      <c r="AT154">
        <f t="shared" si="71"/>
        <v>153</v>
      </c>
      <c r="AU154">
        <f t="shared" si="72"/>
        <v>147.66666666666666</v>
      </c>
      <c r="AV154">
        <v>151</v>
      </c>
      <c r="AW154" t="str">
        <f t="shared" si="73"/>
        <v>Cal St. Bakersfield</v>
      </c>
      <c r="AX154" t="str">
        <f t="shared" si="74"/>
        <v/>
      </c>
      <c r="AY154">
        <v>153</v>
      </c>
    </row>
    <row r="155" spans="2:52">
      <c r="B155">
        <v>1</v>
      </c>
      <c r="C155">
        <v>1</v>
      </c>
      <c r="D155" t="s">
        <v>365</v>
      </c>
      <c r="E155">
        <v>67.167699999999996</v>
      </c>
      <c r="F155">
        <v>271</v>
      </c>
      <c r="G155">
        <v>67.2547</v>
      </c>
      <c r="H155">
        <v>241</v>
      </c>
      <c r="I155">
        <v>97.314300000000003</v>
      </c>
      <c r="J155">
        <v>250</v>
      </c>
      <c r="K155">
        <v>101.402</v>
      </c>
      <c r="L155">
        <v>184</v>
      </c>
      <c r="M155">
        <v>107.736</v>
      </c>
      <c r="N155">
        <v>298</v>
      </c>
      <c r="O155">
        <v>101.46299999999999</v>
      </c>
      <c r="P155">
        <v>162</v>
      </c>
      <c r="Q155">
        <v>-6.0649599999999998E-2</v>
      </c>
      <c r="R155">
        <v>170</v>
      </c>
      <c r="S155">
        <f t="shared" si="50"/>
        <v>-9.0817461369070013E-4</v>
      </c>
      <c r="T155">
        <f t="shared" si="51"/>
        <v>168</v>
      </c>
      <c r="U155">
        <f t="shared" si="52"/>
        <v>690642.84817979077</v>
      </c>
      <c r="V155">
        <f t="shared" si="53"/>
        <v>212</v>
      </c>
      <c r="W155">
        <f t="shared" si="54"/>
        <v>24.150817797869056</v>
      </c>
      <c r="X155">
        <f t="shared" si="55"/>
        <v>196</v>
      </c>
      <c r="Y155">
        <f t="shared" si="56"/>
        <v>182</v>
      </c>
      <c r="Z155">
        <v>0.53600000000000003</v>
      </c>
      <c r="AA155">
        <f t="shared" si="57"/>
        <v>143</v>
      </c>
      <c r="AB155">
        <v>0.48849999999999999</v>
      </c>
      <c r="AC155">
        <f t="shared" si="58"/>
        <v>0.51224999999999998</v>
      </c>
      <c r="AD155">
        <f t="shared" si="59"/>
        <v>161</v>
      </c>
      <c r="AE155">
        <v>0.44740000000000002</v>
      </c>
      <c r="AF155">
        <f t="shared" si="60"/>
        <v>182</v>
      </c>
      <c r="AG155">
        <v>0.85570000000000002</v>
      </c>
      <c r="AH155">
        <f t="shared" si="61"/>
        <v>50</v>
      </c>
      <c r="AI155">
        <f t="shared" si="62"/>
        <v>159.16666666666666</v>
      </c>
      <c r="AJ155">
        <f>IF(C155=1,(AI155/Z155),REF)</f>
        <v>296.95273631840791</v>
      </c>
      <c r="AK155">
        <f t="shared" si="63"/>
        <v>150</v>
      </c>
      <c r="AL155">
        <f>IF(B155=1,(AI155/AC155),REF)</f>
        <v>310.72067675288758</v>
      </c>
      <c r="AM155">
        <f t="shared" si="64"/>
        <v>161</v>
      </c>
      <c r="AN155">
        <f t="shared" si="65"/>
        <v>150</v>
      </c>
      <c r="AO155" t="str">
        <f t="shared" si="66"/>
        <v>Wake Forest</v>
      </c>
      <c r="AP155">
        <f t="shared" si="67"/>
        <v>0.31655170810454442</v>
      </c>
      <c r="AQ155">
        <f t="shared" si="68"/>
        <v>0.3011297291579727</v>
      </c>
      <c r="AR155">
        <f t="shared" si="69"/>
        <v>0.62501986642634977</v>
      </c>
      <c r="AS155" t="str">
        <f t="shared" si="70"/>
        <v>Wake Forest</v>
      </c>
      <c r="AT155">
        <f t="shared" si="71"/>
        <v>154</v>
      </c>
      <c r="AU155">
        <f t="shared" si="72"/>
        <v>155</v>
      </c>
      <c r="AV155">
        <v>164</v>
      </c>
      <c r="AW155" t="str">
        <f t="shared" si="73"/>
        <v>Wake Forest</v>
      </c>
      <c r="AX155" t="str">
        <f t="shared" si="74"/>
        <v/>
      </c>
      <c r="AY155">
        <v>154</v>
      </c>
    </row>
    <row r="156" spans="2:52">
      <c r="B156">
        <v>1</v>
      </c>
      <c r="C156">
        <v>1</v>
      </c>
      <c r="D156" t="s">
        <v>127</v>
      </c>
      <c r="E156">
        <v>69.160200000000003</v>
      </c>
      <c r="F156">
        <v>176</v>
      </c>
      <c r="G156">
        <v>68.399000000000001</v>
      </c>
      <c r="H156">
        <v>178</v>
      </c>
      <c r="I156">
        <v>100.423</v>
      </c>
      <c r="J156">
        <v>186</v>
      </c>
      <c r="K156">
        <v>101.292</v>
      </c>
      <c r="L156">
        <v>186</v>
      </c>
      <c r="M156">
        <v>98.822800000000001</v>
      </c>
      <c r="N156">
        <v>102</v>
      </c>
      <c r="O156">
        <v>97.732799999999997</v>
      </c>
      <c r="P156">
        <v>92</v>
      </c>
      <c r="Q156">
        <v>3.55891</v>
      </c>
      <c r="R156">
        <v>131</v>
      </c>
      <c r="S156">
        <f t="shared" si="50"/>
        <v>5.1463124745156956E-2</v>
      </c>
      <c r="T156">
        <f t="shared" si="51"/>
        <v>130</v>
      </c>
      <c r="U156">
        <f t="shared" si="52"/>
        <v>709588.44231209287</v>
      </c>
      <c r="V156">
        <f t="shared" si="53"/>
        <v>183</v>
      </c>
      <c r="W156">
        <f t="shared" si="54"/>
        <v>22.090640371824939</v>
      </c>
      <c r="X156">
        <f t="shared" si="55"/>
        <v>90</v>
      </c>
      <c r="Y156">
        <f t="shared" si="56"/>
        <v>110</v>
      </c>
      <c r="Z156">
        <v>0.46410000000000001</v>
      </c>
      <c r="AA156">
        <f t="shared" si="57"/>
        <v>170</v>
      </c>
      <c r="AB156">
        <v>0.68059999999999998</v>
      </c>
      <c r="AC156">
        <f t="shared" si="58"/>
        <v>0.57235000000000003</v>
      </c>
      <c r="AD156">
        <f t="shared" si="59"/>
        <v>133</v>
      </c>
      <c r="AE156">
        <v>0.40439999999999998</v>
      </c>
      <c r="AF156">
        <f t="shared" si="60"/>
        <v>200</v>
      </c>
      <c r="AG156">
        <v>0.41930000000000001</v>
      </c>
      <c r="AH156">
        <f t="shared" si="61"/>
        <v>193</v>
      </c>
      <c r="AI156">
        <f t="shared" si="62"/>
        <v>158.16666666666666</v>
      </c>
      <c r="AJ156">
        <f>IF(C156=1,(AI156/Z156),REF)</f>
        <v>340.80298786181135</v>
      </c>
      <c r="AK156">
        <f t="shared" si="63"/>
        <v>165</v>
      </c>
      <c r="AL156">
        <f>IF(B156=1,(AI156/AC156),REF)</f>
        <v>276.34605864709818</v>
      </c>
      <c r="AM156">
        <f t="shared" si="64"/>
        <v>143</v>
      </c>
      <c r="AN156">
        <f t="shared" si="65"/>
        <v>133</v>
      </c>
      <c r="AO156" t="str">
        <f t="shared" si="66"/>
        <v>George Mason</v>
      </c>
      <c r="AP156">
        <f t="shared" si="67"/>
        <v>0.27033970392468309</v>
      </c>
      <c r="AQ156">
        <f t="shared" si="68"/>
        <v>0.34042781829644175</v>
      </c>
      <c r="AR156">
        <f t="shared" si="69"/>
        <v>0.62221199019802875</v>
      </c>
      <c r="AS156" t="str">
        <f t="shared" si="70"/>
        <v>George Mason</v>
      </c>
      <c r="AT156">
        <f t="shared" si="71"/>
        <v>155</v>
      </c>
      <c r="AU156">
        <f t="shared" si="72"/>
        <v>140.33333333333334</v>
      </c>
      <c r="AV156">
        <v>147</v>
      </c>
      <c r="AW156" t="str">
        <f t="shared" si="73"/>
        <v>George Mason</v>
      </c>
      <c r="AX156" t="str">
        <f t="shared" si="74"/>
        <v/>
      </c>
      <c r="AY156">
        <v>155</v>
      </c>
    </row>
    <row r="157" spans="2:52">
      <c r="B157">
        <v>1</v>
      </c>
      <c r="C157">
        <v>1</v>
      </c>
      <c r="D157" t="s">
        <v>52</v>
      </c>
      <c r="E157">
        <v>69.9251</v>
      </c>
      <c r="F157">
        <v>141</v>
      </c>
      <c r="G157">
        <v>68.431700000000006</v>
      </c>
      <c r="H157">
        <v>176</v>
      </c>
      <c r="I157">
        <v>100.851</v>
      </c>
      <c r="J157">
        <v>182</v>
      </c>
      <c r="K157">
        <v>98.656999999999996</v>
      </c>
      <c r="L157">
        <v>239</v>
      </c>
      <c r="M157">
        <v>100.723</v>
      </c>
      <c r="N157">
        <v>152</v>
      </c>
      <c r="O157">
        <v>100.922</v>
      </c>
      <c r="P157">
        <v>149</v>
      </c>
      <c r="Q157">
        <v>-2.2651400000000002</v>
      </c>
      <c r="R157">
        <v>189</v>
      </c>
      <c r="S157">
        <f t="shared" si="50"/>
        <v>-3.2391802085374219E-2</v>
      </c>
      <c r="T157">
        <f t="shared" si="51"/>
        <v>186</v>
      </c>
      <c r="U157">
        <f t="shared" si="52"/>
        <v>680595.23847668979</v>
      </c>
      <c r="V157">
        <f t="shared" si="53"/>
        <v>224</v>
      </c>
      <c r="W157">
        <f t="shared" si="54"/>
        <v>23.000869896835844</v>
      </c>
      <c r="X157">
        <f t="shared" si="55"/>
        <v>140</v>
      </c>
      <c r="Y157">
        <f t="shared" si="56"/>
        <v>163</v>
      </c>
      <c r="Z157">
        <v>0.58499999999999996</v>
      </c>
      <c r="AA157">
        <f t="shared" si="57"/>
        <v>128</v>
      </c>
      <c r="AB157">
        <v>0.35499999999999998</v>
      </c>
      <c r="AC157">
        <f t="shared" si="58"/>
        <v>0.47</v>
      </c>
      <c r="AD157">
        <f t="shared" si="59"/>
        <v>180</v>
      </c>
      <c r="AE157">
        <v>2.41E-2</v>
      </c>
      <c r="AF157">
        <f t="shared" si="60"/>
        <v>341</v>
      </c>
      <c r="AG157">
        <v>0.73170000000000002</v>
      </c>
      <c r="AH157">
        <f t="shared" si="61"/>
        <v>91</v>
      </c>
      <c r="AI157">
        <f t="shared" si="62"/>
        <v>197.5</v>
      </c>
      <c r="AJ157">
        <f>IF(C157=1,(AI157/Z157),REF)</f>
        <v>337.60683760683764</v>
      </c>
      <c r="AK157">
        <f t="shared" si="63"/>
        <v>162</v>
      </c>
      <c r="AL157">
        <f>IF(B157=1,(AI157/AC157),REF)</f>
        <v>420.21276595744683</v>
      </c>
      <c r="AM157">
        <f t="shared" si="64"/>
        <v>182</v>
      </c>
      <c r="AN157">
        <f t="shared" si="65"/>
        <v>162</v>
      </c>
      <c r="AO157" t="str">
        <f t="shared" si="66"/>
        <v>Army</v>
      </c>
      <c r="AP157">
        <f t="shared" si="67"/>
        <v>0.34108557075928297</v>
      </c>
      <c r="AQ157">
        <f t="shared" si="68"/>
        <v>0.2680770375671504</v>
      </c>
      <c r="AR157">
        <f t="shared" si="69"/>
        <v>0.62155747931391225</v>
      </c>
      <c r="AS157" t="str">
        <f t="shared" si="70"/>
        <v>Army</v>
      </c>
      <c r="AT157">
        <f t="shared" si="71"/>
        <v>156</v>
      </c>
      <c r="AU157">
        <f t="shared" si="72"/>
        <v>166</v>
      </c>
      <c r="AV157">
        <v>168</v>
      </c>
      <c r="AW157" t="str">
        <f t="shared" si="73"/>
        <v>Army</v>
      </c>
      <c r="AX157" t="str">
        <f t="shared" si="74"/>
        <v/>
      </c>
      <c r="AY157">
        <v>156</v>
      </c>
    </row>
    <row r="158" spans="2:52">
      <c r="B158">
        <v>1</v>
      </c>
      <c r="C158">
        <v>1</v>
      </c>
      <c r="D158" t="s">
        <v>234</v>
      </c>
      <c r="E158">
        <v>66.566299999999998</v>
      </c>
      <c r="F158">
        <v>289</v>
      </c>
      <c r="G158">
        <v>64.903999999999996</v>
      </c>
      <c r="H158">
        <v>329</v>
      </c>
      <c r="I158">
        <v>104.29</v>
      </c>
      <c r="J158">
        <v>106</v>
      </c>
      <c r="K158">
        <v>102.923</v>
      </c>
      <c r="L158">
        <v>162</v>
      </c>
      <c r="M158">
        <v>100.752</v>
      </c>
      <c r="N158">
        <v>153</v>
      </c>
      <c r="O158">
        <v>101.17700000000001</v>
      </c>
      <c r="P158">
        <v>155</v>
      </c>
      <c r="Q158">
        <v>1.7466999999999999</v>
      </c>
      <c r="R158">
        <v>144</v>
      </c>
      <c r="S158">
        <f t="shared" si="50"/>
        <v>2.6229488494929044E-2</v>
      </c>
      <c r="T158">
        <f t="shared" si="51"/>
        <v>142</v>
      </c>
      <c r="U158">
        <f t="shared" si="52"/>
        <v>705146.39672099263</v>
      </c>
      <c r="V158">
        <f t="shared" si="53"/>
        <v>189</v>
      </c>
      <c r="W158">
        <f t="shared" si="54"/>
        <v>24.259199100401652</v>
      </c>
      <c r="X158">
        <f t="shared" si="55"/>
        <v>202</v>
      </c>
      <c r="Y158">
        <f t="shared" si="56"/>
        <v>172</v>
      </c>
      <c r="Z158">
        <v>0.50049999999999994</v>
      </c>
      <c r="AA158">
        <f t="shared" si="57"/>
        <v>155</v>
      </c>
      <c r="AB158">
        <v>0.57699999999999996</v>
      </c>
      <c r="AC158">
        <f t="shared" si="58"/>
        <v>0.53874999999999995</v>
      </c>
      <c r="AD158">
        <f t="shared" si="59"/>
        <v>151</v>
      </c>
      <c r="AE158">
        <v>0.52900000000000003</v>
      </c>
      <c r="AF158">
        <f t="shared" si="60"/>
        <v>154</v>
      </c>
      <c r="AG158">
        <v>0.40760000000000002</v>
      </c>
      <c r="AH158">
        <f t="shared" si="61"/>
        <v>196</v>
      </c>
      <c r="AI158">
        <f t="shared" si="62"/>
        <v>167.33333333333334</v>
      </c>
      <c r="AJ158">
        <f>IF(C158=1,(AI158/Z158),REF)</f>
        <v>334.33233433233437</v>
      </c>
      <c r="AK158">
        <f t="shared" si="63"/>
        <v>158</v>
      </c>
      <c r="AL158">
        <f>IF(B158=1,(AI158/AC158),REF)</f>
        <v>310.59551430781136</v>
      </c>
      <c r="AM158">
        <f t="shared" si="64"/>
        <v>160</v>
      </c>
      <c r="AN158">
        <f t="shared" si="65"/>
        <v>151</v>
      </c>
      <c r="AO158" t="str">
        <f t="shared" si="66"/>
        <v>North Dakota St.</v>
      </c>
      <c r="AP158">
        <f t="shared" si="67"/>
        <v>0.29210221385183283</v>
      </c>
      <c r="AQ158">
        <f t="shared" si="68"/>
        <v>0.31672069891688992</v>
      </c>
      <c r="AR158">
        <f t="shared" si="69"/>
        <v>0.62141881312231528</v>
      </c>
      <c r="AS158" t="str">
        <f t="shared" si="70"/>
        <v>North Dakota St.</v>
      </c>
      <c r="AT158">
        <f t="shared" si="71"/>
        <v>157</v>
      </c>
      <c r="AU158">
        <f t="shared" si="72"/>
        <v>153</v>
      </c>
      <c r="AV158">
        <v>153</v>
      </c>
      <c r="AW158" t="str">
        <f t="shared" si="73"/>
        <v>North Dakota St.</v>
      </c>
      <c r="AX158" t="str">
        <f t="shared" si="74"/>
        <v/>
      </c>
      <c r="AY158">
        <v>157</v>
      </c>
    </row>
    <row r="159" spans="2:52">
      <c r="B159">
        <v>1</v>
      </c>
      <c r="C159">
        <v>1</v>
      </c>
      <c r="D159" t="s">
        <v>380</v>
      </c>
      <c r="E159">
        <v>69.9863</v>
      </c>
      <c r="F159">
        <v>137</v>
      </c>
      <c r="G159">
        <v>69.313900000000004</v>
      </c>
      <c r="H159">
        <v>132</v>
      </c>
      <c r="I159">
        <v>108.1</v>
      </c>
      <c r="J159">
        <v>51</v>
      </c>
      <c r="K159">
        <v>109.187</v>
      </c>
      <c r="L159">
        <v>67</v>
      </c>
      <c r="M159">
        <v>107.28</v>
      </c>
      <c r="N159">
        <v>293</v>
      </c>
      <c r="O159">
        <v>108.779</v>
      </c>
      <c r="P159">
        <v>306</v>
      </c>
      <c r="Q159">
        <v>0.40715899999999999</v>
      </c>
      <c r="R159">
        <v>163</v>
      </c>
      <c r="S159">
        <f t="shared" si="50"/>
        <v>5.8297123865671029E-3</v>
      </c>
      <c r="T159">
        <f t="shared" si="51"/>
        <v>162</v>
      </c>
      <c r="U159">
        <f t="shared" si="52"/>
        <v>834362.73915672465</v>
      </c>
      <c r="V159">
        <f t="shared" si="53"/>
        <v>54</v>
      </c>
      <c r="W159">
        <f t="shared" si="54"/>
        <v>25.909501977142192</v>
      </c>
      <c r="X159">
        <f t="shared" si="55"/>
        <v>281</v>
      </c>
      <c r="Y159">
        <f t="shared" si="56"/>
        <v>221.5</v>
      </c>
      <c r="Z159">
        <v>0.52259999999999995</v>
      </c>
      <c r="AA159">
        <f t="shared" si="57"/>
        <v>148</v>
      </c>
      <c r="AB159">
        <v>0.47399999999999998</v>
      </c>
      <c r="AC159">
        <f t="shared" si="58"/>
        <v>0.49829999999999997</v>
      </c>
      <c r="AD159">
        <f t="shared" si="59"/>
        <v>168</v>
      </c>
      <c r="AE159">
        <v>0.72460000000000002</v>
      </c>
      <c r="AF159">
        <f t="shared" si="60"/>
        <v>73</v>
      </c>
      <c r="AG159">
        <v>0.52880000000000005</v>
      </c>
      <c r="AH159">
        <f t="shared" si="61"/>
        <v>153</v>
      </c>
      <c r="AI159">
        <f t="shared" si="62"/>
        <v>138.58333333333334</v>
      </c>
      <c r="AJ159">
        <f>IF(C159=1,(AI159/Z159),REF)</f>
        <v>265.18050771782117</v>
      </c>
      <c r="AK159">
        <f t="shared" si="63"/>
        <v>133</v>
      </c>
      <c r="AL159">
        <f>IF(B159=1,(AI159/AC159),REF)</f>
        <v>278.11224831092386</v>
      </c>
      <c r="AM159">
        <f t="shared" si="64"/>
        <v>144</v>
      </c>
      <c r="AN159">
        <f t="shared" si="65"/>
        <v>133</v>
      </c>
      <c r="AO159" t="str">
        <f t="shared" si="66"/>
        <v>Wyoming</v>
      </c>
      <c r="AP159">
        <f t="shared" si="67"/>
        <v>0.3121503673608832</v>
      </c>
      <c r="AQ159">
        <f t="shared" si="68"/>
        <v>0.29619488707357344</v>
      </c>
      <c r="AR159">
        <f t="shared" si="69"/>
        <v>0.62122375097105575</v>
      </c>
      <c r="AS159" t="str">
        <f t="shared" si="70"/>
        <v>Wyoming</v>
      </c>
      <c r="AT159">
        <f t="shared" si="71"/>
        <v>158</v>
      </c>
      <c r="AU159">
        <f t="shared" si="72"/>
        <v>153</v>
      </c>
      <c r="AV159">
        <v>165</v>
      </c>
      <c r="AW159" t="str">
        <f t="shared" si="73"/>
        <v>Wyoming</v>
      </c>
      <c r="AX159" t="str">
        <f t="shared" si="74"/>
        <v/>
      </c>
      <c r="AY159">
        <v>158</v>
      </c>
    </row>
    <row r="160" spans="2:52">
      <c r="B160">
        <v>1</v>
      </c>
      <c r="C160">
        <v>1</v>
      </c>
      <c r="D160" t="s">
        <v>161</v>
      </c>
      <c r="E160">
        <v>67.696899999999999</v>
      </c>
      <c r="F160">
        <v>241</v>
      </c>
      <c r="G160">
        <v>66.126499999999993</v>
      </c>
      <c r="H160">
        <v>294</v>
      </c>
      <c r="I160">
        <v>106.119</v>
      </c>
      <c r="J160">
        <v>79</v>
      </c>
      <c r="K160">
        <v>104.97799999999999</v>
      </c>
      <c r="L160">
        <v>121</v>
      </c>
      <c r="M160">
        <v>101.3</v>
      </c>
      <c r="N160">
        <v>164</v>
      </c>
      <c r="O160">
        <v>104.197</v>
      </c>
      <c r="P160">
        <v>214</v>
      </c>
      <c r="Q160">
        <v>0.780385</v>
      </c>
      <c r="R160">
        <v>159</v>
      </c>
      <c r="S160">
        <f t="shared" si="50"/>
        <v>1.1536717338607701E-2</v>
      </c>
      <c r="T160">
        <f t="shared" si="51"/>
        <v>158</v>
      </c>
      <c r="U160">
        <f t="shared" si="52"/>
        <v>746045.59558729955</v>
      </c>
      <c r="V160">
        <f t="shared" si="53"/>
        <v>140</v>
      </c>
      <c r="W160">
        <f t="shared" si="54"/>
        <v>25.003428422601459</v>
      </c>
      <c r="X160">
        <f t="shared" si="55"/>
        <v>239</v>
      </c>
      <c r="Y160">
        <f t="shared" si="56"/>
        <v>198.5</v>
      </c>
      <c r="Z160">
        <v>0.49540000000000001</v>
      </c>
      <c r="AA160">
        <f t="shared" si="57"/>
        <v>161</v>
      </c>
      <c r="AB160">
        <v>0.56950000000000001</v>
      </c>
      <c r="AC160">
        <f t="shared" si="58"/>
        <v>0.53244999999999998</v>
      </c>
      <c r="AD160">
        <f t="shared" si="59"/>
        <v>153</v>
      </c>
      <c r="AE160">
        <v>0.45660000000000001</v>
      </c>
      <c r="AF160">
        <f t="shared" si="60"/>
        <v>178</v>
      </c>
      <c r="AG160">
        <v>0.50590000000000002</v>
      </c>
      <c r="AH160">
        <f t="shared" si="61"/>
        <v>164</v>
      </c>
      <c r="AI160">
        <f t="shared" si="62"/>
        <v>165.25</v>
      </c>
      <c r="AJ160">
        <f>IF(C160=1,(AI160/Z160),REF)</f>
        <v>333.56883326604765</v>
      </c>
      <c r="AK160">
        <f t="shared" si="63"/>
        <v>157</v>
      </c>
      <c r="AL160">
        <f>IF(B160=1,(AI160/AC160),REF)</f>
        <v>310.35778007324632</v>
      </c>
      <c r="AM160">
        <f t="shared" si="64"/>
        <v>159</v>
      </c>
      <c r="AN160">
        <f t="shared" si="65"/>
        <v>153</v>
      </c>
      <c r="AO160" t="str">
        <f t="shared" si="66"/>
        <v>Jacksonville St.</v>
      </c>
      <c r="AP160">
        <f t="shared" si="67"/>
        <v>0.28919185726302316</v>
      </c>
      <c r="AQ160">
        <f t="shared" si="68"/>
        <v>0.31304101969958181</v>
      </c>
      <c r="AR160">
        <f t="shared" si="69"/>
        <v>0.61871947472676336</v>
      </c>
      <c r="AS160" t="str">
        <f t="shared" si="70"/>
        <v>Jacksonville St.</v>
      </c>
      <c r="AT160">
        <f t="shared" si="71"/>
        <v>159</v>
      </c>
      <c r="AU160">
        <f t="shared" si="72"/>
        <v>155</v>
      </c>
      <c r="AV160">
        <v>155</v>
      </c>
      <c r="AW160" t="str">
        <f t="shared" si="73"/>
        <v>Jacksonville St.</v>
      </c>
      <c r="AX160" t="str">
        <f t="shared" si="74"/>
        <v/>
      </c>
      <c r="AY160">
        <v>159</v>
      </c>
    </row>
    <row r="161" spans="2:51">
      <c r="B161">
        <v>1</v>
      </c>
      <c r="C161">
        <v>1</v>
      </c>
      <c r="D161" t="s">
        <v>110</v>
      </c>
      <c r="E161">
        <v>75.612899999999996</v>
      </c>
      <c r="F161">
        <v>4</v>
      </c>
      <c r="G161">
        <v>75.107699999999994</v>
      </c>
      <c r="H161">
        <v>2</v>
      </c>
      <c r="I161">
        <v>104.45699999999999</v>
      </c>
      <c r="J161">
        <v>101</v>
      </c>
      <c r="K161">
        <v>101.071</v>
      </c>
      <c r="L161">
        <v>191</v>
      </c>
      <c r="M161">
        <v>97.301400000000001</v>
      </c>
      <c r="N161">
        <v>70</v>
      </c>
      <c r="O161">
        <v>101.245</v>
      </c>
      <c r="P161">
        <v>156</v>
      </c>
      <c r="Q161">
        <v>-0.17425299999999999</v>
      </c>
      <c r="R161">
        <v>172</v>
      </c>
      <c r="S161">
        <f t="shared" si="50"/>
        <v>-2.3011946374230669E-3</v>
      </c>
      <c r="T161">
        <f t="shared" si="51"/>
        <v>169</v>
      </c>
      <c r="U161">
        <f t="shared" si="52"/>
        <v>772412.01427642885</v>
      </c>
      <c r="V161">
        <f t="shared" si="53"/>
        <v>114</v>
      </c>
      <c r="W161">
        <f t="shared" si="54"/>
        <v>21.379711503122024</v>
      </c>
      <c r="X161">
        <f t="shared" si="55"/>
        <v>64</v>
      </c>
      <c r="Y161">
        <f t="shared" si="56"/>
        <v>116.5</v>
      </c>
      <c r="Z161">
        <v>0.52129999999999999</v>
      </c>
      <c r="AA161">
        <f t="shared" si="57"/>
        <v>149</v>
      </c>
      <c r="AB161">
        <v>0.4577</v>
      </c>
      <c r="AC161">
        <f t="shared" si="58"/>
        <v>0.48949999999999999</v>
      </c>
      <c r="AD161">
        <f t="shared" si="59"/>
        <v>173</v>
      </c>
      <c r="AE161">
        <v>0.47039999999999998</v>
      </c>
      <c r="AF161">
        <f t="shared" si="60"/>
        <v>174</v>
      </c>
      <c r="AG161">
        <v>0.75270000000000004</v>
      </c>
      <c r="AH161">
        <f t="shared" si="61"/>
        <v>87</v>
      </c>
      <c r="AI161">
        <f t="shared" si="62"/>
        <v>138.91666666666666</v>
      </c>
      <c r="AJ161">
        <f>IF(C161=1,(AI161/Z161),REF)</f>
        <v>266.48123281539739</v>
      </c>
      <c r="AK161">
        <f t="shared" si="63"/>
        <v>136</v>
      </c>
      <c r="AL161">
        <f>IF(B161=1,(AI161/AC161),REF)</f>
        <v>283.79298604017703</v>
      </c>
      <c r="AM161">
        <f t="shared" si="64"/>
        <v>147</v>
      </c>
      <c r="AN161">
        <f t="shared" si="65"/>
        <v>136</v>
      </c>
      <c r="AO161" t="str">
        <f t="shared" si="66"/>
        <v>Eastern Kentucky</v>
      </c>
      <c r="AP161">
        <f t="shared" si="67"/>
        <v>0.31122155392195866</v>
      </c>
      <c r="AQ161">
        <f t="shared" si="68"/>
        <v>0.29037633016827308</v>
      </c>
      <c r="AR161">
        <f t="shared" si="69"/>
        <v>0.618458441616345</v>
      </c>
      <c r="AS161" t="str">
        <f t="shared" si="70"/>
        <v>Eastern Kentucky</v>
      </c>
      <c r="AT161">
        <f t="shared" si="71"/>
        <v>160</v>
      </c>
      <c r="AU161">
        <f t="shared" si="72"/>
        <v>156.33333333333334</v>
      </c>
      <c r="AV161">
        <v>157</v>
      </c>
      <c r="AW161" t="str">
        <f t="shared" si="73"/>
        <v>Eastern Kentucky</v>
      </c>
      <c r="AX161" t="str">
        <f t="shared" si="74"/>
        <v/>
      </c>
      <c r="AY161">
        <v>160</v>
      </c>
    </row>
    <row r="162" spans="2:51">
      <c r="B162">
        <v>1</v>
      </c>
      <c r="C162">
        <v>1</v>
      </c>
      <c r="D162" t="s">
        <v>198</v>
      </c>
      <c r="E162">
        <v>67.759500000000003</v>
      </c>
      <c r="F162">
        <v>237</v>
      </c>
      <c r="G162">
        <v>66.086399999999998</v>
      </c>
      <c r="H162">
        <v>297</v>
      </c>
      <c r="I162">
        <v>105.637</v>
      </c>
      <c r="J162">
        <v>85</v>
      </c>
      <c r="K162">
        <v>106.212</v>
      </c>
      <c r="L162">
        <v>107</v>
      </c>
      <c r="M162">
        <v>105.746</v>
      </c>
      <c r="N162">
        <v>274</v>
      </c>
      <c r="O162">
        <v>104.59</v>
      </c>
      <c r="P162">
        <v>226</v>
      </c>
      <c r="Q162">
        <v>1.62287</v>
      </c>
      <c r="R162">
        <v>145</v>
      </c>
      <c r="S162">
        <f t="shared" si="50"/>
        <v>2.3937602845357474E-2</v>
      </c>
      <c r="T162">
        <f t="shared" si="51"/>
        <v>145</v>
      </c>
      <c r="U162">
        <f t="shared" si="52"/>
        <v>764394.17035096802</v>
      </c>
      <c r="V162">
        <f t="shared" si="53"/>
        <v>120</v>
      </c>
      <c r="W162">
        <f t="shared" si="54"/>
        <v>25.131248709020646</v>
      </c>
      <c r="X162">
        <f t="shared" si="55"/>
        <v>243</v>
      </c>
      <c r="Y162">
        <f t="shared" si="56"/>
        <v>194</v>
      </c>
      <c r="Z162">
        <v>0.51480000000000004</v>
      </c>
      <c r="AA162">
        <f t="shared" si="57"/>
        <v>151</v>
      </c>
      <c r="AB162">
        <v>0.50009999999999999</v>
      </c>
      <c r="AC162">
        <f t="shared" si="58"/>
        <v>0.50744999999999996</v>
      </c>
      <c r="AD162">
        <f t="shared" si="59"/>
        <v>165</v>
      </c>
      <c r="AE162">
        <v>0.52210000000000001</v>
      </c>
      <c r="AF162">
        <f t="shared" si="60"/>
        <v>156</v>
      </c>
      <c r="AG162">
        <v>0.48320000000000002</v>
      </c>
      <c r="AH162">
        <f t="shared" si="61"/>
        <v>167</v>
      </c>
      <c r="AI162">
        <f t="shared" si="62"/>
        <v>157.83333333333334</v>
      </c>
      <c r="AJ162">
        <f>IF(C162=1,(AI162/Z162),REF)</f>
        <v>306.59155659155658</v>
      </c>
      <c r="AK162">
        <f t="shared" si="63"/>
        <v>153</v>
      </c>
      <c r="AL162">
        <f>IF(B162=1,(AI162/AC162),REF)</f>
        <v>311.03228561106187</v>
      </c>
      <c r="AM162">
        <f t="shared" si="64"/>
        <v>162</v>
      </c>
      <c r="AN162">
        <f t="shared" si="65"/>
        <v>153</v>
      </c>
      <c r="AO162" t="str">
        <f t="shared" si="66"/>
        <v>Miami OH</v>
      </c>
      <c r="AP162">
        <f t="shared" si="67"/>
        <v>0.30306174809017489</v>
      </c>
      <c r="AQ162">
        <f t="shared" si="68"/>
        <v>0.29827811615455929</v>
      </c>
      <c r="AR162">
        <f t="shared" si="69"/>
        <v>0.61835232748762747</v>
      </c>
      <c r="AS162" t="str">
        <f t="shared" si="70"/>
        <v>Miami OH</v>
      </c>
      <c r="AT162">
        <f t="shared" si="71"/>
        <v>161</v>
      </c>
      <c r="AU162">
        <f t="shared" si="72"/>
        <v>159.66666666666666</v>
      </c>
      <c r="AV162">
        <v>169</v>
      </c>
      <c r="AW162" t="str">
        <f t="shared" si="73"/>
        <v>Miami OH</v>
      </c>
      <c r="AX162" t="str">
        <f t="shared" si="74"/>
        <v/>
      </c>
      <c r="AY162">
        <v>161</v>
      </c>
    </row>
    <row r="163" spans="2:51">
      <c r="B163">
        <v>1</v>
      </c>
      <c r="C163">
        <v>1</v>
      </c>
      <c r="D163" t="s">
        <v>64</v>
      </c>
      <c r="E163">
        <v>65.891800000000003</v>
      </c>
      <c r="F163">
        <v>315</v>
      </c>
      <c r="G163">
        <v>66.187399999999997</v>
      </c>
      <c r="H163">
        <v>290</v>
      </c>
      <c r="I163">
        <v>101.087</v>
      </c>
      <c r="J163">
        <v>178</v>
      </c>
      <c r="K163">
        <v>103.41</v>
      </c>
      <c r="L163">
        <v>147</v>
      </c>
      <c r="M163">
        <v>102.53</v>
      </c>
      <c r="N163">
        <v>208</v>
      </c>
      <c r="O163">
        <v>101.367</v>
      </c>
      <c r="P163">
        <v>158</v>
      </c>
      <c r="Q163">
        <v>2.0434600000000001</v>
      </c>
      <c r="R163">
        <v>140</v>
      </c>
      <c r="S163">
        <f t="shared" si="50"/>
        <v>3.1005375479194561E-2</v>
      </c>
      <c r="T163">
        <f t="shared" si="51"/>
        <v>139</v>
      </c>
      <c r="U163">
        <f t="shared" si="52"/>
        <v>704622.40403958003</v>
      </c>
      <c r="V163">
        <f t="shared" si="53"/>
        <v>190</v>
      </c>
      <c r="W163">
        <f t="shared" si="54"/>
        <v>24.581205533408767</v>
      </c>
      <c r="X163">
        <f t="shared" si="55"/>
        <v>219</v>
      </c>
      <c r="Y163">
        <f t="shared" si="56"/>
        <v>179</v>
      </c>
      <c r="Z163">
        <v>0.46879999999999999</v>
      </c>
      <c r="AA163">
        <f t="shared" si="57"/>
        <v>169</v>
      </c>
      <c r="AB163">
        <v>0.61240000000000006</v>
      </c>
      <c r="AC163">
        <f t="shared" si="58"/>
        <v>0.54059999999999997</v>
      </c>
      <c r="AD163">
        <f t="shared" si="59"/>
        <v>149</v>
      </c>
      <c r="AE163">
        <v>0.3211</v>
      </c>
      <c r="AF163">
        <f t="shared" si="60"/>
        <v>231</v>
      </c>
      <c r="AG163">
        <v>0.75229999999999997</v>
      </c>
      <c r="AH163">
        <f t="shared" si="61"/>
        <v>88</v>
      </c>
      <c r="AI163">
        <f t="shared" si="62"/>
        <v>162.66666666666666</v>
      </c>
      <c r="AJ163">
        <f>IF(C163=1,(AI163/Z163),REF)</f>
        <v>346.98521046643913</v>
      </c>
      <c r="AK163">
        <f t="shared" si="63"/>
        <v>168</v>
      </c>
      <c r="AL163">
        <f>IF(B163=1,(AI163/AC163),REF)</f>
        <v>300.90023430755951</v>
      </c>
      <c r="AM163">
        <f t="shared" si="64"/>
        <v>153</v>
      </c>
      <c r="AN163">
        <f t="shared" si="65"/>
        <v>149</v>
      </c>
      <c r="AO163" t="str">
        <f t="shared" si="66"/>
        <v>Bradley</v>
      </c>
      <c r="AP163">
        <f t="shared" si="67"/>
        <v>0.27258698203436676</v>
      </c>
      <c r="AQ163">
        <f t="shared" si="68"/>
        <v>0.31881773395502971</v>
      </c>
      <c r="AR163">
        <f t="shared" si="69"/>
        <v>0.61424540323481092</v>
      </c>
      <c r="AS163" t="str">
        <f t="shared" si="70"/>
        <v>Bradley</v>
      </c>
      <c r="AT163">
        <f t="shared" si="71"/>
        <v>162</v>
      </c>
      <c r="AU163">
        <f t="shared" si="72"/>
        <v>153.33333333333334</v>
      </c>
      <c r="AV163">
        <v>160</v>
      </c>
      <c r="AW163" t="str">
        <f t="shared" si="73"/>
        <v>Bradley</v>
      </c>
      <c r="AX163" t="str">
        <f t="shared" si="74"/>
        <v/>
      </c>
      <c r="AY163">
        <v>162</v>
      </c>
    </row>
    <row r="164" spans="2:51">
      <c r="B164">
        <v>1</v>
      </c>
      <c r="C164">
        <v>1</v>
      </c>
      <c r="D164" t="s">
        <v>321</v>
      </c>
      <c r="E164">
        <v>66.102800000000002</v>
      </c>
      <c r="F164">
        <v>307</v>
      </c>
      <c r="G164">
        <v>64.639799999999994</v>
      </c>
      <c r="H164">
        <v>335</v>
      </c>
      <c r="I164">
        <v>97.200100000000006</v>
      </c>
      <c r="J164">
        <v>253</v>
      </c>
      <c r="K164">
        <v>101.69</v>
      </c>
      <c r="L164">
        <v>181</v>
      </c>
      <c r="M164">
        <v>101.43899999999999</v>
      </c>
      <c r="N164">
        <v>170</v>
      </c>
      <c r="O164">
        <v>98.796400000000006</v>
      </c>
      <c r="P164">
        <v>111</v>
      </c>
      <c r="Q164">
        <v>2.89371</v>
      </c>
      <c r="R164">
        <v>134</v>
      </c>
      <c r="S164">
        <f t="shared" si="50"/>
        <v>4.3774242543432228E-2</v>
      </c>
      <c r="T164">
        <f t="shared" si="51"/>
        <v>133</v>
      </c>
      <c r="U164">
        <f t="shared" si="52"/>
        <v>683559.54260707996</v>
      </c>
      <c r="V164">
        <f t="shared" si="53"/>
        <v>223</v>
      </c>
      <c r="W164">
        <f t="shared" si="54"/>
        <v>23.516134521024451</v>
      </c>
      <c r="X164">
        <f t="shared" si="55"/>
        <v>166</v>
      </c>
      <c r="Y164">
        <f t="shared" si="56"/>
        <v>149.5</v>
      </c>
      <c r="Z164">
        <v>0.43180000000000002</v>
      </c>
      <c r="AA164">
        <f t="shared" si="57"/>
        <v>187</v>
      </c>
      <c r="AB164">
        <v>0.66890000000000005</v>
      </c>
      <c r="AC164">
        <f t="shared" si="58"/>
        <v>0.55035000000000001</v>
      </c>
      <c r="AD164">
        <f t="shared" si="59"/>
        <v>143</v>
      </c>
      <c r="AE164">
        <v>0.66539999999999999</v>
      </c>
      <c r="AF164">
        <f t="shared" si="60"/>
        <v>100</v>
      </c>
      <c r="AG164">
        <v>0.62729999999999997</v>
      </c>
      <c r="AH164">
        <f t="shared" si="61"/>
        <v>122</v>
      </c>
      <c r="AI164">
        <f t="shared" si="62"/>
        <v>145.08333333333334</v>
      </c>
      <c r="AJ164">
        <f>IF(C164=1,(AI164/Z164),REF)</f>
        <v>335.99660336575573</v>
      </c>
      <c r="AK164">
        <f t="shared" si="63"/>
        <v>160</v>
      </c>
      <c r="AL164">
        <f>IF(B164=1,(AI164/AC164),REF)</f>
        <v>263.62012052936012</v>
      </c>
      <c r="AM164">
        <f t="shared" si="64"/>
        <v>139</v>
      </c>
      <c r="AN164">
        <f t="shared" si="65"/>
        <v>139</v>
      </c>
      <c r="AO164" t="str">
        <f t="shared" si="66"/>
        <v>Texas A&amp;M</v>
      </c>
      <c r="AP164">
        <f t="shared" si="67"/>
        <v>0.25188236017590798</v>
      </c>
      <c r="AQ164">
        <f t="shared" si="68"/>
        <v>0.32888933996320097</v>
      </c>
      <c r="AR164">
        <f t="shared" si="69"/>
        <v>0.60980387546096682</v>
      </c>
      <c r="AS164" t="str">
        <f t="shared" si="70"/>
        <v>Texas A&amp;M</v>
      </c>
      <c r="AT164">
        <f t="shared" si="71"/>
        <v>163</v>
      </c>
      <c r="AU164">
        <f t="shared" si="72"/>
        <v>148.33333333333334</v>
      </c>
      <c r="AV164">
        <v>156</v>
      </c>
      <c r="AW164" t="str">
        <f t="shared" si="73"/>
        <v>Texas A&amp;M</v>
      </c>
      <c r="AX164" t="str">
        <f t="shared" si="74"/>
        <v/>
      </c>
      <c r="AY164">
        <v>163</v>
      </c>
    </row>
    <row r="165" spans="2:51">
      <c r="B165">
        <v>1</v>
      </c>
      <c r="C165">
        <v>1</v>
      </c>
      <c r="D165" t="s">
        <v>251</v>
      </c>
      <c r="E165">
        <v>68.193600000000004</v>
      </c>
      <c r="F165">
        <v>214</v>
      </c>
      <c r="G165">
        <v>67.721999999999994</v>
      </c>
      <c r="H165">
        <v>218</v>
      </c>
      <c r="I165">
        <v>99.082499999999996</v>
      </c>
      <c r="J165">
        <v>213</v>
      </c>
      <c r="K165">
        <v>101.069</v>
      </c>
      <c r="L165">
        <v>192</v>
      </c>
      <c r="M165">
        <v>99.231899999999996</v>
      </c>
      <c r="N165">
        <v>112</v>
      </c>
      <c r="O165">
        <v>99.681899999999999</v>
      </c>
      <c r="P165">
        <v>124</v>
      </c>
      <c r="Q165">
        <v>1.3866700000000001</v>
      </c>
      <c r="R165">
        <v>150</v>
      </c>
      <c r="S165">
        <f t="shared" si="50"/>
        <v>2.0340618474461E-2</v>
      </c>
      <c r="T165">
        <f t="shared" si="51"/>
        <v>149</v>
      </c>
      <c r="U165">
        <f t="shared" si="52"/>
        <v>696593.72066652961</v>
      </c>
      <c r="V165">
        <f t="shared" si="53"/>
        <v>204</v>
      </c>
      <c r="W165">
        <f t="shared" si="54"/>
        <v>23.122909205144143</v>
      </c>
      <c r="X165">
        <f t="shared" si="55"/>
        <v>147</v>
      </c>
      <c r="Y165">
        <f t="shared" si="56"/>
        <v>148</v>
      </c>
      <c r="Z165">
        <v>0.46029999999999999</v>
      </c>
      <c r="AA165">
        <f t="shared" si="57"/>
        <v>172</v>
      </c>
      <c r="AB165">
        <v>0.59599999999999997</v>
      </c>
      <c r="AC165">
        <f t="shared" si="58"/>
        <v>0.52815000000000001</v>
      </c>
      <c r="AD165">
        <f t="shared" si="59"/>
        <v>155</v>
      </c>
      <c r="AE165">
        <v>0.65449999999999997</v>
      </c>
      <c r="AF165">
        <f t="shared" si="60"/>
        <v>106</v>
      </c>
      <c r="AG165">
        <v>0.47720000000000001</v>
      </c>
      <c r="AH165">
        <f t="shared" si="61"/>
        <v>171</v>
      </c>
      <c r="AI165">
        <f t="shared" si="62"/>
        <v>155.5</v>
      </c>
      <c r="AJ165">
        <f>IF(C165=1,(AI165/Z165),REF)</f>
        <v>337.82315880947209</v>
      </c>
      <c r="AK165">
        <f t="shared" si="63"/>
        <v>163</v>
      </c>
      <c r="AL165">
        <f>IF(B165=1,(AI165/AC165),REF)</f>
        <v>294.42393259490677</v>
      </c>
      <c r="AM165">
        <f t="shared" si="64"/>
        <v>151</v>
      </c>
      <c r="AN165">
        <f t="shared" si="65"/>
        <v>151</v>
      </c>
      <c r="AO165" t="str">
        <f t="shared" si="66"/>
        <v>Old Dominion</v>
      </c>
      <c r="AP165">
        <f t="shared" si="67"/>
        <v>0.26836176392915695</v>
      </c>
      <c r="AQ165">
        <f t="shared" si="68"/>
        <v>0.31215382077021214</v>
      </c>
      <c r="AR165">
        <f t="shared" si="69"/>
        <v>0.60969629387268509</v>
      </c>
      <c r="AS165" t="str">
        <f t="shared" si="70"/>
        <v>Old Dominion</v>
      </c>
      <c r="AT165">
        <f t="shared" si="71"/>
        <v>164</v>
      </c>
      <c r="AU165">
        <f t="shared" si="72"/>
        <v>156.66666666666666</v>
      </c>
      <c r="AV165">
        <v>161</v>
      </c>
      <c r="AW165" t="str">
        <f t="shared" si="73"/>
        <v>Old Dominion</v>
      </c>
      <c r="AX165" t="str">
        <f t="shared" si="74"/>
        <v/>
      </c>
      <c r="AY165">
        <v>164</v>
      </c>
    </row>
    <row r="166" spans="2:51">
      <c r="B166">
        <v>1</v>
      </c>
      <c r="C166">
        <v>1</v>
      </c>
      <c r="D166" t="s">
        <v>366</v>
      </c>
      <c r="E166">
        <v>71.006699999999995</v>
      </c>
      <c r="F166">
        <v>94</v>
      </c>
      <c r="G166">
        <v>71.320400000000006</v>
      </c>
      <c r="H166">
        <v>53</v>
      </c>
      <c r="I166">
        <v>95.312100000000001</v>
      </c>
      <c r="J166">
        <v>282</v>
      </c>
      <c r="K166">
        <v>101.94199999999999</v>
      </c>
      <c r="L166">
        <v>176</v>
      </c>
      <c r="M166">
        <v>108.765</v>
      </c>
      <c r="N166">
        <v>311</v>
      </c>
      <c r="O166">
        <v>102.19</v>
      </c>
      <c r="P166">
        <v>181</v>
      </c>
      <c r="Q166">
        <v>-0.24817900000000001</v>
      </c>
      <c r="R166">
        <v>173</v>
      </c>
      <c r="S166">
        <f t="shared" si="50"/>
        <v>-3.4926281604412638E-3</v>
      </c>
      <c r="T166">
        <f t="shared" si="51"/>
        <v>171</v>
      </c>
      <c r="U166">
        <f t="shared" si="52"/>
        <v>737913.7943921386</v>
      </c>
      <c r="V166">
        <f t="shared" si="53"/>
        <v>148</v>
      </c>
      <c r="W166">
        <f t="shared" si="54"/>
        <v>23.107561051378223</v>
      </c>
      <c r="X166">
        <f t="shared" si="55"/>
        <v>144</v>
      </c>
      <c r="Y166">
        <f t="shared" si="56"/>
        <v>157.5</v>
      </c>
      <c r="Z166">
        <v>0.45960000000000001</v>
      </c>
      <c r="AA166">
        <f t="shared" si="57"/>
        <v>175</v>
      </c>
      <c r="AB166">
        <v>0.60389999999999999</v>
      </c>
      <c r="AC166">
        <f t="shared" si="58"/>
        <v>0.53174999999999994</v>
      </c>
      <c r="AD166">
        <f t="shared" si="59"/>
        <v>154</v>
      </c>
      <c r="AE166">
        <v>0.55689999999999995</v>
      </c>
      <c r="AF166">
        <f t="shared" si="60"/>
        <v>138</v>
      </c>
      <c r="AG166">
        <v>0.31830000000000003</v>
      </c>
      <c r="AH166">
        <f t="shared" si="61"/>
        <v>224</v>
      </c>
      <c r="AI166">
        <f t="shared" si="62"/>
        <v>165.41666666666666</v>
      </c>
      <c r="AJ166">
        <f>IF(C166=1,(AI166/Z166),REF)</f>
        <v>359.91441833478382</v>
      </c>
      <c r="AK166">
        <f t="shared" si="63"/>
        <v>171</v>
      </c>
      <c r="AL166">
        <f>IF(B166=1,(AI166/AC166),REF)</f>
        <v>311.07976806143239</v>
      </c>
      <c r="AM166">
        <f t="shared" si="64"/>
        <v>163</v>
      </c>
      <c r="AN166">
        <f t="shared" si="65"/>
        <v>154</v>
      </c>
      <c r="AO166" t="str">
        <f t="shared" si="66"/>
        <v>Washington</v>
      </c>
      <c r="AP166">
        <f t="shared" si="67"/>
        <v>0.26626169985194076</v>
      </c>
      <c r="AQ166">
        <f t="shared" si="68"/>
        <v>0.31255683737157502</v>
      </c>
      <c r="AR166">
        <f t="shared" si="69"/>
        <v>0.60898272653875196</v>
      </c>
      <c r="AS166" t="str">
        <f t="shared" si="70"/>
        <v>Washington</v>
      </c>
      <c r="AT166">
        <f t="shared" si="71"/>
        <v>165</v>
      </c>
      <c r="AU166">
        <f t="shared" si="72"/>
        <v>157.66666666666666</v>
      </c>
      <c r="AV166">
        <v>167</v>
      </c>
      <c r="AW166" t="str">
        <f t="shared" si="73"/>
        <v>Washington</v>
      </c>
      <c r="AX166" t="str">
        <f t="shared" si="74"/>
        <v/>
      </c>
      <c r="AY166">
        <v>165</v>
      </c>
    </row>
    <row r="167" spans="2:51">
      <c r="B167">
        <v>1</v>
      </c>
      <c r="C167">
        <v>1</v>
      </c>
      <c r="D167" t="s">
        <v>346</v>
      </c>
      <c r="E167">
        <v>66.706500000000005</v>
      </c>
      <c r="F167">
        <v>287</v>
      </c>
      <c r="G167">
        <v>66.355400000000003</v>
      </c>
      <c r="H167">
        <v>281</v>
      </c>
      <c r="I167">
        <v>101.179</v>
      </c>
      <c r="J167">
        <v>174</v>
      </c>
      <c r="K167">
        <v>103.986</v>
      </c>
      <c r="L167">
        <v>132</v>
      </c>
      <c r="M167">
        <v>104.425</v>
      </c>
      <c r="N167">
        <v>248</v>
      </c>
      <c r="O167">
        <v>103.976</v>
      </c>
      <c r="P167">
        <v>211</v>
      </c>
      <c r="Q167">
        <v>1.03281E-2</v>
      </c>
      <c r="R167">
        <v>169</v>
      </c>
      <c r="S167">
        <f t="shared" si="50"/>
        <v>1.4991042851903661E-4</v>
      </c>
      <c r="T167">
        <f t="shared" si="51"/>
        <v>167</v>
      </c>
      <c r="U167">
        <f t="shared" si="52"/>
        <v>721303.26774647413</v>
      </c>
      <c r="V167">
        <f t="shared" si="53"/>
        <v>164</v>
      </c>
      <c r="W167">
        <f t="shared" si="54"/>
        <v>25.288601631073465</v>
      </c>
      <c r="X167">
        <f t="shared" si="55"/>
        <v>251</v>
      </c>
      <c r="Y167">
        <f t="shared" si="56"/>
        <v>209</v>
      </c>
      <c r="Z167">
        <v>0.49969999999999998</v>
      </c>
      <c r="AA167">
        <f t="shared" si="57"/>
        <v>157</v>
      </c>
      <c r="AB167">
        <v>0.48880000000000001</v>
      </c>
      <c r="AC167">
        <f t="shared" si="58"/>
        <v>0.49424999999999997</v>
      </c>
      <c r="AD167">
        <f t="shared" si="59"/>
        <v>169</v>
      </c>
      <c r="AE167">
        <v>0.34599999999999997</v>
      </c>
      <c r="AF167">
        <f t="shared" si="60"/>
        <v>221</v>
      </c>
      <c r="AG167">
        <v>0.47110000000000002</v>
      </c>
      <c r="AH167">
        <f t="shared" si="61"/>
        <v>172</v>
      </c>
      <c r="AI167">
        <f t="shared" si="62"/>
        <v>183.66666666666666</v>
      </c>
      <c r="AJ167">
        <f>IF(C167=1,(AI167/Z167),REF)</f>
        <v>367.55386565272499</v>
      </c>
      <c r="AK167">
        <f t="shared" si="63"/>
        <v>172</v>
      </c>
      <c r="AL167">
        <f>IF(B167=1,(AI167/AC167),REF)</f>
        <v>371.6068116675097</v>
      </c>
      <c r="AM167">
        <f t="shared" si="64"/>
        <v>177</v>
      </c>
      <c r="AN167">
        <f t="shared" si="65"/>
        <v>169</v>
      </c>
      <c r="AO167" t="str">
        <f t="shared" si="66"/>
        <v>UNLV</v>
      </c>
      <c r="AP167">
        <f t="shared" si="67"/>
        <v>0.28888557373129981</v>
      </c>
      <c r="AQ167">
        <f t="shared" si="68"/>
        <v>0.28539541600963603</v>
      </c>
      <c r="AR167">
        <f t="shared" si="69"/>
        <v>0.60706861089466013</v>
      </c>
      <c r="AS167" t="str">
        <f t="shared" si="70"/>
        <v>UNLV</v>
      </c>
      <c r="AT167">
        <f t="shared" si="71"/>
        <v>166</v>
      </c>
      <c r="AU167">
        <f t="shared" si="72"/>
        <v>168</v>
      </c>
      <c r="AV167">
        <v>175</v>
      </c>
      <c r="AW167" t="str">
        <f t="shared" si="73"/>
        <v>UNLV</v>
      </c>
      <c r="AX167" t="str">
        <f t="shared" si="74"/>
        <v/>
      </c>
      <c r="AY167">
        <v>166</v>
      </c>
    </row>
    <row r="168" spans="2:51">
      <c r="B168">
        <v>1</v>
      </c>
      <c r="C168">
        <v>1</v>
      </c>
      <c r="D168" t="s">
        <v>157</v>
      </c>
      <c r="E168">
        <v>70.537999999999997</v>
      </c>
      <c r="F168">
        <v>111</v>
      </c>
      <c r="G168">
        <v>70.160200000000003</v>
      </c>
      <c r="H168">
        <v>93</v>
      </c>
      <c r="I168">
        <v>93.004199999999997</v>
      </c>
      <c r="J168">
        <v>313</v>
      </c>
      <c r="K168">
        <v>99.793400000000005</v>
      </c>
      <c r="L168">
        <v>223</v>
      </c>
      <c r="M168">
        <v>108.54300000000001</v>
      </c>
      <c r="N168">
        <v>308</v>
      </c>
      <c r="O168">
        <v>100.497</v>
      </c>
      <c r="P168">
        <v>137</v>
      </c>
      <c r="Q168">
        <v>-0.70378799999999997</v>
      </c>
      <c r="R168">
        <v>178</v>
      </c>
      <c r="S168">
        <f t="shared" si="50"/>
        <v>-9.9747653746915781E-3</v>
      </c>
      <c r="T168">
        <f t="shared" si="51"/>
        <v>176</v>
      </c>
      <c r="U168">
        <f t="shared" si="52"/>
        <v>702468.38065295538</v>
      </c>
      <c r="V168">
        <f t="shared" si="53"/>
        <v>196</v>
      </c>
      <c r="W168">
        <f t="shared" si="54"/>
        <v>22.647580621441634</v>
      </c>
      <c r="X168">
        <f t="shared" si="55"/>
        <v>120</v>
      </c>
      <c r="Y168">
        <f t="shared" si="56"/>
        <v>148</v>
      </c>
      <c r="Z168">
        <v>0.52900000000000003</v>
      </c>
      <c r="AA168">
        <f t="shared" si="57"/>
        <v>144</v>
      </c>
      <c r="AB168">
        <v>0.39</v>
      </c>
      <c r="AC168">
        <f t="shared" si="58"/>
        <v>0.45950000000000002</v>
      </c>
      <c r="AD168">
        <f t="shared" si="59"/>
        <v>183</v>
      </c>
      <c r="AE168">
        <v>0.54169999999999996</v>
      </c>
      <c r="AF168">
        <f t="shared" si="60"/>
        <v>146</v>
      </c>
      <c r="AG168">
        <v>0.29570000000000002</v>
      </c>
      <c r="AH168">
        <f t="shared" si="61"/>
        <v>233</v>
      </c>
      <c r="AI168">
        <f t="shared" si="62"/>
        <v>180.33333333333334</v>
      </c>
      <c r="AJ168">
        <f>IF(C168=1,(AI168/Z168),REF)</f>
        <v>340.8947700063012</v>
      </c>
      <c r="AK168">
        <f t="shared" si="63"/>
        <v>166</v>
      </c>
      <c r="AL168">
        <f>IF(B168=1,(AI168/AC168),REF)</f>
        <v>392.45556764599201</v>
      </c>
      <c r="AM168">
        <f t="shared" si="64"/>
        <v>180</v>
      </c>
      <c r="AN168">
        <f t="shared" si="65"/>
        <v>166</v>
      </c>
      <c r="AO168" t="str">
        <f t="shared" si="66"/>
        <v>Iowa St.</v>
      </c>
      <c r="AP168">
        <f t="shared" si="67"/>
        <v>0.30813585979652308</v>
      </c>
      <c r="AQ168">
        <f t="shared" si="68"/>
        <v>0.26388526965049913</v>
      </c>
      <c r="AR168">
        <f t="shared" si="69"/>
        <v>0.60611192714962758</v>
      </c>
      <c r="AS168" t="str">
        <f t="shared" si="70"/>
        <v>Iowa St.</v>
      </c>
      <c r="AT168">
        <f t="shared" si="71"/>
        <v>167</v>
      </c>
      <c r="AU168">
        <f t="shared" si="72"/>
        <v>172</v>
      </c>
      <c r="AV168">
        <v>182</v>
      </c>
      <c r="AW168" t="str">
        <f t="shared" si="73"/>
        <v>Iowa St.</v>
      </c>
      <c r="AX168" t="str">
        <f t="shared" si="74"/>
        <v/>
      </c>
      <c r="AY168">
        <v>167</v>
      </c>
    </row>
    <row r="169" spans="2:51">
      <c r="B169">
        <v>1</v>
      </c>
      <c r="C169">
        <v>1</v>
      </c>
      <c r="D169" t="s">
        <v>142</v>
      </c>
      <c r="E169">
        <v>68.899000000000001</v>
      </c>
      <c r="F169">
        <v>184</v>
      </c>
      <c r="G169">
        <v>68.352400000000003</v>
      </c>
      <c r="H169">
        <v>184</v>
      </c>
      <c r="I169">
        <v>105.84099999999999</v>
      </c>
      <c r="J169">
        <v>84</v>
      </c>
      <c r="K169">
        <v>105.896</v>
      </c>
      <c r="L169">
        <v>110</v>
      </c>
      <c r="M169">
        <v>105.384</v>
      </c>
      <c r="N169">
        <v>268</v>
      </c>
      <c r="O169">
        <v>107.884</v>
      </c>
      <c r="P169">
        <v>290</v>
      </c>
      <c r="Q169">
        <v>-1.9877899999999999</v>
      </c>
      <c r="R169">
        <v>188</v>
      </c>
      <c r="S169">
        <f t="shared" si="50"/>
        <v>-2.8853829518570656E-2</v>
      </c>
      <c r="T169">
        <f t="shared" si="51"/>
        <v>185</v>
      </c>
      <c r="U169">
        <f t="shared" si="52"/>
        <v>772630.82405958395</v>
      </c>
      <c r="V169">
        <f t="shared" si="53"/>
        <v>113</v>
      </c>
      <c r="W169">
        <f t="shared" si="54"/>
        <v>25.972774562515184</v>
      </c>
      <c r="X169">
        <f t="shared" si="55"/>
        <v>284</v>
      </c>
      <c r="Y169">
        <f t="shared" si="56"/>
        <v>234.5</v>
      </c>
      <c r="Z169">
        <v>0.48199999999999998</v>
      </c>
      <c r="AA169">
        <f t="shared" si="57"/>
        <v>167</v>
      </c>
      <c r="AB169">
        <v>0.50119999999999998</v>
      </c>
      <c r="AC169">
        <f t="shared" si="58"/>
        <v>0.49159999999999998</v>
      </c>
      <c r="AD169">
        <f t="shared" si="59"/>
        <v>171</v>
      </c>
      <c r="AE169">
        <v>0.4239</v>
      </c>
      <c r="AF169">
        <f t="shared" si="60"/>
        <v>190</v>
      </c>
      <c r="AG169">
        <v>0.58320000000000005</v>
      </c>
      <c r="AH169">
        <f t="shared" si="61"/>
        <v>136</v>
      </c>
      <c r="AI169">
        <f t="shared" si="62"/>
        <v>171.58333333333334</v>
      </c>
      <c r="AJ169">
        <f>IF(C169=1,(AI169/Z169),REF)</f>
        <v>355.98201936376211</v>
      </c>
      <c r="AK169">
        <f t="shared" si="63"/>
        <v>169</v>
      </c>
      <c r="AL169">
        <f>IF(B169=1,(AI169/AC169),REF)</f>
        <v>349.03037700027124</v>
      </c>
      <c r="AM169">
        <f t="shared" si="64"/>
        <v>174</v>
      </c>
      <c r="AN169">
        <f t="shared" si="65"/>
        <v>169</v>
      </c>
      <c r="AO169" t="str">
        <f t="shared" si="66"/>
        <v>Hofstra</v>
      </c>
      <c r="AP169">
        <f t="shared" si="67"/>
        <v>0.27954571318515142</v>
      </c>
      <c r="AQ169">
        <f t="shared" si="68"/>
        <v>0.28565000332467294</v>
      </c>
      <c r="AR169">
        <f t="shared" si="69"/>
        <v>0.60320863022382798</v>
      </c>
      <c r="AS169" t="str">
        <f t="shared" si="70"/>
        <v>Hofstra</v>
      </c>
      <c r="AT169">
        <f t="shared" si="71"/>
        <v>168</v>
      </c>
      <c r="AU169">
        <f t="shared" si="72"/>
        <v>169.33333333333334</v>
      </c>
      <c r="AV169">
        <v>177</v>
      </c>
      <c r="AW169" t="str">
        <f t="shared" si="73"/>
        <v>Hofstra</v>
      </c>
      <c r="AX169" t="str">
        <f t="shared" si="74"/>
        <v/>
      </c>
      <c r="AY169">
        <v>168</v>
      </c>
    </row>
    <row r="170" spans="2:51">
      <c r="B170">
        <v>1</v>
      </c>
      <c r="C170">
        <v>1</v>
      </c>
      <c r="D170" t="s">
        <v>309</v>
      </c>
      <c r="E170">
        <v>71.949600000000004</v>
      </c>
      <c r="F170">
        <v>61</v>
      </c>
      <c r="G170">
        <v>69.906499999999994</v>
      </c>
      <c r="H170">
        <v>105</v>
      </c>
      <c r="I170">
        <v>106.952</v>
      </c>
      <c r="J170">
        <v>62</v>
      </c>
      <c r="K170">
        <v>102.967</v>
      </c>
      <c r="L170">
        <v>159</v>
      </c>
      <c r="M170">
        <v>97.271799999999999</v>
      </c>
      <c r="N170">
        <v>69</v>
      </c>
      <c r="O170">
        <v>101.94499999999999</v>
      </c>
      <c r="P170">
        <v>175</v>
      </c>
      <c r="Q170">
        <v>1.02254</v>
      </c>
      <c r="R170">
        <v>155</v>
      </c>
      <c r="S170">
        <f t="shared" si="50"/>
        <v>1.4204387515705515E-2</v>
      </c>
      <c r="T170">
        <f t="shared" si="51"/>
        <v>155</v>
      </c>
      <c r="U170">
        <f t="shared" si="52"/>
        <v>762824.27137231443</v>
      </c>
      <c r="V170">
        <f t="shared" si="53"/>
        <v>121</v>
      </c>
      <c r="W170">
        <f t="shared" si="54"/>
        <v>22.717320463881524</v>
      </c>
      <c r="X170">
        <f t="shared" si="55"/>
        <v>124</v>
      </c>
      <c r="Y170">
        <f t="shared" si="56"/>
        <v>139.5</v>
      </c>
      <c r="Z170">
        <v>0.42580000000000001</v>
      </c>
      <c r="AA170">
        <f t="shared" si="57"/>
        <v>190</v>
      </c>
      <c r="AB170">
        <v>0.66410000000000002</v>
      </c>
      <c r="AC170">
        <f t="shared" si="58"/>
        <v>0.54495000000000005</v>
      </c>
      <c r="AD170">
        <f t="shared" si="59"/>
        <v>148</v>
      </c>
      <c r="AE170">
        <v>0.49530000000000002</v>
      </c>
      <c r="AF170">
        <f t="shared" si="60"/>
        <v>168</v>
      </c>
      <c r="AG170">
        <v>0.19800000000000001</v>
      </c>
      <c r="AH170">
        <f t="shared" si="61"/>
        <v>280</v>
      </c>
      <c r="AI170">
        <f t="shared" si="62"/>
        <v>168.58333333333334</v>
      </c>
      <c r="AJ170">
        <f>IF(C170=1,(AI170/Z170),REF)</f>
        <v>395.92140284953814</v>
      </c>
      <c r="AK170">
        <f t="shared" si="63"/>
        <v>177</v>
      </c>
      <c r="AL170">
        <f>IF(B170=1,(AI170/AC170),REF)</f>
        <v>309.35559837293943</v>
      </c>
      <c r="AM170">
        <f t="shared" si="64"/>
        <v>157</v>
      </c>
      <c r="AN170">
        <f t="shared" si="65"/>
        <v>148</v>
      </c>
      <c r="AO170" t="str">
        <f t="shared" si="66"/>
        <v>Stephen F. Austin</v>
      </c>
      <c r="AP170">
        <f t="shared" si="67"/>
        <v>0.24433932169275846</v>
      </c>
      <c r="AQ170">
        <f t="shared" si="68"/>
        <v>0.32049373237690948</v>
      </c>
      <c r="AR170">
        <f t="shared" si="69"/>
        <v>0.60305377891640166</v>
      </c>
      <c r="AS170" t="str">
        <f t="shared" si="70"/>
        <v>Stephen F. Austin</v>
      </c>
      <c r="AT170">
        <f t="shared" si="71"/>
        <v>169</v>
      </c>
      <c r="AU170">
        <f t="shared" si="72"/>
        <v>155</v>
      </c>
      <c r="AV170">
        <v>158</v>
      </c>
      <c r="AW170" t="str">
        <f t="shared" si="73"/>
        <v>Stephen F. Austin</v>
      </c>
      <c r="AX170" t="str">
        <f t="shared" si="74"/>
        <v/>
      </c>
      <c r="AY170">
        <v>169</v>
      </c>
    </row>
    <row r="171" spans="2:51">
      <c r="B171">
        <v>1</v>
      </c>
      <c r="C171">
        <v>1</v>
      </c>
      <c r="D171" t="s">
        <v>102</v>
      </c>
      <c r="E171">
        <v>68.113699999999994</v>
      </c>
      <c r="F171">
        <v>218</v>
      </c>
      <c r="G171">
        <v>67.434899999999999</v>
      </c>
      <c r="H171">
        <v>230</v>
      </c>
      <c r="I171">
        <v>112.33799999999999</v>
      </c>
      <c r="J171">
        <v>16</v>
      </c>
      <c r="K171">
        <v>109.703</v>
      </c>
      <c r="L171">
        <v>58</v>
      </c>
      <c r="M171">
        <v>107.905</v>
      </c>
      <c r="N171">
        <v>301</v>
      </c>
      <c r="O171">
        <v>108.137</v>
      </c>
      <c r="P171">
        <v>294</v>
      </c>
      <c r="Q171">
        <v>1.5657399999999999</v>
      </c>
      <c r="R171">
        <v>147</v>
      </c>
      <c r="S171">
        <f t="shared" si="50"/>
        <v>2.29909695112731E-2</v>
      </c>
      <c r="T171">
        <f t="shared" si="51"/>
        <v>146</v>
      </c>
      <c r="U171">
        <f t="shared" si="52"/>
        <v>819731.22908336332</v>
      </c>
      <c r="V171">
        <f t="shared" si="53"/>
        <v>72</v>
      </c>
      <c r="W171">
        <f t="shared" si="54"/>
        <v>26.370868609771851</v>
      </c>
      <c r="X171">
        <f t="shared" si="55"/>
        <v>304</v>
      </c>
      <c r="Y171">
        <f t="shared" si="56"/>
        <v>225</v>
      </c>
      <c r="Z171">
        <v>0.4914</v>
      </c>
      <c r="AA171">
        <f t="shared" si="57"/>
        <v>163</v>
      </c>
      <c r="AB171">
        <v>0.45639999999999997</v>
      </c>
      <c r="AC171">
        <f t="shared" si="58"/>
        <v>0.47389999999999999</v>
      </c>
      <c r="AD171">
        <f t="shared" si="59"/>
        <v>179</v>
      </c>
      <c r="AE171">
        <v>0.54359999999999997</v>
      </c>
      <c r="AF171">
        <f t="shared" si="60"/>
        <v>144</v>
      </c>
      <c r="AG171">
        <v>0.45639999999999997</v>
      </c>
      <c r="AH171">
        <f t="shared" si="61"/>
        <v>180</v>
      </c>
      <c r="AI171">
        <f t="shared" si="62"/>
        <v>157.66666666666666</v>
      </c>
      <c r="AJ171">
        <f>IF(C171=1,(AI171/Z171),REF)</f>
        <v>320.85198751865414</v>
      </c>
      <c r="AK171">
        <f t="shared" si="63"/>
        <v>155</v>
      </c>
      <c r="AL171">
        <f>IF(B171=1,(AI171/AC171),REF)</f>
        <v>332.70028838714217</v>
      </c>
      <c r="AM171">
        <f t="shared" si="64"/>
        <v>171</v>
      </c>
      <c r="AN171">
        <f t="shared" si="65"/>
        <v>155</v>
      </c>
      <c r="AO171" t="str">
        <f t="shared" si="66"/>
        <v>Detroit</v>
      </c>
      <c r="AP171">
        <f t="shared" si="67"/>
        <v>0.28797400309740057</v>
      </c>
      <c r="AQ171">
        <f t="shared" si="68"/>
        <v>0.27668783990209006</v>
      </c>
      <c r="AR171">
        <f t="shared" si="69"/>
        <v>0.60298065368219644</v>
      </c>
      <c r="AS171" t="str">
        <f t="shared" si="70"/>
        <v>Detroit</v>
      </c>
      <c r="AT171">
        <f t="shared" si="71"/>
        <v>170</v>
      </c>
      <c r="AU171">
        <f t="shared" si="72"/>
        <v>168</v>
      </c>
      <c r="AV171">
        <v>172</v>
      </c>
      <c r="AW171" t="str">
        <f t="shared" si="73"/>
        <v>Detroit</v>
      </c>
      <c r="AX171" t="str">
        <f t="shared" si="74"/>
        <v/>
      </c>
      <c r="AY171">
        <v>170</v>
      </c>
    </row>
    <row r="172" spans="2:51">
      <c r="B172">
        <v>1</v>
      </c>
      <c r="C172">
        <v>1</v>
      </c>
      <c r="D172" t="s">
        <v>237</v>
      </c>
      <c r="E172">
        <v>68.262600000000006</v>
      </c>
      <c r="F172">
        <v>212</v>
      </c>
      <c r="G172">
        <v>67.297799999999995</v>
      </c>
      <c r="H172">
        <v>235</v>
      </c>
      <c r="I172">
        <v>97.920400000000001</v>
      </c>
      <c r="J172">
        <v>239</v>
      </c>
      <c r="K172">
        <v>98.615200000000002</v>
      </c>
      <c r="L172">
        <v>241</v>
      </c>
      <c r="M172">
        <v>99.2834</v>
      </c>
      <c r="N172">
        <v>114</v>
      </c>
      <c r="O172">
        <v>98.2119</v>
      </c>
      <c r="P172">
        <v>98</v>
      </c>
      <c r="Q172">
        <v>0.40338499999999999</v>
      </c>
      <c r="R172">
        <v>164</v>
      </c>
      <c r="S172">
        <f t="shared" si="50"/>
        <v>5.9080667891349215E-3</v>
      </c>
      <c r="T172">
        <f t="shared" si="51"/>
        <v>161</v>
      </c>
      <c r="U172">
        <f t="shared" si="52"/>
        <v>663850.89551513514</v>
      </c>
      <c r="V172">
        <f t="shared" si="53"/>
        <v>245</v>
      </c>
      <c r="W172">
        <f t="shared" si="54"/>
        <v>22.556917698132004</v>
      </c>
      <c r="X172">
        <f t="shared" si="55"/>
        <v>113</v>
      </c>
      <c r="Y172">
        <f t="shared" si="56"/>
        <v>137</v>
      </c>
      <c r="Z172">
        <v>0.40649999999999997</v>
      </c>
      <c r="AA172">
        <f t="shared" si="57"/>
        <v>195</v>
      </c>
      <c r="AB172">
        <v>0.73150000000000004</v>
      </c>
      <c r="AC172">
        <f t="shared" si="58"/>
        <v>0.56899999999999995</v>
      </c>
      <c r="AD172">
        <f t="shared" si="59"/>
        <v>134</v>
      </c>
      <c r="AE172">
        <v>0.31630000000000003</v>
      </c>
      <c r="AF172">
        <f t="shared" si="60"/>
        <v>235</v>
      </c>
      <c r="AG172">
        <v>0.47110000000000002</v>
      </c>
      <c r="AH172">
        <f t="shared" si="61"/>
        <v>172</v>
      </c>
      <c r="AI172">
        <f t="shared" si="62"/>
        <v>180.66666666666666</v>
      </c>
      <c r="AJ172">
        <f>IF(C172=1,(AI172/Z172),REF)</f>
        <v>444.44444444444446</v>
      </c>
      <c r="AK172">
        <f t="shared" si="63"/>
        <v>189</v>
      </c>
      <c r="AL172">
        <f>IF(B172=1,(AI172/AC172),REF)</f>
        <v>317.51611013473934</v>
      </c>
      <c r="AM172">
        <f t="shared" si="64"/>
        <v>168</v>
      </c>
      <c r="AN172">
        <f t="shared" si="65"/>
        <v>134</v>
      </c>
      <c r="AO172" t="str">
        <f t="shared" si="66"/>
        <v>Northeastern</v>
      </c>
      <c r="AP172">
        <f t="shared" si="67"/>
        <v>0.23058306436630671</v>
      </c>
      <c r="AQ172">
        <f t="shared" si="68"/>
        <v>0.33376775050509139</v>
      </c>
      <c r="AR172">
        <f t="shared" si="69"/>
        <v>0.60284777773428588</v>
      </c>
      <c r="AS172" t="str">
        <f t="shared" si="70"/>
        <v>Northeastern</v>
      </c>
      <c r="AT172">
        <f t="shared" si="71"/>
        <v>171</v>
      </c>
      <c r="AU172">
        <f t="shared" si="72"/>
        <v>146.33333333333334</v>
      </c>
      <c r="AV172">
        <v>152</v>
      </c>
      <c r="AW172" t="str">
        <f t="shared" si="73"/>
        <v>Northeastern</v>
      </c>
      <c r="AX172" t="str">
        <f t="shared" si="74"/>
        <v/>
      </c>
      <c r="AY172">
        <v>171</v>
      </c>
    </row>
    <row r="173" spans="2:51">
      <c r="B173">
        <v>1</v>
      </c>
      <c r="C173">
        <v>1</v>
      </c>
      <c r="D173" t="s">
        <v>241</v>
      </c>
      <c r="E173">
        <v>68.326999999999998</v>
      </c>
      <c r="F173">
        <v>208</v>
      </c>
      <c r="G173">
        <v>69.124799999999993</v>
      </c>
      <c r="H173">
        <v>141</v>
      </c>
      <c r="I173">
        <v>98.657700000000006</v>
      </c>
      <c r="J173">
        <v>221</v>
      </c>
      <c r="K173">
        <v>103.236</v>
      </c>
      <c r="L173">
        <v>152</v>
      </c>
      <c r="M173">
        <v>105.05</v>
      </c>
      <c r="N173">
        <v>258</v>
      </c>
      <c r="O173">
        <v>102.741</v>
      </c>
      <c r="P173">
        <v>188</v>
      </c>
      <c r="Q173">
        <v>0.49549900000000002</v>
      </c>
      <c r="R173">
        <v>161</v>
      </c>
      <c r="S173">
        <f t="shared" si="50"/>
        <v>7.2445738873359658E-3</v>
      </c>
      <c r="T173">
        <f t="shared" si="51"/>
        <v>160</v>
      </c>
      <c r="U173">
        <f t="shared" si="52"/>
        <v>728206.73397259205</v>
      </c>
      <c r="V173">
        <f t="shared" si="53"/>
        <v>157</v>
      </c>
      <c r="W173">
        <f t="shared" si="54"/>
        <v>24.221314501221684</v>
      </c>
      <c r="X173">
        <f t="shared" si="55"/>
        <v>200</v>
      </c>
      <c r="Y173">
        <f t="shared" si="56"/>
        <v>180</v>
      </c>
      <c r="Z173">
        <v>0.48409999999999997</v>
      </c>
      <c r="AA173">
        <f t="shared" si="57"/>
        <v>166</v>
      </c>
      <c r="AB173">
        <v>0.46589999999999998</v>
      </c>
      <c r="AC173">
        <f t="shared" si="58"/>
        <v>0.47499999999999998</v>
      </c>
      <c r="AD173">
        <f t="shared" si="59"/>
        <v>178</v>
      </c>
      <c r="AE173">
        <v>0.45090000000000002</v>
      </c>
      <c r="AF173">
        <f t="shared" si="60"/>
        <v>179</v>
      </c>
      <c r="AG173">
        <v>0.66310000000000002</v>
      </c>
      <c r="AH173">
        <f t="shared" si="61"/>
        <v>112</v>
      </c>
      <c r="AI173">
        <f t="shared" si="62"/>
        <v>161</v>
      </c>
      <c r="AJ173">
        <f>IF(C173=1,(AI173/Z173),REF)</f>
        <v>332.5759140673415</v>
      </c>
      <c r="AK173">
        <f t="shared" si="63"/>
        <v>156</v>
      </c>
      <c r="AL173">
        <f>IF(B173=1,(AI173/AC173),REF)</f>
        <v>338.94736842105266</v>
      </c>
      <c r="AM173">
        <f t="shared" si="64"/>
        <v>172</v>
      </c>
      <c r="AN173">
        <f t="shared" si="65"/>
        <v>156</v>
      </c>
      <c r="AO173" t="str">
        <f t="shared" si="66"/>
        <v>Northern Iowa</v>
      </c>
      <c r="AP173">
        <f t="shared" si="67"/>
        <v>0.28267969110002361</v>
      </c>
      <c r="AQ173">
        <f t="shared" si="68"/>
        <v>0.27681464622659296</v>
      </c>
      <c r="AR173">
        <f t="shared" si="69"/>
        <v>0.60076729178491273</v>
      </c>
      <c r="AS173" t="str">
        <f t="shared" si="70"/>
        <v>Northern Iowa</v>
      </c>
      <c r="AT173">
        <f t="shared" si="71"/>
        <v>172</v>
      </c>
      <c r="AU173">
        <f t="shared" si="72"/>
        <v>168.66666666666666</v>
      </c>
      <c r="AV173">
        <v>180</v>
      </c>
      <c r="AW173" t="str">
        <f t="shared" si="73"/>
        <v>Northern Iowa</v>
      </c>
      <c r="AX173" t="str">
        <f t="shared" si="74"/>
        <v/>
      </c>
      <c r="AY173">
        <v>172</v>
      </c>
    </row>
    <row r="174" spans="2:51">
      <c r="B174">
        <v>1</v>
      </c>
      <c r="C174">
        <v>1</v>
      </c>
      <c r="D174" t="s">
        <v>324</v>
      </c>
      <c r="E174">
        <v>63.555500000000002</v>
      </c>
      <c r="F174">
        <v>343</v>
      </c>
      <c r="G174">
        <v>62.769799999999996</v>
      </c>
      <c r="H174">
        <v>354</v>
      </c>
      <c r="I174">
        <v>101.4</v>
      </c>
      <c r="J174">
        <v>169</v>
      </c>
      <c r="K174">
        <v>99.224900000000005</v>
      </c>
      <c r="L174">
        <v>229</v>
      </c>
      <c r="M174">
        <v>95.596299999999999</v>
      </c>
      <c r="N174">
        <v>48</v>
      </c>
      <c r="O174">
        <v>100.71299999999999</v>
      </c>
      <c r="P174">
        <v>141</v>
      </c>
      <c r="Q174">
        <v>-1.488</v>
      </c>
      <c r="R174">
        <v>185</v>
      </c>
      <c r="S174">
        <f t="shared" si="50"/>
        <v>-2.3414181306102361E-2</v>
      </c>
      <c r="T174">
        <f t="shared" si="51"/>
        <v>182</v>
      </c>
      <c r="U174">
        <f t="shared" si="52"/>
        <v>625740.80926392565</v>
      </c>
      <c r="V174">
        <f t="shared" si="53"/>
        <v>279</v>
      </c>
      <c r="W174">
        <f t="shared" si="54"/>
        <v>25.222243416119706</v>
      </c>
      <c r="X174">
        <f t="shared" si="55"/>
        <v>247</v>
      </c>
      <c r="Y174">
        <f t="shared" si="56"/>
        <v>214.5</v>
      </c>
      <c r="Z174">
        <v>0.5</v>
      </c>
      <c r="AA174">
        <f t="shared" si="57"/>
        <v>156</v>
      </c>
      <c r="AB174">
        <v>0.46239999999999998</v>
      </c>
      <c r="AC174">
        <f t="shared" si="58"/>
        <v>0.48119999999999996</v>
      </c>
      <c r="AD174">
        <f t="shared" si="59"/>
        <v>176</v>
      </c>
      <c r="AE174">
        <v>0.47249999999999998</v>
      </c>
      <c r="AF174">
        <f t="shared" si="60"/>
        <v>173</v>
      </c>
      <c r="AG174">
        <v>0.23910000000000001</v>
      </c>
      <c r="AH174">
        <f t="shared" si="61"/>
        <v>262</v>
      </c>
      <c r="AI174">
        <f t="shared" si="62"/>
        <v>214.41666666666666</v>
      </c>
      <c r="AJ174">
        <f>IF(C174=1,(AI174/Z174),REF)</f>
        <v>428.83333333333331</v>
      </c>
      <c r="AK174">
        <f t="shared" si="63"/>
        <v>185</v>
      </c>
      <c r="AL174">
        <f>IF(B174=1,(AI174/AC174),REF)</f>
        <v>445.58742033804378</v>
      </c>
      <c r="AM174">
        <f t="shared" si="64"/>
        <v>187</v>
      </c>
      <c r="AN174">
        <f t="shared" si="65"/>
        <v>176</v>
      </c>
      <c r="AO174" t="str">
        <f t="shared" si="66"/>
        <v>Texas St.</v>
      </c>
      <c r="AP174">
        <f t="shared" si="67"/>
        <v>0.28463595273911113</v>
      </c>
      <c r="AQ174">
        <f t="shared" si="68"/>
        <v>0.27286071221978242</v>
      </c>
      <c r="AR174">
        <f t="shared" si="69"/>
        <v>0.5999083560522197</v>
      </c>
      <c r="AS174" t="str">
        <f t="shared" si="70"/>
        <v>Texas St.</v>
      </c>
      <c r="AT174">
        <f t="shared" si="71"/>
        <v>173</v>
      </c>
      <c r="AU174">
        <f t="shared" si="72"/>
        <v>175</v>
      </c>
      <c r="AV174">
        <v>173</v>
      </c>
      <c r="AW174" t="str">
        <f t="shared" si="73"/>
        <v>Texas St.</v>
      </c>
      <c r="AX174" t="str">
        <f t="shared" si="74"/>
        <v/>
      </c>
      <c r="AY174">
        <v>173</v>
      </c>
    </row>
    <row r="175" spans="2:51">
      <c r="B175">
        <v>1</v>
      </c>
      <c r="C175">
        <v>1</v>
      </c>
      <c r="D175" t="s">
        <v>55</v>
      </c>
      <c r="E175">
        <v>72.103999999999999</v>
      </c>
      <c r="F175">
        <v>56</v>
      </c>
      <c r="G175">
        <v>70.973500000000001</v>
      </c>
      <c r="H175">
        <v>67</v>
      </c>
      <c r="I175">
        <v>102.735</v>
      </c>
      <c r="J175">
        <v>146</v>
      </c>
      <c r="K175">
        <v>103.524</v>
      </c>
      <c r="L175">
        <v>143</v>
      </c>
      <c r="M175">
        <v>103.684</v>
      </c>
      <c r="N175">
        <v>232</v>
      </c>
      <c r="O175">
        <v>101.047</v>
      </c>
      <c r="P175">
        <v>153</v>
      </c>
      <c r="Q175">
        <v>2.4767299999999999</v>
      </c>
      <c r="R175">
        <v>137</v>
      </c>
      <c r="S175">
        <f t="shared" si="50"/>
        <v>3.4353156551647675E-2</v>
      </c>
      <c r="T175">
        <f t="shared" si="51"/>
        <v>138</v>
      </c>
      <c r="U175">
        <f t="shared" si="52"/>
        <v>772754.32820390398</v>
      </c>
      <c r="V175">
        <f t="shared" si="53"/>
        <v>112</v>
      </c>
      <c r="W175">
        <f t="shared" si="54"/>
        <v>22.350030527965899</v>
      </c>
      <c r="X175">
        <f t="shared" si="55"/>
        <v>106</v>
      </c>
      <c r="Y175">
        <f t="shared" si="56"/>
        <v>122</v>
      </c>
      <c r="Z175">
        <v>0.41520000000000001</v>
      </c>
      <c r="AA175">
        <f t="shared" si="57"/>
        <v>192</v>
      </c>
      <c r="AB175">
        <v>0.63800000000000001</v>
      </c>
      <c r="AC175">
        <f t="shared" si="58"/>
        <v>0.52659999999999996</v>
      </c>
      <c r="AD175">
        <f t="shared" si="59"/>
        <v>156</v>
      </c>
      <c r="AE175">
        <v>0.56469999999999998</v>
      </c>
      <c r="AF175">
        <f t="shared" si="60"/>
        <v>135</v>
      </c>
      <c r="AG175">
        <v>0.4647</v>
      </c>
      <c r="AH175">
        <f t="shared" si="61"/>
        <v>175</v>
      </c>
      <c r="AI175">
        <f t="shared" si="62"/>
        <v>139.66666666666666</v>
      </c>
      <c r="AJ175">
        <f>IF(C175=1,(AI175/Z175),REF)</f>
        <v>336.38407193320484</v>
      </c>
      <c r="AK175">
        <f t="shared" si="63"/>
        <v>161</v>
      </c>
      <c r="AL175">
        <f>IF(B175=1,(AI175/AC175),REF)</f>
        <v>265.22344600582352</v>
      </c>
      <c r="AM175">
        <f t="shared" si="64"/>
        <v>140</v>
      </c>
      <c r="AN175">
        <f t="shared" si="65"/>
        <v>140</v>
      </c>
      <c r="AO175" t="str">
        <f t="shared" si="66"/>
        <v>Ball St.</v>
      </c>
      <c r="AP175">
        <f t="shared" si="67"/>
        <v>0.24217115175462497</v>
      </c>
      <c r="AQ175">
        <f t="shared" si="68"/>
        <v>0.31450557285567665</v>
      </c>
      <c r="AR175">
        <f t="shared" si="69"/>
        <v>0.59955527320725388</v>
      </c>
      <c r="AS175" t="str">
        <f t="shared" si="70"/>
        <v>Ball St.</v>
      </c>
      <c r="AT175">
        <f t="shared" si="71"/>
        <v>174</v>
      </c>
      <c r="AU175">
        <f t="shared" si="72"/>
        <v>156.66666666666666</v>
      </c>
      <c r="AV175">
        <v>170</v>
      </c>
      <c r="AW175" t="str">
        <f t="shared" si="73"/>
        <v>Ball St.</v>
      </c>
      <c r="AX175" t="str">
        <f t="shared" si="74"/>
        <v/>
      </c>
      <c r="AY175">
        <v>174</v>
      </c>
    </row>
    <row r="176" spans="2:51">
      <c r="B176">
        <v>1</v>
      </c>
      <c r="C176">
        <v>1</v>
      </c>
      <c r="D176" t="s">
        <v>215</v>
      </c>
      <c r="E176">
        <v>67.178200000000004</v>
      </c>
      <c r="F176">
        <v>269</v>
      </c>
      <c r="G176">
        <v>66.468800000000002</v>
      </c>
      <c r="H176">
        <v>275</v>
      </c>
      <c r="I176">
        <v>106.66800000000001</v>
      </c>
      <c r="J176">
        <v>67</v>
      </c>
      <c r="K176">
        <v>103.33199999999999</v>
      </c>
      <c r="L176">
        <v>150</v>
      </c>
      <c r="M176">
        <v>98.582800000000006</v>
      </c>
      <c r="N176">
        <v>93</v>
      </c>
      <c r="O176">
        <v>103.15300000000001</v>
      </c>
      <c r="P176">
        <v>196</v>
      </c>
      <c r="Q176">
        <v>0.17913299999999999</v>
      </c>
      <c r="R176">
        <v>168</v>
      </c>
      <c r="S176">
        <f t="shared" si="50"/>
        <v>2.6645548704786349E-3</v>
      </c>
      <c r="T176">
        <f t="shared" si="51"/>
        <v>166</v>
      </c>
      <c r="U176">
        <f t="shared" si="52"/>
        <v>717295.37990431674</v>
      </c>
      <c r="V176">
        <f t="shared" si="53"/>
        <v>170</v>
      </c>
      <c r="W176">
        <f t="shared" si="54"/>
        <v>24.7937728426752</v>
      </c>
      <c r="X176">
        <f t="shared" si="55"/>
        <v>229</v>
      </c>
      <c r="Y176">
        <f t="shared" si="56"/>
        <v>197.5</v>
      </c>
      <c r="Z176">
        <v>0.41539999999999999</v>
      </c>
      <c r="AA176">
        <f t="shared" si="57"/>
        <v>191</v>
      </c>
      <c r="AB176">
        <v>0.67749999999999999</v>
      </c>
      <c r="AC176">
        <f t="shared" si="58"/>
        <v>0.54644999999999999</v>
      </c>
      <c r="AD176">
        <f t="shared" si="59"/>
        <v>146</v>
      </c>
      <c r="AE176">
        <v>0.53539999999999999</v>
      </c>
      <c r="AF176">
        <f t="shared" si="60"/>
        <v>149</v>
      </c>
      <c r="AG176">
        <v>0.2717</v>
      </c>
      <c r="AH176">
        <f t="shared" si="61"/>
        <v>240</v>
      </c>
      <c r="AI176">
        <f t="shared" si="62"/>
        <v>178.08333333333334</v>
      </c>
      <c r="AJ176">
        <f>IF(C176=1,(AI176/Z176),REF)</f>
        <v>428.70325790402831</v>
      </c>
      <c r="AK176">
        <f t="shared" si="63"/>
        <v>184</v>
      </c>
      <c r="AL176">
        <f>IF(B176=1,(AI176/AC176),REF)</f>
        <v>325.89135938024219</v>
      </c>
      <c r="AM176">
        <f t="shared" si="64"/>
        <v>170</v>
      </c>
      <c r="AN176">
        <f t="shared" si="65"/>
        <v>146</v>
      </c>
      <c r="AO176" t="str">
        <f t="shared" si="66"/>
        <v>Murray St.</v>
      </c>
      <c r="AP176">
        <f t="shared" si="67"/>
        <v>0.23648272360280323</v>
      </c>
      <c r="AQ176">
        <f t="shared" si="68"/>
        <v>0.31970676613474885</v>
      </c>
      <c r="AR176">
        <f t="shared" si="69"/>
        <v>0.59934531222613907</v>
      </c>
      <c r="AS176" t="str">
        <f t="shared" si="70"/>
        <v>Murray St.</v>
      </c>
      <c r="AT176">
        <f t="shared" si="71"/>
        <v>175</v>
      </c>
      <c r="AU176">
        <f t="shared" si="72"/>
        <v>155.66666666666666</v>
      </c>
      <c r="AV176">
        <v>154</v>
      </c>
      <c r="AW176" t="str">
        <f t="shared" si="73"/>
        <v>Murray St.</v>
      </c>
      <c r="AX176" t="str">
        <f t="shared" si="74"/>
        <v/>
      </c>
      <c r="AY176">
        <v>175</v>
      </c>
    </row>
    <row r="177" spans="2:51">
      <c r="B177">
        <v>1</v>
      </c>
      <c r="C177">
        <v>1</v>
      </c>
      <c r="D177" t="s">
        <v>120</v>
      </c>
      <c r="E177">
        <v>69.063100000000006</v>
      </c>
      <c r="F177">
        <v>181</v>
      </c>
      <c r="G177">
        <v>68.399100000000004</v>
      </c>
      <c r="H177">
        <v>177</v>
      </c>
      <c r="I177">
        <v>103.15600000000001</v>
      </c>
      <c r="J177">
        <v>135</v>
      </c>
      <c r="K177">
        <v>101.721</v>
      </c>
      <c r="L177">
        <v>180</v>
      </c>
      <c r="M177">
        <v>99.736599999999996</v>
      </c>
      <c r="N177">
        <v>125</v>
      </c>
      <c r="O177">
        <v>102.861</v>
      </c>
      <c r="P177">
        <v>191</v>
      </c>
      <c r="Q177">
        <v>-1.1399600000000001</v>
      </c>
      <c r="R177">
        <v>182</v>
      </c>
      <c r="S177">
        <f t="shared" si="50"/>
        <v>-1.6506643924179488E-2</v>
      </c>
      <c r="T177">
        <f t="shared" si="51"/>
        <v>179</v>
      </c>
      <c r="U177">
        <f t="shared" si="52"/>
        <v>714607.07294116728</v>
      </c>
      <c r="V177">
        <f t="shared" si="53"/>
        <v>177</v>
      </c>
      <c r="W177">
        <f t="shared" si="54"/>
        <v>24.007952272323113</v>
      </c>
      <c r="X177">
        <f t="shared" si="55"/>
        <v>187</v>
      </c>
      <c r="Y177">
        <f t="shared" si="56"/>
        <v>183</v>
      </c>
      <c r="Z177">
        <v>0.37990000000000002</v>
      </c>
      <c r="AA177">
        <f t="shared" si="57"/>
        <v>202</v>
      </c>
      <c r="AB177">
        <v>0.77880000000000005</v>
      </c>
      <c r="AC177">
        <f t="shared" si="58"/>
        <v>0.57935000000000003</v>
      </c>
      <c r="AD177">
        <f t="shared" si="59"/>
        <v>130</v>
      </c>
      <c r="AE177">
        <v>0.56679999999999997</v>
      </c>
      <c r="AF177">
        <f t="shared" si="60"/>
        <v>132</v>
      </c>
      <c r="AG177">
        <v>0.18770000000000001</v>
      </c>
      <c r="AH177">
        <f t="shared" si="61"/>
        <v>287</v>
      </c>
      <c r="AI177">
        <f t="shared" si="62"/>
        <v>181.33333333333334</v>
      </c>
      <c r="AJ177">
        <f>IF(C177=1,(AI177/Z177),REF)</f>
        <v>477.31859261209092</v>
      </c>
      <c r="AK177">
        <f t="shared" si="63"/>
        <v>195</v>
      </c>
      <c r="AL177">
        <f>IF(B177=1,(AI177/AC177),REF)</f>
        <v>312.99444780069621</v>
      </c>
      <c r="AM177">
        <f t="shared" si="64"/>
        <v>165</v>
      </c>
      <c r="AN177">
        <f t="shared" si="65"/>
        <v>130</v>
      </c>
      <c r="AO177" t="str">
        <f t="shared" si="66"/>
        <v>Florida Atlantic</v>
      </c>
      <c r="AP177">
        <f t="shared" si="67"/>
        <v>0.21396220415376072</v>
      </c>
      <c r="AQ177">
        <f t="shared" si="68"/>
        <v>0.34032670565954426</v>
      </c>
      <c r="AR177">
        <f t="shared" si="69"/>
        <v>0.59852525102996967</v>
      </c>
      <c r="AS177" t="str">
        <f t="shared" si="70"/>
        <v>Florida Atlantic</v>
      </c>
      <c r="AT177">
        <f t="shared" si="71"/>
        <v>176</v>
      </c>
      <c r="AU177">
        <f t="shared" si="72"/>
        <v>145.33333333333334</v>
      </c>
      <c r="AV177">
        <v>149</v>
      </c>
      <c r="AW177" t="str">
        <f t="shared" si="73"/>
        <v>Florida Atlantic</v>
      </c>
      <c r="AX177" t="str">
        <f t="shared" si="74"/>
        <v/>
      </c>
      <c r="AY177">
        <v>176</v>
      </c>
    </row>
    <row r="178" spans="2:51">
      <c r="B178">
        <v>1</v>
      </c>
      <c r="C178">
        <v>1</v>
      </c>
      <c r="D178" t="s">
        <v>126</v>
      </c>
      <c r="E178">
        <v>66.979799999999997</v>
      </c>
      <c r="F178">
        <v>278</v>
      </c>
      <c r="G178">
        <v>66.981200000000001</v>
      </c>
      <c r="H178">
        <v>253</v>
      </c>
      <c r="I178">
        <v>106.61499999999999</v>
      </c>
      <c r="J178">
        <v>69</v>
      </c>
      <c r="K178">
        <v>104.502</v>
      </c>
      <c r="L178">
        <v>125</v>
      </c>
      <c r="M178">
        <v>102.114</v>
      </c>
      <c r="N178">
        <v>194</v>
      </c>
      <c r="O178">
        <v>105.268</v>
      </c>
      <c r="P178">
        <v>241</v>
      </c>
      <c r="Q178">
        <v>-0.76647399999999999</v>
      </c>
      <c r="R178">
        <v>179</v>
      </c>
      <c r="S178">
        <f t="shared" si="50"/>
        <v>-1.1436283775108396E-2</v>
      </c>
      <c r="T178">
        <f t="shared" si="51"/>
        <v>177</v>
      </c>
      <c r="U178">
        <f t="shared" si="52"/>
        <v>731464.1587743191</v>
      </c>
      <c r="V178">
        <f t="shared" si="53"/>
        <v>152</v>
      </c>
      <c r="W178">
        <f t="shared" si="54"/>
        <v>25.688003306698942</v>
      </c>
      <c r="X178">
        <f t="shared" si="55"/>
        <v>276</v>
      </c>
      <c r="Y178">
        <f t="shared" si="56"/>
        <v>226.5</v>
      </c>
      <c r="Z178">
        <v>0.4587</v>
      </c>
      <c r="AA178">
        <f t="shared" si="57"/>
        <v>176</v>
      </c>
      <c r="AB178">
        <v>0.52790000000000004</v>
      </c>
      <c r="AC178">
        <f t="shared" si="58"/>
        <v>0.49330000000000002</v>
      </c>
      <c r="AD178">
        <f t="shared" si="59"/>
        <v>170</v>
      </c>
      <c r="AE178">
        <v>0.49690000000000001</v>
      </c>
      <c r="AF178">
        <f t="shared" si="60"/>
        <v>167</v>
      </c>
      <c r="AG178">
        <v>0.59740000000000004</v>
      </c>
      <c r="AH178">
        <f t="shared" si="61"/>
        <v>132</v>
      </c>
      <c r="AI178">
        <f t="shared" si="62"/>
        <v>170.75</v>
      </c>
      <c r="AJ178">
        <f>IF(C178=1,(AI178/Z178),REF)</f>
        <v>372.24765642031832</v>
      </c>
      <c r="AK178">
        <f t="shared" si="63"/>
        <v>173</v>
      </c>
      <c r="AL178">
        <f>IF(B178=1,(AI178/AC178),REF)</f>
        <v>346.13825258463407</v>
      </c>
      <c r="AM178">
        <f t="shared" si="64"/>
        <v>173</v>
      </c>
      <c r="AN178">
        <f t="shared" si="65"/>
        <v>170</v>
      </c>
      <c r="AO178" t="str">
        <f t="shared" si="66"/>
        <v>Gardner Webb</v>
      </c>
      <c r="AP178">
        <f t="shared" si="67"/>
        <v>0.26484644490341114</v>
      </c>
      <c r="AQ178">
        <f t="shared" si="68"/>
        <v>0.28687641013067744</v>
      </c>
      <c r="AR178">
        <f t="shared" si="69"/>
        <v>0.59741536997116196</v>
      </c>
      <c r="AS178" t="str">
        <f t="shared" si="70"/>
        <v>Gardner Webb</v>
      </c>
      <c r="AT178">
        <f t="shared" si="71"/>
        <v>177</v>
      </c>
      <c r="AU178">
        <f t="shared" si="72"/>
        <v>172.33333333333334</v>
      </c>
      <c r="AV178">
        <v>171</v>
      </c>
      <c r="AW178" t="str">
        <f t="shared" si="73"/>
        <v>Gardner Webb</v>
      </c>
      <c r="AX178" t="str">
        <f t="shared" si="74"/>
        <v/>
      </c>
      <c r="AY178">
        <v>177</v>
      </c>
    </row>
    <row r="179" spans="2:51">
      <c r="B179">
        <v>1</v>
      </c>
      <c r="C179">
        <v>1</v>
      </c>
      <c r="D179" t="s">
        <v>289</v>
      </c>
      <c r="E179">
        <v>66.150700000000001</v>
      </c>
      <c r="F179">
        <v>304</v>
      </c>
      <c r="G179">
        <v>66.501000000000005</v>
      </c>
      <c r="H179">
        <v>273</v>
      </c>
      <c r="I179">
        <v>102.04</v>
      </c>
      <c r="J179">
        <v>155</v>
      </c>
      <c r="K179">
        <v>99.701400000000007</v>
      </c>
      <c r="L179">
        <v>226</v>
      </c>
      <c r="M179">
        <v>95.019000000000005</v>
      </c>
      <c r="N179">
        <v>42</v>
      </c>
      <c r="O179">
        <v>101.495</v>
      </c>
      <c r="P179">
        <v>163</v>
      </c>
      <c r="Q179">
        <v>-1.7933399999999999</v>
      </c>
      <c r="R179">
        <v>186</v>
      </c>
      <c r="S179">
        <f t="shared" si="50"/>
        <v>-2.7113847623683466E-2</v>
      </c>
      <c r="T179">
        <f t="shared" si="51"/>
        <v>183</v>
      </c>
      <c r="U179">
        <f t="shared" si="52"/>
        <v>657562.37832206744</v>
      </c>
      <c r="V179">
        <f t="shared" si="53"/>
        <v>254</v>
      </c>
      <c r="W179">
        <f t="shared" si="54"/>
        <v>24.534487612439303</v>
      </c>
      <c r="X179">
        <f t="shared" si="55"/>
        <v>215</v>
      </c>
      <c r="Y179">
        <f t="shared" si="56"/>
        <v>199</v>
      </c>
      <c r="Z179">
        <v>0.50649999999999995</v>
      </c>
      <c r="AA179">
        <f t="shared" si="57"/>
        <v>153</v>
      </c>
      <c r="AB179">
        <v>0.39860000000000001</v>
      </c>
      <c r="AC179">
        <f t="shared" si="58"/>
        <v>0.45255000000000001</v>
      </c>
      <c r="AD179">
        <f t="shared" si="59"/>
        <v>185</v>
      </c>
      <c r="AE179">
        <v>0.50519999999999998</v>
      </c>
      <c r="AF179">
        <f t="shared" si="60"/>
        <v>162</v>
      </c>
      <c r="AG179">
        <v>0.39860000000000001</v>
      </c>
      <c r="AH179">
        <f t="shared" si="61"/>
        <v>201</v>
      </c>
      <c r="AI179">
        <f t="shared" si="62"/>
        <v>197.33333333333334</v>
      </c>
      <c r="AJ179">
        <f>IF(C179=1,(AI179/Z179),REF)</f>
        <v>389.60184271141827</v>
      </c>
      <c r="AK179">
        <f t="shared" si="63"/>
        <v>174</v>
      </c>
      <c r="AL179">
        <f>IF(B179=1,(AI179/AC179),REF)</f>
        <v>436.04758221927597</v>
      </c>
      <c r="AM179">
        <f t="shared" si="64"/>
        <v>186</v>
      </c>
      <c r="AN179">
        <f t="shared" si="65"/>
        <v>174</v>
      </c>
      <c r="AO179" t="str">
        <f t="shared" si="66"/>
        <v>Siena</v>
      </c>
      <c r="AP179">
        <f t="shared" si="67"/>
        <v>0.29111591883404647</v>
      </c>
      <c r="AQ179">
        <f t="shared" si="68"/>
        <v>0.25717092255720425</v>
      </c>
      <c r="AR179">
        <f t="shared" si="69"/>
        <v>0.59592434938413219</v>
      </c>
      <c r="AS179" t="str">
        <f t="shared" si="70"/>
        <v>Siena</v>
      </c>
      <c r="AT179">
        <f t="shared" si="71"/>
        <v>178</v>
      </c>
      <c r="AU179">
        <f t="shared" si="72"/>
        <v>179</v>
      </c>
      <c r="AV179">
        <v>174</v>
      </c>
      <c r="AW179" t="str">
        <f t="shared" si="73"/>
        <v>Siena</v>
      </c>
      <c r="AX179" t="str">
        <f t="shared" si="74"/>
        <v/>
      </c>
      <c r="AY179">
        <v>178</v>
      </c>
    </row>
    <row r="180" spans="2:51">
      <c r="B180">
        <v>1</v>
      </c>
      <c r="C180">
        <v>1</v>
      </c>
      <c r="D180" t="s">
        <v>88</v>
      </c>
      <c r="E180">
        <v>67.664000000000001</v>
      </c>
      <c r="F180">
        <v>244</v>
      </c>
      <c r="G180">
        <v>66.302800000000005</v>
      </c>
      <c r="H180">
        <v>282</v>
      </c>
      <c r="I180">
        <v>103.581</v>
      </c>
      <c r="J180">
        <v>124</v>
      </c>
      <c r="K180">
        <v>100.852</v>
      </c>
      <c r="L180">
        <v>199</v>
      </c>
      <c r="M180">
        <v>101.464</v>
      </c>
      <c r="N180">
        <v>171</v>
      </c>
      <c r="O180">
        <v>99.479399999999998</v>
      </c>
      <c r="P180">
        <v>121</v>
      </c>
      <c r="Q180">
        <v>1.3728899999999999</v>
      </c>
      <c r="R180">
        <v>151</v>
      </c>
      <c r="S180">
        <f t="shared" si="50"/>
        <v>2.0285528493733825E-2</v>
      </c>
      <c r="T180">
        <f t="shared" si="51"/>
        <v>150</v>
      </c>
      <c r="U180">
        <f t="shared" si="52"/>
        <v>688219.06316825608</v>
      </c>
      <c r="V180">
        <f t="shared" si="53"/>
        <v>214</v>
      </c>
      <c r="W180">
        <f t="shared" si="54"/>
        <v>23.228190745550133</v>
      </c>
      <c r="X180">
        <f t="shared" si="55"/>
        <v>155</v>
      </c>
      <c r="Y180">
        <f t="shared" si="56"/>
        <v>152.5</v>
      </c>
      <c r="Z180">
        <v>0.4602</v>
      </c>
      <c r="AA180">
        <f t="shared" si="57"/>
        <v>173</v>
      </c>
      <c r="AB180">
        <v>0.52039999999999997</v>
      </c>
      <c r="AC180">
        <f t="shared" si="58"/>
        <v>0.49029999999999996</v>
      </c>
      <c r="AD180">
        <f t="shared" si="59"/>
        <v>172</v>
      </c>
      <c r="AE180">
        <v>0.51870000000000005</v>
      </c>
      <c r="AF180">
        <f t="shared" si="60"/>
        <v>158</v>
      </c>
      <c r="AG180">
        <v>0.23830000000000001</v>
      </c>
      <c r="AH180">
        <f t="shared" si="61"/>
        <v>263</v>
      </c>
      <c r="AI180">
        <f t="shared" si="62"/>
        <v>184.91666666666666</v>
      </c>
      <c r="AJ180">
        <f>IF(C180=1,(AI180/Z180),REF)</f>
        <v>401.81805012313487</v>
      </c>
      <c r="AK180">
        <f t="shared" si="63"/>
        <v>178</v>
      </c>
      <c r="AL180">
        <f>IF(B180=1,(AI180/AC180),REF)</f>
        <v>377.1500441906316</v>
      </c>
      <c r="AM180">
        <f t="shared" si="64"/>
        <v>178</v>
      </c>
      <c r="AN180">
        <f t="shared" si="65"/>
        <v>172</v>
      </c>
      <c r="AO180" t="str">
        <f t="shared" si="66"/>
        <v>Cleveland St.</v>
      </c>
      <c r="AP180">
        <f t="shared" si="67"/>
        <v>0.26368915888640315</v>
      </c>
      <c r="AQ180">
        <f t="shared" si="68"/>
        <v>0.28269567149505981</v>
      </c>
      <c r="AR180">
        <f t="shared" si="69"/>
        <v>0.5950965808776203</v>
      </c>
      <c r="AS180" t="str">
        <f t="shared" si="70"/>
        <v>Cleveland St.</v>
      </c>
      <c r="AT180">
        <f t="shared" si="71"/>
        <v>179</v>
      </c>
      <c r="AU180">
        <f t="shared" si="72"/>
        <v>174.33333333333334</v>
      </c>
      <c r="AV180">
        <v>178</v>
      </c>
      <c r="AW180" t="str">
        <f t="shared" si="73"/>
        <v>Cleveland St.</v>
      </c>
      <c r="AX180" t="str">
        <f t="shared" si="74"/>
        <v/>
      </c>
      <c r="AY180">
        <v>179</v>
      </c>
    </row>
    <row r="181" spans="2:51">
      <c r="B181">
        <v>1</v>
      </c>
      <c r="C181">
        <v>1</v>
      </c>
      <c r="D181" t="s">
        <v>297</v>
      </c>
      <c r="E181">
        <v>67.6815</v>
      </c>
      <c r="F181">
        <v>243</v>
      </c>
      <c r="G181">
        <v>66.992500000000007</v>
      </c>
      <c r="H181">
        <v>251</v>
      </c>
      <c r="I181">
        <v>94.587199999999996</v>
      </c>
      <c r="J181">
        <v>290</v>
      </c>
      <c r="K181">
        <v>100.184</v>
      </c>
      <c r="L181">
        <v>213</v>
      </c>
      <c r="M181">
        <v>104.35299999999999</v>
      </c>
      <c r="N181">
        <v>246</v>
      </c>
      <c r="O181">
        <v>100.82299999999999</v>
      </c>
      <c r="P181">
        <v>146</v>
      </c>
      <c r="Q181">
        <v>-0.63952200000000003</v>
      </c>
      <c r="R181">
        <v>177</v>
      </c>
      <c r="S181">
        <f t="shared" si="50"/>
        <v>-9.4412801134726009E-3</v>
      </c>
      <c r="T181">
        <f t="shared" si="51"/>
        <v>175</v>
      </c>
      <c r="U181">
        <f t="shared" si="52"/>
        <v>679307.97062486398</v>
      </c>
      <c r="V181">
        <f t="shared" si="53"/>
        <v>226</v>
      </c>
      <c r="W181">
        <f t="shared" si="54"/>
        <v>23.726048290247817</v>
      </c>
      <c r="X181">
        <f t="shared" si="55"/>
        <v>174</v>
      </c>
      <c r="Y181">
        <f t="shared" si="56"/>
        <v>174.5</v>
      </c>
      <c r="Z181">
        <v>0.47820000000000001</v>
      </c>
      <c r="AA181">
        <f t="shared" si="57"/>
        <v>168</v>
      </c>
      <c r="AB181">
        <v>0.45850000000000002</v>
      </c>
      <c r="AC181">
        <f t="shared" si="58"/>
        <v>0.46835000000000004</v>
      </c>
      <c r="AD181">
        <f t="shared" si="59"/>
        <v>181</v>
      </c>
      <c r="AE181">
        <v>0.41170000000000001</v>
      </c>
      <c r="AF181">
        <f t="shared" si="60"/>
        <v>196</v>
      </c>
      <c r="AG181">
        <v>0.48580000000000001</v>
      </c>
      <c r="AH181">
        <f t="shared" si="61"/>
        <v>166</v>
      </c>
      <c r="AI181">
        <f t="shared" si="62"/>
        <v>186.41666666666666</v>
      </c>
      <c r="AJ181">
        <f>IF(C181=1,(AI181/Z181),REF)</f>
        <v>389.82991774710717</v>
      </c>
      <c r="AK181">
        <f t="shared" si="63"/>
        <v>175</v>
      </c>
      <c r="AL181">
        <f>IF(B181=1,(AI181/AC181),REF)</f>
        <v>398.02853990961171</v>
      </c>
      <c r="AM181">
        <f t="shared" si="64"/>
        <v>181</v>
      </c>
      <c r="AN181">
        <f t="shared" si="65"/>
        <v>175</v>
      </c>
      <c r="AO181" t="str">
        <f t="shared" si="66"/>
        <v>South Florida</v>
      </c>
      <c r="AP181">
        <f t="shared" si="67"/>
        <v>0.27483412731429463</v>
      </c>
      <c r="AQ181">
        <f t="shared" si="68"/>
        <v>0.26858872962833841</v>
      </c>
      <c r="AR181">
        <f t="shared" si="69"/>
        <v>0.59380405947490256</v>
      </c>
      <c r="AS181" t="str">
        <f t="shared" si="70"/>
        <v>South Florida</v>
      </c>
      <c r="AT181">
        <f t="shared" si="71"/>
        <v>180</v>
      </c>
      <c r="AU181">
        <f t="shared" si="72"/>
        <v>178.66666666666666</v>
      </c>
      <c r="AV181">
        <v>183</v>
      </c>
      <c r="AW181" t="str">
        <f t="shared" si="73"/>
        <v>South Florida</v>
      </c>
      <c r="AX181" t="str">
        <f t="shared" si="74"/>
        <v/>
      </c>
      <c r="AY181">
        <v>180</v>
      </c>
    </row>
    <row r="182" spans="2:51">
      <c r="B182">
        <v>1</v>
      </c>
      <c r="C182">
        <v>1</v>
      </c>
      <c r="D182" t="s">
        <v>107</v>
      </c>
      <c r="E182">
        <v>68.697400000000002</v>
      </c>
      <c r="F182">
        <v>190</v>
      </c>
      <c r="G182">
        <v>68.159099999999995</v>
      </c>
      <c r="H182">
        <v>189</v>
      </c>
      <c r="I182">
        <v>94.618799999999993</v>
      </c>
      <c r="J182">
        <v>289</v>
      </c>
      <c r="K182">
        <v>99.145899999999997</v>
      </c>
      <c r="L182">
        <v>233</v>
      </c>
      <c r="M182">
        <v>98.566100000000006</v>
      </c>
      <c r="N182">
        <v>92</v>
      </c>
      <c r="O182">
        <v>98.789400000000001</v>
      </c>
      <c r="P182">
        <v>110</v>
      </c>
      <c r="Q182">
        <v>0.35648400000000002</v>
      </c>
      <c r="R182">
        <v>165</v>
      </c>
      <c r="S182">
        <f t="shared" si="50"/>
        <v>5.1894249272897795E-3</v>
      </c>
      <c r="T182">
        <f t="shared" si="51"/>
        <v>163</v>
      </c>
      <c r="U182">
        <f t="shared" si="52"/>
        <v>675289.22397918126</v>
      </c>
      <c r="V182">
        <f t="shared" si="53"/>
        <v>232</v>
      </c>
      <c r="W182">
        <f t="shared" si="54"/>
        <v>22.62539947246761</v>
      </c>
      <c r="X182">
        <f t="shared" si="55"/>
        <v>117</v>
      </c>
      <c r="Y182">
        <f t="shared" si="56"/>
        <v>140</v>
      </c>
      <c r="Z182">
        <v>0.43480000000000002</v>
      </c>
      <c r="AA182">
        <f t="shared" si="57"/>
        <v>184</v>
      </c>
      <c r="AB182">
        <v>0.4904</v>
      </c>
      <c r="AC182">
        <f t="shared" si="58"/>
        <v>0.46260000000000001</v>
      </c>
      <c r="AD182">
        <f t="shared" si="59"/>
        <v>182</v>
      </c>
      <c r="AE182">
        <v>0.50119999999999998</v>
      </c>
      <c r="AF182">
        <f t="shared" si="60"/>
        <v>164</v>
      </c>
      <c r="AG182">
        <v>0.57350000000000001</v>
      </c>
      <c r="AH182">
        <f t="shared" si="61"/>
        <v>141</v>
      </c>
      <c r="AI182">
        <f t="shared" si="62"/>
        <v>170.33333333333334</v>
      </c>
      <c r="AJ182">
        <f>IF(C182=1,(AI182/Z182),REF)</f>
        <v>391.75099662680162</v>
      </c>
      <c r="AK182">
        <f t="shared" si="63"/>
        <v>176</v>
      </c>
      <c r="AL182">
        <f>IF(B182=1,(AI182/AC182),REF)</f>
        <v>368.2086756016717</v>
      </c>
      <c r="AM182">
        <f t="shared" si="64"/>
        <v>176</v>
      </c>
      <c r="AN182">
        <f t="shared" si="65"/>
        <v>176</v>
      </c>
      <c r="AO182" t="str">
        <f t="shared" si="66"/>
        <v>East Carolina</v>
      </c>
      <c r="AP182">
        <f t="shared" si="67"/>
        <v>0.24976819145719775</v>
      </c>
      <c r="AQ182">
        <f t="shared" si="68"/>
        <v>0.26736521807561159</v>
      </c>
      <c r="AR182">
        <f t="shared" si="69"/>
        <v>0.58214214299431821</v>
      </c>
      <c r="AS182" t="str">
        <f t="shared" si="70"/>
        <v>East Carolina</v>
      </c>
      <c r="AT182">
        <f t="shared" si="71"/>
        <v>181</v>
      </c>
      <c r="AU182">
        <f t="shared" si="72"/>
        <v>179.66666666666666</v>
      </c>
      <c r="AV182">
        <v>184</v>
      </c>
      <c r="AW182" t="str">
        <f t="shared" si="73"/>
        <v>East Carolina</v>
      </c>
      <c r="AX182" t="str">
        <f t="shared" si="74"/>
        <v/>
      </c>
      <c r="AY182">
        <v>181</v>
      </c>
    </row>
    <row r="183" spans="2:51">
      <c r="B183">
        <v>1</v>
      </c>
      <c r="C183">
        <v>1</v>
      </c>
      <c r="D183" t="s">
        <v>363</v>
      </c>
      <c r="E183">
        <v>71.606399999999994</v>
      </c>
      <c r="F183">
        <v>75</v>
      </c>
      <c r="G183">
        <v>70.212599999999995</v>
      </c>
      <c r="H183">
        <v>91</v>
      </c>
      <c r="I183">
        <v>106.956</v>
      </c>
      <c r="J183">
        <v>61</v>
      </c>
      <c r="K183">
        <v>107.837</v>
      </c>
      <c r="L183">
        <v>82</v>
      </c>
      <c r="M183">
        <v>106.85299999999999</v>
      </c>
      <c r="N183">
        <v>286</v>
      </c>
      <c r="O183">
        <v>106.358</v>
      </c>
      <c r="P183">
        <v>267</v>
      </c>
      <c r="Q183">
        <v>1.4790099999999999</v>
      </c>
      <c r="R183">
        <v>148</v>
      </c>
      <c r="S183">
        <f t="shared" si="50"/>
        <v>2.0654578361710675E-2</v>
      </c>
      <c r="T183">
        <f t="shared" si="51"/>
        <v>147</v>
      </c>
      <c r="U183">
        <f t="shared" si="52"/>
        <v>832697.83397924155</v>
      </c>
      <c r="V183">
        <f t="shared" si="53"/>
        <v>58</v>
      </c>
      <c r="W183">
        <f t="shared" si="54"/>
        <v>24.427578586690938</v>
      </c>
      <c r="X183">
        <f t="shared" si="55"/>
        <v>209</v>
      </c>
      <c r="Y183">
        <f t="shared" si="56"/>
        <v>178</v>
      </c>
      <c r="Z183">
        <v>0.35249999999999998</v>
      </c>
      <c r="AA183">
        <f t="shared" si="57"/>
        <v>211</v>
      </c>
      <c r="AB183">
        <v>0.68269999999999997</v>
      </c>
      <c r="AC183">
        <f t="shared" si="58"/>
        <v>0.51759999999999995</v>
      </c>
      <c r="AD183">
        <f t="shared" si="59"/>
        <v>160</v>
      </c>
      <c r="AE183">
        <v>0.39829999999999999</v>
      </c>
      <c r="AF183">
        <f t="shared" si="60"/>
        <v>201</v>
      </c>
      <c r="AG183">
        <v>0.51119999999999999</v>
      </c>
      <c r="AH183">
        <f t="shared" si="61"/>
        <v>160</v>
      </c>
      <c r="AI183">
        <f t="shared" si="62"/>
        <v>150.66666666666666</v>
      </c>
      <c r="AJ183">
        <f>IF(C183=1,(AI183/Z183),REF)</f>
        <v>427.42316784869973</v>
      </c>
      <c r="AK183">
        <f t="shared" si="63"/>
        <v>183</v>
      </c>
      <c r="AL183">
        <f>IF(B183=1,(AI183/AC183),REF)</f>
        <v>291.08706852138073</v>
      </c>
      <c r="AM183">
        <f t="shared" si="64"/>
        <v>149</v>
      </c>
      <c r="AN183">
        <f t="shared" si="65"/>
        <v>149</v>
      </c>
      <c r="AO183" t="str">
        <f t="shared" si="66"/>
        <v>VMI</v>
      </c>
      <c r="AP183">
        <f t="shared" si="67"/>
        <v>0.20073445361051129</v>
      </c>
      <c r="AQ183">
        <f t="shared" si="68"/>
        <v>0.30626732003047558</v>
      </c>
      <c r="AR183">
        <f t="shared" si="69"/>
        <v>0.57755293233674854</v>
      </c>
      <c r="AS183" t="str">
        <f t="shared" si="70"/>
        <v>VMI</v>
      </c>
      <c r="AT183">
        <f t="shared" si="71"/>
        <v>182</v>
      </c>
      <c r="AU183">
        <f t="shared" si="72"/>
        <v>163.66666666666666</v>
      </c>
      <c r="AV183">
        <v>176</v>
      </c>
      <c r="AW183" t="str">
        <f t="shared" si="73"/>
        <v>VMI</v>
      </c>
      <c r="AX183" t="str">
        <f t="shared" si="74"/>
        <v/>
      </c>
      <c r="AY183">
        <v>182</v>
      </c>
    </row>
    <row r="184" spans="2:51">
      <c r="B184">
        <v>1</v>
      </c>
      <c r="C184">
        <v>1</v>
      </c>
      <c r="D184" t="s">
        <v>213</v>
      </c>
      <c r="E184">
        <v>75.632900000000006</v>
      </c>
      <c r="F184">
        <v>3</v>
      </c>
      <c r="G184">
        <v>72.194699999999997</v>
      </c>
      <c r="H184">
        <v>31</v>
      </c>
      <c r="I184">
        <v>103.288</v>
      </c>
      <c r="J184">
        <v>130</v>
      </c>
      <c r="K184">
        <v>99.816000000000003</v>
      </c>
      <c r="L184">
        <v>222</v>
      </c>
      <c r="M184">
        <v>97.3399</v>
      </c>
      <c r="N184">
        <v>71</v>
      </c>
      <c r="O184">
        <v>104.937</v>
      </c>
      <c r="P184">
        <v>232</v>
      </c>
      <c r="Q184">
        <v>-5.1207399999999996</v>
      </c>
      <c r="R184">
        <v>221</v>
      </c>
      <c r="S184">
        <f t="shared" si="50"/>
        <v>-6.7708629445651231E-2</v>
      </c>
      <c r="T184">
        <f t="shared" si="51"/>
        <v>210</v>
      </c>
      <c r="U184">
        <f t="shared" si="52"/>
        <v>753548.26990746253</v>
      </c>
      <c r="V184">
        <f t="shared" si="53"/>
        <v>137</v>
      </c>
      <c r="W184">
        <f t="shared" si="54"/>
        <v>22.634717461367305</v>
      </c>
      <c r="X184">
        <f t="shared" si="55"/>
        <v>118</v>
      </c>
      <c r="Y184">
        <f t="shared" si="56"/>
        <v>164</v>
      </c>
      <c r="Z184">
        <v>0.49609999999999999</v>
      </c>
      <c r="AA184">
        <f t="shared" si="57"/>
        <v>159</v>
      </c>
      <c r="AB184">
        <v>0.26569999999999999</v>
      </c>
      <c r="AC184">
        <f t="shared" si="58"/>
        <v>0.38090000000000002</v>
      </c>
      <c r="AD184">
        <f t="shared" si="59"/>
        <v>207</v>
      </c>
      <c r="AE184">
        <v>0.3357</v>
      </c>
      <c r="AF184">
        <f t="shared" si="60"/>
        <v>223</v>
      </c>
      <c r="AG184">
        <v>0.62119999999999997</v>
      </c>
      <c r="AH184">
        <f t="shared" si="61"/>
        <v>124</v>
      </c>
      <c r="AI184">
        <f t="shared" si="62"/>
        <v>177.5</v>
      </c>
      <c r="AJ184">
        <f>IF(C184=1,(AI184/Z184),REF)</f>
        <v>357.79076799032453</v>
      </c>
      <c r="AK184">
        <f t="shared" si="63"/>
        <v>170</v>
      </c>
      <c r="AL184">
        <f>IF(B184=1,(AI184/AC184),REF)</f>
        <v>466.00157521659224</v>
      </c>
      <c r="AM184">
        <f t="shared" si="64"/>
        <v>192</v>
      </c>
      <c r="AN184">
        <f t="shared" si="65"/>
        <v>170</v>
      </c>
      <c r="AO184" t="str">
        <f t="shared" si="66"/>
        <v>Morgan St.</v>
      </c>
      <c r="AP184">
        <f t="shared" si="67"/>
        <v>0.28757750981871538</v>
      </c>
      <c r="AQ184">
        <f t="shared" si="68"/>
        <v>0.21502101918791411</v>
      </c>
      <c r="AR184">
        <f t="shared" si="69"/>
        <v>0.5755412914990059</v>
      </c>
      <c r="AS184" t="str">
        <f t="shared" si="70"/>
        <v>Morgan St.</v>
      </c>
      <c r="AT184">
        <f t="shared" si="71"/>
        <v>183</v>
      </c>
      <c r="AU184">
        <f t="shared" si="72"/>
        <v>186.66666666666666</v>
      </c>
      <c r="AV184">
        <v>181</v>
      </c>
      <c r="AW184" t="str">
        <f t="shared" si="73"/>
        <v>Morgan St.</v>
      </c>
      <c r="AX184" t="str">
        <f t="shared" si="74"/>
        <v/>
      </c>
      <c r="AY184">
        <v>183</v>
      </c>
    </row>
    <row r="185" spans="2:51">
      <c r="B185">
        <v>1</v>
      </c>
      <c r="C185">
        <v>1</v>
      </c>
      <c r="D185" t="s">
        <v>140</v>
      </c>
      <c r="E185">
        <v>67.323300000000003</v>
      </c>
      <c r="F185">
        <v>260</v>
      </c>
      <c r="G185">
        <v>67.155100000000004</v>
      </c>
      <c r="H185">
        <v>244</v>
      </c>
      <c r="I185">
        <v>101.958</v>
      </c>
      <c r="J185">
        <v>156</v>
      </c>
      <c r="K185">
        <v>100.95399999999999</v>
      </c>
      <c r="L185">
        <v>196</v>
      </c>
      <c r="M185">
        <v>102.206</v>
      </c>
      <c r="N185">
        <v>196</v>
      </c>
      <c r="O185">
        <v>104.19799999999999</v>
      </c>
      <c r="P185">
        <v>215</v>
      </c>
      <c r="Q185">
        <v>-3.24377</v>
      </c>
      <c r="R185">
        <v>196</v>
      </c>
      <c r="S185">
        <f t="shared" si="50"/>
        <v>-4.8185397923155869E-2</v>
      </c>
      <c r="T185">
        <f t="shared" si="51"/>
        <v>194</v>
      </c>
      <c r="U185">
        <f t="shared" si="52"/>
        <v>686139.55765250267</v>
      </c>
      <c r="V185">
        <f t="shared" si="53"/>
        <v>218</v>
      </c>
      <c r="W185">
        <f t="shared" si="54"/>
        <v>25.142567064636516</v>
      </c>
      <c r="X185">
        <f t="shared" si="55"/>
        <v>244</v>
      </c>
      <c r="Y185">
        <f t="shared" si="56"/>
        <v>219</v>
      </c>
      <c r="Z185">
        <v>0.46250000000000002</v>
      </c>
      <c r="AA185">
        <f t="shared" si="57"/>
        <v>171</v>
      </c>
      <c r="AB185">
        <v>0.3911</v>
      </c>
      <c r="AC185">
        <f t="shared" si="58"/>
        <v>0.42680000000000001</v>
      </c>
      <c r="AD185">
        <f t="shared" si="59"/>
        <v>193</v>
      </c>
      <c r="AE185">
        <v>0.37959999999999999</v>
      </c>
      <c r="AF185">
        <f t="shared" si="60"/>
        <v>205</v>
      </c>
      <c r="AG185">
        <v>0.3911</v>
      </c>
      <c r="AH185">
        <f t="shared" si="61"/>
        <v>203</v>
      </c>
      <c r="AI185">
        <f t="shared" si="62"/>
        <v>205.33333333333334</v>
      </c>
      <c r="AJ185">
        <f>IF(C185=1,(AI185/Z185),REF)</f>
        <v>443.96396396396398</v>
      </c>
      <c r="AK185">
        <f t="shared" si="63"/>
        <v>188</v>
      </c>
      <c r="AL185">
        <f>IF(B185=1,(AI185/AC185),REF)</f>
        <v>481.09965635738831</v>
      </c>
      <c r="AM185">
        <f t="shared" si="64"/>
        <v>196</v>
      </c>
      <c r="AN185">
        <f t="shared" si="65"/>
        <v>188</v>
      </c>
      <c r="AO185" t="str">
        <f t="shared" si="66"/>
        <v>Hawaii</v>
      </c>
      <c r="AP185">
        <f t="shared" si="67"/>
        <v>0.26237688384501701</v>
      </c>
      <c r="AQ185">
        <f t="shared" si="68"/>
        <v>0.24016492887131427</v>
      </c>
      <c r="AR185">
        <f t="shared" si="69"/>
        <v>0.57551531158046187</v>
      </c>
      <c r="AS185" t="str">
        <f t="shared" si="70"/>
        <v>Hawaii</v>
      </c>
      <c r="AT185">
        <f t="shared" si="71"/>
        <v>184</v>
      </c>
      <c r="AU185">
        <f t="shared" si="72"/>
        <v>188.33333333333334</v>
      </c>
      <c r="AV185">
        <v>186</v>
      </c>
      <c r="AW185" t="str">
        <f t="shared" si="73"/>
        <v>Hawaii</v>
      </c>
      <c r="AX185" t="str">
        <f t="shared" si="74"/>
        <v/>
      </c>
      <c r="AY185">
        <v>184</v>
      </c>
    </row>
    <row r="186" spans="2:51">
      <c r="B186">
        <v>1</v>
      </c>
      <c r="C186">
        <v>1</v>
      </c>
      <c r="D186" t="s">
        <v>301</v>
      </c>
      <c r="E186">
        <v>65.351399999999998</v>
      </c>
      <c r="F186">
        <v>323</v>
      </c>
      <c r="G186">
        <v>66.463800000000006</v>
      </c>
      <c r="H186">
        <v>276</v>
      </c>
      <c r="I186">
        <v>97.086399999999998</v>
      </c>
      <c r="J186">
        <v>254</v>
      </c>
      <c r="K186">
        <v>99.828199999999995</v>
      </c>
      <c r="L186">
        <v>220</v>
      </c>
      <c r="M186">
        <v>103.76</v>
      </c>
      <c r="N186">
        <v>235</v>
      </c>
      <c r="O186">
        <v>102.666</v>
      </c>
      <c r="P186">
        <v>185</v>
      </c>
      <c r="Q186">
        <v>-2.83778</v>
      </c>
      <c r="R186">
        <v>193</v>
      </c>
      <c r="S186">
        <f t="shared" si="50"/>
        <v>-4.342370630162478E-2</v>
      </c>
      <c r="T186">
        <f t="shared" si="51"/>
        <v>191</v>
      </c>
      <c r="U186">
        <f t="shared" si="52"/>
        <v>651270.45475825528</v>
      </c>
      <c r="V186">
        <f t="shared" si="53"/>
        <v>262</v>
      </c>
      <c r="W186">
        <f t="shared" si="54"/>
        <v>25.294595044295185</v>
      </c>
      <c r="X186">
        <f t="shared" si="55"/>
        <v>252</v>
      </c>
      <c r="Y186">
        <f t="shared" si="56"/>
        <v>221.5</v>
      </c>
      <c r="Z186">
        <v>0.44590000000000002</v>
      </c>
      <c r="AA186">
        <f t="shared" si="57"/>
        <v>182</v>
      </c>
      <c r="AB186">
        <v>0.41639999999999999</v>
      </c>
      <c r="AC186">
        <f t="shared" si="58"/>
        <v>0.43115000000000003</v>
      </c>
      <c r="AD186">
        <f t="shared" si="59"/>
        <v>188</v>
      </c>
      <c r="AE186">
        <v>0.51160000000000005</v>
      </c>
      <c r="AF186">
        <f t="shared" si="60"/>
        <v>160</v>
      </c>
      <c r="AG186">
        <v>0.71870000000000001</v>
      </c>
      <c r="AH186">
        <f t="shared" si="61"/>
        <v>98</v>
      </c>
      <c r="AI186">
        <f t="shared" si="62"/>
        <v>186.75</v>
      </c>
      <c r="AJ186">
        <f>IF(C186=1,(AI186/Z186),REF)</f>
        <v>418.81587799955145</v>
      </c>
      <c r="AK186">
        <f t="shared" si="63"/>
        <v>181</v>
      </c>
      <c r="AL186">
        <f>IF(B186=1,(AI186/AC186),REF)</f>
        <v>433.14391743012868</v>
      </c>
      <c r="AM186">
        <f t="shared" si="64"/>
        <v>183</v>
      </c>
      <c r="AN186">
        <f t="shared" si="65"/>
        <v>181</v>
      </c>
      <c r="AO186" t="str">
        <f t="shared" si="66"/>
        <v>Southern Illinois</v>
      </c>
      <c r="AP186">
        <f t="shared" si="67"/>
        <v>0.25443904878043133</v>
      </c>
      <c r="AQ186">
        <f t="shared" si="68"/>
        <v>0.24517368256324004</v>
      </c>
      <c r="AR186">
        <f t="shared" si="69"/>
        <v>0.57417119418723916</v>
      </c>
      <c r="AS186" t="str">
        <f t="shared" si="70"/>
        <v>Southern Illinois</v>
      </c>
      <c r="AT186">
        <f t="shared" si="71"/>
        <v>185</v>
      </c>
      <c r="AU186">
        <f t="shared" si="72"/>
        <v>184.66666666666666</v>
      </c>
      <c r="AV186">
        <v>189</v>
      </c>
      <c r="AW186" t="str">
        <f t="shared" si="73"/>
        <v>Southern Illinois</v>
      </c>
      <c r="AX186" t="str">
        <f t="shared" si="74"/>
        <v/>
      </c>
      <c r="AY186">
        <v>185</v>
      </c>
    </row>
    <row r="187" spans="2:51">
      <c r="B187">
        <v>1</v>
      </c>
      <c r="C187">
        <v>1</v>
      </c>
      <c r="D187" t="s">
        <v>210</v>
      </c>
      <c r="E187">
        <v>67.114099999999993</v>
      </c>
      <c r="F187">
        <v>275</v>
      </c>
      <c r="G187">
        <v>66.029600000000002</v>
      </c>
      <c r="H187">
        <v>302</v>
      </c>
      <c r="I187">
        <v>98.721800000000002</v>
      </c>
      <c r="J187">
        <v>219</v>
      </c>
      <c r="K187">
        <v>98.006399999999999</v>
      </c>
      <c r="L187">
        <v>247</v>
      </c>
      <c r="M187">
        <v>101.53</v>
      </c>
      <c r="N187">
        <v>175</v>
      </c>
      <c r="O187">
        <v>101.85899999999999</v>
      </c>
      <c r="P187">
        <v>172</v>
      </c>
      <c r="Q187">
        <v>-3.8523299999999998</v>
      </c>
      <c r="R187">
        <v>202</v>
      </c>
      <c r="S187">
        <f t="shared" si="50"/>
        <v>-5.7403734833663803E-2</v>
      </c>
      <c r="T187">
        <f t="shared" si="51"/>
        <v>201</v>
      </c>
      <c r="U187">
        <f t="shared" si="52"/>
        <v>644648.00707603339</v>
      </c>
      <c r="V187">
        <f t="shared" si="53"/>
        <v>267</v>
      </c>
      <c r="W187">
        <f t="shared" si="54"/>
        <v>24.321215867211482</v>
      </c>
      <c r="X187">
        <f t="shared" si="55"/>
        <v>203</v>
      </c>
      <c r="Y187">
        <f t="shared" si="56"/>
        <v>202</v>
      </c>
      <c r="Z187">
        <v>0.44940000000000002</v>
      </c>
      <c r="AA187">
        <f t="shared" si="57"/>
        <v>180</v>
      </c>
      <c r="AB187">
        <v>0.41160000000000002</v>
      </c>
      <c r="AC187">
        <f t="shared" si="58"/>
        <v>0.43049999999999999</v>
      </c>
      <c r="AD187">
        <f t="shared" si="59"/>
        <v>189</v>
      </c>
      <c r="AE187">
        <v>0.32529999999999998</v>
      </c>
      <c r="AF187">
        <f t="shared" si="60"/>
        <v>228</v>
      </c>
      <c r="AG187">
        <v>0.62519999999999998</v>
      </c>
      <c r="AH187">
        <f t="shared" si="61"/>
        <v>123</v>
      </c>
      <c r="AI187">
        <f t="shared" si="62"/>
        <v>201.66666666666666</v>
      </c>
      <c r="AJ187">
        <f>IF(C187=1,(AI187/Z187),REF)</f>
        <v>448.74647678385992</v>
      </c>
      <c r="AK187">
        <f t="shared" si="63"/>
        <v>190</v>
      </c>
      <c r="AL187">
        <f>IF(B187=1,(AI187/AC187),REF)</f>
        <v>468.44754161827331</v>
      </c>
      <c r="AM187">
        <f t="shared" si="64"/>
        <v>194</v>
      </c>
      <c r="AN187">
        <f t="shared" si="65"/>
        <v>189</v>
      </c>
      <c r="AO187" t="str">
        <f t="shared" si="66"/>
        <v>Montana</v>
      </c>
      <c r="AP187">
        <f t="shared" si="67"/>
        <v>0.25467221622372366</v>
      </c>
      <c r="AQ187">
        <f t="shared" si="68"/>
        <v>0.24289341516317095</v>
      </c>
      <c r="AR187">
        <f t="shared" si="69"/>
        <v>0.57322899738792554</v>
      </c>
      <c r="AS187" t="str">
        <f t="shared" si="70"/>
        <v>Montana</v>
      </c>
      <c r="AT187">
        <f t="shared" si="71"/>
        <v>186</v>
      </c>
      <c r="AU187">
        <f t="shared" si="72"/>
        <v>188</v>
      </c>
      <c r="AV187">
        <v>187</v>
      </c>
      <c r="AW187" t="str">
        <f t="shared" si="73"/>
        <v>Montana</v>
      </c>
      <c r="AX187" t="str">
        <f t="shared" si="74"/>
        <v/>
      </c>
      <c r="AY187">
        <v>186</v>
      </c>
    </row>
    <row r="188" spans="2:51">
      <c r="B188">
        <v>1</v>
      </c>
      <c r="C188">
        <v>1</v>
      </c>
      <c r="D188" t="s">
        <v>355</v>
      </c>
      <c r="E188">
        <v>72.056799999999996</v>
      </c>
      <c r="F188">
        <v>58</v>
      </c>
      <c r="G188">
        <v>72.119299999999996</v>
      </c>
      <c r="H188">
        <v>35</v>
      </c>
      <c r="I188">
        <v>103.479</v>
      </c>
      <c r="J188">
        <v>127</v>
      </c>
      <c r="K188">
        <v>106.249</v>
      </c>
      <c r="L188">
        <v>106</v>
      </c>
      <c r="M188">
        <v>104.723</v>
      </c>
      <c r="N188">
        <v>253</v>
      </c>
      <c r="O188">
        <v>105.986</v>
      </c>
      <c r="P188">
        <v>259</v>
      </c>
      <c r="Q188">
        <v>0.26301799999999997</v>
      </c>
      <c r="R188">
        <v>167</v>
      </c>
      <c r="S188">
        <f t="shared" si="50"/>
        <v>3.6498984134736906E-3</v>
      </c>
      <c r="T188">
        <f t="shared" si="51"/>
        <v>165</v>
      </c>
      <c r="U188">
        <f t="shared" si="52"/>
        <v>813438.40675205668</v>
      </c>
      <c r="V188">
        <f t="shared" si="53"/>
        <v>78</v>
      </c>
      <c r="W188">
        <f t="shared" si="54"/>
        <v>24.139186575443492</v>
      </c>
      <c r="X188">
        <f t="shared" si="55"/>
        <v>194</v>
      </c>
      <c r="Y188">
        <f t="shared" si="56"/>
        <v>179.5</v>
      </c>
      <c r="Z188">
        <v>0.33910000000000001</v>
      </c>
      <c r="AA188">
        <f t="shared" si="57"/>
        <v>216</v>
      </c>
      <c r="AB188">
        <v>0.67949999999999999</v>
      </c>
      <c r="AC188">
        <f t="shared" si="58"/>
        <v>0.50929999999999997</v>
      </c>
      <c r="AD188">
        <f t="shared" si="59"/>
        <v>164</v>
      </c>
      <c r="AE188">
        <v>0.70499999999999996</v>
      </c>
      <c r="AF188">
        <f t="shared" si="60"/>
        <v>82</v>
      </c>
      <c r="AG188">
        <v>0.22559999999999999</v>
      </c>
      <c r="AH188">
        <f t="shared" si="61"/>
        <v>271</v>
      </c>
      <c r="AI188">
        <f t="shared" si="62"/>
        <v>156.58333333333334</v>
      </c>
      <c r="AJ188">
        <f>IF(C188=1,(AI188/Z188),REF)</f>
        <v>461.76152560699893</v>
      </c>
      <c r="AK188">
        <f t="shared" si="63"/>
        <v>193</v>
      </c>
      <c r="AL188">
        <f>IF(B188=1,(AI188/AC188),REF)</f>
        <v>307.44813142221352</v>
      </c>
      <c r="AM188">
        <f t="shared" si="64"/>
        <v>155</v>
      </c>
      <c r="AN188">
        <f t="shared" si="65"/>
        <v>155</v>
      </c>
      <c r="AO188" t="str">
        <f t="shared" si="66"/>
        <v>UTSA</v>
      </c>
      <c r="AP188">
        <f t="shared" si="67"/>
        <v>0.19161725751294753</v>
      </c>
      <c r="AQ188">
        <f t="shared" si="68"/>
        <v>0.29971271805936617</v>
      </c>
      <c r="AR188">
        <f t="shared" si="69"/>
        <v>0.57034456329199024</v>
      </c>
      <c r="AS188" t="str">
        <f t="shared" si="70"/>
        <v>UTSA</v>
      </c>
      <c r="AT188">
        <f t="shared" si="71"/>
        <v>187</v>
      </c>
      <c r="AU188">
        <f t="shared" si="72"/>
        <v>168.66666666666666</v>
      </c>
      <c r="AV188">
        <v>179</v>
      </c>
      <c r="AW188" t="str">
        <f t="shared" si="73"/>
        <v>UTSA</v>
      </c>
      <c r="AX188" t="str">
        <f t="shared" si="74"/>
        <v/>
      </c>
      <c r="AY188">
        <v>187</v>
      </c>
    </row>
    <row r="189" spans="2:51">
      <c r="B189">
        <v>1</v>
      </c>
      <c r="C189">
        <v>1</v>
      </c>
      <c r="D189" t="s">
        <v>353</v>
      </c>
      <c r="E189">
        <v>71.349599999999995</v>
      </c>
      <c r="F189">
        <v>84</v>
      </c>
      <c r="G189">
        <v>70.524199999999993</v>
      </c>
      <c r="H189">
        <v>85</v>
      </c>
      <c r="I189">
        <v>101.139</v>
      </c>
      <c r="J189">
        <v>175</v>
      </c>
      <c r="K189">
        <v>100.035</v>
      </c>
      <c r="L189">
        <v>216</v>
      </c>
      <c r="M189">
        <v>103.575</v>
      </c>
      <c r="N189">
        <v>230</v>
      </c>
      <c r="O189">
        <v>104.58499999999999</v>
      </c>
      <c r="P189">
        <v>225</v>
      </c>
      <c r="Q189">
        <v>-4.54948</v>
      </c>
      <c r="R189">
        <v>211</v>
      </c>
      <c r="S189">
        <f t="shared" si="50"/>
        <v>-6.3770504669963077E-2</v>
      </c>
      <c r="T189">
        <f t="shared" si="51"/>
        <v>206</v>
      </c>
      <c r="U189">
        <f t="shared" si="52"/>
        <v>713995.53460325999</v>
      </c>
      <c r="V189">
        <f t="shared" si="53"/>
        <v>178</v>
      </c>
      <c r="W189">
        <f t="shared" si="54"/>
        <v>23.864893382186207</v>
      </c>
      <c r="X189">
        <f t="shared" si="55"/>
        <v>182</v>
      </c>
      <c r="Y189">
        <f t="shared" si="56"/>
        <v>194</v>
      </c>
      <c r="Z189">
        <v>0.43190000000000001</v>
      </c>
      <c r="AA189">
        <f t="shared" si="57"/>
        <v>185</v>
      </c>
      <c r="AB189">
        <v>0.42720000000000002</v>
      </c>
      <c r="AC189">
        <f t="shared" si="58"/>
        <v>0.42954999999999999</v>
      </c>
      <c r="AD189">
        <f t="shared" si="59"/>
        <v>191</v>
      </c>
      <c r="AE189">
        <v>0.42330000000000001</v>
      </c>
      <c r="AF189">
        <f t="shared" si="60"/>
        <v>191</v>
      </c>
      <c r="AG189">
        <v>0.36870000000000003</v>
      </c>
      <c r="AH189">
        <f t="shared" si="61"/>
        <v>205</v>
      </c>
      <c r="AI189">
        <f t="shared" si="62"/>
        <v>194.16666666666666</v>
      </c>
      <c r="AJ189">
        <f>IF(C189=1,(AI189/Z189),REF)</f>
        <v>449.56394227058729</v>
      </c>
      <c r="AK189">
        <f t="shared" si="63"/>
        <v>191</v>
      </c>
      <c r="AL189">
        <f>IF(B189=1,(AI189/AC189),REF)</f>
        <v>452.02343537810884</v>
      </c>
      <c r="AM189">
        <f t="shared" si="64"/>
        <v>188</v>
      </c>
      <c r="AN189">
        <f t="shared" si="65"/>
        <v>188</v>
      </c>
      <c r="AO189" t="str">
        <f t="shared" si="66"/>
        <v>Utah Valley</v>
      </c>
      <c r="AP189">
        <f t="shared" si="67"/>
        <v>0.24471053230132314</v>
      </c>
      <c r="AQ189">
        <f t="shared" si="68"/>
        <v>0.24322393480480847</v>
      </c>
      <c r="AR189">
        <f t="shared" si="69"/>
        <v>0.56876465582277946</v>
      </c>
      <c r="AS189" t="str">
        <f t="shared" si="70"/>
        <v>Utah Valley</v>
      </c>
      <c r="AT189">
        <f t="shared" si="71"/>
        <v>188</v>
      </c>
      <c r="AU189">
        <f t="shared" si="72"/>
        <v>189</v>
      </c>
      <c r="AV189">
        <v>194</v>
      </c>
      <c r="AW189" t="str">
        <f t="shared" si="73"/>
        <v>Utah Valley</v>
      </c>
      <c r="AX189" t="str">
        <f t="shared" si="74"/>
        <v/>
      </c>
      <c r="AY189">
        <v>188</v>
      </c>
    </row>
    <row r="190" spans="2:51">
      <c r="B190">
        <v>1</v>
      </c>
      <c r="C190">
        <v>1</v>
      </c>
      <c r="D190" t="s">
        <v>178</v>
      </c>
      <c r="E190">
        <v>71.309899999999999</v>
      </c>
      <c r="F190">
        <v>86</v>
      </c>
      <c r="G190">
        <v>71.258499999999998</v>
      </c>
      <c r="H190">
        <v>55</v>
      </c>
      <c r="I190">
        <v>102.04</v>
      </c>
      <c r="J190">
        <v>154</v>
      </c>
      <c r="K190">
        <v>100.12</v>
      </c>
      <c r="L190">
        <v>215</v>
      </c>
      <c r="M190">
        <v>101.002</v>
      </c>
      <c r="N190">
        <v>156</v>
      </c>
      <c r="O190">
        <v>104.218</v>
      </c>
      <c r="P190">
        <v>216</v>
      </c>
      <c r="Q190">
        <v>-4.09762</v>
      </c>
      <c r="R190">
        <v>206</v>
      </c>
      <c r="S190">
        <f t="shared" si="50"/>
        <v>-5.7467476465399604E-2</v>
      </c>
      <c r="T190">
        <f t="shared" si="51"/>
        <v>202</v>
      </c>
      <c r="U190">
        <f t="shared" si="52"/>
        <v>714811.46446256002</v>
      </c>
      <c r="V190">
        <f t="shared" si="53"/>
        <v>176</v>
      </c>
      <c r="W190">
        <f t="shared" si="54"/>
        <v>23.744255009539593</v>
      </c>
      <c r="X190">
        <f t="shared" si="55"/>
        <v>175</v>
      </c>
      <c r="Y190">
        <f t="shared" si="56"/>
        <v>188.5</v>
      </c>
      <c r="Z190">
        <v>0.44969999999999999</v>
      </c>
      <c r="AA190">
        <f t="shared" si="57"/>
        <v>178</v>
      </c>
      <c r="AB190">
        <v>0.36220000000000002</v>
      </c>
      <c r="AC190">
        <f t="shared" si="58"/>
        <v>0.40595000000000003</v>
      </c>
      <c r="AD190">
        <f t="shared" si="59"/>
        <v>199</v>
      </c>
      <c r="AE190">
        <v>0.3276</v>
      </c>
      <c r="AF190">
        <f t="shared" si="60"/>
        <v>227</v>
      </c>
      <c r="AG190">
        <v>0.54300000000000004</v>
      </c>
      <c r="AH190">
        <f t="shared" si="61"/>
        <v>148</v>
      </c>
      <c r="AI190">
        <f t="shared" si="62"/>
        <v>190.08333333333334</v>
      </c>
      <c r="AJ190">
        <f>IF(C190=1,(AI190/Z190),REF)</f>
        <v>422.68920020754581</v>
      </c>
      <c r="AK190">
        <f t="shared" si="63"/>
        <v>182</v>
      </c>
      <c r="AL190">
        <f>IF(B190=1,(AI190/AC190),REF)</f>
        <v>468.24321550273021</v>
      </c>
      <c r="AM190">
        <f t="shared" si="64"/>
        <v>193</v>
      </c>
      <c r="AN190">
        <f t="shared" si="65"/>
        <v>182</v>
      </c>
      <c r="AO190" t="str">
        <f t="shared" si="66"/>
        <v>Louisiana</v>
      </c>
      <c r="AP190">
        <f t="shared" si="67"/>
        <v>0.2563712832143456</v>
      </c>
      <c r="AQ190">
        <f t="shared" si="68"/>
        <v>0.22905199474312465</v>
      </c>
      <c r="AR190">
        <f t="shared" si="69"/>
        <v>0.56759196808051293</v>
      </c>
      <c r="AS190" t="str">
        <f t="shared" si="70"/>
        <v>Louisiana</v>
      </c>
      <c r="AT190">
        <f t="shared" si="71"/>
        <v>189</v>
      </c>
      <c r="AU190">
        <f t="shared" si="72"/>
        <v>190</v>
      </c>
      <c r="AV190">
        <v>190</v>
      </c>
      <c r="AW190" t="str">
        <f t="shared" si="73"/>
        <v>Louisiana</v>
      </c>
      <c r="AX190" t="str">
        <f t="shared" si="74"/>
        <v/>
      </c>
      <c r="AY190">
        <v>189</v>
      </c>
    </row>
    <row r="191" spans="2:51">
      <c r="B191">
        <v>1</v>
      </c>
      <c r="C191">
        <v>1</v>
      </c>
      <c r="D191" t="s">
        <v>89</v>
      </c>
      <c r="E191">
        <v>71.249899999999997</v>
      </c>
      <c r="F191">
        <v>89</v>
      </c>
      <c r="G191">
        <v>70.926100000000005</v>
      </c>
      <c r="H191">
        <v>69</v>
      </c>
      <c r="I191">
        <v>104.035</v>
      </c>
      <c r="J191">
        <v>111</v>
      </c>
      <c r="K191">
        <v>100.21899999999999</v>
      </c>
      <c r="L191">
        <v>212</v>
      </c>
      <c r="M191">
        <v>96.032300000000006</v>
      </c>
      <c r="N191">
        <v>53</v>
      </c>
      <c r="O191">
        <v>100.58799999999999</v>
      </c>
      <c r="P191">
        <v>139</v>
      </c>
      <c r="Q191">
        <v>-0.36916300000000002</v>
      </c>
      <c r="R191">
        <v>175</v>
      </c>
      <c r="S191">
        <f t="shared" si="50"/>
        <v>-5.1789546371293124E-3</v>
      </c>
      <c r="T191">
        <f t="shared" si="51"/>
        <v>173</v>
      </c>
      <c r="U191">
        <f t="shared" si="52"/>
        <v>715623.16283645388</v>
      </c>
      <c r="V191">
        <f t="shared" si="53"/>
        <v>173</v>
      </c>
      <c r="W191">
        <f t="shared" si="54"/>
        <v>22.453787997849449</v>
      </c>
      <c r="X191">
        <f t="shared" si="55"/>
        <v>109</v>
      </c>
      <c r="Y191">
        <f t="shared" si="56"/>
        <v>141</v>
      </c>
      <c r="Z191">
        <v>0.42899999999999999</v>
      </c>
      <c r="AA191">
        <f t="shared" si="57"/>
        <v>189</v>
      </c>
      <c r="AB191">
        <v>0.39889999999999998</v>
      </c>
      <c r="AC191">
        <f t="shared" si="58"/>
        <v>0.41394999999999998</v>
      </c>
      <c r="AD191">
        <f t="shared" si="59"/>
        <v>197</v>
      </c>
      <c r="AE191">
        <v>0.42870000000000003</v>
      </c>
      <c r="AF191">
        <f t="shared" si="60"/>
        <v>187</v>
      </c>
      <c r="AG191">
        <v>0.2472</v>
      </c>
      <c r="AH191">
        <f t="shared" si="61"/>
        <v>256</v>
      </c>
      <c r="AI191">
        <f t="shared" si="62"/>
        <v>187.83333333333334</v>
      </c>
      <c r="AJ191">
        <f>IF(C191=1,(AI191/Z191),REF)</f>
        <v>437.83993783993787</v>
      </c>
      <c r="AK191">
        <f t="shared" si="63"/>
        <v>186</v>
      </c>
      <c r="AL191">
        <f>IF(B191=1,(AI191/AC191),REF)</f>
        <v>453.75850545557034</v>
      </c>
      <c r="AM191">
        <f t="shared" si="64"/>
        <v>189</v>
      </c>
      <c r="AN191">
        <f t="shared" si="65"/>
        <v>186</v>
      </c>
      <c r="AO191" t="str">
        <f t="shared" si="66"/>
        <v>Coastal Carolina</v>
      </c>
      <c r="AP191">
        <f t="shared" si="67"/>
        <v>0.24371056672813488</v>
      </c>
      <c r="AQ191">
        <f t="shared" si="68"/>
        <v>0.23430097235187494</v>
      </c>
      <c r="AR191">
        <f t="shared" si="69"/>
        <v>0.56410942248542173</v>
      </c>
      <c r="AS191" t="str">
        <f t="shared" si="70"/>
        <v>Coastal Carolina</v>
      </c>
      <c r="AT191">
        <f t="shared" si="71"/>
        <v>190</v>
      </c>
      <c r="AU191">
        <f t="shared" si="72"/>
        <v>191</v>
      </c>
      <c r="AV191">
        <v>188</v>
      </c>
      <c r="AW191" t="str">
        <f t="shared" si="73"/>
        <v>Coastal Carolina</v>
      </c>
      <c r="AX191" t="str">
        <f t="shared" si="74"/>
        <v/>
      </c>
      <c r="AY191">
        <v>190</v>
      </c>
    </row>
    <row r="192" spans="2:51">
      <c r="B192">
        <v>1</v>
      </c>
      <c r="C192">
        <v>1</v>
      </c>
      <c r="D192" t="s">
        <v>43</v>
      </c>
      <c r="E192">
        <v>69.669499999999999</v>
      </c>
      <c r="F192">
        <v>150</v>
      </c>
      <c r="G192">
        <v>69.894999999999996</v>
      </c>
      <c r="H192">
        <v>106</v>
      </c>
      <c r="I192">
        <v>99.374300000000005</v>
      </c>
      <c r="J192">
        <v>206</v>
      </c>
      <c r="K192">
        <v>97.296000000000006</v>
      </c>
      <c r="L192">
        <v>260</v>
      </c>
      <c r="M192">
        <v>98.782700000000006</v>
      </c>
      <c r="N192">
        <v>99</v>
      </c>
      <c r="O192">
        <v>103.79900000000001</v>
      </c>
      <c r="P192">
        <v>208</v>
      </c>
      <c r="Q192">
        <v>-6.5032500000000004</v>
      </c>
      <c r="R192">
        <v>234</v>
      </c>
      <c r="S192">
        <f t="shared" si="50"/>
        <v>-9.3340701454725533E-2</v>
      </c>
      <c r="T192">
        <f t="shared" si="51"/>
        <v>228</v>
      </c>
      <c r="U192">
        <f t="shared" si="52"/>
        <v>659527.13103091216</v>
      </c>
      <c r="V192">
        <f t="shared" si="53"/>
        <v>252</v>
      </c>
      <c r="W192">
        <f t="shared" si="54"/>
        <v>24.147177667821559</v>
      </c>
      <c r="X192">
        <f t="shared" si="55"/>
        <v>195</v>
      </c>
      <c r="Y192">
        <f t="shared" si="56"/>
        <v>211.5</v>
      </c>
      <c r="Z192">
        <v>0.45979999999999999</v>
      </c>
      <c r="AA192">
        <f t="shared" si="57"/>
        <v>174</v>
      </c>
      <c r="AB192">
        <v>0.31790000000000002</v>
      </c>
      <c r="AC192">
        <f t="shared" si="58"/>
        <v>0.38885000000000003</v>
      </c>
      <c r="AD192">
        <f t="shared" si="59"/>
        <v>204</v>
      </c>
      <c r="AE192">
        <v>0.48039999999999999</v>
      </c>
      <c r="AF192">
        <f t="shared" si="60"/>
        <v>170</v>
      </c>
      <c r="AG192">
        <v>0.27979999999999999</v>
      </c>
      <c r="AH192">
        <f t="shared" si="61"/>
        <v>238</v>
      </c>
      <c r="AI192">
        <f t="shared" si="62"/>
        <v>217.25</v>
      </c>
      <c r="AJ192">
        <f>IF(C192=1,(AI192/Z192),REF)</f>
        <v>472.48803827751198</v>
      </c>
      <c r="AK192">
        <f t="shared" si="63"/>
        <v>194</v>
      </c>
      <c r="AL192">
        <f>IF(B192=1,(AI192/AC192),REF)</f>
        <v>558.69872701555869</v>
      </c>
      <c r="AM192">
        <f t="shared" si="64"/>
        <v>208</v>
      </c>
      <c r="AN192">
        <f t="shared" si="65"/>
        <v>194</v>
      </c>
      <c r="AO192" t="str">
        <f t="shared" si="66"/>
        <v>Albany</v>
      </c>
      <c r="AP192">
        <f t="shared" si="67"/>
        <v>0.25922595903794898</v>
      </c>
      <c r="AQ192">
        <f t="shared" si="68"/>
        <v>0.21556240334520144</v>
      </c>
      <c r="AR192">
        <f t="shared" si="69"/>
        <v>0.56258484367976336</v>
      </c>
      <c r="AS192" t="str">
        <f t="shared" si="70"/>
        <v>Albany</v>
      </c>
      <c r="AT192">
        <f t="shared" si="71"/>
        <v>191</v>
      </c>
      <c r="AU192">
        <f t="shared" si="72"/>
        <v>196.33333333333334</v>
      </c>
      <c r="AV192">
        <v>196</v>
      </c>
      <c r="AW192" t="str">
        <f t="shared" si="73"/>
        <v>Albany</v>
      </c>
      <c r="AX192" t="str">
        <f t="shared" si="74"/>
        <v/>
      </c>
      <c r="AY192">
        <v>191</v>
      </c>
    </row>
    <row r="193" spans="2:51">
      <c r="B193">
        <v>1</v>
      </c>
      <c r="C193">
        <v>1</v>
      </c>
      <c r="D193" t="s">
        <v>184</v>
      </c>
      <c r="E193">
        <v>68.588999999999999</v>
      </c>
      <c r="F193">
        <v>196</v>
      </c>
      <c r="G193">
        <v>68.717299999999994</v>
      </c>
      <c r="H193">
        <v>161</v>
      </c>
      <c r="I193">
        <v>101.279</v>
      </c>
      <c r="J193">
        <v>171</v>
      </c>
      <c r="K193">
        <v>96.958799999999997</v>
      </c>
      <c r="L193">
        <v>268</v>
      </c>
      <c r="M193">
        <v>99.495400000000004</v>
      </c>
      <c r="N193">
        <v>123</v>
      </c>
      <c r="O193">
        <v>101.297</v>
      </c>
      <c r="P193">
        <v>157</v>
      </c>
      <c r="Q193">
        <v>-4.3385300000000004</v>
      </c>
      <c r="R193">
        <v>210</v>
      </c>
      <c r="S193">
        <f t="shared" si="50"/>
        <v>-6.3249209056845862E-2</v>
      </c>
      <c r="T193">
        <f t="shared" si="51"/>
        <v>204</v>
      </c>
      <c r="U193">
        <f t="shared" si="52"/>
        <v>644805.79926651204</v>
      </c>
      <c r="V193">
        <f t="shared" si="53"/>
        <v>266</v>
      </c>
      <c r="W193">
        <f t="shared" si="54"/>
        <v>23.588485755974094</v>
      </c>
      <c r="X193">
        <f t="shared" si="55"/>
        <v>170</v>
      </c>
      <c r="Y193">
        <f t="shared" si="56"/>
        <v>187</v>
      </c>
      <c r="Z193">
        <v>0.44679999999999997</v>
      </c>
      <c r="AA193">
        <f t="shared" si="57"/>
        <v>181</v>
      </c>
      <c r="AB193">
        <v>0.33329999999999999</v>
      </c>
      <c r="AC193">
        <f t="shared" si="58"/>
        <v>0.39005000000000001</v>
      </c>
      <c r="AD193">
        <f t="shared" si="59"/>
        <v>203</v>
      </c>
      <c r="AE193">
        <v>0.628</v>
      </c>
      <c r="AF193">
        <f t="shared" si="60"/>
        <v>113</v>
      </c>
      <c r="AG193">
        <v>0.33300000000000002</v>
      </c>
      <c r="AH193">
        <f t="shared" si="61"/>
        <v>217</v>
      </c>
      <c r="AI193">
        <f t="shared" si="62"/>
        <v>198.33333333333334</v>
      </c>
      <c r="AJ193">
        <f>IF(C193=1,(AI193/Z193),REF)</f>
        <v>443.89734407639514</v>
      </c>
      <c r="AK193">
        <f t="shared" si="63"/>
        <v>187</v>
      </c>
      <c r="AL193">
        <f>IF(B193=1,(AI193/AC193),REF)</f>
        <v>508.48181857026879</v>
      </c>
      <c r="AM193">
        <f t="shared" si="64"/>
        <v>201</v>
      </c>
      <c r="AN193">
        <f t="shared" si="65"/>
        <v>187</v>
      </c>
      <c r="AO193" t="str">
        <f t="shared" si="66"/>
        <v>Loyola MD</v>
      </c>
      <c r="AP193">
        <f t="shared" si="67"/>
        <v>0.25347405614031382</v>
      </c>
      <c r="AQ193">
        <f t="shared" si="68"/>
        <v>0.21827370548585956</v>
      </c>
      <c r="AR193">
        <f t="shared" si="69"/>
        <v>0.56114092148895445</v>
      </c>
      <c r="AS193" t="str">
        <f t="shared" si="70"/>
        <v>Loyola MD</v>
      </c>
      <c r="AT193">
        <f t="shared" si="71"/>
        <v>192</v>
      </c>
      <c r="AU193">
        <f t="shared" si="72"/>
        <v>194</v>
      </c>
      <c r="AV193">
        <v>191</v>
      </c>
      <c r="AW193" t="str">
        <f t="shared" si="73"/>
        <v>Loyola MD</v>
      </c>
      <c r="AX193" t="str">
        <f t="shared" si="74"/>
        <v/>
      </c>
      <c r="AY193">
        <v>192</v>
      </c>
    </row>
    <row r="194" spans="2:51">
      <c r="B194">
        <v>1</v>
      </c>
      <c r="C194">
        <v>1</v>
      </c>
      <c r="D194" t="s">
        <v>124</v>
      </c>
      <c r="E194">
        <v>66.124700000000004</v>
      </c>
      <c r="F194">
        <v>306</v>
      </c>
      <c r="G194">
        <v>66.054100000000005</v>
      </c>
      <c r="H194">
        <v>299</v>
      </c>
      <c r="I194">
        <v>97.632199999999997</v>
      </c>
      <c r="J194">
        <v>243</v>
      </c>
      <c r="K194">
        <v>99.894099999999995</v>
      </c>
      <c r="L194">
        <v>218</v>
      </c>
      <c r="M194">
        <v>103.17400000000001</v>
      </c>
      <c r="N194">
        <v>222</v>
      </c>
      <c r="O194">
        <v>101.773</v>
      </c>
      <c r="P194">
        <v>169</v>
      </c>
      <c r="Q194">
        <v>-1.8792</v>
      </c>
      <c r="R194">
        <v>187</v>
      </c>
      <c r="S194">
        <f t="shared" ref="S194:S257" si="75">(K194-O194)/E194</f>
        <v>-2.8414495642324296E-2</v>
      </c>
      <c r="T194">
        <f t="shared" ref="T194:T257" si="76">RANK(S194,S:S,0)</f>
        <v>184</v>
      </c>
      <c r="U194">
        <f t="shared" ref="U194:U257" si="77">(K194^2)*E194</f>
        <v>659847.22042994678</v>
      </c>
      <c r="V194">
        <f t="shared" ref="V194:V257" si="78">RANK(U194,U:U,0)</f>
        <v>251</v>
      </c>
      <c r="W194">
        <f t="shared" ref="W194:W257" si="79">O194^1.6/E194</f>
        <v>24.651787066833979</v>
      </c>
      <c r="X194">
        <f t="shared" ref="X194:X257" si="80">RANK(W194,W:W,1)</f>
        <v>222</v>
      </c>
      <c r="Y194">
        <f t="shared" ref="Y194:Y257" si="81">AVERAGE(X194,T194)</f>
        <v>203</v>
      </c>
      <c r="Z194">
        <v>0.38629999999999998</v>
      </c>
      <c r="AA194">
        <f t="shared" ref="AA194:AA257" si="82">RANK(Z194,Z:Z,0)</f>
        <v>199</v>
      </c>
      <c r="AB194">
        <v>0.4829</v>
      </c>
      <c r="AC194">
        <f t="shared" ref="AC194:AC257" si="83">(Z194+AB194)/2</f>
        <v>0.43459999999999999</v>
      </c>
      <c r="AD194">
        <f t="shared" ref="AD194:AD257" si="84">RANK(AC194,AC:AC,0)</f>
        <v>187</v>
      </c>
      <c r="AE194">
        <v>0.55230000000000001</v>
      </c>
      <c r="AF194">
        <f t="shared" ref="AF194:AF257" si="85">RANK(AE194,AE:AE,0)</f>
        <v>141</v>
      </c>
      <c r="AG194">
        <v>0.4829</v>
      </c>
      <c r="AH194">
        <f t="shared" ref="AH194:AH257" si="86">RANK(AG194,AG:AG,0)</f>
        <v>168</v>
      </c>
      <c r="AI194">
        <f t="shared" ref="AI194:AI257" si="87">(T194+V194+(AD194)+AF194+AH194+Y194)/6</f>
        <v>189</v>
      </c>
      <c r="AJ194">
        <f>IF(C194=1,(AI194/Z194),REF)</f>
        <v>489.25705410302874</v>
      </c>
      <c r="AK194">
        <f t="shared" ref="AK194:AK257" si="88">RANK(AJ194,AJ:AJ,1)</f>
        <v>196</v>
      </c>
      <c r="AL194">
        <f>IF(B194=1,(AI194/AC194),REF)</f>
        <v>434.8826507132996</v>
      </c>
      <c r="AM194">
        <f t="shared" ref="AM194:AM257" si="89">RANK(AL194,AL:AL,1)</f>
        <v>185</v>
      </c>
      <c r="AN194">
        <f t="shared" ref="AN194:AN257" si="90">MIN(AK194,AM194,AD194)</f>
        <v>185</v>
      </c>
      <c r="AO194" t="str">
        <f t="shared" ref="AO194:AO257" si="91">D194</f>
        <v>Fresno St.</v>
      </c>
      <c r="AP194">
        <f t="shared" ref="AP194:AP257" si="92">(Z194*(($BD$2)/((AJ194)))^(1/10))</f>
        <v>0.21702991649249628</v>
      </c>
      <c r="AQ194">
        <f t="shared" ref="AQ194:AQ257" si="93">(AC194*(($BC$2)/((AL194)))^(1/10))</f>
        <v>0.24703653981759846</v>
      </c>
      <c r="AR194">
        <f t="shared" ref="AR194:AR257" si="94">((AP194+AQ194)/2)^(1/2.5)</f>
        <v>0.55746816684589429</v>
      </c>
      <c r="AS194" t="str">
        <f t="shared" ref="AS194:AS257" si="95">AO194</f>
        <v>Fresno St.</v>
      </c>
      <c r="AT194">
        <f t="shared" ref="AT194:AT257" si="96">RANK(AR194,AR:AR)</f>
        <v>193</v>
      </c>
      <c r="AU194">
        <f t="shared" ref="AU194:AU257" si="97">(AT194+AN194+AD194)/3</f>
        <v>188.33333333333334</v>
      </c>
      <c r="AV194">
        <v>193</v>
      </c>
      <c r="AW194" t="str">
        <f t="shared" ref="AW194:AW257" si="98">AS194</f>
        <v>Fresno St.</v>
      </c>
      <c r="AX194" t="str">
        <f t="shared" ref="AX194:AX257" si="99">IF(OR(((RANK(Z194,Z:Z,0))&lt;17),(RANK(AB194,AB:AB,0)&lt;17)),"y","")</f>
        <v/>
      </c>
      <c r="AY194">
        <v>193</v>
      </c>
    </row>
    <row r="195" spans="2:51">
      <c r="B195">
        <v>1</v>
      </c>
      <c r="C195">
        <v>1</v>
      </c>
      <c r="D195" t="s">
        <v>280</v>
      </c>
      <c r="E195">
        <v>73.442700000000002</v>
      </c>
      <c r="F195">
        <v>29</v>
      </c>
      <c r="G195">
        <v>71.191199999999995</v>
      </c>
      <c r="H195">
        <v>56</v>
      </c>
      <c r="I195">
        <v>101.468</v>
      </c>
      <c r="J195">
        <v>165</v>
      </c>
      <c r="K195">
        <v>100.876</v>
      </c>
      <c r="L195">
        <v>197</v>
      </c>
      <c r="M195">
        <v>99.354699999999994</v>
      </c>
      <c r="N195">
        <v>117</v>
      </c>
      <c r="O195">
        <v>102.184</v>
      </c>
      <c r="P195">
        <v>180</v>
      </c>
      <c r="Q195">
        <v>-1.3078000000000001</v>
      </c>
      <c r="R195">
        <v>184</v>
      </c>
      <c r="S195">
        <f t="shared" si="75"/>
        <v>-1.7809802744180057E-2</v>
      </c>
      <c r="T195">
        <f t="shared" si="76"/>
        <v>180</v>
      </c>
      <c r="U195">
        <f t="shared" si="77"/>
        <v>747350.5192053552</v>
      </c>
      <c r="V195">
        <f t="shared" si="78"/>
        <v>139</v>
      </c>
      <c r="W195">
        <f t="shared" si="79"/>
        <v>22.339014193326346</v>
      </c>
      <c r="X195">
        <f t="shared" si="80"/>
        <v>105</v>
      </c>
      <c r="Y195">
        <f t="shared" si="81"/>
        <v>142.5</v>
      </c>
      <c r="Z195">
        <v>0.33589999999999998</v>
      </c>
      <c r="AA195">
        <f t="shared" si="82"/>
        <v>217</v>
      </c>
      <c r="AB195">
        <v>0.62590000000000001</v>
      </c>
      <c r="AC195">
        <f t="shared" si="83"/>
        <v>0.48089999999999999</v>
      </c>
      <c r="AD195">
        <f t="shared" si="84"/>
        <v>177</v>
      </c>
      <c r="AE195">
        <v>0.36859999999999998</v>
      </c>
      <c r="AF195">
        <f t="shared" si="85"/>
        <v>211</v>
      </c>
      <c r="AG195">
        <v>0.2447</v>
      </c>
      <c r="AH195">
        <f t="shared" si="86"/>
        <v>259</v>
      </c>
      <c r="AI195">
        <f t="shared" si="87"/>
        <v>184.75</v>
      </c>
      <c r="AJ195">
        <f>IF(C195=1,(AI195/Z195),REF)</f>
        <v>550.01488538255433</v>
      </c>
      <c r="AK195">
        <f t="shared" si="88"/>
        <v>201</v>
      </c>
      <c r="AL195">
        <f>IF(B195=1,(AI195/AC195),REF)</f>
        <v>384.17550426284049</v>
      </c>
      <c r="AM195">
        <f t="shared" si="89"/>
        <v>179</v>
      </c>
      <c r="AN195">
        <f t="shared" si="90"/>
        <v>177</v>
      </c>
      <c r="AO195" t="str">
        <f t="shared" si="91"/>
        <v>Sam Houston St.</v>
      </c>
      <c r="AP195">
        <f t="shared" si="92"/>
        <v>0.18651817794769926</v>
      </c>
      <c r="AQ195">
        <f t="shared" si="93"/>
        <v>0.27676456922655851</v>
      </c>
      <c r="AR195">
        <f t="shared" si="94"/>
        <v>0.55709139801498897</v>
      </c>
      <c r="AS195" t="str">
        <f t="shared" si="95"/>
        <v>Sam Houston St.</v>
      </c>
      <c r="AT195">
        <f t="shared" si="96"/>
        <v>194</v>
      </c>
      <c r="AU195">
        <f t="shared" si="97"/>
        <v>182.66666666666666</v>
      </c>
      <c r="AV195">
        <v>185</v>
      </c>
      <c r="AW195" t="str">
        <f t="shared" si="98"/>
        <v>Sam Houston St.</v>
      </c>
      <c r="AX195" t="str">
        <f t="shared" si="99"/>
        <v/>
      </c>
      <c r="AY195">
        <v>194</v>
      </c>
    </row>
    <row r="196" spans="2:51">
      <c r="B196">
        <v>1</v>
      </c>
      <c r="C196">
        <v>1</v>
      </c>
      <c r="D196" t="s">
        <v>76</v>
      </c>
      <c r="E196">
        <v>64.819100000000006</v>
      </c>
      <c r="F196">
        <v>334</v>
      </c>
      <c r="G196">
        <v>64.228800000000007</v>
      </c>
      <c r="H196">
        <v>339</v>
      </c>
      <c r="I196">
        <v>104.57299999999999</v>
      </c>
      <c r="J196">
        <v>99</v>
      </c>
      <c r="K196">
        <v>102.947</v>
      </c>
      <c r="L196">
        <v>160</v>
      </c>
      <c r="M196">
        <v>102.70699999999999</v>
      </c>
      <c r="N196">
        <v>213</v>
      </c>
      <c r="O196">
        <v>107.217</v>
      </c>
      <c r="P196">
        <v>278</v>
      </c>
      <c r="Q196">
        <v>-4.2700199999999997</v>
      </c>
      <c r="R196">
        <v>208</v>
      </c>
      <c r="S196">
        <f t="shared" si="75"/>
        <v>-6.5875644678806022E-2</v>
      </c>
      <c r="T196">
        <f t="shared" si="76"/>
        <v>209</v>
      </c>
      <c r="U196">
        <f t="shared" si="77"/>
        <v>686958.31904305192</v>
      </c>
      <c r="V196">
        <f t="shared" si="78"/>
        <v>217</v>
      </c>
      <c r="W196">
        <f t="shared" si="79"/>
        <v>27.334985339834926</v>
      </c>
      <c r="X196">
        <f t="shared" si="80"/>
        <v>327</v>
      </c>
      <c r="Y196">
        <f t="shared" si="81"/>
        <v>268</v>
      </c>
      <c r="Z196">
        <v>0.43190000000000001</v>
      </c>
      <c r="AA196">
        <f t="shared" si="82"/>
        <v>185</v>
      </c>
      <c r="AB196">
        <v>0.35880000000000001</v>
      </c>
      <c r="AC196">
        <f t="shared" si="83"/>
        <v>0.39534999999999998</v>
      </c>
      <c r="AD196">
        <f t="shared" si="84"/>
        <v>201</v>
      </c>
      <c r="AE196">
        <v>0.53269999999999995</v>
      </c>
      <c r="AF196">
        <f t="shared" si="85"/>
        <v>150</v>
      </c>
      <c r="AG196">
        <v>0.2626</v>
      </c>
      <c r="AH196">
        <f t="shared" si="86"/>
        <v>247</v>
      </c>
      <c r="AI196">
        <f t="shared" si="87"/>
        <v>215.33333333333334</v>
      </c>
      <c r="AJ196">
        <f>IF(C196=1,(AI196/Z196),REF)</f>
        <v>498.57220035502047</v>
      </c>
      <c r="AK196">
        <f t="shared" si="88"/>
        <v>197</v>
      </c>
      <c r="AL196">
        <f>IF(B196=1,(AI196/AC196),REF)</f>
        <v>544.66506471059404</v>
      </c>
      <c r="AM196">
        <f t="shared" si="89"/>
        <v>207</v>
      </c>
      <c r="AN196">
        <f t="shared" si="90"/>
        <v>197</v>
      </c>
      <c r="AO196" t="str">
        <f t="shared" si="91"/>
        <v>Campbell</v>
      </c>
      <c r="AP196">
        <f t="shared" si="92"/>
        <v>0.24219155905522627</v>
      </c>
      <c r="AQ196">
        <f t="shared" si="93"/>
        <v>0.2197239880541908</v>
      </c>
      <c r="AR196">
        <f t="shared" si="94"/>
        <v>0.55643319886294962</v>
      </c>
      <c r="AS196" t="str">
        <f t="shared" si="95"/>
        <v>Campbell</v>
      </c>
      <c r="AT196">
        <f t="shared" si="96"/>
        <v>195</v>
      </c>
      <c r="AU196">
        <f t="shared" si="97"/>
        <v>197.66666666666666</v>
      </c>
      <c r="AV196">
        <v>198</v>
      </c>
      <c r="AW196" t="str">
        <f t="shared" si="98"/>
        <v>Campbell</v>
      </c>
      <c r="AX196" t="str">
        <f t="shared" si="99"/>
        <v/>
      </c>
      <c r="AY196">
        <v>195</v>
      </c>
    </row>
    <row r="197" spans="2:51">
      <c r="B197">
        <v>1</v>
      </c>
      <c r="C197">
        <v>1</v>
      </c>
      <c r="D197" t="s">
        <v>282</v>
      </c>
      <c r="E197">
        <v>72.249300000000005</v>
      </c>
      <c r="F197">
        <v>51</v>
      </c>
      <c r="G197">
        <v>70.471500000000006</v>
      </c>
      <c r="H197">
        <v>86</v>
      </c>
      <c r="I197">
        <v>90.959900000000005</v>
      </c>
      <c r="J197">
        <v>331</v>
      </c>
      <c r="K197">
        <v>96.885900000000007</v>
      </c>
      <c r="L197">
        <v>270</v>
      </c>
      <c r="M197">
        <v>105.742</v>
      </c>
      <c r="N197">
        <v>273</v>
      </c>
      <c r="O197">
        <v>100.864</v>
      </c>
      <c r="P197">
        <v>148</v>
      </c>
      <c r="Q197">
        <v>-3.9778799999999999</v>
      </c>
      <c r="R197">
        <v>204</v>
      </c>
      <c r="S197">
        <f t="shared" si="75"/>
        <v>-5.5060741072923858E-2</v>
      </c>
      <c r="T197">
        <f t="shared" si="76"/>
        <v>199</v>
      </c>
      <c r="U197">
        <f t="shared" si="77"/>
        <v>678195.33714468952</v>
      </c>
      <c r="V197">
        <f t="shared" si="78"/>
        <v>228</v>
      </c>
      <c r="W197">
        <f t="shared" si="79"/>
        <v>22.240485102522548</v>
      </c>
      <c r="X197">
        <f t="shared" si="80"/>
        <v>97</v>
      </c>
      <c r="Y197">
        <f t="shared" si="81"/>
        <v>148</v>
      </c>
      <c r="Z197">
        <v>0.39839999999999998</v>
      </c>
      <c r="AA197">
        <f t="shared" si="82"/>
        <v>197</v>
      </c>
      <c r="AB197">
        <v>0.43120000000000003</v>
      </c>
      <c r="AC197">
        <f t="shared" si="83"/>
        <v>0.4148</v>
      </c>
      <c r="AD197">
        <f t="shared" si="84"/>
        <v>196</v>
      </c>
      <c r="AE197">
        <v>0.45669999999999999</v>
      </c>
      <c r="AF197">
        <f t="shared" si="85"/>
        <v>177</v>
      </c>
      <c r="AG197">
        <v>0.22</v>
      </c>
      <c r="AH197">
        <f t="shared" si="86"/>
        <v>273</v>
      </c>
      <c r="AI197">
        <f t="shared" si="87"/>
        <v>203.5</v>
      </c>
      <c r="AJ197">
        <f>IF(C197=1,(AI197/Z197),REF)</f>
        <v>510.79317269076307</v>
      </c>
      <c r="AK197">
        <f t="shared" si="88"/>
        <v>198</v>
      </c>
      <c r="AL197">
        <f>IF(B197=1,(AI197/AC197),REF)</f>
        <v>490.59787849566055</v>
      </c>
      <c r="AM197">
        <f t="shared" si="89"/>
        <v>199</v>
      </c>
      <c r="AN197">
        <f t="shared" si="90"/>
        <v>196</v>
      </c>
      <c r="AO197" t="str">
        <f t="shared" si="91"/>
        <v>San Diego</v>
      </c>
      <c r="AP197">
        <f t="shared" si="92"/>
        <v>0.22286579869198128</v>
      </c>
      <c r="AQ197">
        <f t="shared" si="93"/>
        <v>0.23295651624126271</v>
      </c>
      <c r="AR197">
        <f t="shared" si="94"/>
        <v>0.55348548318820612</v>
      </c>
      <c r="AS197" t="str">
        <f t="shared" si="95"/>
        <v>San Diego</v>
      </c>
      <c r="AT197">
        <f t="shared" si="96"/>
        <v>196</v>
      </c>
      <c r="AU197">
        <f t="shared" si="97"/>
        <v>196</v>
      </c>
      <c r="AV197">
        <v>203</v>
      </c>
      <c r="AW197" t="str">
        <f t="shared" si="98"/>
        <v>San Diego</v>
      </c>
      <c r="AX197" t="str">
        <f t="shared" si="99"/>
        <v/>
      </c>
      <c r="AY197">
        <v>196</v>
      </c>
    </row>
    <row r="198" spans="2:51">
      <c r="B198">
        <v>1</v>
      </c>
      <c r="C198">
        <v>1</v>
      </c>
      <c r="D198" t="s">
        <v>323</v>
      </c>
      <c r="E198">
        <v>73.454899999999995</v>
      </c>
      <c r="F198">
        <v>28</v>
      </c>
      <c r="G198">
        <v>71.9846</v>
      </c>
      <c r="H198">
        <v>41</v>
      </c>
      <c r="I198">
        <v>99.767700000000005</v>
      </c>
      <c r="J198">
        <v>197</v>
      </c>
      <c r="K198">
        <v>98.983400000000003</v>
      </c>
      <c r="L198">
        <v>236</v>
      </c>
      <c r="M198">
        <v>95.391599999999997</v>
      </c>
      <c r="N198">
        <v>45</v>
      </c>
      <c r="O198">
        <v>105.038</v>
      </c>
      <c r="P198">
        <v>236</v>
      </c>
      <c r="Q198">
        <v>-6.0545299999999997</v>
      </c>
      <c r="R198">
        <v>229</v>
      </c>
      <c r="S198">
        <f t="shared" si="75"/>
        <v>-8.2426087299826076E-2</v>
      </c>
      <c r="T198">
        <f t="shared" si="76"/>
        <v>221</v>
      </c>
      <c r="U198">
        <f t="shared" si="77"/>
        <v>719690.06357591215</v>
      </c>
      <c r="V198">
        <f t="shared" si="78"/>
        <v>165</v>
      </c>
      <c r="W198">
        <f t="shared" si="79"/>
        <v>23.34175672353037</v>
      </c>
      <c r="X198">
        <f t="shared" si="80"/>
        <v>160</v>
      </c>
      <c r="Y198">
        <f t="shared" si="81"/>
        <v>190.5</v>
      </c>
      <c r="Z198">
        <v>0.45779999999999998</v>
      </c>
      <c r="AA198">
        <f t="shared" si="82"/>
        <v>177</v>
      </c>
      <c r="AB198">
        <v>0.21929999999999999</v>
      </c>
      <c r="AC198">
        <f t="shared" si="83"/>
        <v>0.33855000000000002</v>
      </c>
      <c r="AD198">
        <f t="shared" si="84"/>
        <v>226</v>
      </c>
      <c r="AE198">
        <v>0.53200000000000003</v>
      </c>
      <c r="AF198">
        <f t="shared" si="85"/>
        <v>151</v>
      </c>
      <c r="AG198">
        <v>0.42749999999999999</v>
      </c>
      <c r="AH198">
        <f t="shared" si="86"/>
        <v>186</v>
      </c>
      <c r="AI198">
        <f t="shared" si="87"/>
        <v>189.91666666666666</v>
      </c>
      <c r="AJ198">
        <f>IF(C198=1,(AI198/Z198),REF)</f>
        <v>414.84636668122909</v>
      </c>
      <c r="AK198">
        <f t="shared" si="88"/>
        <v>180</v>
      </c>
      <c r="AL198">
        <f>IF(B198=1,(AI198/AC198),REF)</f>
        <v>560.97080687244613</v>
      </c>
      <c r="AM198">
        <f t="shared" si="89"/>
        <v>209</v>
      </c>
      <c r="AN198">
        <f t="shared" si="90"/>
        <v>180</v>
      </c>
      <c r="AO198" t="str">
        <f t="shared" si="91"/>
        <v>Texas Southern</v>
      </c>
      <c r="AP198">
        <f t="shared" si="92"/>
        <v>0.26147830679313583</v>
      </c>
      <c r="AQ198">
        <f t="shared" si="93"/>
        <v>0.18760200426894014</v>
      </c>
      <c r="AR198">
        <f t="shared" si="94"/>
        <v>0.55019622672870316</v>
      </c>
      <c r="AS198" t="str">
        <f t="shared" si="95"/>
        <v>Texas Southern</v>
      </c>
      <c r="AT198">
        <f t="shared" si="96"/>
        <v>197</v>
      </c>
      <c r="AU198">
        <f t="shared" si="97"/>
        <v>201</v>
      </c>
      <c r="AV198">
        <v>202</v>
      </c>
      <c r="AW198" t="str">
        <f t="shared" si="98"/>
        <v>Texas Southern</v>
      </c>
      <c r="AX198" t="str">
        <f t="shared" si="99"/>
        <v/>
      </c>
      <c r="AY198">
        <v>197</v>
      </c>
    </row>
    <row r="199" spans="2:51">
      <c r="B199">
        <v>1</v>
      </c>
      <c r="C199">
        <v>1</v>
      </c>
      <c r="D199" t="s">
        <v>228</v>
      </c>
      <c r="E199">
        <v>72.045299999999997</v>
      </c>
      <c r="F199">
        <v>59</v>
      </c>
      <c r="G199">
        <v>67.693600000000004</v>
      </c>
      <c r="H199">
        <v>221</v>
      </c>
      <c r="I199">
        <v>104.011</v>
      </c>
      <c r="J199">
        <v>113</v>
      </c>
      <c r="K199">
        <v>100.613</v>
      </c>
      <c r="L199">
        <v>204</v>
      </c>
      <c r="M199">
        <v>97.479200000000006</v>
      </c>
      <c r="N199">
        <v>72</v>
      </c>
      <c r="O199">
        <v>104.355</v>
      </c>
      <c r="P199">
        <v>219</v>
      </c>
      <c r="Q199">
        <v>-3.7421500000000001</v>
      </c>
      <c r="R199">
        <v>200</v>
      </c>
      <c r="S199">
        <f t="shared" si="75"/>
        <v>-5.193954359271187E-2</v>
      </c>
      <c r="T199">
        <f t="shared" si="76"/>
        <v>196</v>
      </c>
      <c r="U199">
        <f t="shared" si="77"/>
        <v>729312.82617033576</v>
      </c>
      <c r="V199">
        <f t="shared" si="78"/>
        <v>155</v>
      </c>
      <c r="W199">
        <f t="shared" si="79"/>
        <v>23.551336937704331</v>
      </c>
      <c r="X199">
        <f t="shared" si="80"/>
        <v>169</v>
      </c>
      <c r="Y199">
        <f t="shared" si="81"/>
        <v>182.5</v>
      </c>
      <c r="Z199">
        <v>0.43020000000000003</v>
      </c>
      <c r="AA199">
        <f t="shared" si="82"/>
        <v>188</v>
      </c>
      <c r="AB199">
        <v>0.28899999999999998</v>
      </c>
      <c r="AC199">
        <f t="shared" si="83"/>
        <v>0.35960000000000003</v>
      </c>
      <c r="AD199">
        <f t="shared" si="84"/>
        <v>215</v>
      </c>
      <c r="AE199">
        <v>0.67959999999999998</v>
      </c>
      <c r="AF199">
        <f t="shared" si="85"/>
        <v>92</v>
      </c>
      <c r="AG199">
        <v>0.3911</v>
      </c>
      <c r="AH199">
        <f t="shared" si="86"/>
        <v>203</v>
      </c>
      <c r="AI199">
        <f t="shared" si="87"/>
        <v>173.91666666666666</v>
      </c>
      <c r="AJ199">
        <f>IF(C199=1,(AI199/Z199),REF)</f>
        <v>404.26933209359981</v>
      </c>
      <c r="AK199">
        <f t="shared" si="88"/>
        <v>179</v>
      </c>
      <c r="AL199">
        <f>IF(B199=1,(AI199/AC199),REF)</f>
        <v>483.63922877271034</v>
      </c>
      <c r="AM199">
        <f t="shared" si="89"/>
        <v>197</v>
      </c>
      <c r="AN199">
        <f t="shared" si="90"/>
        <v>179</v>
      </c>
      <c r="AO199" t="str">
        <f t="shared" si="91"/>
        <v>Norfolk St.</v>
      </c>
      <c r="AP199">
        <f t="shared" si="92"/>
        <v>0.24634963952207695</v>
      </c>
      <c r="AQ199">
        <f t="shared" si="93"/>
        <v>0.20224426391984213</v>
      </c>
      <c r="AR199">
        <f t="shared" si="94"/>
        <v>0.54995777793444778</v>
      </c>
      <c r="AS199" t="str">
        <f t="shared" si="95"/>
        <v>Norfolk St.</v>
      </c>
      <c r="AT199">
        <f t="shared" si="96"/>
        <v>198</v>
      </c>
      <c r="AU199">
        <f t="shared" si="97"/>
        <v>197.33333333333334</v>
      </c>
      <c r="AV199">
        <v>192</v>
      </c>
      <c r="AW199" t="str">
        <f t="shared" si="98"/>
        <v>Norfolk St.</v>
      </c>
      <c r="AX199" t="str">
        <f t="shared" si="99"/>
        <v/>
      </c>
      <c r="AY199">
        <v>198</v>
      </c>
    </row>
    <row r="200" spans="2:51">
      <c r="B200">
        <v>1</v>
      </c>
      <c r="C200">
        <v>1</v>
      </c>
      <c r="D200" t="s">
        <v>269</v>
      </c>
      <c r="E200">
        <v>70.599999999999994</v>
      </c>
      <c r="F200">
        <v>109</v>
      </c>
      <c r="G200">
        <v>69.590900000000005</v>
      </c>
      <c r="H200">
        <v>115</v>
      </c>
      <c r="I200">
        <v>101.367</v>
      </c>
      <c r="J200">
        <v>170</v>
      </c>
      <c r="K200">
        <v>103.798</v>
      </c>
      <c r="L200">
        <v>136</v>
      </c>
      <c r="M200">
        <v>104.795</v>
      </c>
      <c r="N200">
        <v>254</v>
      </c>
      <c r="O200">
        <v>106.194</v>
      </c>
      <c r="P200">
        <v>263</v>
      </c>
      <c r="Q200">
        <v>-2.3959999999999999</v>
      </c>
      <c r="R200">
        <v>190</v>
      </c>
      <c r="S200">
        <f t="shared" si="75"/>
        <v>-3.3937677053824375E-2</v>
      </c>
      <c r="T200">
        <f t="shared" si="76"/>
        <v>187</v>
      </c>
      <c r="U200">
        <f t="shared" si="77"/>
        <v>760646.15116240003</v>
      </c>
      <c r="V200">
        <f t="shared" si="78"/>
        <v>126</v>
      </c>
      <c r="W200">
        <f t="shared" si="79"/>
        <v>24.714695631719927</v>
      </c>
      <c r="X200">
        <f t="shared" si="80"/>
        <v>224</v>
      </c>
      <c r="Y200">
        <f t="shared" si="81"/>
        <v>205.5</v>
      </c>
      <c r="Z200">
        <v>0.3332</v>
      </c>
      <c r="AA200">
        <f t="shared" si="82"/>
        <v>218</v>
      </c>
      <c r="AB200">
        <v>0.58099999999999996</v>
      </c>
      <c r="AC200">
        <f t="shared" si="83"/>
        <v>0.45709999999999995</v>
      </c>
      <c r="AD200">
        <f t="shared" si="84"/>
        <v>184</v>
      </c>
      <c r="AE200">
        <v>0.22159999999999999</v>
      </c>
      <c r="AF200">
        <f t="shared" si="85"/>
        <v>266</v>
      </c>
      <c r="AG200">
        <v>0.33079999999999998</v>
      </c>
      <c r="AH200">
        <f t="shared" si="86"/>
        <v>220</v>
      </c>
      <c r="AI200">
        <f t="shared" si="87"/>
        <v>198.08333333333334</v>
      </c>
      <c r="AJ200">
        <f>IF(C200=1,(AI200/Z200),REF)</f>
        <v>594.4877951180473</v>
      </c>
      <c r="AK200">
        <f t="shared" si="88"/>
        <v>209</v>
      </c>
      <c r="AL200">
        <f>IF(B200=1,(AI200/AC200),REF)</f>
        <v>433.34791803398241</v>
      </c>
      <c r="AM200">
        <f t="shared" si="89"/>
        <v>184</v>
      </c>
      <c r="AN200">
        <f t="shared" si="90"/>
        <v>184</v>
      </c>
      <c r="AO200" t="str">
        <f t="shared" si="91"/>
        <v>Rice</v>
      </c>
      <c r="AP200">
        <f t="shared" si="92"/>
        <v>0.18358589167224124</v>
      </c>
      <c r="AQ200">
        <f t="shared" si="93"/>
        <v>0.25991792528155222</v>
      </c>
      <c r="AR200">
        <f t="shared" si="94"/>
        <v>0.54745313421759101</v>
      </c>
      <c r="AS200" t="str">
        <f t="shared" si="95"/>
        <v>Rice</v>
      </c>
      <c r="AT200">
        <f t="shared" si="96"/>
        <v>199</v>
      </c>
      <c r="AU200">
        <f t="shared" si="97"/>
        <v>189</v>
      </c>
      <c r="AV200">
        <v>195</v>
      </c>
      <c r="AW200" t="str">
        <f t="shared" si="98"/>
        <v>Rice</v>
      </c>
      <c r="AX200" t="str">
        <f t="shared" si="99"/>
        <v/>
      </c>
      <c r="AY200">
        <v>199</v>
      </c>
    </row>
    <row r="201" spans="2:51">
      <c r="B201">
        <v>1</v>
      </c>
      <c r="C201">
        <v>1</v>
      </c>
      <c r="D201" t="s">
        <v>54</v>
      </c>
      <c r="E201">
        <v>68.626300000000001</v>
      </c>
      <c r="F201">
        <v>195</v>
      </c>
      <c r="G201">
        <v>67.069699999999997</v>
      </c>
      <c r="H201">
        <v>249</v>
      </c>
      <c r="I201">
        <v>105.545</v>
      </c>
      <c r="J201">
        <v>86</v>
      </c>
      <c r="K201">
        <v>103.905</v>
      </c>
      <c r="L201">
        <v>135</v>
      </c>
      <c r="M201">
        <v>103.343</v>
      </c>
      <c r="N201">
        <v>227</v>
      </c>
      <c r="O201">
        <v>108.64400000000001</v>
      </c>
      <c r="P201">
        <v>303</v>
      </c>
      <c r="Q201">
        <v>-4.7388500000000002</v>
      </c>
      <c r="R201">
        <v>214</v>
      </c>
      <c r="S201">
        <f t="shared" si="75"/>
        <v>-6.9055158153652527E-2</v>
      </c>
      <c r="T201">
        <f t="shared" si="76"/>
        <v>212</v>
      </c>
      <c r="U201">
        <f t="shared" si="77"/>
        <v>740906.62446435762</v>
      </c>
      <c r="V201">
        <f t="shared" si="78"/>
        <v>144</v>
      </c>
      <c r="W201">
        <f t="shared" si="79"/>
        <v>26.370514948498688</v>
      </c>
      <c r="X201">
        <f t="shared" si="80"/>
        <v>303</v>
      </c>
      <c r="Y201">
        <f t="shared" si="81"/>
        <v>257.5</v>
      </c>
      <c r="Z201">
        <v>0.37019999999999997</v>
      </c>
      <c r="AA201">
        <f t="shared" si="82"/>
        <v>204</v>
      </c>
      <c r="AB201">
        <v>0.47260000000000002</v>
      </c>
      <c r="AC201">
        <f t="shared" si="83"/>
        <v>0.4214</v>
      </c>
      <c r="AD201">
        <f t="shared" si="84"/>
        <v>195</v>
      </c>
      <c r="AE201">
        <v>0.43290000000000001</v>
      </c>
      <c r="AF201">
        <f t="shared" si="85"/>
        <v>186</v>
      </c>
      <c r="AG201">
        <v>0.28249999999999997</v>
      </c>
      <c r="AH201">
        <f t="shared" si="86"/>
        <v>237</v>
      </c>
      <c r="AI201">
        <f t="shared" si="87"/>
        <v>205.25</v>
      </c>
      <c r="AJ201">
        <f>IF(C201=1,(AI201/Z201),REF)</f>
        <v>554.43003781739606</v>
      </c>
      <c r="AK201">
        <f t="shared" si="88"/>
        <v>204</v>
      </c>
      <c r="AL201">
        <f>IF(B201=1,(AI201/AC201),REF)</f>
        <v>487.06691979117227</v>
      </c>
      <c r="AM201">
        <f t="shared" si="89"/>
        <v>198</v>
      </c>
      <c r="AN201">
        <f t="shared" si="90"/>
        <v>195</v>
      </c>
      <c r="AO201" t="str">
        <f t="shared" si="91"/>
        <v>Austin Peay</v>
      </c>
      <c r="AP201">
        <f t="shared" si="92"/>
        <v>0.20539995496624788</v>
      </c>
      <c r="AQ201">
        <f t="shared" si="93"/>
        <v>0.23683416340652752</v>
      </c>
      <c r="AR201">
        <f t="shared" si="94"/>
        <v>0.54682567772114099</v>
      </c>
      <c r="AS201" t="str">
        <f t="shared" si="95"/>
        <v>Austin Peay</v>
      </c>
      <c r="AT201">
        <f t="shared" si="96"/>
        <v>200</v>
      </c>
      <c r="AU201">
        <f t="shared" si="97"/>
        <v>196.66666666666666</v>
      </c>
      <c r="AV201">
        <v>200</v>
      </c>
      <c r="AW201" t="str">
        <f t="shared" si="98"/>
        <v>Austin Peay</v>
      </c>
      <c r="AX201" t="str">
        <f t="shared" si="99"/>
        <v/>
      </c>
      <c r="AY201">
        <v>200</v>
      </c>
    </row>
    <row r="202" spans="2:51">
      <c r="B202">
        <v>1</v>
      </c>
      <c r="C202">
        <v>1</v>
      </c>
      <c r="D202" t="s">
        <v>139</v>
      </c>
      <c r="E202">
        <v>66.465800000000002</v>
      </c>
      <c r="F202">
        <v>292</v>
      </c>
      <c r="G202">
        <v>66.702299999999994</v>
      </c>
      <c r="H202">
        <v>269</v>
      </c>
      <c r="I202">
        <v>99.181600000000003</v>
      </c>
      <c r="J202">
        <v>210</v>
      </c>
      <c r="K202">
        <v>97.488600000000005</v>
      </c>
      <c r="L202">
        <v>254</v>
      </c>
      <c r="M202">
        <v>95.415499999999994</v>
      </c>
      <c r="N202">
        <v>46</v>
      </c>
      <c r="O202">
        <v>100.22</v>
      </c>
      <c r="P202">
        <v>127</v>
      </c>
      <c r="Q202">
        <v>-2.73095</v>
      </c>
      <c r="R202">
        <v>192</v>
      </c>
      <c r="S202">
        <f t="shared" si="75"/>
        <v>-4.1094818688708984E-2</v>
      </c>
      <c r="T202">
        <f t="shared" si="76"/>
        <v>189</v>
      </c>
      <c r="U202">
        <f t="shared" si="77"/>
        <v>631692.76641449542</v>
      </c>
      <c r="V202">
        <f t="shared" si="78"/>
        <v>274</v>
      </c>
      <c r="W202">
        <f t="shared" si="79"/>
        <v>23.929234244426649</v>
      </c>
      <c r="X202">
        <f t="shared" si="80"/>
        <v>184</v>
      </c>
      <c r="Y202">
        <f t="shared" si="81"/>
        <v>186.5</v>
      </c>
      <c r="Z202">
        <v>0.35630000000000001</v>
      </c>
      <c r="AA202">
        <f t="shared" si="82"/>
        <v>208</v>
      </c>
      <c r="AB202">
        <v>0.50390000000000001</v>
      </c>
      <c r="AC202">
        <f t="shared" si="83"/>
        <v>0.43010000000000004</v>
      </c>
      <c r="AD202">
        <f t="shared" si="84"/>
        <v>190</v>
      </c>
      <c r="AE202">
        <v>0.36109999999999998</v>
      </c>
      <c r="AF202">
        <f t="shared" si="85"/>
        <v>219</v>
      </c>
      <c r="AG202">
        <v>0.31769999999999998</v>
      </c>
      <c r="AH202">
        <f t="shared" si="86"/>
        <v>225</v>
      </c>
      <c r="AI202">
        <f t="shared" si="87"/>
        <v>213.91666666666666</v>
      </c>
      <c r="AJ202">
        <f>IF(C202=1,(AI202/Z202),REF)</f>
        <v>600.383571896342</v>
      </c>
      <c r="AK202">
        <f t="shared" si="88"/>
        <v>210</v>
      </c>
      <c r="AL202">
        <f>IF(B202=1,(AI202/AC202),REF)</f>
        <v>497.36495388669294</v>
      </c>
      <c r="AM202">
        <f t="shared" si="89"/>
        <v>200</v>
      </c>
      <c r="AN202">
        <f t="shared" si="90"/>
        <v>190</v>
      </c>
      <c r="AO202" t="str">
        <f t="shared" si="91"/>
        <v>Hartford</v>
      </c>
      <c r="AP202">
        <f t="shared" si="92"/>
        <v>0.1961198475965677</v>
      </c>
      <c r="AQ202">
        <f t="shared" si="93"/>
        <v>0.24121849661975492</v>
      </c>
      <c r="AR202">
        <f t="shared" si="94"/>
        <v>0.54439612378823887</v>
      </c>
      <c r="AS202" t="str">
        <f t="shared" si="95"/>
        <v>Hartford</v>
      </c>
      <c r="AT202">
        <f t="shared" si="96"/>
        <v>201</v>
      </c>
      <c r="AU202">
        <f t="shared" si="97"/>
        <v>193.66666666666666</v>
      </c>
      <c r="AV202">
        <v>197</v>
      </c>
      <c r="AW202" t="str">
        <f t="shared" si="98"/>
        <v>Hartford</v>
      </c>
      <c r="AX202" t="str">
        <f t="shared" si="99"/>
        <v/>
      </c>
      <c r="AY202">
        <v>201</v>
      </c>
    </row>
    <row r="203" spans="2:51">
      <c r="B203">
        <v>1</v>
      </c>
      <c r="C203">
        <v>1</v>
      </c>
      <c r="D203" t="s">
        <v>113</v>
      </c>
      <c r="E203">
        <v>66.326400000000007</v>
      </c>
      <c r="F203">
        <v>295</v>
      </c>
      <c r="G203">
        <v>66.775700000000001</v>
      </c>
      <c r="H203">
        <v>262</v>
      </c>
      <c r="I203">
        <v>98.063199999999995</v>
      </c>
      <c r="J203">
        <v>233</v>
      </c>
      <c r="K203">
        <v>96.793300000000002</v>
      </c>
      <c r="L203">
        <v>271</v>
      </c>
      <c r="M203">
        <v>98.891300000000001</v>
      </c>
      <c r="N203">
        <v>106</v>
      </c>
      <c r="O203">
        <v>100.407</v>
      </c>
      <c r="P203">
        <v>133</v>
      </c>
      <c r="Q203">
        <v>-3.6131700000000002</v>
      </c>
      <c r="R203">
        <v>199</v>
      </c>
      <c r="S203">
        <f t="shared" si="75"/>
        <v>-5.4483584213827284E-2</v>
      </c>
      <c r="T203">
        <f t="shared" si="76"/>
        <v>198</v>
      </c>
      <c r="U203">
        <f t="shared" si="77"/>
        <v>621408.25601342414</v>
      </c>
      <c r="V203">
        <f t="shared" si="78"/>
        <v>287</v>
      </c>
      <c r="W203">
        <f t="shared" si="79"/>
        <v>24.051156279072629</v>
      </c>
      <c r="X203">
        <f t="shared" si="80"/>
        <v>190</v>
      </c>
      <c r="Y203">
        <f t="shared" si="81"/>
        <v>194</v>
      </c>
      <c r="Z203">
        <v>0.3513</v>
      </c>
      <c r="AA203">
        <f t="shared" si="82"/>
        <v>213</v>
      </c>
      <c r="AB203">
        <v>0.50439999999999996</v>
      </c>
      <c r="AC203">
        <f t="shared" si="83"/>
        <v>0.42784999999999995</v>
      </c>
      <c r="AD203">
        <f t="shared" si="84"/>
        <v>192</v>
      </c>
      <c r="AE203">
        <v>0.50900000000000001</v>
      </c>
      <c r="AF203">
        <f t="shared" si="85"/>
        <v>161</v>
      </c>
      <c r="AG203">
        <v>0.4219</v>
      </c>
      <c r="AH203">
        <f t="shared" si="86"/>
        <v>191</v>
      </c>
      <c r="AI203">
        <f t="shared" si="87"/>
        <v>203.83333333333334</v>
      </c>
      <c r="AJ203">
        <f>IF(C203=1,(AI203/Z203),REF)</f>
        <v>580.22582787740771</v>
      </c>
      <c r="AK203">
        <f t="shared" si="88"/>
        <v>207</v>
      </c>
      <c r="AL203">
        <f>IF(B203=1,(AI203/AC203),REF)</f>
        <v>476.4130731175257</v>
      </c>
      <c r="AM203">
        <f t="shared" si="89"/>
        <v>195</v>
      </c>
      <c r="AN203">
        <f t="shared" si="90"/>
        <v>192</v>
      </c>
      <c r="AO203" t="str">
        <f t="shared" si="91"/>
        <v>Elon</v>
      </c>
      <c r="AP203">
        <f t="shared" si="92"/>
        <v>0.19402918026285251</v>
      </c>
      <c r="AQ203">
        <f t="shared" si="93"/>
        <v>0.24099157008462671</v>
      </c>
      <c r="AR203">
        <f t="shared" si="94"/>
        <v>0.54324031328068834</v>
      </c>
      <c r="AS203" t="str">
        <f t="shared" si="95"/>
        <v>Elon</v>
      </c>
      <c r="AT203">
        <f t="shared" si="96"/>
        <v>202</v>
      </c>
      <c r="AU203">
        <f t="shared" si="97"/>
        <v>195.33333333333334</v>
      </c>
      <c r="AV203">
        <v>199</v>
      </c>
      <c r="AW203" t="str">
        <f t="shared" si="98"/>
        <v>Elon</v>
      </c>
      <c r="AX203" t="str">
        <f t="shared" si="99"/>
        <v/>
      </c>
      <c r="AY203">
        <v>202</v>
      </c>
    </row>
    <row r="204" spans="2:51">
      <c r="B204">
        <v>1</v>
      </c>
      <c r="C204">
        <v>1</v>
      </c>
      <c r="D204" t="s">
        <v>356</v>
      </c>
      <c r="E204">
        <v>67.0505</v>
      </c>
      <c r="F204">
        <v>276</v>
      </c>
      <c r="G204">
        <v>67.2727</v>
      </c>
      <c r="H204">
        <v>238</v>
      </c>
      <c r="I204">
        <v>93.365200000000002</v>
      </c>
      <c r="J204">
        <v>308</v>
      </c>
      <c r="K204">
        <v>96.523399999999995</v>
      </c>
      <c r="L204">
        <v>274</v>
      </c>
      <c r="M204">
        <v>101.712</v>
      </c>
      <c r="N204">
        <v>184</v>
      </c>
      <c r="O204">
        <v>99.173400000000001</v>
      </c>
      <c r="P204">
        <v>118</v>
      </c>
      <c r="Q204">
        <v>-2.6499799999999998</v>
      </c>
      <c r="R204">
        <v>191</v>
      </c>
      <c r="S204">
        <f t="shared" si="75"/>
        <v>-3.9522449497020988E-2</v>
      </c>
      <c r="T204">
        <f t="shared" si="76"/>
        <v>188</v>
      </c>
      <c r="U204">
        <f t="shared" si="77"/>
        <v>624693.86880727171</v>
      </c>
      <c r="V204">
        <f t="shared" si="78"/>
        <v>281</v>
      </c>
      <c r="W204">
        <f t="shared" si="79"/>
        <v>23.3254646274472</v>
      </c>
      <c r="X204">
        <f t="shared" si="80"/>
        <v>159</v>
      </c>
      <c r="Y204">
        <f t="shared" si="81"/>
        <v>173.5</v>
      </c>
      <c r="Z204">
        <v>0.38340000000000002</v>
      </c>
      <c r="AA204">
        <f t="shared" si="82"/>
        <v>201</v>
      </c>
      <c r="AB204">
        <v>0.39929999999999999</v>
      </c>
      <c r="AC204">
        <f t="shared" si="83"/>
        <v>0.39134999999999998</v>
      </c>
      <c r="AD204">
        <f t="shared" si="84"/>
        <v>202</v>
      </c>
      <c r="AE204">
        <v>0.39129999999999998</v>
      </c>
      <c r="AF204">
        <f t="shared" si="85"/>
        <v>203</v>
      </c>
      <c r="AG204">
        <v>0.3196</v>
      </c>
      <c r="AH204">
        <f t="shared" si="86"/>
        <v>222</v>
      </c>
      <c r="AI204">
        <f t="shared" si="87"/>
        <v>211.58333333333334</v>
      </c>
      <c r="AJ204">
        <f>IF(C204=1,(AI204/Z204),REF)</f>
        <v>551.86054599200133</v>
      </c>
      <c r="AK204">
        <f t="shared" si="88"/>
        <v>202</v>
      </c>
      <c r="AL204">
        <f>IF(B204=1,(AI204/AC204),REF)</f>
        <v>540.64988714279639</v>
      </c>
      <c r="AM204">
        <f t="shared" si="89"/>
        <v>206</v>
      </c>
      <c r="AN204">
        <f t="shared" si="90"/>
        <v>202</v>
      </c>
      <c r="AO204" t="str">
        <f t="shared" si="91"/>
        <v>Valparaiso</v>
      </c>
      <c r="AP204">
        <f t="shared" si="92"/>
        <v>0.21282261672157382</v>
      </c>
      <c r="AQ204">
        <f t="shared" si="93"/>
        <v>0.21766189623795545</v>
      </c>
      <c r="AR204">
        <f t="shared" si="94"/>
        <v>0.54096730067073295</v>
      </c>
      <c r="AS204" t="str">
        <f t="shared" si="95"/>
        <v>Valparaiso</v>
      </c>
      <c r="AT204">
        <f t="shared" si="96"/>
        <v>203</v>
      </c>
      <c r="AU204">
        <f t="shared" si="97"/>
        <v>202.33333333333334</v>
      </c>
      <c r="AV204">
        <v>207</v>
      </c>
      <c r="AW204" t="str">
        <f t="shared" si="98"/>
        <v>Valparaiso</v>
      </c>
      <c r="AX204" t="str">
        <f t="shared" si="99"/>
        <v/>
      </c>
      <c r="AY204">
        <v>203</v>
      </c>
    </row>
    <row r="205" spans="2:51">
      <c r="B205">
        <v>1</v>
      </c>
      <c r="C205">
        <v>1</v>
      </c>
      <c r="D205" t="s">
        <v>364</v>
      </c>
      <c r="E205">
        <v>66.778899999999993</v>
      </c>
      <c r="F205">
        <v>285</v>
      </c>
      <c r="G205">
        <v>65.846999999999994</v>
      </c>
      <c r="H205">
        <v>305</v>
      </c>
      <c r="I205">
        <v>104.73</v>
      </c>
      <c r="J205">
        <v>98</v>
      </c>
      <c r="K205">
        <v>101.17700000000001</v>
      </c>
      <c r="L205">
        <v>190</v>
      </c>
      <c r="M205">
        <v>100.486</v>
      </c>
      <c r="N205">
        <v>146</v>
      </c>
      <c r="O205">
        <v>105.774</v>
      </c>
      <c r="P205">
        <v>255</v>
      </c>
      <c r="Q205">
        <v>-4.5976400000000002</v>
      </c>
      <c r="R205">
        <v>212</v>
      </c>
      <c r="S205">
        <f t="shared" si="75"/>
        <v>-6.8839109359393386E-2</v>
      </c>
      <c r="T205">
        <f t="shared" si="76"/>
        <v>211</v>
      </c>
      <c r="U205">
        <f t="shared" si="77"/>
        <v>683601.26380675822</v>
      </c>
      <c r="V205">
        <f t="shared" si="78"/>
        <v>222</v>
      </c>
      <c r="W205">
        <f t="shared" si="79"/>
        <v>25.963726405718731</v>
      </c>
      <c r="X205">
        <f t="shared" si="80"/>
        <v>283</v>
      </c>
      <c r="Y205">
        <f t="shared" si="81"/>
        <v>247</v>
      </c>
      <c r="Z205">
        <v>0.40710000000000002</v>
      </c>
      <c r="AA205">
        <f t="shared" si="82"/>
        <v>194</v>
      </c>
      <c r="AB205">
        <v>0.33700000000000002</v>
      </c>
      <c r="AC205">
        <f t="shared" si="83"/>
        <v>0.37204999999999999</v>
      </c>
      <c r="AD205">
        <f t="shared" si="84"/>
        <v>211</v>
      </c>
      <c r="AE205">
        <v>0.54410000000000003</v>
      </c>
      <c r="AF205">
        <f t="shared" si="85"/>
        <v>143</v>
      </c>
      <c r="AG205">
        <v>4.8800000000000003E-2</v>
      </c>
      <c r="AH205">
        <f t="shared" si="86"/>
        <v>338</v>
      </c>
      <c r="AI205">
        <f t="shared" si="87"/>
        <v>228.66666666666666</v>
      </c>
      <c r="AJ205">
        <f>IF(C205=1,(AI205/Z205),REF)</f>
        <v>561.69655285351666</v>
      </c>
      <c r="AK205">
        <f t="shared" si="88"/>
        <v>205</v>
      </c>
      <c r="AL205">
        <f>IF(B205=1,(AI205/AC205),REF)</f>
        <v>614.61273126371907</v>
      </c>
      <c r="AM205">
        <f t="shared" si="89"/>
        <v>214</v>
      </c>
      <c r="AN205">
        <f t="shared" si="90"/>
        <v>205</v>
      </c>
      <c r="AO205" t="str">
        <f t="shared" si="91"/>
        <v>Wagner</v>
      </c>
      <c r="AP205">
        <f t="shared" si="92"/>
        <v>0.22557944887886469</v>
      </c>
      <c r="AQ205">
        <f t="shared" si="93"/>
        <v>0.20429128282155345</v>
      </c>
      <c r="AR205">
        <f t="shared" si="94"/>
        <v>0.54065864592184221</v>
      </c>
      <c r="AS205" t="str">
        <f t="shared" si="95"/>
        <v>Wagner</v>
      </c>
      <c r="AT205">
        <f t="shared" si="96"/>
        <v>204</v>
      </c>
      <c r="AU205">
        <f t="shared" si="97"/>
        <v>206.66666666666666</v>
      </c>
      <c r="AV205">
        <v>205</v>
      </c>
      <c r="AW205" t="str">
        <f t="shared" si="98"/>
        <v>Wagner</v>
      </c>
      <c r="AX205" t="str">
        <f t="shared" si="99"/>
        <v/>
      </c>
      <c r="AY205">
        <v>204</v>
      </c>
    </row>
    <row r="206" spans="2:51">
      <c r="B206">
        <v>1</v>
      </c>
      <c r="C206">
        <v>1</v>
      </c>
      <c r="D206" t="s">
        <v>276</v>
      </c>
      <c r="E206">
        <v>72.938100000000006</v>
      </c>
      <c r="F206">
        <v>35</v>
      </c>
      <c r="G206">
        <v>72.315299999999993</v>
      </c>
      <c r="H206">
        <v>29</v>
      </c>
      <c r="I206">
        <v>95.662300000000002</v>
      </c>
      <c r="J206">
        <v>276</v>
      </c>
      <c r="K206">
        <v>101.39400000000001</v>
      </c>
      <c r="L206">
        <v>185</v>
      </c>
      <c r="M206">
        <v>109.87</v>
      </c>
      <c r="N206">
        <v>322</v>
      </c>
      <c r="O206">
        <v>104.63800000000001</v>
      </c>
      <c r="P206">
        <v>227</v>
      </c>
      <c r="Q206">
        <v>-3.2440899999999999</v>
      </c>
      <c r="R206">
        <v>197</v>
      </c>
      <c r="S206">
        <f t="shared" si="75"/>
        <v>-4.4476069434218869E-2</v>
      </c>
      <c r="T206">
        <f t="shared" si="76"/>
        <v>192</v>
      </c>
      <c r="U206">
        <f t="shared" si="77"/>
        <v>749857.8782216917</v>
      </c>
      <c r="V206">
        <f t="shared" si="78"/>
        <v>138</v>
      </c>
      <c r="W206">
        <f t="shared" si="79"/>
        <v>23.364077722581079</v>
      </c>
      <c r="X206">
        <f t="shared" si="80"/>
        <v>162</v>
      </c>
      <c r="Y206">
        <f t="shared" si="81"/>
        <v>177</v>
      </c>
      <c r="Z206">
        <v>0.35220000000000001</v>
      </c>
      <c r="AA206">
        <f t="shared" si="82"/>
        <v>212</v>
      </c>
      <c r="AB206">
        <v>0.46450000000000002</v>
      </c>
      <c r="AC206">
        <f t="shared" si="83"/>
        <v>0.40834999999999999</v>
      </c>
      <c r="AD206">
        <f t="shared" si="84"/>
        <v>198</v>
      </c>
      <c r="AE206">
        <v>0.3629</v>
      </c>
      <c r="AF206">
        <f t="shared" si="85"/>
        <v>218</v>
      </c>
      <c r="AG206">
        <v>0.4224</v>
      </c>
      <c r="AH206">
        <f t="shared" si="86"/>
        <v>190</v>
      </c>
      <c r="AI206">
        <f t="shared" si="87"/>
        <v>185.5</v>
      </c>
      <c r="AJ206">
        <f>IF(C206=1,(AI206/Z206),REF)</f>
        <v>526.68938103350365</v>
      </c>
      <c r="AK206">
        <f t="shared" si="88"/>
        <v>200</v>
      </c>
      <c r="AL206">
        <f>IF(B206=1,(AI206/AC206),REF)</f>
        <v>454.26717276845847</v>
      </c>
      <c r="AM206">
        <f t="shared" si="89"/>
        <v>190</v>
      </c>
      <c r="AN206">
        <f t="shared" si="90"/>
        <v>190</v>
      </c>
      <c r="AO206" t="str">
        <f t="shared" si="91"/>
        <v>Saint Joseph's</v>
      </c>
      <c r="AP206">
        <f t="shared" si="92"/>
        <v>0.1964185497695643</v>
      </c>
      <c r="AQ206">
        <f t="shared" si="93"/>
        <v>0.23110540696481738</v>
      </c>
      <c r="AR206">
        <f t="shared" si="94"/>
        <v>0.53947606876811616</v>
      </c>
      <c r="AS206" t="str">
        <f t="shared" si="95"/>
        <v>Saint Joseph's</v>
      </c>
      <c r="AT206">
        <f t="shared" si="96"/>
        <v>205</v>
      </c>
      <c r="AU206">
        <f t="shared" si="97"/>
        <v>197.66666666666666</v>
      </c>
      <c r="AV206">
        <v>206</v>
      </c>
      <c r="AW206" t="str">
        <f t="shared" si="98"/>
        <v>Saint Joseph's</v>
      </c>
      <c r="AX206" t="str">
        <f t="shared" si="99"/>
        <v/>
      </c>
      <c r="AY206">
        <v>205</v>
      </c>
    </row>
    <row r="207" spans="2:51">
      <c r="B207">
        <v>1</v>
      </c>
      <c r="C207">
        <v>1</v>
      </c>
      <c r="D207" t="s">
        <v>70</v>
      </c>
      <c r="E207">
        <v>71.081500000000005</v>
      </c>
      <c r="F207">
        <v>93</v>
      </c>
      <c r="G207">
        <v>70.832999999999998</v>
      </c>
      <c r="H207">
        <v>76</v>
      </c>
      <c r="I207">
        <v>106.61499999999999</v>
      </c>
      <c r="J207">
        <v>68</v>
      </c>
      <c r="K207">
        <v>103.75700000000001</v>
      </c>
      <c r="L207">
        <v>138</v>
      </c>
      <c r="M207">
        <v>107.084</v>
      </c>
      <c r="N207">
        <v>289</v>
      </c>
      <c r="O207">
        <v>110.934</v>
      </c>
      <c r="P207">
        <v>329</v>
      </c>
      <c r="Q207">
        <v>-7.1768099999999997</v>
      </c>
      <c r="R207">
        <v>243</v>
      </c>
      <c r="S207">
        <f t="shared" si="75"/>
        <v>-0.10096860645878311</v>
      </c>
      <c r="T207">
        <f t="shared" si="76"/>
        <v>233</v>
      </c>
      <c r="U207">
        <f t="shared" si="77"/>
        <v>765228.95795549371</v>
      </c>
      <c r="V207">
        <f t="shared" si="78"/>
        <v>119</v>
      </c>
      <c r="W207">
        <f t="shared" si="79"/>
        <v>26.323697569561041</v>
      </c>
      <c r="X207">
        <f t="shared" si="80"/>
        <v>302</v>
      </c>
      <c r="Y207">
        <f t="shared" si="81"/>
        <v>267.5</v>
      </c>
      <c r="Z207">
        <v>0.35849999999999999</v>
      </c>
      <c r="AA207">
        <f t="shared" si="82"/>
        <v>207</v>
      </c>
      <c r="AB207">
        <v>0.41670000000000001</v>
      </c>
      <c r="AC207">
        <f t="shared" si="83"/>
        <v>0.3876</v>
      </c>
      <c r="AD207">
        <f t="shared" si="84"/>
        <v>205</v>
      </c>
      <c r="AE207">
        <v>0.36840000000000001</v>
      </c>
      <c r="AF207">
        <f t="shared" si="85"/>
        <v>214</v>
      </c>
      <c r="AG207">
        <v>0.53639999999999999</v>
      </c>
      <c r="AH207">
        <f t="shared" si="86"/>
        <v>150</v>
      </c>
      <c r="AI207">
        <f t="shared" si="87"/>
        <v>198.08333333333334</v>
      </c>
      <c r="AJ207">
        <f>IF(C207=1,(AI207/Z207),REF)</f>
        <v>552.53370525337061</v>
      </c>
      <c r="AK207">
        <f t="shared" si="88"/>
        <v>203</v>
      </c>
      <c r="AL207">
        <f>IF(B207=1,(AI207/AC207),REF)</f>
        <v>511.05091159270728</v>
      </c>
      <c r="AM207">
        <f t="shared" si="89"/>
        <v>203</v>
      </c>
      <c r="AN207">
        <f t="shared" si="90"/>
        <v>203</v>
      </c>
      <c r="AO207" t="str">
        <f t="shared" si="91"/>
        <v>Cal Baptist</v>
      </c>
      <c r="AP207">
        <f t="shared" si="92"/>
        <v>0.19897654574723611</v>
      </c>
      <c r="AQ207">
        <f t="shared" si="93"/>
        <v>0.21679338851769789</v>
      </c>
      <c r="AR207">
        <f t="shared" si="94"/>
        <v>0.53349362486314267</v>
      </c>
      <c r="AS207" t="str">
        <f t="shared" si="95"/>
        <v>Cal Baptist</v>
      </c>
      <c r="AT207">
        <f t="shared" si="96"/>
        <v>206</v>
      </c>
      <c r="AU207">
        <f t="shared" si="97"/>
        <v>204.66666666666666</v>
      </c>
      <c r="AV207">
        <v>209</v>
      </c>
      <c r="AW207" t="str">
        <f t="shared" si="98"/>
        <v>Cal Baptist</v>
      </c>
      <c r="AX207" t="str">
        <f t="shared" si="99"/>
        <v/>
      </c>
      <c r="AY207">
        <v>206</v>
      </c>
    </row>
    <row r="208" spans="2:51">
      <c r="B208">
        <v>1</v>
      </c>
      <c r="C208">
        <v>1</v>
      </c>
      <c r="D208" t="s">
        <v>267</v>
      </c>
      <c r="E208">
        <v>64.53</v>
      </c>
      <c r="F208">
        <v>335</v>
      </c>
      <c r="G208">
        <v>63.750900000000001</v>
      </c>
      <c r="H208">
        <v>346</v>
      </c>
      <c r="I208">
        <v>100.17700000000001</v>
      </c>
      <c r="J208">
        <v>191</v>
      </c>
      <c r="K208">
        <v>97.693600000000004</v>
      </c>
      <c r="L208">
        <v>252</v>
      </c>
      <c r="M208">
        <v>100.35899999999999</v>
      </c>
      <c r="N208">
        <v>139</v>
      </c>
      <c r="O208">
        <v>104.38500000000001</v>
      </c>
      <c r="P208">
        <v>221</v>
      </c>
      <c r="Q208">
        <v>-6.6912599999999998</v>
      </c>
      <c r="R208">
        <v>235</v>
      </c>
      <c r="S208">
        <f t="shared" si="75"/>
        <v>-0.10369440570277393</v>
      </c>
      <c r="T208">
        <f t="shared" si="76"/>
        <v>238</v>
      </c>
      <c r="U208">
        <f t="shared" si="77"/>
        <v>615876.86770634877</v>
      </c>
      <c r="V208">
        <f t="shared" si="78"/>
        <v>292</v>
      </c>
      <c r="W208">
        <f t="shared" si="79"/>
        <v>26.306270878210487</v>
      </c>
      <c r="X208">
        <f t="shared" si="80"/>
        <v>301</v>
      </c>
      <c r="Y208">
        <f t="shared" si="81"/>
        <v>269.5</v>
      </c>
      <c r="Z208">
        <v>0.41520000000000001</v>
      </c>
      <c r="AA208">
        <f t="shared" si="82"/>
        <v>192</v>
      </c>
      <c r="AB208">
        <v>0.27660000000000001</v>
      </c>
      <c r="AC208">
        <f t="shared" si="83"/>
        <v>0.34589999999999999</v>
      </c>
      <c r="AD208">
        <f t="shared" si="84"/>
        <v>221</v>
      </c>
      <c r="AE208">
        <v>0</v>
      </c>
      <c r="AF208">
        <f t="shared" si="85"/>
        <v>344</v>
      </c>
      <c r="AG208">
        <v>0.25590000000000002</v>
      </c>
      <c r="AH208">
        <f t="shared" si="86"/>
        <v>252</v>
      </c>
      <c r="AI208">
        <f t="shared" si="87"/>
        <v>269.41666666666669</v>
      </c>
      <c r="AJ208">
        <f>IF(C208=1,(AI208/Z208),REF)</f>
        <v>648.88407193320495</v>
      </c>
      <c r="AK208">
        <f t="shared" si="88"/>
        <v>215</v>
      </c>
      <c r="AL208">
        <f>IF(B208=1,(AI208/AC208),REF)</f>
        <v>778.88599787992689</v>
      </c>
      <c r="AM208">
        <f t="shared" si="89"/>
        <v>242</v>
      </c>
      <c r="AN208">
        <f t="shared" si="90"/>
        <v>215</v>
      </c>
      <c r="AO208" t="str">
        <f t="shared" si="91"/>
        <v>Radford</v>
      </c>
      <c r="AP208">
        <f t="shared" si="92"/>
        <v>0.22677189970474448</v>
      </c>
      <c r="AQ208">
        <f t="shared" si="93"/>
        <v>0.18548630685248957</v>
      </c>
      <c r="AR208">
        <f t="shared" si="94"/>
        <v>0.5316866129468143</v>
      </c>
      <c r="AS208" t="str">
        <f t="shared" si="95"/>
        <v>Radford</v>
      </c>
      <c r="AT208">
        <f t="shared" si="96"/>
        <v>207</v>
      </c>
      <c r="AU208">
        <f t="shared" si="97"/>
        <v>214.33333333333334</v>
      </c>
      <c r="AV208">
        <v>213</v>
      </c>
      <c r="AW208" t="str">
        <f t="shared" si="98"/>
        <v>Radford</v>
      </c>
      <c r="AX208" t="str">
        <f t="shared" si="99"/>
        <v/>
      </c>
      <c r="AY208">
        <v>207</v>
      </c>
    </row>
    <row r="209" spans="2:51">
      <c r="B209">
        <v>1</v>
      </c>
      <c r="C209">
        <v>1</v>
      </c>
      <c r="D209" t="s">
        <v>313</v>
      </c>
      <c r="E209">
        <v>65.941699999999997</v>
      </c>
      <c r="F209">
        <v>314</v>
      </c>
      <c r="G209">
        <v>64.673299999999998</v>
      </c>
      <c r="H209">
        <v>334</v>
      </c>
      <c r="I209">
        <v>96.931100000000001</v>
      </c>
      <c r="J209">
        <v>258</v>
      </c>
      <c r="K209">
        <v>96.613500000000002</v>
      </c>
      <c r="L209">
        <v>272</v>
      </c>
      <c r="M209">
        <v>103.20399999999999</v>
      </c>
      <c r="N209">
        <v>225</v>
      </c>
      <c r="O209">
        <v>106.05800000000001</v>
      </c>
      <c r="P209">
        <v>261</v>
      </c>
      <c r="Q209">
        <v>-9.4441699999999997</v>
      </c>
      <c r="R209">
        <v>266</v>
      </c>
      <c r="S209">
        <f t="shared" si="75"/>
        <v>-0.14322500026538601</v>
      </c>
      <c r="T209">
        <f t="shared" si="76"/>
        <v>266</v>
      </c>
      <c r="U209">
        <f t="shared" si="77"/>
        <v>615510.93121181475</v>
      </c>
      <c r="V209">
        <f t="shared" si="78"/>
        <v>293</v>
      </c>
      <c r="W209">
        <f t="shared" si="79"/>
        <v>26.406409493364613</v>
      </c>
      <c r="X209">
        <f t="shared" si="80"/>
        <v>306</v>
      </c>
      <c r="Y209">
        <f t="shared" si="81"/>
        <v>286</v>
      </c>
      <c r="Z209">
        <v>0.36919999999999997</v>
      </c>
      <c r="AA209">
        <f t="shared" si="82"/>
        <v>206</v>
      </c>
      <c r="AB209">
        <v>0.39979999999999999</v>
      </c>
      <c r="AC209">
        <f t="shared" si="83"/>
        <v>0.38449999999999995</v>
      </c>
      <c r="AD209">
        <f t="shared" si="84"/>
        <v>206</v>
      </c>
      <c r="AE209">
        <v>0.49930000000000002</v>
      </c>
      <c r="AF209">
        <f t="shared" si="85"/>
        <v>165</v>
      </c>
      <c r="AG209">
        <v>0.30130000000000001</v>
      </c>
      <c r="AH209">
        <f t="shared" si="86"/>
        <v>230</v>
      </c>
      <c r="AI209">
        <f t="shared" si="87"/>
        <v>241</v>
      </c>
      <c r="AJ209">
        <f>IF(C209=1,(AI209/Z209),REF)</f>
        <v>652.762730227519</v>
      </c>
      <c r="AK209">
        <f t="shared" si="88"/>
        <v>216</v>
      </c>
      <c r="AL209">
        <f>IF(B209=1,(AI209/AC209),REF)</f>
        <v>626.78803641092338</v>
      </c>
      <c r="AM209">
        <f t="shared" si="89"/>
        <v>218</v>
      </c>
      <c r="AN209">
        <f t="shared" si="90"/>
        <v>206</v>
      </c>
      <c r="AO209" t="str">
        <f t="shared" si="91"/>
        <v>Tarleton St.</v>
      </c>
      <c r="AP209">
        <f t="shared" si="92"/>
        <v>0.20152770635748202</v>
      </c>
      <c r="AQ209">
        <f t="shared" si="93"/>
        <v>0.21071378881791522</v>
      </c>
      <c r="AR209">
        <f t="shared" si="94"/>
        <v>0.53167799181964748</v>
      </c>
      <c r="AS209" t="str">
        <f t="shared" si="95"/>
        <v>Tarleton St.</v>
      </c>
      <c r="AT209">
        <f t="shared" si="96"/>
        <v>208</v>
      </c>
      <c r="AU209">
        <f t="shared" si="97"/>
        <v>206.66666666666666</v>
      </c>
      <c r="AV209">
        <v>210</v>
      </c>
      <c r="AW209" t="str">
        <f t="shared" si="98"/>
        <v>Tarleton St.</v>
      </c>
      <c r="AX209" t="str">
        <f t="shared" si="99"/>
        <v/>
      </c>
      <c r="AY209">
        <v>208</v>
      </c>
    </row>
    <row r="210" spans="2:51">
      <c r="B210">
        <v>1</v>
      </c>
      <c r="C210">
        <v>1</v>
      </c>
      <c r="D210" t="s">
        <v>62</v>
      </c>
      <c r="E210">
        <v>67.688900000000004</v>
      </c>
      <c r="F210">
        <v>242</v>
      </c>
      <c r="G210">
        <v>65.930999999999997</v>
      </c>
      <c r="H210">
        <v>304</v>
      </c>
      <c r="I210">
        <v>102.608</v>
      </c>
      <c r="J210">
        <v>147</v>
      </c>
      <c r="K210">
        <v>100.538</v>
      </c>
      <c r="L210">
        <v>205</v>
      </c>
      <c r="M210">
        <v>109.22199999999999</v>
      </c>
      <c r="N210">
        <v>316</v>
      </c>
      <c r="O210">
        <v>108.575</v>
      </c>
      <c r="P210">
        <v>301</v>
      </c>
      <c r="Q210">
        <v>-8.0368099999999991</v>
      </c>
      <c r="R210">
        <v>253</v>
      </c>
      <c r="S210">
        <f t="shared" si="75"/>
        <v>-0.11873438628785525</v>
      </c>
      <c r="T210">
        <f t="shared" si="76"/>
        <v>249</v>
      </c>
      <c r="U210">
        <f t="shared" si="77"/>
        <v>684191.91778597154</v>
      </c>
      <c r="V210">
        <f t="shared" si="78"/>
        <v>219</v>
      </c>
      <c r="W210">
        <f t="shared" si="79"/>
        <v>26.708548364759093</v>
      </c>
      <c r="X210">
        <f t="shared" si="80"/>
        <v>318</v>
      </c>
      <c r="Y210">
        <f t="shared" si="81"/>
        <v>283.5</v>
      </c>
      <c r="Z210">
        <v>0.43919999999999998</v>
      </c>
      <c r="AA210">
        <f t="shared" si="82"/>
        <v>183</v>
      </c>
      <c r="AB210">
        <v>0.1784</v>
      </c>
      <c r="AC210">
        <f t="shared" si="83"/>
        <v>0.30879999999999996</v>
      </c>
      <c r="AD210">
        <f t="shared" si="84"/>
        <v>247</v>
      </c>
      <c r="AE210">
        <v>0.41449999999999998</v>
      </c>
      <c r="AF210">
        <f t="shared" si="85"/>
        <v>195</v>
      </c>
      <c r="AG210">
        <v>0.1784</v>
      </c>
      <c r="AH210">
        <f t="shared" si="86"/>
        <v>294</v>
      </c>
      <c r="AI210">
        <f t="shared" si="87"/>
        <v>247.91666666666666</v>
      </c>
      <c r="AJ210">
        <f>IF(C210=1,(AI210/Z210),REF)</f>
        <v>564.47328476017003</v>
      </c>
      <c r="AK210">
        <f t="shared" si="88"/>
        <v>206</v>
      </c>
      <c r="AL210">
        <f>IF(B210=1,(AI210/AC210),REF)</f>
        <v>802.8389464594128</v>
      </c>
      <c r="AM210">
        <f t="shared" si="89"/>
        <v>246</v>
      </c>
      <c r="AN210">
        <f t="shared" si="90"/>
        <v>206</v>
      </c>
      <c r="AO210" t="str">
        <f t="shared" si="91"/>
        <v>Boston University</v>
      </c>
      <c r="AP210">
        <f t="shared" si="92"/>
        <v>0.24324649826020459</v>
      </c>
      <c r="AQ210">
        <f t="shared" si="93"/>
        <v>0.16509089817113617</v>
      </c>
      <c r="AR210">
        <f t="shared" si="94"/>
        <v>0.52965815561609786</v>
      </c>
      <c r="AS210" t="str">
        <f t="shared" si="95"/>
        <v>Boston University</v>
      </c>
      <c r="AT210">
        <f t="shared" si="96"/>
        <v>209</v>
      </c>
      <c r="AU210">
        <f t="shared" si="97"/>
        <v>220.66666666666666</v>
      </c>
      <c r="AV210">
        <v>225</v>
      </c>
      <c r="AW210" t="str">
        <f t="shared" si="98"/>
        <v>Boston University</v>
      </c>
      <c r="AX210" t="str">
        <f t="shared" si="99"/>
        <v/>
      </c>
      <c r="AY210">
        <v>209</v>
      </c>
    </row>
    <row r="211" spans="2:51">
      <c r="B211">
        <v>1</v>
      </c>
      <c r="C211">
        <v>1</v>
      </c>
      <c r="D211" t="s">
        <v>168</v>
      </c>
      <c r="E211">
        <v>69.470299999999995</v>
      </c>
      <c r="F211">
        <v>167</v>
      </c>
      <c r="G211">
        <v>68.843199999999996</v>
      </c>
      <c r="H211">
        <v>155</v>
      </c>
      <c r="I211">
        <v>96.803700000000006</v>
      </c>
      <c r="J211">
        <v>261</v>
      </c>
      <c r="K211">
        <v>102.065</v>
      </c>
      <c r="L211">
        <v>174</v>
      </c>
      <c r="M211">
        <v>106.21599999999999</v>
      </c>
      <c r="N211">
        <v>280</v>
      </c>
      <c r="O211">
        <v>105.03</v>
      </c>
      <c r="P211">
        <v>234</v>
      </c>
      <c r="Q211">
        <v>-2.9656799999999999</v>
      </c>
      <c r="R211">
        <v>194</v>
      </c>
      <c r="S211">
        <f t="shared" si="75"/>
        <v>-4.2680109341689955E-2</v>
      </c>
      <c r="T211">
        <f t="shared" si="76"/>
        <v>190</v>
      </c>
      <c r="U211">
        <f t="shared" si="77"/>
        <v>723690.47089001734</v>
      </c>
      <c r="V211">
        <f t="shared" si="78"/>
        <v>161</v>
      </c>
      <c r="W211">
        <f t="shared" si="79"/>
        <v>24.677559655443311</v>
      </c>
      <c r="X211">
        <f t="shared" si="80"/>
        <v>223</v>
      </c>
      <c r="Y211">
        <f t="shared" si="81"/>
        <v>206.5</v>
      </c>
      <c r="Z211">
        <v>0.29010000000000002</v>
      </c>
      <c r="AA211">
        <f t="shared" si="82"/>
        <v>243</v>
      </c>
      <c r="AB211">
        <v>0.59540000000000004</v>
      </c>
      <c r="AC211">
        <f t="shared" si="83"/>
        <v>0.44275000000000003</v>
      </c>
      <c r="AD211">
        <f t="shared" si="84"/>
        <v>186</v>
      </c>
      <c r="AE211">
        <v>0.1507</v>
      </c>
      <c r="AF211">
        <f t="shared" si="85"/>
        <v>295</v>
      </c>
      <c r="AG211">
        <v>0.46500000000000002</v>
      </c>
      <c r="AH211">
        <f t="shared" si="86"/>
        <v>174</v>
      </c>
      <c r="AI211">
        <f t="shared" si="87"/>
        <v>202.08333333333334</v>
      </c>
      <c r="AJ211">
        <f>IF(C211=1,(AI211/Z211),REF)</f>
        <v>696.598873951511</v>
      </c>
      <c r="AK211">
        <f t="shared" si="88"/>
        <v>226</v>
      </c>
      <c r="AL211">
        <f>IF(B211=1,(AI211/AC211),REF)</f>
        <v>456.42763034067383</v>
      </c>
      <c r="AM211">
        <f t="shared" si="89"/>
        <v>191</v>
      </c>
      <c r="AN211">
        <f t="shared" si="90"/>
        <v>186</v>
      </c>
      <c r="AO211" t="str">
        <f t="shared" si="91"/>
        <v>La Salle</v>
      </c>
      <c r="AP211">
        <f t="shared" si="92"/>
        <v>0.15732511459463608</v>
      </c>
      <c r="AQ211">
        <f t="shared" si="93"/>
        <v>0.25045520346326433</v>
      </c>
      <c r="AR211">
        <f t="shared" si="94"/>
        <v>0.52936900066105075</v>
      </c>
      <c r="AS211" t="str">
        <f t="shared" si="95"/>
        <v>La Salle</v>
      </c>
      <c r="AT211">
        <f t="shared" si="96"/>
        <v>210</v>
      </c>
      <c r="AU211">
        <f t="shared" si="97"/>
        <v>194</v>
      </c>
      <c r="AV211">
        <v>201</v>
      </c>
      <c r="AW211" t="str">
        <f t="shared" si="98"/>
        <v>La Salle</v>
      </c>
      <c r="AX211" t="str">
        <f t="shared" si="99"/>
        <v/>
      </c>
      <c r="AY211">
        <v>210</v>
      </c>
    </row>
    <row r="212" spans="2:51">
      <c r="B212">
        <v>1</v>
      </c>
      <c r="C212">
        <v>1</v>
      </c>
      <c r="D212" t="s">
        <v>287</v>
      </c>
      <c r="E212">
        <v>70.426500000000004</v>
      </c>
      <c r="F212">
        <v>114</v>
      </c>
      <c r="G212">
        <v>69.048100000000005</v>
      </c>
      <c r="H212">
        <v>145</v>
      </c>
      <c r="I212">
        <v>98.963899999999995</v>
      </c>
      <c r="J212">
        <v>216</v>
      </c>
      <c r="K212">
        <v>97.802899999999994</v>
      </c>
      <c r="L212">
        <v>250</v>
      </c>
      <c r="M212">
        <v>101.524</v>
      </c>
      <c r="N212">
        <v>174</v>
      </c>
      <c r="O212">
        <v>104.092</v>
      </c>
      <c r="P212">
        <v>212</v>
      </c>
      <c r="Q212">
        <v>-6.2894100000000002</v>
      </c>
      <c r="R212">
        <v>231</v>
      </c>
      <c r="S212">
        <f t="shared" si="75"/>
        <v>-8.9300192399167991E-2</v>
      </c>
      <c r="T212">
        <f t="shared" si="76"/>
        <v>224</v>
      </c>
      <c r="U212">
        <f t="shared" si="77"/>
        <v>673658.15358014673</v>
      </c>
      <c r="V212">
        <f t="shared" si="78"/>
        <v>235</v>
      </c>
      <c r="W212">
        <f t="shared" si="79"/>
        <v>23.995602509409455</v>
      </c>
      <c r="X212">
        <f t="shared" si="80"/>
        <v>186</v>
      </c>
      <c r="Y212">
        <f t="shared" si="81"/>
        <v>205</v>
      </c>
      <c r="Z212">
        <v>0.31090000000000001</v>
      </c>
      <c r="AA212">
        <f t="shared" si="82"/>
        <v>234</v>
      </c>
      <c r="AB212">
        <v>0.54100000000000004</v>
      </c>
      <c r="AC212">
        <f t="shared" si="83"/>
        <v>0.42595000000000005</v>
      </c>
      <c r="AD212">
        <f t="shared" si="84"/>
        <v>194</v>
      </c>
      <c r="AE212">
        <v>0.37009999999999998</v>
      </c>
      <c r="AF212">
        <f t="shared" si="85"/>
        <v>208</v>
      </c>
      <c r="AG212">
        <v>0.29260000000000003</v>
      </c>
      <c r="AH212">
        <f t="shared" si="86"/>
        <v>235</v>
      </c>
      <c r="AI212">
        <f t="shared" si="87"/>
        <v>216.83333333333334</v>
      </c>
      <c r="AJ212">
        <f>IF(C212=1,(AI212/Z212),REF)</f>
        <v>697.43754690682965</v>
      </c>
      <c r="AK212">
        <f t="shared" si="88"/>
        <v>227</v>
      </c>
      <c r="AL212">
        <f>IF(B212=1,(AI212/AC212),REF)</f>
        <v>509.05818366787958</v>
      </c>
      <c r="AM212">
        <f t="shared" si="89"/>
        <v>202</v>
      </c>
      <c r="AN212">
        <f t="shared" si="90"/>
        <v>194</v>
      </c>
      <c r="AO212" t="str">
        <f t="shared" si="91"/>
        <v>Seattle</v>
      </c>
      <c r="AP212">
        <f t="shared" si="92"/>
        <v>0.16858494725477005</v>
      </c>
      <c r="AQ212">
        <f t="shared" si="93"/>
        <v>0.23833650258135813</v>
      </c>
      <c r="AR212">
        <f t="shared" si="94"/>
        <v>0.52892273506554444</v>
      </c>
      <c r="AS212" t="str">
        <f t="shared" si="95"/>
        <v>Seattle</v>
      </c>
      <c r="AT212">
        <f t="shared" si="96"/>
        <v>211</v>
      </c>
      <c r="AU212">
        <f t="shared" si="97"/>
        <v>199.66666666666666</v>
      </c>
      <c r="AV212">
        <v>204</v>
      </c>
      <c r="AW212" t="str">
        <f t="shared" si="98"/>
        <v>Seattle</v>
      </c>
      <c r="AX212" t="str">
        <f t="shared" si="99"/>
        <v/>
      </c>
      <c r="AY212">
        <v>211</v>
      </c>
    </row>
    <row r="213" spans="2:51">
      <c r="B213">
        <v>1</v>
      </c>
      <c r="C213">
        <v>1</v>
      </c>
      <c r="D213" t="s">
        <v>279</v>
      </c>
      <c r="E213">
        <v>68.012</v>
      </c>
      <c r="F213">
        <v>225</v>
      </c>
      <c r="G213">
        <v>66.992099999999994</v>
      </c>
      <c r="H213">
        <v>252</v>
      </c>
      <c r="I213">
        <v>92.922300000000007</v>
      </c>
      <c r="J213">
        <v>315</v>
      </c>
      <c r="K213">
        <v>90.5</v>
      </c>
      <c r="L213">
        <v>338</v>
      </c>
      <c r="M213">
        <v>90.181600000000003</v>
      </c>
      <c r="N213">
        <v>8</v>
      </c>
      <c r="O213">
        <v>95.523300000000006</v>
      </c>
      <c r="P213">
        <v>61</v>
      </c>
      <c r="Q213">
        <v>-5.0232700000000001</v>
      </c>
      <c r="R213">
        <v>220</v>
      </c>
      <c r="S213">
        <f t="shared" si="75"/>
        <v>-7.3859024877962795E-2</v>
      </c>
      <c r="T213">
        <f t="shared" si="76"/>
        <v>214</v>
      </c>
      <c r="U213">
        <f t="shared" si="77"/>
        <v>557035.28300000005</v>
      </c>
      <c r="V213">
        <f t="shared" si="78"/>
        <v>333</v>
      </c>
      <c r="W213">
        <f t="shared" si="79"/>
        <v>21.65655445160484</v>
      </c>
      <c r="X213">
        <f t="shared" si="80"/>
        <v>72</v>
      </c>
      <c r="Y213">
        <f t="shared" si="81"/>
        <v>143</v>
      </c>
      <c r="Z213">
        <v>0.35460000000000003</v>
      </c>
      <c r="AA213">
        <f t="shared" si="82"/>
        <v>210</v>
      </c>
      <c r="AB213">
        <v>0.4017</v>
      </c>
      <c r="AC213">
        <f t="shared" si="83"/>
        <v>0.37814999999999999</v>
      </c>
      <c r="AD213">
        <f t="shared" si="84"/>
        <v>208</v>
      </c>
      <c r="AE213">
        <v>0.29670000000000002</v>
      </c>
      <c r="AF213">
        <f t="shared" si="85"/>
        <v>245</v>
      </c>
      <c r="AG213">
        <v>0.57489999999999997</v>
      </c>
      <c r="AH213">
        <f t="shared" si="86"/>
        <v>138</v>
      </c>
      <c r="AI213">
        <f t="shared" si="87"/>
        <v>213.5</v>
      </c>
      <c r="AJ213">
        <f>IF(C213=1,(AI213/Z213),REF)</f>
        <v>602.08685843203602</v>
      </c>
      <c r="AK213">
        <f t="shared" si="88"/>
        <v>211</v>
      </c>
      <c r="AL213">
        <f>IF(B213=1,(AI213/AC213),REF)</f>
        <v>564.5907708581251</v>
      </c>
      <c r="AM213">
        <f t="shared" si="89"/>
        <v>210</v>
      </c>
      <c r="AN213">
        <f t="shared" si="90"/>
        <v>208</v>
      </c>
      <c r="AO213" t="str">
        <f t="shared" si="91"/>
        <v>Saint Peter's</v>
      </c>
      <c r="AP213">
        <f t="shared" si="92"/>
        <v>0.19512882133165521</v>
      </c>
      <c r="AQ213">
        <f t="shared" si="93"/>
        <v>0.20941096068098006</v>
      </c>
      <c r="AR213">
        <f t="shared" si="94"/>
        <v>0.5276822626455151</v>
      </c>
      <c r="AS213" t="str">
        <f t="shared" si="95"/>
        <v>Saint Peter's</v>
      </c>
      <c r="AT213">
        <f t="shared" si="96"/>
        <v>212</v>
      </c>
      <c r="AU213">
        <f t="shared" si="97"/>
        <v>209.33333333333334</v>
      </c>
      <c r="AV213">
        <v>208</v>
      </c>
      <c r="AW213" t="str">
        <f t="shared" si="98"/>
        <v>Saint Peter's</v>
      </c>
      <c r="AX213" t="str">
        <f t="shared" si="99"/>
        <v/>
      </c>
      <c r="AY213">
        <v>212</v>
      </c>
    </row>
    <row r="214" spans="2:51">
      <c r="B214">
        <v>1</v>
      </c>
      <c r="C214">
        <v>1</v>
      </c>
      <c r="D214" t="s">
        <v>202</v>
      </c>
      <c r="E214">
        <v>71.004099999999994</v>
      </c>
      <c r="F214">
        <v>95</v>
      </c>
      <c r="G214">
        <v>70.081100000000006</v>
      </c>
      <c r="H214">
        <v>94</v>
      </c>
      <c r="I214">
        <v>103.917</v>
      </c>
      <c r="J214">
        <v>117</v>
      </c>
      <c r="K214">
        <v>102.206</v>
      </c>
      <c r="L214">
        <v>170</v>
      </c>
      <c r="M214">
        <v>105.119</v>
      </c>
      <c r="N214">
        <v>263</v>
      </c>
      <c r="O214">
        <v>106.242</v>
      </c>
      <c r="P214">
        <v>265</v>
      </c>
      <c r="Q214">
        <v>-4.0359800000000003</v>
      </c>
      <c r="R214">
        <v>205</v>
      </c>
      <c r="S214">
        <f t="shared" si="75"/>
        <v>-5.6841788009424833E-2</v>
      </c>
      <c r="T214">
        <f t="shared" si="76"/>
        <v>200</v>
      </c>
      <c r="U214">
        <f t="shared" si="77"/>
        <v>741713.54582838761</v>
      </c>
      <c r="V214">
        <f t="shared" si="78"/>
        <v>143</v>
      </c>
      <c r="W214">
        <f t="shared" si="79"/>
        <v>24.591813315809468</v>
      </c>
      <c r="X214">
        <f t="shared" si="80"/>
        <v>220</v>
      </c>
      <c r="Y214">
        <f t="shared" si="81"/>
        <v>210</v>
      </c>
      <c r="Z214">
        <v>0.40029999999999999</v>
      </c>
      <c r="AA214">
        <f t="shared" si="82"/>
        <v>196</v>
      </c>
      <c r="AB214">
        <v>0.24010000000000001</v>
      </c>
      <c r="AC214">
        <f t="shared" si="83"/>
        <v>0.32019999999999998</v>
      </c>
      <c r="AD214">
        <f t="shared" si="84"/>
        <v>234</v>
      </c>
      <c r="AE214">
        <v>0.48130000000000001</v>
      </c>
      <c r="AF214">
        <f t="shared" si="85"/>
        <v>169</v>
      </c>
      <c r="AG214">
        <v>0.54159999999999997</v>
      </c>
      <c r="AH214">
        <f t="shared" si="86"/>
        <v>149</v>
      </c>
      <c r="AI214">
        <f t="shared" si="87"/>
        <v>184.16666666666666</v>
      </c>
      <c r="AJ214">
        <f>IF(C214=1,(AI214/Z214),REF)</f>
        <v>460.07161295694897</v>
      </c>
      <c r="AK214">
        <f t="shared" si="88"/>
        <v>192</v>
      </c>
      <c r="AL214">
        <f>IF(B214=1,(AI214/AC214),REF)</f>
        <v>575.16135748490524</v>
      </c>
      <c r="AM214">
        <f t="shared" si="89"/>
        <v>211</v>
      </c>
      <c r="AN214">
        <f t="shared" si="90"/>
        <v>192</v>
      </c>
      <c r="AO214" t="str">
        <f t="shared" si="91"/>
        <v>Milwaukee</v>
      </c>
      <c r="AP214">
        <f t="shared" si="92"/>
        <v>0.22628285580203963</v>
      </c>
      <c r="AQ214">
        <f t="shared" si="93"/>
        <v>0.17699094148597561</v>
      </c>
      <c r="AR214">
        <f t="shared" si="94"/>
        <v>0.52702110056590845</v>
      </c>
      <c r="AS214" t="str">
        <f t="shared" si="95"/>
        <v>Milwaukee</v>
      </c>
      <c r="AT214">
        <f t="shared" si="96"/>
        <v>213</v>
      </c>
      <c r="AU214">
        <f t="shared" si="97"/>
        <v>213</v>
      </c>
      <c r="AV214">
        <v>216</v>
      </c>
      <c r="AW214" t="str">
        <f t="shared" si="98"/>
        <v>Milwaukee</v>
      </c>
      <c r="AX214" t="str">
        <f t="shared" si="99"/>
        <v/>
      </c>
      <c r="AY214">
        <v>213</v>
      </c>
    </row>
    <row r="215" spans="2:51">
      <c r="B215">
        <v>1</v>
      </c>
      <c r="C215">
        <v>1</v>
      </c>
      <c r="D215" t="s">
        <v>342</v>
      </c>
      <c r="E215">
        <v>64.133099999999999</v>
      </c>
      <c r="F215">
        <v>340</v>
      </c>
      <c r="G215">
        <v>62.8767</v>
      </c>
      <c r="H215">
        <v>352</v>
      </c>
      <c r="I215">
        <v>97.314999999999998</v>
      </c>
      <c r="J215">
        <v>249</v>
      </c>
      <c r="K215">
        <v>95.479699999999994</v>
      </c>
      <c r="L215">
        <v>286</v>
      </c>
      <c r="M215">
        <v>100.83</v>
      </c>
      <c r="N215">
        <v>154</v>
      </c>
      <c r="O215">
        <v>100.384</v>
      </c>
      <c r="P215">
        <v>131</v>
      </c>
      <c r="Q215">
        <v>-4.9047799999999997</v>
      </c>
      <c r="R215">
        <v>218</v>
      </c>
      <c r="S215">
        <f t="shared" si="75"/>
        <v>-7.6470652440003783E-2</v>
      </c>
      <c r="T215">
        <f t="shared" si="76"/>
        <v>216</v>
      </c>
      <c r="U215">
        <f t="shared" si="77"/>
        <v>584661.26843497914</v>
      </c>
      <c r="V215">
        <f t="shared" si="78"/>
        <v>318</v>
      </c>
      <c r="W215">
        <f t="shared" si="79"/>
        <v>24.864570529045821</v>
      </c>
      <c r="X215">
        <f t="shared" si="80"/>
        <v>233</v>
      </c>
      <c r="Y215">
        <f t="shared" si="81"/>
        <v>224.5</v>
      </c>
      <c r="Z215">
        <v>0.38429999999999997</v>
      </c>
      <c r="AA215">
        <f t="shared" si="82"/>
        <v>200</v>
      </c>
      <c r="AB215">
        <v>0.32740000000000002</v>
      </c>
      <c r="AC215">
        <f t="shared" si="83"/>
        <v>0.35585</v>
      </c>
      <c r="AD215">
        <f t="shared" si="84"/>
        <v>217</v>
      </c>
      <c r="AE215">
        <v>0.1978</v>
      </c>
      <c r="AF215">
        <f t="shared" si="85"/>
        <v>272</v>
      </c>
      <c r="AG215">
        <v>0.19769999999999999</v>
      </c>
      <c r="AH215">
        <f t="shared" si="86"/>
        <v>281</v>
      </c>
      <c r="AI215">
        <f t="shared" si="87"/>
        <v>254.75</v>
      </c>
      <c r="AJ215">
        <f>IF(C215=1,(AI215/Z215),REF)</f>
        <v>662.89357272963832</v>
      </c>
      <c r="AK215">
        <f t="shared" si="88"/>
        <v>218</v>
      </c>
      <c r="AL215">
        <f>IF(B215=1,(AI215/AC215),REF)</f>
        <v>715.89152732893069</v>
      </c>
      <c r="AM215">
        <f t="shared" si="89"/>
        <v>232</v>
      </c>
      <c r="AN215">
        <f t="shared" si="90"/>
        <v>217</v>
      </c>
      <c r="AO215" t="str">
        <f t="shared" si="91"/>
        <v>UMKC</v>
      </c>
      <c r="AP215">
        <f t="shared" si="92"/>
        <v>0.20944722389476197</v>
      </c>
      <c r="AQ215">
        <f t="shared" si="93"/>
        <v>0.1924380421543864</v>
      </c>
      <c r="AR215">
        <f t="shared" si="94"/>
        <v>0.5262945048374309</v>
      </c>
      <c r="AS215" t="str">
        <f t="shared" si="95"/>
        <v>UMKC</v>
      </c>
      <c r="AT215">
        <f t="shared" si="96"/>
        <v>214</v>
      </c>
      <c r="AU215">
        <f t="shared" si="97"/>
        <v>216</v>
      </c>
      <c r="AV215">
        <v>218</v>
      </c>
      <c r="AW215" t="str">
        <f t="shared" si="98"/>
        <v>UMKC</v>
      </c>
      <c r="AX215" t="str">
        <f t="shared" si="99"/>
        <v/>
      </c>
      <c r="AY215">
        <v>214</v>
      </c>
    </row>
    <row r="216" spans="2:51">
      <c r="B216">
        <v>1</v>
      </c>
      <c r="C216">
        <v>1</v>
      </c>
      <c r="D216" t="s">
        <v>151</v>
      </c>
      <c r="E216">
        <v>68.706000000000003</v>
      </c>
      <c r="F216">
        <v>189</v>
      </c>
      <c r="G216">
        <v>69.2834</v>
      </c>
      <c r="H216">
        <v>133</v>
      </c>
      <c r="I216">
        <v>96.830500000000001</v>
      </c>
      <c r="J216">
        <v>259</v>
      </c>
      <c r="K216">
        <v>98.615899999999996</v>
      </c>
      <c r="L216">
        <v>240</v>
      </c>
      <c r="M216">
        <v>105.23399999999999</v>
      </c>
      <c r="N216">
        <v>265</v>
      </c>
      <c r="O216">
        <v>102</v>
      </c>
      <c r="P216">
        <v>178</v>
      </c>
      <c r="Q216">
        <v>-3.3844699999999999</v>
      </c>
      <c r="R216">
        <v>198</v>
      </c>
      <c r="S216">
        <f t="shared" si="75"/>
        <v>-4.9254795796582589E-2</v>
      </c>
      <c r="T216">
        <f t="shared" si="76"/>
        <v>195</v>
      </c>
      <c r="U216">
        <f t="shared" si="77"/>
        <v>668172.42741844384</v>
      </c>
      <c r="V216">
        <f t="shared" si="78"/>
        <v>241</v>
      </c>
      <c r="W216">
        <f t="shared" si="79"/>
        <v>23.810340702032487</v>
      </c>
      <c r="X216">
        <f t="shared" si="80"/>
        <v>177</v>
      </c>
      <c r="Y216">
        <f t="shared" si="81"/>
        <v>186</v>
      </c>
      <c r="Z216">
        <v>0.39750000000000002</v>
      </c>
      <c r="AA216">
        <f t="shared" si="82"/>
        <v>198</v>
      </c>
      <c r="AB216">
        <v>0.25030000000000002</v>
      </c>
      <c r="AC216">
        <f t="shared" si="83"/>
        <v>0.32390000000000002</v>
      </c>
      <c r="AD216">
        <f t="shared" si="84"/>
        <v>232</v>
      </c>
      <c r="AE216">
        <v>0.56330000000000002</v>
      </c>
      <c r="AF216">
        <f t="shared" si="85"/>
        <v>136</v>
      </c>
      <c r="AG216">
        <v>0.26390000000000002</v>
      </c>
      <c r="AH216">
        <f t="shared" si="86"/>
        <v>246</v>
      </c>
      <c r="AI216">
        <f t="shared" si="87"/>
        <v>206</v>
      </c>
      <c r="AJ216">
        <f>IF(C216=1,(AI216/Z216),REF)</f>
        <v>518.23899371069183</v>
      </c>
      <c r="AK216">
        <f t="shared" si="88"/>
        <v>199</v>
      </c>
      <c r="AL216">
        <f>IF(B216=1,(AI216/AC216),REF)</f>
        <v>635.99876505094164</v>
      </c>
      <c r="AM216">
        <f t="shared" si="89"/>
        <v>222</v>
      </c>
      <c r="AN216">
        <f t="shared" si="90"/>
        <v>199</v>
      </c>
      <c r="AO216" t="str">
        <f t="shared" si="91"/>
        <v>Illinois St.</v>
      </c>
      <c r="AP216">
        <f t="shared" si="92"/>
        <v>0.2220407721961169</v>
      </c>
      <c r="AQ216">
        <f t="shared" si="93"/>
        <v>0.17724500402678645</v>
      </c>
      <c r="AR216">
        <f t="shared" si="94"/>
        <v>0.52493017399239827</v>
      </c>
      <c r="AS216" t="str">
        <f t="shared" si="95"/>
        <v>Illinois St.</v>
      </c>
      <c r="AT216">
        <f t="shared" si="96"/>
        <v>215</v>
      </c>
      <c r="AU216">
        <f t="shared" si="97"/>
        <v>215.33333333333334</v>
      </c>
      <c r="AV216">
        <v>222</v>
      </c>
      <c r="AW216" t="str">
        <f t="shared" si="98"/>
        <v>Illinois St.</v>
      </c>
      <c r="AX216" t="str">
        <f t="shared" si="99"/>
        <v/>
      </c>
      <c r="AY216">
        <v>215</v>
      </c>
    </row>
    <row r="217" spans="2:51">
      <c r="B217">
        <v>1</v>
      </c>
      <c r="C217">
        <v>1</v>
      </c>
      <c r="D217" t="s">
        <v>211</v>
      </c>
      <c r="E217">
        <v>69.123500000000007</v>
      </c>
      <c r="F217">
        <v>179</v>
      </c>
      <c r="G217">
        <v>68.5642</v>
      </c>
      <c r="H217">
        <v>170</v>
      </c>
      <c r="I217">
        <v>101.134</v>
      </c>
      <c r="J217">
        <v>176</v>
      </c>
      <c r="K217">
        <v>98.715400000000002</v>
      </c>
      <c r="L217">
        <v>238</v>
      </c>
      <c r="M217">
        <v>102.32899999999999</v>
      </c>
      <c r="N217">
        <v>203</v>
      </c>
      <c r="O217">
        <v>104.167</v>
      </c>
      <c r="P217">
        <v>213</v>
      </c>
      <c r="Q217">
        <v>-5.45167</v>
      </c>
      <c r="R217">
        <v>224</v>
      </c>
      <c r="S217">
        <f t="shared" si="75"/>
        <v>-7.8867534196040395E-2</v>
      </c>
      <c r="T217">
        <f t="shared" si="76"/>
        <v>219</v>
      </c>
      <c r="U217">
        <f t="shared" si="77"/>
        <v>673589.85778338939</v>
      </c>
      <c r="V217">
        <f t="shared" si="78"/>
        <v>236</v>
      </c>
      <c r="W217">
        <f t="shared" si="79"/>
        <v>24.476117568716425</v>
      </c>
      <c r="X217">
        <f t="shared" si="80"/>
        <v>214</v>
      </c>
      <c r="Y217">
        <f t="shared" si="81"/>
        <v>216.5</v>
      </c>
      <c r="Z217">
        <v>0.3745</v>
      </c>
      <c r="AA217">
        <f t="shared" si="82"/>
        <v>203</v>
      </c>
      <c r="AB217">
        <v>0.31559999999999999</v>
      </c>
      <c r="AC217">
        <f t="shared" si="83"/>
        <v>0.34504999999999997</v>
      </c>
      <c r="AD217">
        <f t="shared" si="84"/>
        <v>222</v>
      </c>
      <c r="AE217">
        <v>0.30940000000000001</v>
      </c>
      <c r="AF217">
        <f t="shared" si="85"/>
        <v>239</v>
      </c>
      <c r="AG217">
        <v>0.41199999999999998</v>
      </c>
      <c r="AH217">
        <f t="shared" si="86"/>
        <v>195</v>
      </c>
      <c r="AI217">
        <f t="shared" si="87"/>
        <v>221.25</v>
      </c>
      <c r="AJ217">
        <f>IF(C217=1,(AI217/Z217),REF)</f>
        <v>590.78771695594128</v>
      </c>
      <c r="AK217">
        <f t="shared" si="88"/>
        <v>208</v>
      </c>
      <c r="AL217">
        <f>IF(B217=1,(AI217/AC217),REF)</f>
        <v>641.21141863498053</v>
      </c>
      <c r="AM217">
        <f t="shared" si="89"/>
        <v>224</v>
      </c>
      <c r="AN217">
        <f t="shared" si="90"/>
        <v>208</v>
      </c>
      <c r="AO217" t="str">
        <f t="shared" si="91"/>
        <v>Montana St.</v>
      </c>
      <c r="AP217">
        <f t="shared" si="92"/>
        <v>0.20647015369482288</v>
      </c>
      <c r="AQ217">
        <f t="shared" si="93"/>
        <v>0.18866467371982992</v>
      </c>
      <c r="AR217">
        <f t="shared" si="94"/>
        <v>0.52274047224205789</v>
      </c>
      <c r="AS217" t="str">
        <f t="shared" si="95"/>
        <v>Montana St.</v>
      </c>
      <c r="AT217">
        <f t="shared" si="96"/>
        <v>216</v>
      </c>
      <c r="AU217">
        <f t="shared" si="97"/>
        <v>215.33333333333334</v>
      </c>
      <c r="AV217">
        <v>217</v>
      </c>
      <c r="AW217" t="str">
        <f t="shared" si="98"/>
        <v>Montana St.</v>
      </c>
      <c r="AX217" t="str">
        <f t="shared" si="99"/>
        <v/>
      </c>
      <c r="AY217">
        <v>216</v>
      </c>
    </row>
    <row r="218" spans="2:51">
      <c r="B218">
        <v>1</v>
      </c>
      <c r="C218">
        <v>1</v>
      </c>
      <c r="D218" t="s">
        <v>214</v>
      </c>
      <c r="E218">
        <v>63.750900000000001</v>
      </c>
      <c r="F218">
        <v>342</v>
      </c>
      <c r="G218">
        <v>62.171999999999997</v>
      </c>
      <c r="H218">
        <v>356</v>
      </c>
      <c r="I218">
        <v>98.968699999999998</v>
      </c>
      <c r="J218">
        <v>215</v>
      </c>
      <c r="K218">
        <v>95.418099999999995</v>
      </c>
      <c r="L218">
        <v>287</v>
      </c>
      <c r="M218">
        <v>97.030900000000003</v>
      </c>
      <c r="N218">
        <v>65</v>
      </c>
      <c r="O218">
        <v>100.428</v>
      </c>
      <c r="P218">
        <v>136</v>
      </c>
      <c r="Q218">
        <v>-5.0102000000000002</v>
      </c>
      <c r="R218">
        <v>219</v>
      </c>
      <c r="S218">
        <f t="shared" si="75"/>
        <v>-7.8585557223505895E-2</v>
      </c>
      <c r="T218">
        <f t="shared" si="76"/>
        <v>217</v>
      </c>
      <c r="U218">
        <f t="shared" si="77"/>
        <v>580427.32438756432</v>
      </c>
      <c r="V218">
        <f t="shared" si="78"/>
        <v>322</v>
      </c>
      <c r="W218">
        <f t="shared" si="79"/>
        <v>25.031183384107777</v>
      </c>
      <c r="X218">
        <f t="shared" si="80"/>
        <v>241</v>
      </c>
      <c r="Y218">
        <f t="shared" si="81"/>
        <v>229</v>
      </c>
      <c r="Z218">
        <v>0.32050000000000001</v>
      </c>
      <c r="AA218">
        <f t="shared" si="82"/>
        <v>228</v>
      </c>
      <c r="AB218">
        <v>0.4274</v>
      </c>
      <c r="AC218">
        <f t="shared" si="83"/>
        <v>0.37395</v>
      </c>
      <c r="AD218">
        <f t="shared" si="84"/>
        <v>209</v>
      </c>
      <c r="AE218">
        <v>0.4657</v>
      </c>
      <c r="AF218">
        <f t="shared" si="85"/>
        <v>176</v>
      </c>
      <c r="AG218">
        <v>0.40529999999999999</v>
      </c>
      <c r="AH218">
        <f t="shared" si="86"/>
        <v>197</v>
      </c>
      <c r="AI218">
        <f t="shared" si="87"/>
        <v>225</v>
      </c>
      <c r="AJ218">
        <f>IF(C218=1,(AI218/Z218),REF)</f>
        <v>702.02808112324487</v>
      </c>
      <c r="AK218">
        <f t="shared" si="88"/>
        <v>229</v>
      </c>
      <c r="AL218">
        <f>IF(B218=1,(AI218/AC218),REF)</f>
        <v>601.68471720818286</v>
      </c>
      <c r="AM218">
        <f t="shared" si="89"/>
        <v>212</v>
      </c>
      <c r="AN218">
        <f t="shared" si="90"/>
        <v>209</v>
      </c>
      <c r="AO218" t="str">
        <f t="shared" si="91"/>
        <v>Mount St. Mary's</v>
      </c>
      <c r="AP218">
        <f t="shared" si="92"/>
        <v>0.17367655268275478</v>
      </c>
      <c r="AQ218">
        <f t="shared" si="93"/>
        <v>0.20577154640316872</v>
      </c>
      <c r="AR218">
        <f t="shared" si="94"/>
        <v>0.51433840568420142</v>
      </c>
      <c r="AS218" t="str">
        <f t="shared" si="95"/>
        <v>Mount St. Mary's</v>
      </c>
      <c r="AT218">
        <f t="shared" si="96"/>
        <v>217</v>
      </c>
      <c r="AU218">
        <f t="shared" si="97"/>
        <v>211.66666666666666</v>
      </c>
      <c r="AV218">
        <v>211</v>
      </c>
      <c r="AW218" t="str">
        <f t="shared" si="98"/>
        <v>Mount St. Mary's</v>
      </c>
      <c r="AX218" t="str">
        <f t="shared" si="99"/>
        <v/>
      </c>
      <c r="AY218">
        <v>217</v>
      </c>
    </row>
    <row r="219" spans="2:51">
      <c r="B219">
        <v>1</v>
      </c>
      <c r="C219">
        <v>1</v>
      </c>
      <c r="D219" t="s">
        <v>261</v>
      </c>
      <c r="E219">
        <v>70.650599999999997</v>
      </c>
      <c r="F219">
        <v>107</v>
      </c>
      <c r="G219">
        <v>69.466399999999993</v>
      </c>
      <c r="H219">
        <v>124</v>
      </c>
      <c r="I219">
        <v>101.00700000000001</v>
      </c>
      <c r="J219">
        <v>181</v>
      </c>
      <c r="K219">
        <v>94.080500000000001</v>
      </c>
      <c r="L219">
        <v>302</v>
      </c>
      <c r="M219">
        <v>91.023799999999994</v>
      </c>
      <c r="N219">
        <v>9</v>
      </c>
      <c r="O219">
        <v>101.402</v>
      </c>
      <c r="P219">
        <v>160</v>
      </c>
      <c r="Q219">
        <v>-7.3214499999999996</v>
      </c>
      <c r="R219">
        <v>246</v>
      </c>
      <c r="S219">
        <f t="shared" si="75"/>
        <v>-0.10362969316608776</v>
      </c>
      <c r="T219">
        <f t="shared" si="76"/>
        <v>237</v>
      </c>
      <c r="U219">
        <f t="shared" si="77"/>
        <v>625338.38561395067</v>
      </c>
      <c r="V219">
        <f t="shared" si="78"/>
        <v>280</v>
      </c>
      <c r="W219">
        <f t="shared" si="79"/>
        <v>22.938160064668352</v>
      </c>
      <c r="X219">
        <f t="shared" si="80"/>
        <v>135</v>
      </c>
      <c r="Y219">
        <f t="shared" si="81"/>
        <v>186</v>
      </c>
      <c r="Z219">
        <v>0.32700000000000001</v>
      </c>
      <c r="AA219">
        <f t="shared" si="82"/>
        <v>226</v>
      </c>
      <c r="AB219">
        <v>0.41410000000000002</v>
      </c>
      <c r="AC219">
        <f t="shared" si="83"/>
        <v>0.37055000000000005</v>
      </c>
      <c r="AD219">
        <f t="shared" si="84"/>
        <v>213</v>
      </c>
      <c r="AE219">
        <v>0.2349</v>
      </c>
      <c r="AF219">
        <f t="shared" si="85"/>
        <v>262</v>
      </c>
      <c r="AG219">
        <v>0.2445</v>
      </c>
      <c r="AH219">
        <f t="shared" si="86"/>
        <v>260</v>
      </c>
      <c r="AI219">
        <f t="shared" si="87"/>
        <v>239.66666666666666</v>
      </c>
      <c r="AJ219">
        <f>IF(C219=1,(AI219/Z219),REF)</f>
        <v>732.92558613659526</v>
      </c>
      <c r="AK219">
        <f t="shared" si="88"/>
        <v>232</v>
      </c>
      <c r="AL219">
        <f>IF(B219=1,(AI219/AC219),REF)</f>
        <v>646.78630864030936</v>
      </c>
      <c r="AM219">
        <f t="shared" si="89"/>
        <v>225</v>
      </c>
      <c r="AN219">
        <f t="shared" si="90"/>
        <v>213</v>
      </c>
      <c r="AO219" t="str">
        <f t="shared" si="91"/>
        <v>Prairie View A&amp;M</v>
      </c>
      <c r="AP219">
        <f t="shared" si="92"/>
        <v>0.1764372861566959</v>
      </c>
      <c r="AQ219">
        <f t="shared" si="93"/>
        <v>0.20243211735411229</v>
      </c>
      <c r="AR219">
        <f t="shared" si="94"/>
        <v>0.51402449539967143</v>
      </c>
      <c r="AS219" t="str">
        <f t="shared" si="95"/>
        <v>Prairie View A&amp;M</v>
      </c>
      <c r="AT219">
        <f t="shared" si="96"/>
        <v>218</v>
      </c>
      <c r="AU219">
        <f t="shared" si="97"/>
        <v>214.66666666666666</v>
      </c>
      <c r="AV219">
        <v>215</v>
      </c>
      <c r="AW219" t="str">
        <f t="shared" si="98"/>
        <v>Prairie View A&amp;M</v>
      </c>
      <c r="AX219" t="str">
        <f t="shared" si="99"/>
        <v/>
      </c>
      <c r="AY219">
        <v>218</v>
      </c>
    </row>
    <row r="220" spans="2:51">
      <c r="B220">
        <v>1</v>
      </c>
      <c r="C220">
        <v>1</v>
      </c>
      <c r="D220" t="s">
        <v>226</v>
      </c>
      <c r="E220">
        <v>73.924599999999998</v>
      </c>
      <c r="F220">
        <v>20</v>
      </c>
      <c r="G220">
        <v>71.866799999999998</v>
      </c>
      <c r="H220">
        <v>44</v>
      </c>
      <c r="I220">
        <v>103.03</v>
      </c>
      <c r="J220">
        <v>140</v>
      </c>
      <c r="K220">
        <v>99.934600000000003</v>
      </c>
      <c r="L220">
        <v>217</v>
      </c>
      <c r="M220">
        <v>98.7089</v>
      </c>
      <c r="N220">
        <v>96</v>
      </c>
      <c r="O220">
        <v>103.786</v>
      </c>
      <c r="P220">
        <v>207</v>
      </c>
      <c r="Q220">
        <v>-3.8511000000000002</v>
      </c>
      <c r="R220">
        <v>201</v>
      </c>
      <c r="S220">
        <f t="shared" si="75"/>
        <v>-5.2099030633916153E-2</v>
      </c>
      <c r="T220">
        <f t="shared" si="76"/>
        <v>197</v>
      </c>
      <c r="U220">
        <f t="shared" si="77"/>
        <v>738279.38241934218</v>
      </c>
      <c r="V220">
        <f t="shared" si="78"/>
        <v>147</v>
      </c>
      <c r="W220">
        <f t="shared" si="79"/>
        <v>22.752706017950963</v>
      </c>
      <c r="X220">
        <f t="shared" si="80"/>
        <v>127</v>
      </c>
      <c r="Y220">
        <f t="shared" si="81"/>
        <v>162</v>
      </c>
      <c r="Z220">
        <v>0.31740000000000002</v>
      </c>
      <c r="AA220">
        <f t="shared" si="82"/>
        <v>229</v>
      </c>
      <c r="AB220">
        <v>0.41649999999999998</v>
      </c>
      <c r="AC220">
        <f t="shared" si="83"/>
        <v>0.36695</v>
      </c>
      <c r="AD220">
        <f t="shared" si="84"/>
        <v>214</v>
      </c>
      <c r="AE220">
        <v>0.26440000000000002</v>
      </c>
      <c r="AF220">
        <f t="shared" si="85"/>
        <v>253</v>
      </c>
      <c r="AG220">
        <v>0.39960000000000001</v>
      </c>
      <c r="AH220">
        <f t="shared" si="86"/>
        <v>200</v>
      </c>
      <c r="AI220">
        <f t="shared" si="87"/>
        <v>195.5</v>
      </c>
      <c r="AJ220">
        <f>IF(C220=1,(AI220/Z220),REF)</f>
        <v>615.94202898550725</v>
      </c>
      <c r="AK220">
        <f t="shared" si="88"/>
        <v>212</v>
      </c>
      <c r="AL220">
        <f>IF(B220=1,(AI220/AC220),REF)</f>
        <v>532.7701321705955</v>
      </c>
      <c r="AM220">
        <f t="shared" si="89"/>
        <v>205</v>
      </c>
      <c r="AN220">
        <f t="shared" si="90"/>
        <v>205</v>
      </c>
      <c r="AO220" t="str">
        <f t="shared" si="91"/>
        <v>Nicholls St.</v>
      </c>
      <c r="AP220">
        <f t="shared" si="92"/>
        <v>0.17426153821395376</v>
      </c>
      <c r="AQ220">
        <f t="shared" si="93"/>
        <v>0.20439091455865369</v>
      </c>
      <c r="AR220">
        <f t="shared" si="94"/>
        <v>0.51390673750631399</v>
      </c>
      <c r="AS220" t="str">
        <f t="shared" si="95"/>
        <v>Nicholls St.</v>
      </c>
      <c r="AT220">
        <f t="shared" si="96"/>
        <v>219</v>
      </c>
      <c r="AU220">
        <f t="shared" si="97"/>
        <v>212.66666666666666</v>
      </c>
      <c r="AV220">
        <v>214</v>
      </c>
      <c r="AW220" t="str">
        <f t="shared" si="98"/>
        <v>Nicholls St.</v>
      </c>
      <c r="AX220" t="str">
        <f t="shared" si="99"/>
        <v/>
      </c>
      <c r="AY220">
        <v>219</v>
      </c>
    </row>
    <row r="221" spans="2:51">
      <c r="B221">
        <v>1</v>
      </c>
      <c r="C221">
        <v>1</v>
      </c>
      <c r="D221" t="s">
        <v>333</v>
      </c>
      <c r="E221">
        <v>70.349599999999995</v>
      </c>
      <c r="F221">
        <v>118</v>
      </c>
      <c r="G221">
        <v>69.492500000000007</v>
      </c>
      <c r="H221">
        <v>121</v>
      </c>
      <c r="I221">
        <v>98.114199999999997</v>
      </c>
      <c r="J221">
        <v>231</v>
      </c>
      <c r="K221">
        <v>97.334299999999999</v>
      </c>
      <c r="L221">
        <v>258</v>
      </c>
      <c r="M221">
        <v>100.167</v>
      </c>
      <c r="N221">
        <v>136</v>
      </c>
      <c r="O221">
        <v>102.581</v>
      </c>
      <c r="P221">
        <v>184</v>
      </c>
      <c r="Q221">
        <v>-5.24709</v>
      </c>
      <c r="R221">
        <v>222</v>
      </c>
      <c r="S221">
        <f t="shared" si="75"/>
        <v>-7.4580381409418167E-2</v>
      </c>
      <c r="T221">
        <f t="shared" si="76"/>
        <v>215</v>
      </c>
      <c r="U221">
        <f t="shared" si="77"/>
        <v>666489.71545268886</v>
      </c>
      <c r="V221">
        <f t="shared" si="78"/>
        <v>242</v>
      </c>
      <c r="W221">
        <f t="shared" si="79"/>
        <v>23.466345092475411</v>
      </c>
      <c r="X221">
        <f t="shared" si="80"/>
        <v>165</v>
      </c>
      <c r="Y221">
        <f t="shared" si="81"/>
        <v>190</v>
      </c>
      <c r="Z221">
        <v>0.34179999999999999</v>
      </c>
      <c r="AA221">
        <f t="shared" si="82"/>
        <v>215</v>
      </c>
      <c r="AB221">
        <v>0.34360000000000002</v>
      </c>
      <c r="AC221">
        <f t="shared" si="83"/>
        <v>0.3427</v>
      </c>
      <c r="AD221">
        <f t="shared" si="84"/>
        <v>224</v>
      </c>
      <c r="AE221">
        <v>0.42330000000000001</v>
      </c>
      <c r="AF221">
        <f t="shared" si="85"/>
        <v>191</v>
      </c>
      <c r="AG221">
        <v>0.33110000000000001</v>
      </c>
      <c r="AH221">
        <f t="shared" si="86"/>
        <v>218</v>
      </c>
      <c r="AI221">
        <f t="shared" si="87"/>
        <v>213.33333333333334</v>
      </c>
      <c r="AJ221">
        <f>IF(C221=1,(AI221/Z221),REF)</f>
        <v>624.14667446850012</v>
      </c>
      <c r="AK221">
        <f t="shared" si="88"/>
        <v>213</v>
      </c>
      <c r="AL221">
        <f>IF(B221=1,(AI221/AC221),REF)</f>
        <v>622.50753817722011</v>
      </c>
      <c r="AM221">
        <f t="shared" si="89"/>
        <v>216</v>
      </c>
      <c r="AN221">
        <f t="shared" si="90"/>
        <v>213</v>
      </c>
      <c r="AO221" t="str">
        <f t="shared" si="91"/>
        <v>UC Davis</v>
      </c>
      <c r="AP221">
        <f t="shared" si="92"/>
        <v>0.1874096704834346</v>
      </c>
      <c r="AQ221">
        <f t="shared" si="93"/>
        <v>0.18793528410283031</v>
      </c>
      <c r="AR221">
        <f t="shared" si="94"/>
        <v>0.51210643688750945</v>
      </c>
      <c r="AS221" t="str">
        <f t="shared" si="95"/>
        <v>UC Davis</v>
      </c>
      <c r="AT221">
        <f t="shared" si="96"/>
        <v>220</v>
      </c>
      <c r="AU221">
        <f t="shared" si="97"/>
        <v>219</v>
      </c>
      <c r="AV221">
        <v>219</v>
      </c>
      <c r="AW221" t="str">
        <f t="shared" si="98"/>
        <v>UC Davis</v>
      </c>
      <c r="AX221" t="str">
        <f t="shared" si="99"/>
        <v/>
      </c>
      <c r="AY221">
        <v>220</v>
      </c>
    </row>
    <row r="222" spans="2:51">
      <c r="B222">
        <v>1</v>
      </c>
      <c r="C222">
        <v>1</v>
      </c>
      <c r="D222" t="s">
        <v>239</v>
      </c>
      <c r="E222">
        <v>68.538200000000003</v>
      </c>
      <c r="F222">
        <v>197</v>
      </c>
      <c r="G222">
        <v>68.145200000000003</v>
      </c>
      <c r="H222">
        <v>192</v>
      </c>
      <c r="I222">
        <v>98.637799999999999</v>
      </c>
      <c r="J222">
        <v>222</v>
      </c>
      <c r="K222">
        <v>98.247399999999999</v>
      </c>
      <c r="L222">
        <v>245</v>
      </c>
      <c r="M222">
        <v>101.97199999999999</v>
      </c>
      <c r="N222">
        <v>189</v>
      </c>
      <c r="O222">
        <v>105.589</v>
      </c>
      <c r="P222">
        <v>249</v>
      </c>
      <c r="Q222">
        <v>-7.3420699999999997</v>
      </c>
      <c r="R222">
        <v>247</v>
      </c>
      <c r="S222">
        <f t="shared" si="75"/>
        <v>-0.10711690706788331</v>
      </c>
      <c r="T222">
        <f t="shared" si="76"/>
        <v>241</v>
      </c>
      <c r="U222">
        <f t="shared" si="77"/>
        <v>661568.51253443828</v>
      </c>
      <c r="V222">
        <f t="shared" si="78"/>
        <v>249</v>
      </c>
      <c r="W222">
        <f t="shared" si="79"/>
        <v>25.226510981966381</v>
      </c>
      <c r="X222">
        <f t="shared" si="80"/>
        <v>249</v>
      </c>
      <c r="Y222">
        <f t="shared" si="81"/>
        <v>245</v>
      </c>
      <c r="Z222">
        <v>0.37009999999999998</v>
      </c>
      <c r="AA222">
        <f t="shared" si="82"/>
        <v>205</v>
      </c>
      <c r="AB222">
        <v>0.26860000000000001</v>
      </c>
      <c r="AC222">
        <f t="shared" si="83"/>
        <v>0.31935000000000002</v>
      </c>
      <c r="AD222">
        <f t="shared" si="84"/>
        <v>236</v>
      </c>
      <c r="AE222">
        <v>0.42670000000000002</v>
      </c>
      <c r="AF222">
        <f t="shared" si="85"/>
        <v>189</v>
      </c>
      <c r="AG222">
        <v>0.21590000000000001</v>
      </c>
      <c r="AH222">
        <f t="shared" si="86"/>
        <v>275</v>
      </c>
      <c r="AI222">
        <f t="shared" si="87"/>
        <v>239.16666666666666</v>
      </c>
      <c r="AJ222">
        <f>IF(C222=1,(AI222/Z222),REF)</f>
        <v>646.22174187156622</v>
      </c>
      <c r="AK222">
        <f t="shared" si="88"/>
        <v>214</v>
      </c>
      <c r="AL222">
        <f>IF(B222=1,(AI222/AC222),REF)</f>
        <v>748.91707113407438</v>
      </c>
      <c r="AM222">
        <f t="shared" si="89"/>
        <v>239</v>
      </c>
      <c r="AN222">
        <f t="shared" si="90"/>
        <v>214</v>
      </c>
      <c r="AO222" t="str">
        <f t="shared" si="91"/>
        <v>Northern Colorado</v>
      </c>
      <c r="AP222">
        <f t="shared" si="92"/>
        <v>0.20222252709782021</v>
      </c>
      <c r="AQ222">
        <f t="shared" si="93"/>
        <v>0.17192230664030755</v>
      </c>
      <c r="AR222">
        <f t="shared" si="94"/>
        <v>0.51145084779869709</v>
      </c>
      <c r="AS222" t="str">
        <f t="shared" si="95"/>
        <v>Northern Colorado</v>
      </c>
      <c r="AT222">
        <f t="shared" si="96"/>
        <v>221</v>
      </c>
      <c r="AU222">
        <f t="shared" si="97"/>
        <v>223.66666666666666</v>
      </c>
      <c r="AV222">
        <v>228</v>
      </c>
      <c r="AW222" t="str">
        <f t="shared" si="98"/>
        <v>Northern Colorado</v>
      </c>
      <c r="AX222" t="str">
        <f t="shared" si="99"/>
        <v/>
      </c>
      <c r="AY222">
        <v>221</v>
      </c>
    </row>
    <row r="223" spans="2:51">
      <c r="B223">
        <v>1</v>
      </c>
      <c r="C223">
        <v>1</v>
      </c>
      <c r="D223" t="s">
        <v>169</v>
      </c>
      <c r="E223">
        <v>70.164500000000004</v>
      </c>
      <c r="F223">
        <v>126</v>
      </c>
      <c r="G223">
        <v>68.9422</v>
      </c>
      <c r="H223">
        <v>149</v>
      </c>
      <c r="I223">
        <v>107.259</v>
      </c>
      <c r="J223">
        <v>58</v>
      </c>
      <c r="K223">
        <v>103.062</v>
      </c>
      <c r="L223">
        <v>156</v>
      </c>
      <c r="M223">
        <v>105.896</v>
      </c>
      <c r="N223">
        <v>277</v>
      </c>
      <c r="O223">
        <v>111.506</v>
      </c>
      <c r="P223">
        <v>335</v>
      </c>
      <c r="Q223">
        <v>-8.4441699999999997</v>
      </c>
      <c r="R223">
        <v>257</v>
      </c>
      <c r="S223">
        <f t="shared" si="75"/>
        <v>-0.12034575889516781</v>
      </c>
      <c r="T223">
        <f t="shared" si="76"/>
        <v>250</v>
      </c>
      <c r="U223">
        <f t="shared" si="77"/>
        <v>745271.59120633802</v>
      </c>
      <c r="V223">
        <f t="shared" si="78"/>
        <v>141</v>
      </c>
      <c r="W223">
        <f t="shared" si="79"/>
        <v>26.888077067517866</v>
      </c>
      <c r="X223">
        <f t="shared" si="80"/>
        <v>321</v>
      </c>
      <c r="Y223">
        <f t="shared" si="81"/>
        <v>285.5</v>
      </c>
      <c r="Z223">
        <v>0.3553</v>
      </c>
      <c r="AA223">
        <f t="shared" si="82"/>
        <v>209</v>
      </c>
      <c r="AB223">
        <v>0.31069999999999998</v>
      </c>
      <c r="AC223">
        <f t="shared" si="83"/>
        <v>0.33299999999999996</v>
      </c>
      <c r="AD223">
        <f t="shared" si="84"/>
        <v>228</v>
      </c>
      <c r="AE223">
        <v>0.13930000000000001</v>
      </c>
      <c r="AF223">
        <f t="shared" si="85"/>
        <v>302</v>
      </c>
      <c r="AG223">
        <v>0.31069999999999998</v>
      </c>
      <c r="AH223">
        <f t="shared" si="86"/>
        <v>227</v>
      </c>
      <c r="AI223">
        <f t="shared" si="87"/>
        <v>238.91666666666666</v>
      </c>
      <c r="AJ223">
        <f>IF(C223=1,(AI223/Z223),REF)</f>
        <v>672.43643869030859</v>
      </c>
      <c r="AK223">
        <f t="shared" si="88"/>
        <v>220</v>
      </c>
      <c r="AL223">
        <f>IF(B223=1,(AI223/AC223),REF)</f>
        <v>717.46746746746749</v>
      </c>
      <c r="AM223">
        <f t="shared" si="89"/>
        <v>234</v>
      </c>
      <c r="AN223">
        <f t="shared" si="90"/>
        <v>220</v>
      </c>
      <c r="AO223" t="str">
        <f t="shared" si="91"/>
        <v>Lafayette</v>
      </c>
      <c r="AP223">
        <f t="shared" si="92"/>
        <v>0.19336536547610522</v>
      </c>
      <c r="AQ223">
        <f t="shared" si="93"/>
        <v>0.18004152962932218</v>
      </c>
      <c r="AR223">
        <f t="shared" si="94"/>
        <v>0.51104710800640973</v>
      </c>
      <c r="AS223" t="str">
        <f t="shared" si="95"/>
        <v>Lafayette</v>
      </c>
      <c r="AT223">
        <f t="shared" si="96"/>
        <v>222</v>
      </c>
      <c r="AU223">
        <f t="shared" si="97"/>
        <v>223.33333333333334</v>
      </c>
      <c r="AV223">
        <v>226</v>
      </c>
      <c r="AW223" t="str">
        <f t="shared" si="98"/>
        <v>Lafayette</v>
      </c>
      <c r="AX223" t="str">
        <f t="shared" si="99"/>
        <v/>
      </c>
      <c r="AY223">
        <v>222</v>
      </c>
    </row>
    <row r="224" spans="2:51">
      <c r="B224">
        <v>1</v>
      </c>
      <c r="C224">
        <v>1</v>
      </c>
      <c r="D224" t="s">
        <v>128</v>
      </c>
      <c r="E224">
        <v>68.931600000000003</v>
      </c>
      <c r="F224">
        <v>182</v>
      </c>
      <c r="G224">
        <v>68.144099999999995</v>
      </c>
      <c r="H224">
        <v>193</v>
      </c>
      <c r="I224">
        <v>97.923299999999998</v>
      </c>
      <c r="J224">
        <v>238</v>
      </c>
      <c r="K224">
        <v>101.864</v>
      </c>
      <c r="L224">
        <v>178</v>
      </c>
      <c r="M224">
        <v>104.602</v>
      </c>
      <c r="N224">
        <v>252</v>
      </c>
      <c r="O224">
        <v>107.309</v>
      </c>
      <c r="P224">
        <v>281</v>
      </c>
      <c r="Q224">
        <v>-5.4444499999999998</v>
      </c>
      <c r="R224">
        <v>223</v>
      </c>
      <c r="S224">
        <f t="shared" si="75"/>
        <v>-7.8991347944919216E-2</v>
      </c>
      <c r="T224">
        <f t="shared" si="76"/>
        <v>220</v>
      </c>
      <c r="U224">
        <f t="shared" si="77"/>
        <v>715253.20304847369</v>
      </c>
      <c r="V224">
        <f t="shared" si="78"/>
        <v>175</v>
      </c>
      <c r="W224">
        <f t="shared" si="79"/>
        <v>25.739462714228893</v>
      </c>
      <c r="X224">
        <f t="shared" si="80"/>
        <v>279</v>
      </c>
      <c r="Y224">
        <f t="shared" si="81"/>
        <v>249.5</v>
      </c>
      <c r="Z224">
        <v>0.32979999999999998</v>
      </c>
      <c r="AA224">
        <f t="shared" si="82"/>
        <v>222</v>
      </c>
      <c r="AB224">
        <v>0.36659999999999998</v>
      </c>
      <c r="AC224">
        <f t="shared" si="83"/>
        <v>0.34819999999999995</v>
      </c>
      <c r="AD224">
        <f t="shared" si="84"/>
        <v>218</v>
      </c>
      <c r="AE224">
        <v>0.22700000000000001</v>
      </c>
      <c r="AF224">
        <f t="shared" si="85"/>
        <v>265</v>
      </c>
      <c r="AG224">
        <v>0.26029999999999998</v>
      </c>
      <c r="AH224">
        <f t="shared" si="86"/>
        <v>250</v>
      </c>
      <c r="AI224">
        <f t="shared" si="87"/>
        <v>229.58333333333334</v>
      </c>
      <c r="AJ224">
        <f>IF(C224=1,(AI224/Z224),REF)</f>
        <v>696.12896705073786</v>
      </c>
      <c r="AK224">
        <f t="shared" si="88"/>
        <v>225</v>
      </c>
      <c r="AL224">
        <f>IF(B224=1,(AI224/AC224),REF)</f>
        <v>659.34328929733886</v>
      </c>
      <c r="AM224">
        <f t="shared" si="89"/>
        <v>227</v>
      </c>
      <c r="AN224">
        <f t="shared" si="90"/>
        <v>218</v>
      </c>
      <c r="AO224" t="str">
        <f t="shared" si="91"/>
        <v>George Washington</v>
      </c>
      <c r="AP224">
        <f t="shared" si="92"/>
        <v>0.1788670257526008</v>
      </c>
      <c r="AQ224">
        <f t="shared" si="93"/>
        <v>0.18985685812898287</v>
      </c>
      <c r="AR224">
        <f t="shared" si="94"/>
        <v>0.5084737175276649</v>
      </c>
      <c r="AS224" t="str">
        <f t="shared" si="95"/>
        <v>George Washington</v>
      </c>
      <c r="AT224">
        <f t="shared" si="96"/>
        <v>223</v>
      </c>
      <c r="AU224">
        <f t="shared" si="97"/>
        <v>219.66666666666666</v>
      </c>
      <c r="AV224">
        <v>223</v>
      </c>
      <c r="AW224" t="str">
        <f t="shared" si="98"/>
        <v>George Washington</v>
      </c>
      <c r="AX224" t="str">
        <f t="shared" si="99"/>
        <v/>
      </c>
      <c r="AY224">
        <v>223</v>
      </c>
    </row>
    <row r="225" spans="2:51">
      <c r="B225">
        <v>1</v>
      </c>
      <c r="C225">
        <v>1</v>
      </c>
      <c r="D225" t="s">
        <v>173</v>
      </c>
      <c r="E225">
        <v>67.327500000000001</v>
      </c>
      <c r="F225">
        <v>259</v>
      </c>
      <c r="G225">
        <v>66.383700000000005</v>
      </c>
      <c r="H225">
        <v>279</v>
      </c>
      <c r="I225">
        <v>101.809</v>
      </c>
      <c r="J225">
        <v>159</v>
      </c>
      <c r="K225">
        <v>100.473</v>
      </c>
      <c r="L225">
        <v>207</v>
      </c>
      <c r="M225">
        <v>103.786</v>
      </c>
      <c r="N225">
        <v>236</v>
      </c>
      <c r="O225">
        <v>107.58</v>
      </c>
      <c r="P225">
        <v>287</v>
      </c>
      <c r="Q225">
        <v>-7.1065500000000004</v>
      </c>
      <c r="R225">
        <v>242</v>
      </c>
      <c r="S225">
        <f t="shared" si="75"/>
        <v>-0.10555864988303441</v>
      </c>
      <c r="T225">
        <f t="shared" si="76"/>
        <v>240</v>
      </c>
      <c r="U225">
        <f t="shared" si="77"/>
        <v>679659.24461424747</v>
      </c>
      <c r="V225">
        <f t="shared" si="78"/>
        <v>225</v>
      </c>
      <c r="W225">
        <f t="shared" si="79"/>
        <v>26.459277147771932</v>
      </c>
      <c r="X225">
        <f t="shared" si="80"/>
        <v>309</v>
      </c>
      <c r="Y225">
        <f t="shared" si="81"/>
        <v>274.5</v>
      </c>
      <c r="Z225">
        <v>0.32900000000000001</v>
      </c>
      <c r="AA225">
        <f t="shared" si="82"/>
        <v>223</v>
      </c>
      <c r="AB225">
        <v>0.3604</v>
      </c>
      <c r="AC225">
        <f t="shared" si="83"/>
        <v>0.34470000000000001</v>
      </c>
      <c r="AD225">
        <f t="shared" si="84"/>
        <v>223</v>
      </c>
      <c r="AE225">
        <v>0.23730000000000001</v>
      </c>
      <c r="AF225">
        <f t="shared" si="85"/>
        <v>258</v>
      </c>
      <c r="AG225">
        <v>0.27279999999999999</v>
      </c>
      <c r="AH225">
        <f t="shared" si="86"/>
        <v>239</v>
      </c>
      <c r="AI225">
        <f t="shared" si="87"/>
        <v>243.25</v>
      </c>
      <c r="AJ225">
        <f>IF(C225=1,(AI225/Z225),REF)</f>
        <v>739.36170212765956</v>
      </c>
      <c r="AK225">
        <f t="shared" si="88"/>
        <v>233</v>
      </c>
      <c r="AL225">
        <f>IF(B225=1,(AI225/AC225),REF)</f>
        <v>705.6861038584276</v>
      </c>
      <c r="AM225">
        <f t="shared" si="89"/>
        <v>229</v>
      </c>
      <c r="AN225">
        <f t="shared" si="90"/>
        <v>223</v>
      </c>
      <c r="AO225" t="str">
        <f t="shared" si="91"/>
        <v>Lipscomb</v>
      </c>
      <c r="AP225">
        <f t="shared" si="92"/>
        <v>0.17736127723648817</v>
      </c>
      <c r="AQ225">
        <f t="shared" si="93"/>
        <v>0.18667613851919146</v>
      </c>
      <c r="AR225">
        <f t="shared" si="94"/>
        <v>0.50587871977627563</v>
      </c>
      <c r="AS225" t="str">
        <f t="shared" si="95"/>
        <v>Lipscomb</v>
      </c>
      <c r="AT225">
        <f t="shared" si="96"/>
        <v>224</v>
      </c>
      <c r="AU225">
        <f t="shared" si="97"/>
        <v>223.33333333333334</v>
      </c>
      <c r="AV225">
        <v>227</v>
      </c>
      <c r="AW225" t="str">
        <f t="shared" si="98"/>
        <v>Lipscomb</v>
      </c>
      <c r="AX225" t="str">
        <f t="shared" si="99"/>
        <v/>
      </c>
      <c r="AY225">
        <v>224</v>
      </c>
    </row>
    <row r="226" spans="2:51">
      <c r="B226">
        <v>1</v>
      </c>
      <c r="C226">
        <v>1</v>
      </c>
      <c r="D226" t="s">
        <v>292</v>
      </c>
      <c r="E226">
        <v>67.587800000000001</v>
      </c>
      <c r="F226">
        <v>247</v>
      </c>
      <c r="G226">
        <v>66.908600000000007</v>
      </c>
      <c r="H226">
        <v>257</v>
      </c>
      <c r="I226">
        <v>103.816</v>
      </c>
      <c r="J226">
        <v>120</v>
      </c>
      <c r="K226">
        <v>103.023</v>
      </c>
      <c r="L226">
        <v>158</v>
      </c>
      <c r="M226">
        <v>103.863</v>
      </c>
      <c r="N226">
        <v>237</v>
      </c>
      <c r="O226">
        <v>107.872</v>
      </c>
      <c r="P226">
        <v>289</v>
      </c>
      <c r="Q226">
        <v>-4.8488100000000003</v>
      </c>
      <c r="R226">
        <v>217</v>
      </c>
      <c r="S226">
        <f t="shared" si="75"/>
        <v>-7.1743717061363205E-2</v>
      </c>
      <c r="T226">
        <f t="shared" si="76"/>
        <v>213</v>
      </c>
      <c r="U226">
        <f t="shared" si="77"/>
        <v>717359.23695034615</v>
      </c>
      <c r="V226">
        <f t="shared" si="78"/>
        <v>169</v>
      </c>
      <c r="W226">
        <f t="shared" si="79"/>
        <v>26.471933250260353</v>
      </c>
      <c r="X226">
        <f t="shared" si="80"/>
        <v>310</v>
      </c>
      <c r="Y226">
        <f t="shared" si="81"/>
        <v>261.5</v>
      </c>
      <c r="Z226">
        <v>0.31369999999999998</v>
      </c>
      <c r="AA226">
        <f t="shared" si="82"/>
        <v>232</v>
      </c>
      <c r="AB226">
        <v>0.38090000000000002</v>
      </c>
      <c r="AC226">
        <f t="shared" si="83"/>
        <v>0.3473</v>
      </c>
      <c r="AD226">
        <f t="shared" si="84"/>
        <v>220</v>
      </c>
      <c r="AE226">
        <v>0.44440000000000002</v>
      </c>
      <c r="AF226">
        <f t="shared" si="85"/>
        <v>183</v>
      </c>
      <c r="AG226">
        <v>0.25480000000000003</v>
      </c>
      <c r="AH226">
        <f t="shared" si="86"/>
        <v>253</v>
      </c>
      <c r="AI226">
        <f t="shared" si="87"/>
        <v>216.58333333333334</v>
      </c>
      <c r="AJ226">
        <f>IF(C226=1,(AI226/Z226),REF)</f>
        <v>690.41547125703971</v>
      </c>
      <c r="AK226">
        <f t="shared" si="88"/>
        <v>224</v>
      </c>
      <c r="AL226">
        <f>IF(B226=1,(AI226/AC226),REF)</f>
        <v>623.62030905077268</v>
      </c>
      <c r="AM226">
        <f t="shared" si="89"/>
        <v>217</v>
      </c>
      <c r="AN226">
        <f t="shared" si="90"/>
        <v>217</v>
      </c>
      <c r="AO226" t="str">
        <f t="shared" si="91"/>
        <v>South Alabama</v>
      </c>
      <c r="AP226">
        <f t="shared" si="92"/>
        <v>0.17027546383464909</v>
      </c>
      <c r="AQ226">
        <f t="shared" si="93"/>
        <v>0.19042389326324435</v>
      </c>
      <c r="AR226">
        <f t="shared" si="94"/>
        <v>0.50401811877676461</v>
      </c>
      <c r="AS226" t="str">
        <f t="shared" si="95"/>
        <v>South Alabama</v>
      </c>
      <c r="AT226">
        <f t="shared" si="96"/>
        <v>225</v>
      </c>
      <c r="AU226">
        <f t="shared" si="97"/>
        <v>220.66666666666666</v>
      </c>
      <c r="AV226">
        <v>224</v>
      </c>
      <c r="AW226" t="str">
        <f t="shared" si="98"/>
        <v>South Alabama</v>
      </c>
      <c r="AX226" t="str">
        <f t="shared" si="99"/>
        <v/>
      </c>
      <c r="AY226">
        <v>225</v>
      </c>
    </row>
    <row r="227" spans="2:51">
      <c r="B227">
        <v>1</v>
      </c>
      <c r="C227">
        <v>1</v>
      </c>
      <c r="D227" t="s">
        <v>242</v>
      </c>
      <c r="E227">
        <v>66.270200000000003</v>
      </c>
      <c r="F227">
        <v>298</v>
      </c>
      <c r="G227">
        <v>64.980599999999995</v>
      </c>
      <c r="H227">
        <v>323</v>
      </c>
      <c r="I227">
        <v>106.18600000000001</v>
      </c>
      <c r="J227">
        <v>77</v>
      </c>
      <c r="K227">
        <v>104.178</v>
      </c>
      <c r="L227">
        <v>128</v>
      </c>
      <c r="M227">
        <v>106.044</v>
      </c>
      <c r="N227">
        <v>279</v>
      </c>
      <c r="O227">
        <v>107.345</v>
      </c>
      <c r="P227">
        <v>282</v>
      </c>
      <c r="Q227">
        <v>-3.16757</v>
      </c>
      <c r="R227">
        <v>195</v>
      </c>
      <c r="S227">
        <f t="shared" si="75"/>
        <v>-4.7789202386593094E-2</v>
      </c>
      <c r="T227">
        <f t="shared" si="76"/>
        <v>193</v>
      </c>
      <c r="U227">
        <f t="shared" si="77"/>
        <v>719234.17078981677</v>
      </c>
      <c r="V227">
        <f t="shared" si="78"/>
        <v>166</v>
      </c>
      <c r="W227">
        <f t="shared" si="79"/>
        <v>26.787527584236759</v>
      </c>
      <c r="X227">
        <f t="shared" si="80"/>
        <v>320</v>
      </c>
      <c r="Y227">
        <f t="shared" si="81"/>
        <v>256.5</v>
      </c>
      <c r="Z227">
        <v>0.30940000000000001</v>
      </c>
      <c r="AA227">
        <f t="shared" si="82"/>
        <v>235</v>
      </c>
      <c r="AB227">
        <v>0.373</v>
      </c>
      <c r="AC227">
        <f t="shared" si="83"/>
        <v>0.3412</v>
      </c>
      <c r="AD227">
        <f t="shared" si="84"/>
        <v>225</v>
      </c>
      <c r="AE227">
        <v>0.40989999999999999</v>
      </c>
      <c r="AF227">
        <f t="shared" si="85"/>
        <v>198</v>
      </c>
      <c r="AG227">
        <v>0.3412</v>
      </c>
      <c r="AH227">
        <f t="shared" si="86"/>
        <v>215</v>
      </c>
      <c r="AI227">
        <f t="shared" si="87"/>
        <v>208.91666666666666</v>
      </c>
      <c r="AJ227">
        <f>IF(C227=1,(AI227/Z227),REF)</f>
        <v>675.23163111398401</v>
      </c>
      <c r="AK227">
        <f t="shared" si="88"/>
        <v>221</v>
      </c>
      <c r="AL227">
        <f>IF(B227=1,(AI227/AC227),REF)</f>
        <v>612.29972645564669</v>
      </c>
      <c r="AM227">
        <f t="shared" si="89"/>
        <v>213</v>
      </c>
      <c r="AN227">
        <f t="shared" si="90"/>
        <v>213</v>
      </c>
      <c r="AO227" t="str">
        <f t="shared" si="91"/>
        <v>Northern Kentucky</v>
      </c>
      <c r="AP227">
        <f t="shared" si="92"/>
        <v>0.16831531580235989</v>
      </c>
      <c r="AQ227">
        <f t="shared" si="93"/>
        <v>0.1874223149734581</v>
      </c>
      <c r="AR227">
        <f t="shared" si="94"/>
        <v>0.50123331031667095</v>
      </c>
      <c r="AS227" t="str">
        <f t="shared" si="95"/>
        <v>Northern Kentucky</v>
      </c>
      <c r="AT227">
        <f t="shared" si="96"/>
        <v>226</v>
      </c>
      <c r="AU227">
        <f t="shared" si="97"/>
        <v>221.33333333333334</v>
      </c>
      <c r="AV227">
        <v>230</v>
      </c>
      <c r="AW227" t="str">
        <f t="shared" si="98"/>
        <v>Northern Kentucky</v>
      </c>
      <c r="AX227" t="str">
        <f t="shared" si="99"/>
        <v/>
      </c>
      <c r="AY227">
        <v>226</v>
      </c>
    </row>
    <row r="228" spans="2:51">
      <c r="B228">
        <v>1</v>
      </c>
      <c r="C228">
        <v>1</v>
      </c>
      <c r="D228" t="s">
        <v>343</v>
      </c>
      <c r="E228">
        <v>69.880600000000001</v>
      </c>
      <c r="F228">
        <v>144</v>
      </c>
      <c r="G228">
        <v>68.509799999999998</v>
      </c>
      <c r="H228">
        <v>173</v>
      </c>
      <c r="I228">
        <v>102.94199999999999</v>
      </c>
      <c r="J228">
        <v>141</v>
      </c>
      <c r="K228">
        <v>100.718</v>
      </c>
      <c r="L228">
        <v>202</v>
      </c>
      <c r="M228">
        <v>102.499</v>
      </c>
      <c r="N228">
        <v>207</v>
      </c>
      <c r="O228">
        <v>107.411</v>
      </c>
      <c r="P228">
        <v>283</v>
      </c>
      <c r="Q228">
        <v>-6.6938399999999998</v>
      </c>
      <c r="R228">
        <v>236</v>
      </c>
      <c r="S228">
        <f t="shared" si="75"/>
        <v>-9.577765502872039E-2</v>
      </c>
      <c r="T228">
        <f t="shared" si="76"/>
        <v>230</v>
      </c>
      <c r="U228">
        <f t="shared" si="77"/>
        <v>708876.8792864345</v>
      </c>
      <c r="V228">
        <f t="shared" si="78"/>
        <v>184</v>
      </c>
      <c r="W228">
        <f t="shared" si="79"/>
        <v>25.428537956591079</v>
      </c>
      <c r="X228">
        <f t="shared" si="80"/>
        <v>260</v>
      </c>
      <c r="Y228">
        <f t="shared" si="81"/>
        <v>245</v>
      </c>
      <c r="Z228">
        <v>0.34399999999999997</v>
      </c>
      <c r="AA228">
        <f t="shared" si="82"/>
        <v>214</v>
      </c>
      <c r="AB228">
        <v>0.2792</v>
      </c>
      <c r="AC228">
        <f t="shared" si="83"/>
        <v>0.31159999999999999</v>
      </c>
      <c r="AD228">
        <f t="shared" si="84"/>
        <v>245</v>
      </c>
      <c r="AE228">
        <v>0.2792</v>
      </c>
      <c r="AF228">
        <f t="shared" si="85"/>
        <v>251</v>
      </c>
      <c r="AG228">
        <v>0.29659999999999997</v>
      </c>
      <c r="AH228">
        <f t="shared" si="86"/>
        <v>231</v>
      </c>
      <c r="AI228">
        <f t="shared" si="87"/>
        <v>231</v>
      </c>
      <c r="AJ228">
        <f>IF(C228=1,(AI228/Z228),REF)</f>
        <v>671.51162790697674</v>
      </c>
      <c r="AK228">
        <f t="shared" si="88"/>
        <v>219</v>
      </c>
      <c r="AL228">
        <f>IF(B228=1,(AI228/AC228),REF)</f>
        <v>741.33504492939664</v>
      </c>
      <c r="AM228">
        <f t="shared" si="89"/>
        <v>238</v>
      </c>
      <c r="AN228">
        <f t="shared" si="90"/>
        <v>219</v>
      </c>
      <c r="AO228" t="str">
        <f t="shared" si="91"/>
        <v>UNC Asheville</v>
      </c>
      <c r="AP228">
        <f t="shared" si="92"/>
        <v>0.18724131977552833</v>
      </c>
      <c r="AQ228">
        <f t="shared" si="93"/>
        <v>0.16792087081926646</v>
      </c>
      <c r="AR228">
        <f t="shared" si="94"/>
        <v>0.50090883536468311</v>
      </c>
      <c r="AS228" t="str">
        <f t="shared" si="95"/>
        <v>UNC Asheville</v>
      </c>
      <c r="AT228">
        <f t="shared" si="96"/>
        <v>227</v>
      </c>
      <c r="AU228">
        <f t="shared" si="97"/>
        <v>230.33333333333334</v>
      </c>
      <c r="AV228">
        <v>232</v>
      </c>
      <c r="AW228" t="str">
        <f t="shared" si="98"/>
        <v>UNC Asheville</v>
      </c>
      <c r="AX228" t="str">
        <f t="shared" si="99"/>
        <v/>
      </c>
      <c r="AY228">
        <v>227</v>
      </c>
    </row>
    <row r="229" spans="2:51">
      <c r="B229">
        <v>1</v>
      </c>
      <c r="C229">
        <v>1</v>
      </c>
      <c r="D229" t="s">
        <v>209</v>
      </c>
      <c r="E229">
        <v>74.425899999999999</v>
      </c>
      <c r="F229">
        <v>14</v>
      </c>
      <c r="G229">
        <v>74.478700000000003</v>
      </c>
      <c r="H229">
        <v>6</v>
      </c>
      <c r="I229">
        <v>100.429</v>
      </c>
      <c r="J229">
        <v>185</v>
      </c>
      <c r="K229">
        <v>98.916300000000007</v>
      </c>
      <c r="L229">
        <v>237</v>
      </c>
      <c r="M229">
        <v>98.2821</v>
      </c>
      <c r="N229">
        <v>87</v>
      </c>
      <c r="O229">
        <v>104.77800000000001</v>
      </c>
      <c r="P229">
        <v>229</v>
      </c>
      <c r="Q229">
        <v>-5.8613</v>
      </c>
      <c r="R229">
        <v>227</v>
      </c>
      <c r="S229">
        <f t="shared" si="75"/>
        <v>-7.8758872919239123E-2</v>
      </c>
      <c r="T229">
        <f t="shared" si="76"/>
        <v>218</v>
      </c>
      <c r="U229">
        <f t="shared" si="77"/>
        <v>728215.33663444337</v>
      </c>
      <c r="V229">
        <f t="shared" si="78"/>
        <v>156</v>
      </c>
      <c r="W229">
        <f t="shared" si="79"/>
        <v>22.946057204007897</v>
      </c>
      <c r="X229">
        <f t="shared" si="80"/>
        <v>136</v>
      </c>
      <c r="Y229">
        <f t="shared" si="81"/>
        <v>177</v>
      </c>
      <c r="Z229">
        <v>0.24210000000000001</v>
      </c>
      <c r="AA229">
        <f t="shared" si="82"/>
        <v>263</v>
      </c>
      <c r="AB229">
        <v>0.56810000000000005</v>
      </c>
      <c r="AC229">
        <f t="shared" si="83"/>
        <v>0.40510000000000002</v>
      </c>
      <c r="AD229">
        <f t="shared" si="84"/>
        <v>200</v>
      </c>
      <c r="AE229">
        <v>0.19309999999999999</v>
      </c>
      <c r="AF229">
        <f t="shared" si="85"/>
        <v>274</v>
      </c>
      <c r="AG229">
        <v>0.27060000000000001</v>
      </c>
      <c r="AH229">
        <f t="shared" si="86"/>
        <v>241</v>
      </c>
      <c r="AI229">
        <f t="shared" si="87"/>
        <v>211</v>
      </c>
      <c r="AJ229">
        <f>IF(C229=1,(AI229/Z229),REF)</f>
        <v>871.54068566707963</v>
      </c>
      <c r="AK229">
        <f t="shared" si="88"/>
        <v>245</v>
      </c>
      <c r="AL229">
        <f>IF(B229=1,(AI229/AC229),REF)</f>
        <v>520.85904714885214</v>
      </c>
      <c r="AM229">
        <f t="shared" si="89"/>
        <v>204</v>
      </c>
      <c r="AN229">
        <f t="shared" si="90"/>
        <v>200</v>
      </c>
      <c r="AO229" t="str">
        <f t="shared" si="91"/>
        <v>Monmouth</v>
      </c>
      <c r="AP229">
        <f t="shared" si="92"/>
        <v>0.12838510115643506</v>
      </c>
      <c r="AQ229">
        <f t="shared" si="93"/>
        <v>0.22615120380653059</v>
      </c>
      <c r="AR229">
        <f t="shared" si="94"/>
        <v>0.50055555728134582</v>
      </c>
      <c r="AS229" t="str">
        <f t="shared" si="95"/>
        <v>Monmouth</v>
      </c>
      <c r="AT229">
        <f t="shared" si="96"/>
        <v>228</v>
      </c>
      <c r="AU229">
        <f t="shared" si="97"/>
        <v>209.33333333333334</v>
      </c>
      <c r="AV229">
        <v>212</v>
      </c>
      <c r="AW229" t="str">
        <f t="shared" si="98"/>
        <v>Monmouth</v>
      </c>
      <c r="AX229" t="str">
        <f t="shared" si="99"/>
        <v/>
      </c>
      <c r="AY229">
        <v>228</v>
      </c>
    </row>
    <row r="230" spans="2:51">
      <c r="B230">
        <v>1</v>
      </c>
      <c r="C230">
        <v>1</v>
      </c>
      <c r="D230" t="s">
        <v>46</v>
      </c>
      <c r="E230">
        <v>66.067899999999995</v>
      </c>
      <c r="F230">
        <v>308</v>
      </c>
      <c r="G230">
        <v>65.682500000000005</v>
      </c>
      <c r="H230">
        <v>310</v>
      </c>
      <c r="I230">
        <v>100.327</v>
      </c>
      <c r="J230">
        <v>189</v>
      </c>
      <c r="K230">
        <v>99.399799999999999</v>
      </c>
      <c r="L230">
        <v>227</v>
      </c>
      <c r="M230">
        <v>101.33</v>
      </c>
      <c r="N230">
        <v>165</v>
      </c>
      <c r="O230">
        <v>103.738</v>
      </c>
      <c r="P230">
        <v>205</v>
      </c>
      <c r="Q230">
        <v>-4.33805</v>
      </c>
      <c r="R230">
        <v>209</v>
      </c>
      <c r="S230">
        <f t="shared" si="75"/>
        <v>-6.566274998902645E-2</v>
      </c>
      <c r="T230">
        <f t="shared" si="76"/>
        <v>208</v>
      </c>
      <c r="U230">
        <f t="shared" si="77"/>
        <v>652772.00958693866</v>
      </c>
      <c r="V230">
        <f t="shared" si="78"/>
        <v>259</v>
      </c>
      <c r="W230">
        <f t="shared" si="79"/>
        <v>25.439588997113692</v>
      </c>
      <c r="X230">
        <f t="shared" si="80"/>
        <v>261</v>
      </c>
      <c r="Y230">
        <f t="shared" si="81"/>
        <v>234.5</v>
      </c>
      <c r="Z230">
        <v>0.29289999999999999</v>
      </c>
      <c r="AA230">
        <f t="shared" si="82"/>
        <v>239</v>
      </c>
      <c r="AB230">
        <v>0.42199999999999999</v>
      </c>
      <c r="AC230">
        <f t="shared" si="83"/>
        <v>0.35744999999999999</v>
      </c>
      <c r="AD230">
        <f t="shared" si="84"/>
        <v>216</v>
      </c>
      <c r="AE230">
        <v>0.37190000000000001</v>
      </c>
      <c r="AF230">
        <f t="shared" si="85"/>
        <v>207</v>
      </c>
      <c r="AG230">
        <v>0.28899999999999998</v>
      </c>
      <c r="AH230">
        <f t="shared" si="86"/>
        <v>236</v>
      </c>
      <c r="AI230">
        <f t="shared" si="87"/>
        <v>226.75</v>
      </c>
      <c r="AJ230">
        <f>IF(C230=1,(AI230/Z230),REF)</f>
        <v>774.1550017070673</v>
      </c>
      <c r="AK230">
        <f t="shared" si="88"/>
        <v>236</v>
      </c>
      <c r="AL230">
        <f>IF(B230=1,(AI230/AC230),REF)</f>
        <v>634.35445516855509</v>
      </c>
      <c r="AM230">
        <f t="shared" si="89"/>
        <v>220</v>
      </c>
      <c r="AN230">
        <f t="shared" si="90"/>
        <v>216</v>
      </c>
      <c r="AO230" t="str">
        <f t="shared" si="91"/>
        <v>Appalachian St.</v>
      </c>
      <c r="AP230">
        <f t="shared" si="92"/>
        <v>0.15717562068117016</v>
      </c>
      <c r="AQ230">
        <f t="shared" si="93"/>
        <v>0.19565492475845678</v>
      </c>
      <c r="AR230">
        <f t="shared" si="94"/>
        <v>0.49959084595579012</v>
      </c>
      <c r="AS230" t="str">
        <f t="shared" si="95"/>
        <v>Appalachian St.</v>
      </c>
      <c r="AT230">
        <f t="shared" si="96"/>
        <v>229</v>
      </c>
      <c r="AU230">
        <f t="shared" si="97"/>
        <v>220.33333333333334</v>
      </c>
      <c r="AV230">
        <v>220</v>
      </c>
      <c r="AW230" t="str">
        <f t="shared" si="98"/>
        <v>Appalachian St.</v>
      </c>
      <c r="AX230" t="str">
        <f t="shared" si="99"/>
        <v/>
      </c>
      <c r="AY230">
        <v>229</v>
      </c>
    </row>
    <row r="231" spans="2:51">
      <c r="B231">
        <v>1</v>
      </c>
      <c r="C231">
        <v>1</v>
      </c>
      <c r="D231" t="s">
        <v>176</v>
      </c>
      <c r="E231">
        <v>74.302800000000005</v>
      </c>
      <c r="F231">
        <v>16</v>
      </c>
      <c r="G231">
        <v>74.059700000000007</v>
      </c>
      <c r="H231">
        <v>7</v>
      </c>
      <c r="I231">
        <v>96.828999999999994</v>
      </c>
      <c r="J231">
        <v>260</v>
      </c>
      <c r="K231">
        <v>97.0017</v>
      </c>
      <c r="L231">
        <v>267</v>
      </c>
      <c r="M231">
        <v>104.26</v>
      </c>
      <c r="N231">
        <v>243</v>
      </c>
      <c r="O231">
        <v>105.036</v>
      </c>
      <c r="P231">
        <v>235</v>
      </c>
      <c r="Q231">
        <v>-8.0340600000000002</v>
      </c>
      <c r="R231">
        <v>252</v>
      </c>
      <c r="S231">
        <f t="shared" si="75"/>
        <v>-0.10812916875272535</v>
      </c>
      <c r="T231">
        <f t="shared" si="76"/>
        <v>244</v>
      </c>
      <c r="U231">
        <f t="shared" si="77"/>
        <v>699139.55047817517</v>
      </c>
      <c r="V231">
        <f t="shared" si="78"/>
        <v>201</v>
      </c>
      <c r="W231">
        <f t="shared" si="79"/>
        <v>23.07469128621246</v>
      </c>
      <c r="X231">
        <f t="shared" si="80"/>
        <v>142</v>
      </c>
      <c r="Y231">
        <f t="shared" si="81"/>
        <v>193</v>
      </c>
      <c r="Z231">
        <v>0.33229999999999998</v>
      </c>
      <c r="AA231">
        <f t="shared" si="82"/>
        <v>220</v>
      </c>
      <c r="AB231">
        <v>0.29570000000000002</v>
      </c>
      <c r="AC231">
        <f t="shared" si="83"/>
        <v>0.314</v>
      </c>
      <c r="AD231">
        <f t="shared" si="84"/>
        <v>240</v>
      </c>
      <c r="AE231">
        <v>0.49830000000000002</v>
      </c>
      <c r="AF231">
        <f t="shared" si="85"/>
        <v>166</v>
      </c>
      <c r="AG231">
        <v>0.1517</v>
      </c>
      <c r="AH231">
        <f t="shared" si="86"/>
        <v>306</v>
      </c>
      <c r="AI231">
        <f t="shared" si="87"/>
        <v>225</v>
      </c>
      <c r="AJ231">
        <f>IF(C231=1,(AI231/Z231),REF)</f>
        <v>677.09900692145652</v>
      </c>
      <c r="AK231">
        <f t="shared" si="88"/>
        <v>222</v>
      </c>
      <c r="AL231">
        <f>IF(B231=1,(AI231/AC231),REF)</f>
        <v>716.56050955414014</v>
      </c>
      <c r="AM231">
        <f t="shared" si="89"/>
        <v>233</v>
      </c>
      <c r="AN231">
        <f t="shared" si="90"/>
        <v>222</v>
      </c>
      <c r="AO231" t="str">
        <f t="shared" si="91"/>
        <v>Long Beach St.</v>
      </c>
      <c r="AP231">
        <f t="shared" si="92"/>
        <v>0.18072312529781254</v>
      </c>
      <c r="AQ231">
        <f t="shared" si="93"/>
        <v>0.16979036539239073</v>
      </c>
      <c r="AR231">
        <f t="shared" si="94"/>
        <v>0.49827591680070349</v>
      </c>
      <c r="AS231" t="str">
        <f t="shared" si="95"/>
        <v>Long Beach St.</v>
      </c>
      <c r="AT231">
        <f t="shared" si="96"/>
        <v>230</v>
      </c>
      <c r="AU231">
        <f t="shared" si="97"/>
        <v>230.66666666666666</v>
      </c>
      <c r="AV231">
        <v>237</v>
      </c>
      <c r="AW231" t="str">
        <f t="shared" si="98"/>
        <v>Long Beach St.</v>
      </c>
      <c r="AX231" t="str">
        <f t="shared" si="99"/>
        <v/>
      </c>
      <c r="AY231">
        <v>230</v>
      </c>
    </row>
    <row r="232" spans="2:51">
      <c r="B232">
        <v>1</v>
      </c>
      <c r="C232">
        <v>1</v>
      </c>
      <c r="D232" t="s">
        <v>345</v>
      </c>
      <c r="E232">
        <v>70.028300000000002</v>
      </c>
      <c r="F232">
        <v>135</v>
      </c>
      <c r="G232">
        <v>69.322599999999994</v>
      </c>
      <c r="H232">
        <v>130</v>
      </c>
      <c r="I232">
        <v>104.911</v>
      </c>
      <c r="J232">
        <v>94</v>
      </c>
      <c r="K232">
        <v>102.07299999999999</v>
      </c>
      <c r="L232">
        <v>173</v>
      </c>
      <c r="M232">
        <v>105.07899999999999</v>
      </c>
      <c r="N232">
        <v>261</v>
      </c>
      <c r="O232">
        <v>109.036</v>
      </c>
      <c r="P232">
        <v>309</v>
      </c>
      <c r="Q232">
        <v>-6.9629599999999998</v>
      </c>
      <c r="R232">
        <v>239</v>
      </c>
      <c r="S232">
        <f t="shared" si="75"/>
        <v>-9.9431229945607824E-2</v>
      </c>
      <c r="T232">
        <f t="shared" si="76"/>
        <v>232</v>
      </c>
      <c r="U232">
        <f t="shared" si="77"/>
        <v>729617.66782441072</v>
      </c>
      <c r="V232">
        <f t="shared" si="78"/>
        <v>154</v>
      </c>
      <c r="W232">
        <f t="shared" si="79"/>
        <v>25.991914753097063</v>
      </c>
      <c r="X232">
        <f t="shared" si="80"/>
        <v>286</v>
      </c>
      <c r="Y232">
        <f t="shared" si="81"/>
        <v>259</v>
      </c>
      <c r="Z232">
        <v>0.3281</v>
      </c>
      <c r="AA232">
        <f t="shared" si="82"/>
        <v>225</v>
      </c>
      <c r="AB232">
        <v>0.31030000000000002</v>
      </c>
      <c r="AC232">
        <f t="shared" si="83"/>
        <v>0.31920000000000004</v>
      </c>
      <c r="AD232">
        <f t="shared" si="84"/>
        <v>237</v>
      </c>
      <c r="AE232">
        <v>1.5900000000000001E-2</v>
      </c>
      <c r="AF232">
        <f t="shared" si="85"/>
        <v>342</v>
      </c>
      <c r="AG232">
        <v>0.51700000000000002</v>
      </c>
      <c r="AH232">
        <f t="shared" si="86"/>
        <v>157</v>
      </c>
      <c r="AI232">
        <f t="shared" si="87"/>
        <v>230.16666666666666</v>
      </c>
      <c r="AJ232">
        <f>IF(C232=1,(AI232/Z232),REF)</f>
        <v>701.51376612821286</v>
      </c>
      <c r="AK232">
        <f t="shared" si="88"/>
        <v>228</v>
      </c>
      <c r="AL232">
        <f>IF(B232=1,(AI232/AC232),REF)</f>
        <v>721.07351712614854</v>
      </c>
      <c r="AM232">
        <f t="shared" si="89"/>
        <v>235</v>
      </c>
      <c r="AN232">
        <f t="shared" si="90"/>
        <v>228</v>
      </c>
      <c r="AO232" t="str">
        <f t="shared" si="91"/>
        <v>UNC Wilmington</v>
      </c>
      <c r="AP232">
        <f t="shared" si="92"/>
        <v>0.17780796657701756</v>
      </c>
      <c r="AQ232">
        <f t="shared" si="93"/>
        <v>0.1724938477792288</v>
      </c>
      <c r="AR232">
        <f t="shared" si="94"/>
        <v>0.49815553075335173</v>
      </c>
      <c r="AS232" t="str">
        <f t="shared" si="95"/>
        <v>UNC Wilmington</v>
      </c>
      <c r="AT232">
        <f t="shared" si="96"/>
        <v>231</v>
      </c>
      <c r="AU232">
        <f t="shared" si="97"/>
        <v>232</v>
      </c>
      <c r="AV232">
        <v>233</v>
      </c>
      <c r="AW232" t="str">
        <f t="shared" si="98"/>
        <v>UNC Wilmington</v>
      </c>
      <c r="AX232" t="str">
        <f t="shared" si="99"/>
        <v/>
      </c>
      <c r="AY232">
        <v>231</v>
      </c>
    </row>
    <row r="233" spans="2:51">
      <c r="B233">
        <v>1</v>
      </c>
      <c r="C233">
        <v>1</v>
      </c>
      <c r="D233" t="s">
        <v>246</v>
      </c>
      <c r="E233">
        <v>70.657200000000003</v>
      </c>
      <c r="F233">
        <v>105</v>
      </c>
      <c r="G233">
        <v>69.956500000000005</v>
      </c>
      <c r="H233">
        <v>101</v>
      </c>
      <c r="I233">
        <v>102.752</v>
      </c>
      <c r="J233">
        <v>144</v>
      </c>
      <c r="K233">
        <v>104.217</v>
      </c>
      <c r="L233">
        <v>127</v>
      </c>
      <c r="M233">
        <v>111.426</v>
      </c>
      <c r="N233">
        <v>333</v>
      </c>
      <c r="O233">
        <v>108.447</v>
      </c>
      <c r="P233">
        <v>299</v>
      </c>
      <c r="Q233">
        <v>-4.2297000000000002</v>
      </c>
      <c r="R233">
        <v>207</v>
      </c>
      <c r="S233">
        <f t="shared" si="75"/>
        <v>-5.9866510419320375E-2</v>
      </c>
      <c r="T233">
        <f t="shared" si="76"/>
        <v>203</v>
      </c>
      <c r="U233">
        <f t="shared" si="77"/>
        <v>767420.78575609089</v>
      </c>
      <c r="V233">
        <f t="shared" si="78"/>
        <v>116</v>
      </c>
      <c r="W233">
        <f t="shared" si="79"/>
        <v>25.538280031534903</v>
      </c>
      <c r="X233">
        <f t="shared" si="80"/>
        <v>269</v>
      </c>
      <c r="Y233">
        <f t="shared" si="81"/>
        <v>236</v>
      </c>
      <c r="Z233">
        <v>0.30549999999999999</v>
      </c>
      <c r="AA233">
        <f t="shared" si="82"/>
        <v>236</v>
      </c>
      <c r="AB233">
        <v>0.35560000000000003</v>
      </c>
      <c r="AC233">
        <f t="shared" si="83"/>
        <v>0.33055000000000001</v>
      </c>
      <c r="AD233">
        <f t="shared" si="84"/>
        <v>229</v>
      </c>
      <c r="AE233">
        <v>0.43440000000000001</v>
      </c>
      <c r="AF233">
        <f t="shared" si="85"/>
        <v>185</v>
      </c>
      <c r="AG233">
        <v>0.17960000000000001</v>
      </c>
      <c r="AH233">
        <f t="shared" si="86"/>
        <v>290</v>
      </c>
      <c r="AI233">
        <f t="shared" si="87"/>
        <v>209.83333333333334</v>
      </c>
      <c r="AJ233">
        <f>IF(C233=1,(AI233/Z233),REF)</f>
        <v>686.85215493726139</v>
      </c>
      <c r="AK233">
        <f t="shared" si="88"/>
        <v>223</v>
      </c>
      <c r="AL233">
        <f>IF(B233=1,(AI233/AC233),REF)</f>
        <v>634.80058488377961</v>
      </c>
      <c r="AM233">
        <f t="shared" si="89"/>
        <v>221</v>
      </c>
      <c r="AN233">
        <f t="shared" si="90"/>
        <v>221</v>
      </c>
      <c r="AO233" t="str">
        <f t="shared" si="91"/>
        <v>Oakland</v>
      </c>
      <c r="AP233">
        <f t="shared" si="92"/>
        <v>0.16591035509112165</v>
      </c>
      <c r="AQ233">
        <f t="shared" si="93"/>
        <v>0.18091813891061356</v>
      </c>
      <c r="AR233">
        <f t="shared" si="94"/>
        <v>0.49617389340861495</v>
      </c>
      <c r="AS233" t="str">
        <f t="shared" si="95"/>
        <v>Oakland</v>
      </c>
      <c r="AT233">
        <f t="shared" si="96"/>
        <v>232</v>
      </c>
      <c r="AU233">
        <f t="shared" si="97"/>
        <v>227.33333333333334</v>
      </c>
      <c r="AV233">
        <v>234</v>
      </c>
      <c r="AW233" t="str">
        <f t="shared" si="98"/>
        <v>Oakland</v>
      </c>
      <c r="AX233" t="str">
        <f t="shared" si="99"/>
        <v/>
      </c>
      <c r="AY233">
        <v>232</v>
      </c>
    </row>
    <row r="234" spans="2:51">
      <c r="B234">
        <v>1</v>
      </c>
      <c r="C234">
        <v>1</v>
      </c>
      <c r="D234" t="s">
        <v>370</v>
      </c>
      <c r="E234">
        <v>72.067400000000006</v>
      </c>
      <c r="F234">
        <v>57</v>
      </c>
      <c r="G234">
        <v>70.807500000000005</v>
      </c>
      <c r="H234">
        <v>77</v>
      </c>
      <c r="I234">
        <v>100.00700000000001</v>
      </c>
      <c r="J234">
        <v>196</v>
      </c>
      <c r="K234">
        <v>99.851799999999997</v>
      </c>
      <c r="L234">
        <v>219</v>
      </c>
      <c r="M234">
        <v>107.82</v>
      </c>
      <c r="N234">
        <v>300</v>
      </c>
      <c r="O234">
        <v>106.581</v>
      </c>
      <c r="P234">
        <v>269</v>
      </c>
      <c r="Q234">
        <v>-6.72905</v>
      </c>
      <c r="R234">
        <v>237</v>
      </c>
      <c r="S234">
        <f t="shared" si="75"/>
        <v>-9.3373702950293819E-2</v>
      </c>
      <c r="T234">
        <f t="shared" si="76"/>
        <v>229</v>
      </c>
      <c r="U234">
        <f t="shared" si="77"/>
        <v>718539.50509760238</v>
      </c>
      <c r="V234">
        <f t="shared" si="78"/>
        <v>167</v>
      </c>
      <c r="W234">
        <f t="shared" si="79"/>
        <v>24.352794891210472</v>
      </c>
      <c r="X234">
        <f t="shared" si="80"/>
        <v>206</v>
      </c>
      <c r="Y234">
        <f t="shared" si="81"/>
        <v>217.5</v>
      </c>
      <c r="Z234">
        <v>0.33029999999999998</v>
      </c>
      <c r="AA234">
        <f t="shared" si="82"/>
        <v>221</v>
      </c>
      <c r="AB234">
        <v>0.28170000000000001</v>
      </c>
      <c r="AC234">
        <f t="shared" si="83"/>
        <v>0.30599999999999999</v>
      </c>
      <c r="AD234">
        <f t="shared" si="84"/>
        <v>248</v>
      </c>
      <c r="AE234">
        <v>0.28589999999999999</v>
      </c>
      <c r="AF234">
        <f t="shared" si="85"/>
        <v>248</v>
      </c>
      <c r="AG234">
        <v>0.42370000000000002</v>
      </c>
      <c r="AH234">
        <f t="shared" si="86"/>
        <v>188</v>
      </c>
      <c r="AI234">
        <f t="shared" si="87"/>
        <v>216.25</v>
      </c>
      <c r="AJ234">
        <f>IF(C234=1,(AI234/Z234),REF)</f>
        <v>654.70784135634278</v>
      </c>
      <c r="AK234">
        <f t="shared" si="88"/>
        <v>217</v>
      </c>
      <c r="AL234">
        <f>IF(B234=1,(AI234/AC234),REF)</f>
        <v>706.69934640522877</v>
      </c>
      <c r="AM234">
        <f t="shared" si="89"/>
        <v>230</v>
      </c>
      <c r="AN234">
        <f t="shared" si="90"/>
        <v>217</v>
      </c>
      <c r="AO234" t="str">
        <f t="shared" si="91"/>
        <v>Western Carolina</v>
      </c>
      <c r="AP234">
        <f t="shared" si="92"/>
        <v>0.18024051690320478</v>
      </c>
      <c r="AQ234">
        <f t="shared" si="93"/>
        <v>0.16569394546679359</v>
      </c>
      <c r="AR234">
        <f t="shared" si="94"/>
        <v>0.49566189548833461</v>
      </c>
      <c r="AS234" t="str">
        <f t="shared" si="95"/>
        <v>Western Carolina</v>
      </c>
      <c r="AT234">
        <f t="shared" si="96"/>
        <v>233</v>
      </c>
      <c r="AU234">
        <f t="shared" si="97"/>
        <v>232.66666666666666</v>
      </c>
      <c r="AV234">
        <v>242</v>
      </c>
      <c r="AW234" t="str">
        <f t="shared" si="98"/>
        <v>Western Carolina</v>
      </c>
      <c r="AX234" t="str">
        <f t="shared" si="99"/>
        <v/>
      </c>
      <c r="AY234">
        <v>233</v>
      </c>
    </row>
    <row r="235" spans="2:51">
      <c r="B235">
        <v>1</v>
      </c>
      <c r="C235">
        <v>1</v>
      </c>
      <c r="D235" t="s">
        <v>281</v>
      </c>
      <c r="E235">
        <v>74.373599999999996</v>
      </c>
      <c r="F235">
        <v>15</v>
      </c>
      <c r="G235">
        <v>72.987200000000001</v>
      </c>
      <c r="H235">
        <v>18</v>
      </c>
      <c r="I235">
        <v>95.218500000000006</v>
      </c>
      <c r="J235">
        <v>285</v>
      </c>
      <c r="K235">
        <v>96.412300000000002</v>
      </c>
      <c r="L235">
        <v>276</v>
      </c>
      <c r="M235">
        <v>105.062</v>
      </c>
      <c r="N235">
        <v>259</v>
      </c>
      <c r="O235">
        <v>105.65300000000001</v>
      </c>
      <c r="P235">
        <v>250</v>
      </c>
      <c r="Q235">
        <v>-9.2407800000000009</v>
      </c>
      <c r="R235">
        <v>262</v>
      </c>
      <c r="S235">
        <f t="shared" si="75"/>
        <v>-0.1242470446502523</v>
      </c>
      <c r="T235">
        <f t="shared" si="76"/>
        <v>255</v>
      </c>
      <c r="U235">
        <f t="shared" si="77"/>
        <v>691327.2736379659</v>
      </c>
      <c r="V235">
        <f t="shared" si="78"/>
        <v>211</v>
      </c>
      <c r="W235">
        <f t="shared" si="79"/>
        <v>23.269772081110489</v>
      </c>
      <c r="X235">
        <f t="shared" si="80"/>
        <v>157</v>
      </c>
      <c r="Y235">
        <f t="shared" si="81"/>
        <v>206</v>
      </c>
      <c r="Z235">
        <v>0.31530000000000002</v>
      </c>
      <c r="AA235">
        <f t="shared" si="82"/>
        <v>231</v>
      </c>
      <c r="AB235">
        <v>0.32479999999999998</v>
      </c>
      <c r="AC235">
        <f t="shared" si="83"/>
        <v>0.32005</v>
      </c>
      <c r="AD235">
        <f t="shared" si="84"/>
        <v>235</v>
      </c>
      <c r="AE235">
        <v>0.12759999999999999</v>
      </c>
      <c r="AF235">
        <f t="shared" si="85"/>
        <v>313</v>
      </c>
      <c r="AG235">
        <v>0.39989999999999998</v>
      </c>
      <c r="AH235">
        <f t="shared" si="86"/>
        <v>199</v>
      </c>
      <c r="AI235">
        <f t="shared" si="87"/>
        <v>236.5</v>
      </c>
      <c r="AJ235">
        <f>IF(C235=1,(AI235/Z235),REF)</f>
        <v>750.07928956549313</v>
      </c>
      <c r="AK235">
        <f t="shared" si="88"/>
        <v>235</v>
      </c>
      <c r="AL235">
        <f>IF(B235=1,(AI235/AC235),REF)</f>
        <v>738.94703952507416</v>
      </c>
      <c r="AM235">
        <f t="shared" si="89"/>
        <v>237</v>
      </c>
      <c r="AN235">
        <f t="shared" si="90"/>
        <v>235</v>
      </c>
      <c r="AO235" t="str">
        <f t="shared" si="91"/>
        <v>Samford</v>
      </c>
      <c r="AP235">
        <f t="shared" si="92"/>
        <v>0.16973126893419355</v>
      </c>
      <c r="AQ235">
        <f t="shared" si="93"/>
        <v>0.17253022236236262</v>
      </c>
      <c r="AR235">
        <f t="shared" si="94"/>
        <v>0.49355006911617089</v>
      </c>
      <c r="AS235" t="str">
        <f t="shared" si="95"/>
        <v>Samford</v>
      </c>
      <c r="AT235">
        <f t="shared" si="96"/>
        <v>234</v>
      </c>
      <c r="AU235">
        <f t="shared" si="97"/>
        <v>234.66666666666666</v>
      </c>
      <c r="AV235">
        <v>239</v>
      </c>
      <c r="AW235" t="str">
        <f t="shared" si="98"/>
        <v>Samford</v>
      </c>
      <c r="AX235" t="str">
        <f t="shared" si="99"/>
        <v/>
      </c>
      <c r="AY235">
        <v>234</v>
      </c>
    </row>
    <row r="236" spans="2:51">
      <c r="B236">
        <v>1</v>
      </c>
      <c r="C236">
        <v>1</v>
      </c>
      <c r="D236" t="s">
        <v>311</v>
      </c>
      <c r="E236">
        <v>67.546199999999999</v>
      </c>
      <c r="F236">
        <v>252</v>
      </c>
      <c r="G236">
        <v>66.749700000000004</v>
      </c>
      <c r="H236">
        <v>267</v>
      </c>
      <c r="I236">
        <v>95.771000000000001</v>
      </c>
      <c r="J236">
        <v>275</v>
      </c>
      <c r="K236">
        <v>94.7316</v>
      </c>
      <c r="L236">
        <v>297</v>
      </c>
      <c r="M236">
        <v>97.675200000000004</v>
      </c>
      <c r="N236">
        <v>74</v>
      </c>
      <c r="O236">
        <v>100.92700000000001</v>
      </c>
      <c r="P236">
        <v>150</v>
      </c>
      <c r="Q236">
        <v>-6.1952600000000002</v>
      </c>
      <c r="R236">
        <v>230</v>
      </c>
      <c r="S236">
        <f t="shared" si="75"/>
        <v>-9.172092582558318E-2</v>
      </c>
      <c r="T236">
        <f t="shared" si="76"/>
        <v>226</v>
      </c>
      <c r="U236">
        <f t="shared" si="77"/>
        <v>606164.73491578153</v>
      </c>
      <c r="V236">
        <f t="shared" si="78"/>
        <v>299</v>
      </c>
      <c r="W236">
        <f t="shared" si="79"/>
        <v>23.812821758973666</v>
      </c>
      <c r="X236">
        <f t="shared" si="80"/>
        <v>178</v>
      </c>
      <c r="Y236">
        <f t="shared" si="81"/>
        <v>202</v>
      </c>
      <c r="Z236">
        <v>0.31290000000000001</v>
      </c>
      <c r="AA236">
        <f t="shared" si="82"/>
        <v>233</v>
      </c>
      <c r="AB236">
        <v>0.32250000000000001</v>
      </c>
      <c r="AC236">
        <f t="shared" si="83"/>
        <v>0.31769999999999998</v>
      </c>
      <c r="AD236">
        <f t="shared" si="84"/>
        <v>238</v>
      </c>
      <c r="AE236">
        <v>0.39539999999999997</v>
      </c>
      <c r="AF236">
        <f t="shared" si="85"/>
        <v>202</v>
      </c>
      <c r="AG236">
        <v>0.17469999999999999</v>
      </c>
      <c r="AH236">
        <f t="shared" si="86"/>
        <v>297</v>
      </c>
      <c r="AI236">
        <f t="shared" si="87"/>
        <v>244</v>
      </c>
      <c r="AJ236">
        <f>IF(C236=1,(AI236/Z236),REF)</f>
        <v>779.80185362735699</v>
      </c>
      <c r="AK236">
        <f t="shared" si="88"/>
        <v>237</v>
      </c>
      <c r="AL236">
        <f>IF(B236=1,(AI236/AC236),REF)</f>
        <v>768.02014479068305</v>
      </c>
      <c r="AM236">
        <f t="shared" si="89"/>
        <v>240</v>
      </c>
      <c r="AN236">
        <f t="shared" si="90"/>
        <v>237</v>
      </c>
      <c r="AO236" t="str">
        <f t="shared" si="91"/>
        <v>Stony Brook</v>
      </c>
      <c r="AP236">
        <f t="shared" si="92"/>
        <v>0.16778600809463978</v>
      </c>
      <c r="AQ236">
        <f t="shared" si="93"/>
        <v>0.17060377454772946</v>
      </c>
      <c r="AR236">
        <f t="shared" si="94"/>
        <v>0.49130920196141015</v>
      </c>
      <c r="AS236" t="str">
        <f t="shared" si="95"/>
        <v>Stony Brook</v>
      </c>
      <c r="AT236">
        <f t="shared" si="96"/>
        <v>235</v>
      </c>
      <c r="AU236">
        <f t="shared" si="97"/>
        <v>236.66666666666666</v>
      </c>
      <c r="AV236">
        <v>236</v>
      </c>
      <c r="AW236" t="str">
        <f t="shared" si="98"/>
        <v>Stony Brook</v>
      </c>
      <c r="AX236" t="str">
        <f t="shared" si="99"/>
        <v/>
      </c>
      <c r="AY236">
        <v>235</v>
      </c>
    </row>
    <row r="237" spans="2:51">
      <c r="B237">
        <v>1</v>
      </c>
      <c r="C237">
        <v>1</v>
      </c>
      <c r="D237" t="s">
        <v>175</v>
      </c>
      <c r="E237">
        <v>74.520099999999999</v>
      </c>
      <c r="F237">
        <v>11</v>
      </c>
      <c r="G237">
        <v>74.007800000000003</v>
      </c>
      <c r="H237">
        <v>8</v>
      </c>
      <c r="I237">
        <v>98.831599999999995</v>
      </c>
      <c r="J237">
        <v>217</v>
      </c>
      <c r="K237">
        <v>93.771900000000002</v>
      </c>
      <c r="L237">
        <v>305</v>
      </c>
      <c r="M237">
        <v>98.004000000000005</v>
      </c>
      <c r="N237">
        <v>80</v>
      </c>
      <c r="O237">
        <v>103.01900000000001</v>
      </c>
      <c r="P237">
        <v>194</v>
      </c>
      <c r="Q237">
        <v>-9.2468299999999992</v>
      </c>
      <c r="R237">
        <v>263</v>
      </c>
      <c r="S237">
        <f t="shared" si="75"/>
        <v>-0.12408866869475488</v>
      </c>
      <c r="T237">
        <f t="shared" si="76"/>
        <v>254</v>
      </c>
      <c r="U237">
        <f t="shared" si="77"/>
        <v>655267.85030746018</v>
      </c>
      <c r="V237">
        <f t="shared" si="78"/>
        <v>257</v>
      </c>
      <c r="W237">
        <f t="shared" si="79"/>
        <v>22.304592789034427</v>
      </c>
      <c r="X237">
        <f t="shared" si="80"/>
        <v>102</v>
      </c>
      <c r="Y237">
        <f t="shared" si="81"/>
        <v>178</v>
      </c>
      <c r="Z237">
        <v>0.32829999999999998</v>
      </c>
      <c r="AA237">
        <f t="shared" si="82"/>
        <v>224</v>
      </c>
      <c r="AB237">
        <v>0.26200000000000001</v>
      </c>
      <c r="AC237">
        <f t="shared" si="83"/>
        <v>0.29515000000000002</v>
      </c>
      <c r="AD237">
        <f t="shared" si="84"/>
        <v>253</v>
      </c>
      <c r="AE237">
        <v>0.2054</v>
      </c>
      <c r="AF237">
        <f t="shared" si="85"/>
        <v>271</v>
      </c>
      <c r="AG237">
        <v>0.26200000000000001</v>
      </c>
      <c r="AH237">
        <f t="shared" si="86"/>
        <v>248</v>
      </c>
      <c r="AI237">
        <f t="shared" si="87"/>
        <v>243.5</v>
      </c>
      <c r="AJ237">
        <f>IF(C237=1,(AI237/Z237),REF)</f>
        <v>741.69966494060316</v>
      </c>
      <c r="AK237">
        <f t="shared" si="88"/>
        <v>234</v>
      </c>
      <c r="AL237">
        <f>IF(B237=1,(AI237/AC237),REF)</f>
        <v>825.00423513467717</v>
      </c>
      <c r="AM237">
        <f t="shared" si="89"/>
        <v>250</v>
      </c>
      <c r="AN237">
        <f t="shared" si="90"/>
        <v>234</v>
      </c>
      <c r="AO237" t="str">
        <f t="shared" si="91"/>
        <v>LIU</v>
      </c>
      <c r="AP237">
        <f t="shared" si="92"/>
        <v>0.17692804520083319</v>
      </c>
      <c r="AQ237">
        <f t="shared" si="93"/>
        <v>0.15736416861518956</v>
      </c>
      <c r="AR237">
        <f t="shared" si="94"/>
        <v>0.48892079161832902</v>
      </c>
      <c r="AS237" t="str">
        <f t="shared" si="95"/>
        <v>LIU</v>
      </c>
      <c r="AT237">
        <f t="shared" si="96"/>
        <v>236</v>
      </c>
      <c r="AU237">
        <f t="shared" si="97"/>
        <v>241</v>
      </c>
      <c r="AV237">
        <v>241</v>
      </c>
      <c r="AW237" t="str">
        <f t="shared" si="98"/>
        <v>LIU</v>
      </c>
      <c r="AX237" t="str">
        <f t="shared" si="99"/>
        <v/>
      </c>
      <c r="AY237">
        <v>236</v>
      </c>
    </row>
    <row r="238" spans="2:51">
      <c r="B238">
        <v>1</v>
      </c>
      <c r="C238">
        <v>1</v>
      </c>
      <c r="D238" t="s">
        <v>98</v>
      </c>
      <c r="E238">
        <v>67.196399999999997</v>
      </c>
      <c r="F238">
        <v>268</v>
      </c>
      <c r="G238">
        <v>66.826300000000003</v>
      </c>
      <c r="H238">
        <v>260</v>
      </c>
      <c r="I238">
        <v>99.326700000000002</v>
      </c>
      <c r="J238">
        <v>207</v>
      </c>
      <c r="K238">
        <v>97.196200000000005</v>
      </c>
      <c r="L238">
        <v>261</v>
      </c>
      <c r="M238">
        <v>99.435699999999997</v>
      </c>
      <c r="N238">
        <v>121</v>
      </c>
      <c r="O238">
        <v>102.73699999999999</v>
      </c>
      <c r="P238">
        <v>187</v>
      </c>
      <c r="Q238">
        <v>-5.5409499999999996</v>
      </c>
      <c r="R238">
        <v>225</v>
      </c>
      <c r="S238">
        <f t="shared" si="75"/>
        <v>-8.2456798280860139E-2</v>
      </c>
      <c r="T238">
        <f t="shared" si="76"/>
        <v>222</v>
      </c>
      <c r="U238">
        <f t="shared" si="77"/>
        <v>634811.19742170803</v>
      </c>
      <c r="V238">
        <f t="shared" si="78"/>
        <v>271</v>
      </c>
      <c r="W238">
        <f t="shared" si="79"/>
        <v>24.627311356334065</v>
      </c>
      <c r="X238">
        <f t="shared" si="80"/>
        <v>221</v>
      </c>
      <c r="Y238">
        <f t="shared" si="81"/>
        <v>221.5</v>
      </c>
      <c r="Z238">
        <v>0.24510000000000001</v>
      </c>
      <c r="AA238">
        <f t="shared" si="82"/>
        <v>261</v>
      </c>
      <c r="AB238">
        <v>0.50190000000000001</v>
      </c>
      <c r="AC238">
        <f t="shared" si="83"/>
        <v>0.3735</v>
      </c>
      <c r="AD238">
        <f t="shared" si="84"/>
        <v>210</v>
      </c>
      <c r="AE238">
        <v>0.31169999999999998</v>
      </c>
      <c r="AF238">
        <f t="shared" si="85"/>
        <v>237</v>
      </c>
      <c r="AG238">
        <v>0.22750000000000001</v>
      </c>
      <c r="AH238">
        <f t="shared" si="86"/>
        <v>269</v>
      </c>
      <c r="AI238">
        <f t="shared" si="87"/>
        <v>238.41666666666666</v>
      </c>
      <c r="AJ238">
        <f>IF(C238=1,(AI238/Z238),REF)</f>
        <v>972.73221814225474</v>
      </c>
      <c r="AK238">
        <f t="shared" si="88"/>
        <v>255</v>
      </c>
      <c r="AL238">
        <f>IF(B238=1,(AI238/AC238),REF)</f>
        <v>638.33110218652382</v>
      </c>
      <c r="AM238">
        <f t="shared" si="89"/>
        <v>223</v>
      </c>
      <c r="AN238">
        <f t="shared" si="90"/>
        <v>210</v>
      </c>
      <c r="AO238" t="str">
        <f t="shared" si="91"/>
        <v>Delaware</v>
      </c>
      <c r="AP238">
        <f t="shared" si="92"/>
        <v>0.12855606956400439</v>
      </c>
      <c r="AQ238">
        <f t="shared" si="93"/>
        <v>0.20431238217135531</v>
      </c>
      <c r="AR238">
        <f t="shared" si="94"/>
        <v>0.48808679273514344</v>
      </c>
      <c r="AS238" t="str">
        <f t="shared" si="95"/>
        <v>Delaware</v>
      </c>
      <c r="AT238">
        <f t="shared" si="96"/>
        <v>237</v>
      </c>
      <c r="AU238">
        <f t="shared" si="97"/>
        <v>219</v>
      </c>
      <c r="AV238">
        <v>221</v>
      </c>
      <c r="AW238" t="str">
        <f t="shared" si="98"/>
        <v>Delaware</v>
      </c>
      <c r="AX238" t="str">
        <f t="shared" si="99"/>
        <v/>
      </c>
      <c r="AY238">
        <v>237</v>
      </c>
    </row>
    <row r="239" spans="2:51">
      <c r="B239">
        <v>1</v>
      </c>
      <c r="C239">
        <v>1</v>
      </c>
      <c r="D239" t="s">
        <v>310</v>
      </c>
      <c r="E239">
        <v>68.039100000000005</v>
      </c>
      <c r="F239">
        <v>223</v>
      </c>
      <c r="G239">
        <v>68.739800000000002</v>
      </c>
      <c r="H239">
        <v>159</v>
      </c>
      <c r="I239">
        <v>102.324</v>
      </c>
      <c r="J239">
        <v>152</v>
      </c>
      <c r="K239">
        <v>100.996</v>
      </c>
      <c r="L239">
        <v>194</v>
      </c>
      <c r="M239">
        <v>106.325</v>
      </c>
      <c r="N239">
        <v>281</v>
      </c>
      <c r="O239">
        <v>108.34699999999999</v>
      </c>
      <c r="P239">
        <v>296</v>
      </c>
      <c r="Q239">
        <v>-7.3513700000000002</v>
      </c>
      <c r="R239">
        <v>248</v>
      </c>
      <c r="S239">
        <f t="shared" si="75"/>
        <v>-0.10804081770628945</v>
      </c>
      <c r="T239">
        <f t="shared" si="76"/>
        <v>243</v>
      </c>
      <c r="U239">
        <f t="shared" si="77"/>
        <v>694011.88459582557</v>
      </c>
      <c r="V239">
        <f t="shared" si="78"/>
        <v>208</v>
      </c>
      <c r="W239">
        <f t="shared" si="79"/>
        <v>26.48185875696586</v>
      </c>
      <c r="X239">
        <f t="shared" si="80"/>
        <v>311</v>
      </c>
      <c r="Y239">
        <f t="shared" si="81"/>
        <v>277</v>
      </c>
      <c r="Z239">
        <v>0.28360000000000002</v>
      </c>
      <c r="AA239">
        <f t="shared" si="82"/>
        <v>247</v>
      </c>
      <c r="AB239">
        <v>0.3861</v>
      </c>
      <c r="AC239">
        <f t="shared" si="83"/>
        <v>0.33484999999999998</v>
      </c>
      <c r="AD239">
        <f t="shared" si="84"/>
        <v>227</v>
      </c>
      <c r="AE239">
        <v>0.33229999999999998</v>
      </c>
      <c r="AF239">
        <f t="shared" si="85"/>
        <v>224</v>
      </c>
      <c r="AG239">
        <v>0.1691</v>
      </c>
      <c r="AH239">
        <f t="shared" si="86"/>
        <v>299</v>
      </c>
      <c r="AI239">
        <f t="shared" si="87"/>
        <v>246.33333333333334</v>
      </c>
      <c r="AJ239">
        <f>IF(C239=1,(AI239/Z239),REF)</f>
        <v>868.59426422190882</v>
      </c>
      <c r="AK239">
        <f t="shared" si="88"/>
        <v>244</v>
      </c>
      <c r="AL239">
        <f>IF(B239=1,(AI239/AC239),REF)</f>
        <v>735.65277985167495</v>
      </c>
      <c r="AM239">
        <f t="shared" si="89"/>
        <v>236</v>
      </c>
      <c r="AN239">
        <f t="shared" si="90"/>
        <v>227</v>
      </c>
      <c r="AO239" t="str">
        <f t="shared" si="91"/>
        <v>Stetson</v>
      </c>
      <c r="AP239">
        <f t="shared" si="92"/>
        <v>0.15044339851092356</v>
      </c>
      <c r="AQ239">
        <f t="shared" si="93"/>
        <v>0.18058916798256891</v>
      </c>
      <c r="AR239">
        <f t="shared" si="94"/>
        <v>0.48700821847522957</v>
      </c>
      <c r="AS239" t="str">
        <f t="shared" si="95"/>
        <v>Stetson</v>
      </c>
      <c r="AT239">
        <f t="shared" si="96"/>
        <v>238</v>
      </c>
      <c r="AU239">
        <f t="shared" si="97"/>
        <v>230.66666666666666</v>
      </c>
      <c r="AV239">
        <v>235</v>
      </c>
      <c r="AW239" t="str">
        <f t="shared" si="98"/>
        <v>Stetson</v>
      </c>
      <c r="AX239" t="str">
        <f t="shared" si="99"/>
        <v/>
      </c>
      <c r="AY239">
        <v>238</v>
      </c>
    </row>
    <row r="240" spans="2:51">
      <c r="B240">
        <v>1</v>
      </c>
      <c r="C240">
        <v>1</v>
      </c>
      <c r="D240" t="s">
        <v>326</v>
      </c>
      <c r="E240">
        <v>74.473200000000006</v>
      </c>
      <c r="F240">
        <v>13</v>
      </c>
      <c r="G240">
        <v>74.506799999999998</v>
      </c>
      <c r="H240">
        <v>5</v>
      </c>
      <c r="I240">
        <v>103.95099999999999</v>
      </c>
      <c r="J240">
        <v>115</v>
      </c>
      <c r="K240">
        <v>103.94499999999999</v>
      </c>
      <c r="L240">
        <v>134</v>
      </c>
      <c r="M240">
        <v>110.458</v>
      </c>
      <c r="N240">
        <v>328</v>
      </c>
      <c r="O240">
        <v>108.753</v>
      </c>
      <c r="P240">
        <v>305</v>
      </c>
      <c r="Q240">
        <v>-4.8078599999999998</v>
      </c>
      <c r="R240">
        <v>216</v>
      </c>
      <c r="S240">
        <f t="shared" si="75"/>
        <v>-6.4560137069442525E-2</v>
      </c>
      <c r="T240">
        <f t="shared" si="76"/>
        <v>207</v>
      </c>
      <c r="U240">
        <f t="shared" si="77"/>
        <v>804650.38307343004</v>
      </c>
      <c r="V240">
        <f t="shared" si="78"/>
        <v>88</v>
      </c>
      <c r="W240">
        <f t="shared" si="79"/>
        <v>24.339182009384963</v>
      </c>
      <c r="X240">
        <f t="shared" si="80"/>
        <v>204</v>
      </c>
      <c r="Y240">
        <f t="shared" si="81"/>
        <v>205.5</v>
      </c>
      <c r="Z240">
        <v>0.27329999999999999</v>
      </c>
      <c r="AA240">
        <f t="shared" si="82"/>
        <v>250</v>
      </c>
      <c r="AB240">
        <v>0.37409999999999999</v>
      </c>
      <c r="AC240">
        <f t="shared" si="83"/>
        <v>0.32369999999999999</v>
      </c>
      <c r="AD240">
        <f t="shared" si="84"/>
        <v>233</v>
      </c>
      <c r="AE240">
        <v>0.26479999999999998</v>
      </c>
      <c r="AF240">
        <f t="shared" si="85"/>
        <v>252</v>
      </c>
      <c r="AG240">
        <v>0.3508</v>
      </c>
      <c r="AH240">
        <f t="shared" si="86"/>
        <v>212</v>
      </c>
      <c r="AI240">
        <f t="shared" si="87"/>
        <v>199.58333333333334</v>
      </c>
      <c r="AJ240">
        <f>IF(C240=1,(AI240/Z240),REF)</f>
        <v>730.27198438834012</v>
      </c>
      <c r="AK240">
        <f t="shared" si="88"/>
        <v>231</v>
      </c>
      <c r="AL240">
        <f>IF(B240=1,(AI240/AC240),REF)</f>
        <v>616.5688394604058</v>
      </c>
      <c r="AM240">
        <f t="shared" si="89"/>
        <v>215</v>
      </c>
      <c r="AN240">
        <f t="shared" si="90"/>
        <v>215</v>
      </c>
      <c r="AO240" t="str">
        <f t="shared" si="91"/>
        <v>The Citadel</v>
      </c>
      <c r="AP240">
        <f t="shared" si="92"/>
        <v>0.14751621901330769</v>
      </c>
      <c r="AQ240">
        <f t="shared" si="93"/>
        <v>0.17768600542001517</v>
      </c>
      <c r="AR240">
        <f t="shared" si="94"/>
        <v>0.48355892648443521</v>
      </c>
      <c r="AS240" t="str">
        <f t="shared" si="95"/>
        <v>The Citadel</v>
      </c>
      <c r="AT240">
        <f t="shared" si="96"/>
        <v>239</v>
      </c>
      <c r="AU240">
        <f t="shared" si="97"/>
        <v>229</v>
      </c>
      <c r="AV240">
        <v>240</v>
      </c>
      <c r="AW240" t="str">
        <f t="shared" si="98"/>
        <v>The Citadel</v>
      </c>
      <c r="AX240" t="str">
        <f t="shared" si="99"/>
        <v/>
      </c>
      <c r="AY240">
        <v>239</v>
      </c>
    </row>
    <row r="241" spans="2:51">
      <c r="B241">
        <v>1</v>
      </c>
      <c r="C241">
        <v>1</v>
      </c>
      <c r="D241" t="s">
        <v>340</v>
      </c>
      <c r="E241">
        <v>69.252200000000002</v>
      </c>
      <c r="F241">
        <v>172</v>
      </c>
      <c r="G241">
        <v>69.343400000000003</v>
      </c>
      <c r="H241">
        <v>129</v>
      </c>
      <c r="I241">
        <v>99.134</v>
      </c>
      <c r="J241">
        <v>211</v>
      </c>
      <c r="K241">
        <v>99.725200000000001</v>
      </c>
      <c r="L241">
        <v>225</v>
      </c>
      <c r="M241">
        <v>102.407</v>
      </c>
      <c r="N241">
        <v>205</v>
      </c>
      <c r="O241">
        <v>105.67400000000001</v>
      </c>
      <c r="P241">
        <v>251</v>
      </c>
      <c r="Q241">
        <v>-5.9488599999999998</v>
      </c>
      <c r="R241">
        <v>228</v>
      </c>
      <c r="S241">
        <f t="shared" si="75"/>
        <v>-8.5900520127880492E-2</v>
      </c>
      <c r="T241">
        <f t="shared" si="76"/>
        <v>223</v>
      </c>
      <c r="U241">
        <f t="shared" si="77"/>
        <v>688721.12867065321</v>
      </c>
      <c r="V241">
        <f t="shared" si="78"/>
        <v>213</v>
      </c>
      <c r="W241">
        <f t="shared" si="79"/>
        <v>24.998586917614119</v>
      </c>
      <c r="X241">
        <f t="shared" si="80"/>
        <v>237</v>
      </c>
      <c r="Y241">
        <f t="shared" si="81"/>
        <v>230</v>
      </c>
      <c r="Z241">
        <v>0.3165</v>
      </c>
      <c r="AA241">
        <f t="shared" si="82"/>
        <v>230</v>
      </c>
      <c r="AB241">
        <v>0.25779999999999997</v>
      </c>
      <c r="AC241">
        <f t="shared" si="83"/>
        <v>0.28715000000000002</v>
      </c>
      <c r="AD241">
        <f t="shared" si="84"/>
        <v>256</v>
      </c>
      <c r="AE241">
        <v>0.31659999999999999</v>
      </c>
      <c r="AF241">
        <f t="shared" si="85"/>
        <v>234</v>
      </c>
      <c r="AG241">
        <v>0.34239999999999998</v>
      </c>
      <c r="AH241">
        <f t="shared" si="86"/>
        <v>214</v>
      </c>
      <c r="AI241">
        <f t="shared" si="87"/>
        <v>228.33333333333334</v>
      </c>
      <c r="AJ241">
        <f>IF(C241=1,(AI241/Z241),REF)</f>
        <v>721.43233280674042</v>
      </c>
      <c r="AK241">
        <f t="shared" si="88"/>
        <v>230</v>
      </c>
      <c r="AL241">
        <f>IF(B241=1,(AI241/AC241),REF)</f>
        <v>795.17093272969987</v>
      </c>
      <c r="AM241">
        <f t="shared" si="89"/>
        <v>245</v>
      </c>
      <c r="AN241">
        <f t="shared" si="90"/>
        <v>230</v>
      </c>
      <c r="AO241" t="str">
        <f t="shared" si="91"/>
        <v>UMass Lowell</v>
      </c>
      <c r="AP241">
        <f t="shared" si="92"/>
        <v>0.17104199714855847</v>
      </c>
      <c r="AQ241">
        <f t="shared" si="93"/>
        <v>0.15366375898673235</v>
      </c>
      <c r="AR241">
        <f t="shared" si="94"/>
        <v>0.48326350203767188</v>
      </c>
      <c r="AS241" t="str">
        <f t="shared" si="95"/>
        <v>UMass Lowell</v>
      </c>
      <c r="AT241">
        <f t="shared" si="96"/>
        <v>240</v>
      </c>
      <c r="AU241">
        <f t="shared" si="97"/>
        <v>242</v>
      </c>
      <c r="AV241">
        <v>246</v>
      </c>
      <c r="AW241" t="str">
        <f t="shared" si="98"/>
        <v>UMass Lowell</v>
      </c>
      <c r="AX241" t="str">
        <f t="shared" si="99"/>
        <v/>
      </c>
      <c r="AY241">
        <v>240</v>
      </c>
    </row>
    <row r="242" spans="2:51">
      <c r="B242">
        <v>1</v>
      </c>
      <c r="C242">
        <v>1</v>
      </c>
      <c r="D242" t="s">
        <v>81</v>
      </c>
      <c r="E242">
        <v>64.323800000000006</v>
      </c>
      <c r="F242">
        <v>338</v>
      </c>
      <c r="G242">
        <v>63.844499999999996</v>
      </c>
      <c r="H242">
        <v>345</v>
      </c>
      <c r="I242">
        <v>103.499</v>
      </c>
      <c r="J242">
        <v>126</v>
      </c>
      <c r="K242">
        <v>102.32</v>
      </c>
      <c r="L242">
        <v>168</v>
      </c>
      <c r="M242">
        <v>106.41500000000001</v>
      </c>
      <c r="N242">
        <v>282</v>
      </c>
      <c r="O242">
        <v>108.117</v>
      </c>
      <c r="P242">
        <v>293</v>
      </c>
      <c r="Q242">
        <v>-5.7971500000000002</v>
      </c>
      <c r="R242">
        <v>226</v>
      </c>
      <c r="S242">
        <f t="shared" si="75"/>
        <v>-9.0122163180658021E-2</v>
      </c>
      <c r="T242">
        <f t="shared" si="76"/>
        <v>225</v>
      </c>
      <c r="U242">
        <f t="shared" si="77"/>
        <v>673430.45962112001</v>
      </c>
      <c r="V242">
        <f t="shared" si="78"/>
        <v>238</v>
      </c>
      <c r="W242">
        <f t="shared" si="79"/>
        <v>27.916353269116836</v>
      </c>
      <c r="X242">
        <f t="shared" si="80"/>
        <v>331</v>
      </c>
      <c r="Y242">
        <f t="shared" si="81"/>
        <v>278</v>
      </c>
      <c r="Z242">
        <v>0.29509999999999997</v>
      </c>
      <c r="AA242">
        <f t="shared" si="82"/>
        <v>238</v>
      </c>
      <c r="AB242">
        <v>0.33079999999999998</v>
      </c>
      <c r="AC242">
        <f t="shared" si="83"/>
        <v>0.31294999999999995</v>
      </c>
      <c r="AD242">
        <f t="shared" si="84"/>
        <v>242</v>
      </c>
      <c r="AE242">
        <v>0.23630000000000001</v>
      </c>
      <c r="AF242">
        <f t="shared" si="85"/>
        <v>260</v>
      </c>
      <c r="AG242">
        <v>0.16020000000000001</v>
      </c>
      <c r="AH242">
        <f t="shared" si="86"/>
        <v>302</v>
      </c>
      <c r="AI242">
        <f t="shared" si="87"/>
        <v>257.5</v>
      </c>
      <c r="AJ242">
        <f>IF(C242=1,(AI242/Z242),REF)</f>
        <v>872.58556421552021</v>
      </c>
      <c r="AK242">
        <f t="shared" si="88"/>
        <v>246</v>
      </c>
      <c r="AL242">
        <f>IF(B242=1,(AI242/AC242),REF)</f>
        <v>822.81514618948722</v>
      </c>
      <c r="AM242">
        <f t="shared" si="89"/>
        <v>249</v>
      </c>
      <c r="AN242">
        <f t="shared" si="90"/>
        <v>242</v>
      </c>
      <c r="AO242" t="str">
        <f t="shared" si="91"/>
        <v>Charleston</v>
      </c>
      <c r="AP242">
        <f t="shared" si="92"/>
        <v>0.15647213625955422</v>
      </c>
      <c r="AQ242">
        <f t="shared" si="93"/>
        <v>0.16689887528170841</v>
      </c>
      <c r="AR242">
        <f t="shared" si="94"/>
        <v>0.48246791337828099</v>
      </c>
      <c r="AS242" t="str">
        <f t="shared" si="95"/>
        <v>Charleston</v>
      </c>
      <c r="AT242">
        <f t="shared" si="96"/>
        <v>241</v>
      </c>
      <c r="AU242">
        <f t="shared" si="97"/>
        <v>241.66666666666666</v>
      </c>
      <c r="AV242">
        <v>247</v>
      </c>
      <c r="AW242" t="str">
        <f t="shared" si="98"/>
        <v>Charleston</v>
      </c>
      <c r="AX242" t="str">
        <f t="shared" si="99"/>
        <v/>
      </c>
      <c r="AY242">
        <v>241</v>
      </c>
    </row>
    <row r="243" spans="2:51">
      <c r="B243">
        <v>1</v>
      </c>
      <c r="C243">
        <v>1</v>
      </c>
      <c r="D243" t="s">
        <v>382</v>
      </c>
      <c r="E243">
        <v>68.332499999999996</v>
      </c>
      <c r="F243">
        <v>207</v>
      </c>
      <c r="G243">
        <v>67.923599999999993</v>
      </c>
      <c r="H243">
        <v>204</v>
      </c>
      <c r="I243">
        <v>106.102</v>
      </c>
      <c r="J243">
        <v>81</v>
      </c>
      <c r="K243">
        <v>102.54300000000001</v>
      </c>
      <c r="L243">
        <v>167</v>
      </c>
      <c r="M243">
        <v>108.592</v>
      </c>
      <c r="N243">
        <v>309</v>
      </c>
      <c r="O243">
        <v>108.83199999999999</v>
      </c>
      <c r="P243">
        <v>307</v>
      </c>
      <c r="Q243">
        <v>-6.2896299999999998</v>
      </c>
      <c r="R243">
        <v>232</v>
      </c>
      <c r="S243">
        <f t="shared" si="75"/>
        <v>-9.2035268722789124E-2</v>
      </c>
      <c r="T243">
        <f t="shared" si="76"/>
        <v>227</v>
      </c>
      <c r="U243">
        <f t="shared" si="77"/>
        <v>718520.80545929249</v>
      </c>
      <c r="V243">
        <f t="shared" si="78"/>
        <v>168</v>
      </c>
      <c r="W243">
        <f t="shared" si="79"/>
        <v>26.557260058682811</v>
      </c>
      <c r="X243">
        <f t="shared" si="80"/>
        <v>316</v>
      </c>
      <c r="Y243">
        <f t="shared" si="81"/>
        <v>271.5</v>
      </c>
      <c r="Z243">
        <v>0.27579999999999999</v>
      </c>
      <c r="AA243">
        <f t="shared" si="82"/>
        <v>248</v>
      </c>
      <c r="AB243">
        <v>0.3513</v>
      </c>
      <c r="AC243">
        <f t="shared" si="83"/>
        <v>0.31355</v>
      </c>
      <c r="AD243">
        <f t="shared" si="84"/>
        <v>241</v>
      </c>
      <c r="AE243">
        <v>0.3221</v>
      </c>
      <c r="AF243">
        <f t="shared" si="85"/>
        <v>230</v>
      </c>
      <c r="AG243">
        <v>0.39550000000000002</v>
      </c>
      <c r="AH243">
        <f t="shared" si="86"/>
        <v>202</v>
      </c>
      <c r="AI243">
        <f t="shared" si="87"/>
        <v>223.25</v>
      </c>
      <c r="AJ243">
        <f>IF(C243=1,(AI243/Z243),REF)</f>
        <v>809.46337926033357</v>
      </c>
      <c r="AK243">
        <f t="shared" si="88"/>
        <v>239</v>
      </c>
      <c r="AL243">
        <f>IF(B243=1,(AI243/AC243),REF)</f>
        <v>712.00765428161378</v>
      </c>
      <c r="AM243">
        <f t="shared" si="89"/>
        <v>231</v>
      </c>
      <c r="AN243">
        <f t="shared" si="90"/>
        <v>231</v>
      </c>
      <c r="AO243" t="str">
        <f t="shared" si="91"/>
        <v>Youngstown St.</v>
      </c>
      <c r="AP243">
        <f t="shared" si="92"/>
        <v>0.14734084154808968</v>
      </c>
      <c r="AQ243">
        <f t="shared" si="93"/>
        <v>0.16965513954900197</v>
      </c>
      <c r="AR243">
        <f t="shared" si="94"/>
        <v>0.47864056691659607</v>
      </c>
      <c r="AS243" t="str">
        <f t="shared" si="95"/>
        <v>Youngstown St.</v>
      </c>
      <c r="AT243">
        <f t="shared" si="96"/>
        <v>242</v>
      </c>
      <c r="AU243">
        <f t="shared" si="97"/>
        <v>238</v>
      </c>
      <c r="AV243">
        <v>245</v>
      </c>
      <c r="AW243" t="str">
        <f t="shared" si="98"/>
        <v>Youngstown St.</v>
      </c>
      <c r="AX243" t="str">
        <f t="shared" si="99"/>
        <v/>
      </c>
      <c r="AY243">
        <v>242</v>
      </c>
    </row>
    <row r="244" spans="2:51">
      <c r="B244">
        <v>1</v>
      </c>
      <c r="C244">
        <v>1</v>
      </c>
      <c r="D244" t="s">
        <v>260</v>
      </c>
      <c r="E244">
        <v>69.656300000000002</v>
      </c>
      <c r="F244">
        <v>152</v>
      </c>
      <c r="G244">
        <v>69.571600000000004</v>
      </c>
      <c r="H244">
        <v>116</v>
      </c>
      <c r="I244">
        <v>94.275700000000001</v>
      </c>
      <c r="J244">
        <v>296</v>
      </c>
      <c r="K244">
        <v>92.212000000000003</v>
      </c>
      <c r="L244">
        <v>321</v>
      </c>
      <c r="M244">
        <v>96.053899999999999</v>
      </c>
      <c r="N244">
        <v>54</v>
      </c>
      <c r="O244">
        <v>100.749</v>
      </c>
      <c r="P244">
        <v>144</v>
      </c>
      <c r="Q244">
        <v>-8.53721</v>
      </c>
      <c r="R244">
        <v>258</v>
      </c>
      <c r="S244">
        <f t="shared" si="75"/>
        <v>-0.12255890709095935</v>
      </c>
      <c r="T244">
        <f t="shared" si="76"/>
        <v>252</v>
      </c>
      <c r="U244">
        <f t="shared" si="77"/>
        <v>592291.2067831473</v>
      </c>
      <c r="V244">
        <f t="shared" si="78"/>
        <v>311</v>
      </c>
      <c r="W244">
        <f t="shared" si="79"/>
        <v>23.026333412048675</v>
      </c>
      <c r="X244">
        <f t="shared" si="80"/>
        <v>141</v>
      </c>
      <c r="Y244">
        <f t="shared" si="81"/>
        <v>196.5</v>
      </c>
      <c r="Z244">
        <v>0.29039999999999999</v>
      </c>
      <c r="AA244">
        <f t="shared" si="82"/>
        <v>242</v>
      </c>
      <c r="AB244">
        <v>0.31459999999999999</v>
      </c>
      <c r="AC244">
        <f t="shared" si="83"/>
        <v>0.30249999999999999</v>
      </c>
      <c r="AD244">
        <f t="shared" si="84"/>
        <v>250</v>
      </c>
      <c r="AE244">
        <v>0.3095</v>
      </c>
      <c r="AF244">
        <f t="shared" si="85"/>
        <v>238</v>
      </c>
      <c r="AG244">
        <v>0.30220000000000002</v>
      </c>
      <c r="AH244">
        <f t="shared" si="86"/>
        <v>228</v>
      </c>
      <c r="AI244">
        <f t="shared" si="87"/>
        <v>245.91666666666666</v>
      </c>
      <c r="AJ244">
        <f>IF(C244=1,(AI244/Z244),REF)</f>
        <v>846.82047750229572</v>
      </c>
      <c r="AK244">
        <f t="shared" si="88"/>
        <v>242</v>
      </c>
      <c r="AL244">
        <f>IF(B244=1,(AI244/AC244),REF)</f>
        <v>812.94765840220384</v>
      </c>
      <c r="AM244">
        <f t="shared" si="89"/>
        <v>247</v>
      </c>
      <c r="AN244">
        <f t="shared" si="90"/>
        <v>242</v>
      </c>
      <c r="AO244" t="str">
        <f t="shared" si="91"/>
        <v>Portland St.</v>
      </c>
      <c r="AP244">
        <f t="shared" si="92"/>
        <v>0.15444223634746698</v>
      </c>
      <c r="AQ244">
        <f t="shared" si="93"/>
        <v>0.16152055656177236</v>
      </c>
      <c r="AR244">
        <f t="shared" si="94"/>
        <v>0.47801594049144791</v>
      </c>
      <c r="AS244" t="str">
        <f t="shared" si="95"/>
        <v>Portland St.</v>
      </c>
      <c r="AT244">
        <f t="shared" si="96"/>
        <v>243</v>
      </c>
      <c r="AU244">
        <f t="shared" si="97"/>
        <v>245</v>
      </c>
      <c r="AV244">
        <v>248</v>
      </c>
      <c r="AW244" t="str">
        <f t="shared" si="98"/>
        <v>Portland St.</v>
      </c>
      <c r="AX244" t="str">
        <f t="shared" si="99"/>
        <v/>
      </c>
      <c r="AY244">
        <v>243</v>
      </c>
    </row>
    <row r="245" spans="2:51">
      <c r="B245">
        <v>1</v>
      </c>
      <c r="C245">
        <v>1</v>
      </c>
      <c r="D245" t="s">
        <v>73</v>
      </c>
      <c r="E245">
        <v>72.313500000000005</v>
      </c>
      <c r="F245">
        <v>49</v>
      </c>
      <c r="G245">
        <v>72.061000000000007</v>
      </c>
      <c r="H245">
        <v>37</v>
      </c>
      <c r="I245">
        <v>104.215</v>
      </c>
      <c r="J245">
        <v>108</v>
      </c>
      <c r="K245">
        <v>100.98</v>
      </c>
      <c r="L245">
        <v>195</v>
      </c>
      <c r="M245">
        <v>108.86</v>
      </c>
      <c r="N245">
        <v>312</v>
      </c>
      <c r="O245">
        <v>109.85899999999999</v>
      </c>
      <c r="P245">
        <v>316</v>
      </c>
      <c r="Q245">
        <v>-8.87941</v>
      </c>
      <c r="R245">
        <v>259</v>
      </c>
      <c r="S245">
        <f t="shared" si="75"/>
        <v>-0.12278481887890906</v>
      </c>
      <c r="T245">
        <f t="shared" si="76"/>
        <v>253</v>
      </c>
      <c r="U245">
        <f t="shared" si="77"/>
        <v>737377.89588540001</v>
      </c>
      <c r="V245">
        <f t="shared" si="78"/>
        <v>149</v>
      </c>
      <c r="W245">
        <f t="shared" si="79"/>
        <v>25.475202470283893</v>
      </c>
      <c r="X245">
        <f t="shared" si="80"/>
        <v>264</v>
      </c>
      <c r="Y245">
        <f t="shared" si="81"/>
        <v>258.5</v>
      </c>
      <c r="Z245">
        <v>0.30199999999999999</v>
      </c>
      <c r="AA245">
        <f t="shared" si="82"/>
        <v>237</v>
      </c>
      <c r="AB245">
        <v>0.26640000000000003</v>
      </c>
      <c r="AC245">
        <f t="shared" si="83"/>
        <v>0.28420000000000001</v>
      </c>
      <c r="AD245">
        <f t="shared" si="84"/>
        <v>258</v>
      </c>
      <c r="AE245">
        <v>0.14230000000000001</v>
      </c>
      <c r="AF245">
        <f t="shared" si="85"/>
        <v>300</v>
      </c>
      <c r="AG245">
        <v>0.26640000000000003</v>
      </c>
      <c r="AH245">
        <f t="shared" si="86"/>
        <v>244</v>
      </c>
      <c r="AI245">
        <f t="shared" si="87"/>
        <v>243.75</v>
      </c>
      <c r="AJ245">
        <f>IF(C245=1,(AI245/Z245),REF)</f>
        <v>807.1192052980133</v>
      </c>
      <c r="AK245">
        <f t="shared" si="88"/>
        <v>238</v>
      </c>
      <c r="AL245">
        <f>IF(B245=1,(AI245/AC245),REF)</f>
        <v>857.67065446868401</v>
      </c>
      <c r="AM245">
        <f t="shared" si="89"/>
        <v>256</v>
      </c>
      <c r="AN245">
        <f t="shared" si="90"/>
        <v>238</v>
      </c>
      <c r="AO245" t="str">
        <f t="shared" si="91"/>
        <v>Cal St. Fullerton</v>
      </c>
      <c r="AP245">
        <f t="shared" si="92"/>
        <v>0.16138448459134105</v>
      </c>
      <c r="AQ245">
        <f t="shared" si="93"/>
        <v>0.15093873308395755</v>
      </c>
      <c r="AR245">
        <f t="shared" si="94"/>
        <v>0.47580577603922347</v>
      </c>
      <c r="AS245" t="str">
        <f t="shared" si="95"/>
        <v>Cal St. Fullerton</v>
      </c>
      <c r="AT245">
        <f t="shared" si="96"/>
        <v>244</v>
      </c>
      <c r="AU245">
        <f t="shared" si="97"/>
        <v>246.66666666666666</v>
      </c>
      <c r="AV245">
        <v>255</v>
      </c>
      <c r="AW245" t="str">
        <f t="shared" si="98"/>
        <v>Cal St. Fullerton</v>
      </c>
      <c r="AX245" t="str">
        <f t="shared" si="99"/>
        <v/>
      </c>
      <c r="AY245">
        <v>244</v>
      </c>
    </row>
    <row r="246" spans="2:51">
      <c r="B246">
        <v>1</v>
      </c>
      <c r="C246">
        <v>1</v>
      </c>
      <c r="D246" t="s">
        <v>114</v>
      </c>
      <c r="E246">
        <v>62.313699999999997</v>
      </c>
      <c r="F246">
        <v>346</v>
      </c>
      <c r="G246">
        <v>62.296700000000001</v>
      </c>
      <c r="H246">
        <v>355</v>
      </c>
      <c r="I246">
        <v>102.27500000000001</v>
      </c>
      <c r="J246">
        <v>153</v>
      </c>
      <c r="K246">
        <v>105.657</v>
      </c>
      <c r="L246">
        <v>115</v>
      </c>
      <c r="M246">
        <v>109.935</v>
      </c>
      <c r="N246">
        <v>324</v>
      </c>
      <c r="O246">
        <v>109.627</v>
      </c>
      <c r="P246">
        <v>314</v>
      </c>
      <c r="Q246">
        <v>-3.97011</v>
      </c>
      <c r="R246">
        <v>203</v>
      </c>
      <c r="S246">
        <f t="shared" si="75"/>
        <v>-6.3709906489263182E-2</v>
      </c>
      <c r="T246">
        <f t="shared" si="76"/>
        <v>205</v>
      </c>
      <c r="U246">
        <f t="shared" si="77"/>
        <v>695632.86133529118</v>
      </c>
      <c r="V246">
        <f t="shared" si="78"/>
        <v>207</v>
      </c>
      <c r="W246">
        <f t="shared" si="79"/>
        <v>29.463511691595805</v>
      </c>
      <c r="X246">
        <f t="shared" si="80"/>
        <v>345</v>
      </c>
      <c r="Y246">
        <f t="shared" si="81"/>
        <v>275</v>
      </c>
      <c r="Z246">
        <v>0.20599999999999999</v>
      </c>
      <c r="AA246">
        <f t="shared" si="82"/>
        <v>285</v>
      </c>
      <c r="AB246">
        <v>0.53600000000000003</v>
      </c>
      <c r="AC246">
        <f t="shared" si="83"/>
        <v>0.371</v>
      </c>
      <c r="AD246">
        <f t="shared" si="84"/>
        <v>212</v>
      </c>
      <c r="AE246">
        <v>0.37519999999999998</v>
      </c>
      <c r="AF246">
        <f t="shared" si="85"/>
        <v>206</v>
      </c>
      <c r="AG246">
        <v>0.14899999999999999</v>
      </c>
      <c r="AH246">
        <f t="shared" si="86"/>
        <v>307</v>
      </c>
      <c r="AI246">
        <f t="shared" si="87"/>
        <v>235.33333333333334</v>
      </c>
      <c r="AJ246">
        <f>IF(C246=1,(AI246/Z246),REF)</f>
        <v>1142.3948220064726</v>
      </c>
      <c r="AK246">
        <f t="shared" si="88"/>
        <v>271</v>
      </c>
      <c r="AL246">
        <f>IF(B246=1,(AI246/AC246),REF)</f>
        <v>634.32165318957777</v>
      </c>
      <c r="AM246">
        <f t="shared" si="89"/>
        <v>219</v>
      </c>
      <c r="AN246">
        <f t="shared" si="90"/>
        <v>212</v>
      </c>
      <c r="AO246" t="str">
        <f t="shared" si="91"/>
        <v>Evansville</v>
      </c>
      <c r="AP246">
        <f t="shared" si="92"/>
        <v>0.10632470894332829</v>
      </c>
      <c r="AQ246">
        <f t="shared" si="93"/>
        <v>0.20307274428000116</v>
      </c>
      <c r="AR246">
        <f t="shared" si="94"/>
        <v>0.47401784936357017</v>
      </c>
      <c r="AS246" t="str">
        <f t="shared" si="95"/>
        <v>Evansville</v>
      </c>
      <c r="AT246">
        <f t="shared" si="96"/>
        <v>245</v>
      </c>
      <c r="AU246">
        <f t="shared" si="97"/>
        <v>223</v>
      </c>
      <c r="AV246">
        <v>229</v>
      </c>
      <c r="AW246" t="str">
        <f t="shared" si="98"/>
        <v>Evansville</v>
      </c>
      <c r="AX246" t="str">
        <f t="shared" si="99"/>
        <v/>
      </c>
      <c r="AY246">
        <v>245</v>
      </c>
    </row>
    <row r="247" spans="2:51">
      <c r="B247">
        <v>1</v>
      </c>
      <c r="C247">
        <v>1</v>
      </c>
      <c r="D247" t="s">
        <v>349</v>
      </c>
      <c r="E247">
        <v>70.258700000000005</v>
      </c>
      <c r="F247">
        <v>122</v>
      </c>
      <c r="G247">
        <v>69.559799999999996</v>
      </c>
      <c r="H247">
        <v>117</v>
      </c>
      <c r="I247">
        <v>98.367000000000004</v>
      </c>
      <c r="J247">
        <v>228</v>
      </c>
      <c r="K247">
        <v>97.973100000000002</v>
      </c>
      <c r="L247">
        <v>249</v>
      </c>
      <c r="M247">
        <v>101.973</v>
      </c>
      <c r="N247">
        <v>190</v>
      </c>
      <c r="O247">
        <v>106.011</v>
      </c>
      <c r="P247">
        <v>260</v>
      </c>
      <c r="Q247">
        <v>-8.0383099999999992</v>
      </c>
      <c r="R247">
        <v>254</v>
      </c>
      <c r="S247">
        <f t="shared" si="75"/>
        <v>-0.11440433711412241</v>
      </c>
      <c r="T247">
        <f t="shared" si="76"/>
        <v>246</v>
      </c>
      <c r="U247">
        <f t="shared" si="77"/>
        <v>674394.17367001798</v>
      </c>
      <c r="V247">
        <f t="shared" si="78"/>
        <v>233</v>
      </c>
      <c r="W247">
        <f t="shared" si="79"/>
        <v>24.76631430594864</v>
      </c>
      <c r="X247">
        <f t="shared" si="80"/>
        <v>226</v>
      </c>
      <c r="Y247">
        <f t="shared" si="81"/>
        <v>236</v>
      </c>
      <c r="Z247">
        <v>0.2923</v>
      </c>
      <c r="AA247">
        <f t="shared" si="82"/>
        <v>240</v>
      </c>
      <c r="AB247">
        <v>0.28170000000000001</v>
      </c>
      <c r="AC247">
        <f t="shared" si="83"/>
        <v>0.28700000000000003</v>
      </c>
      <c r="AD247">
        <f t="shared" si="84"/>
        <v>257</v>
      </c>
      <c r="AE247">
        <v>0.1585</v>
      </c>
      <c r="AF247">
        <f t="shared" si="85"/>
        <v>291</v>
      </c>
      <c r="AG247">
        <v>0.50660000000000005</v>
      </c>
      <c r="AH247">
        <f t="shared" si="86"/>
        <v>162</v>
      </c>
      <c r="AI247">
        <f t="shared" si="87"/>
        <v>237.5</v>
      </c>
      <c r="AJ247">
        <f>IF(C247=1,(AI247/Z247),REF)</f>
        <v>812.52138214163529</v>
      </c>
      <c r="AK247">
        <f t="shared" si="88"/>
        <v>240</v>
      </c>
      <c r="AL247">
        <f>IF(B247=1,(AI247/AC247),REF)</f>
        <v>827.52613240418111</v>
      </c>
      <c r="AM247">
        <f t="shared" si="89"/>
        <v>251</v>
      </c>
      <c r="AN247">
        <f t="shared" si="90"/>
        <v>240</v>
      </c>
      <c r="AO247" t="str">
        <f t="shared" si="91"/>
        <v>UT Arlington</v>
      </c>
      <c r="AP247">
        <f t="shared" si="92"/>
        <v>0.15609677850159967</v>
      </c>
      <c r="AQ247">
        <f t="shared" si="93"/>
        <v>0.15297216275490944</v>
      </c>
      <c r="AR247">
        <f t="shared" si="94"/>
        <v>0.47381646416823148</v>
      </c>
      <c r="AS247" t="str">
        <f t="shared" si="95"/>
        <v>UT Arlington</v>
      </c>
      <c r="AT247">
        <f t="shared" si="96"/>
        <v>246</v>
      </c>
      <c r="AU247">
        <f t="shared" si="97"/>
        <v>247.66666666666666</v>
      </c>
      <c r="AV247">
        <v>249</v>
      </c>
      <c r="AW247" t="str">
        <f t="shared" si="98"/>
        <v>UT Arlington</v>
      </c>
      <c r="AX247" t="str">
        <f t="shared" si="99"/>
        <v/>
      </c>
      <c r="AY247">
        <v>246</v>
      </c>
    </row>
    <row r="248" spans="2:51">
      <c r="B248">
        <v>1</v>
      </c>
      <c r="C248">
        <v>1</v>
      </c>
      <c r="D248" t="s">
        <v>177</v>
      </c>
      <c r="E248">
        <v>66.191699999999997</v>
      </c>
      <c r="F248">
        <v>302</v>
      </c>
      <c r="G248">
        <v>65.328199999999995</v>
      </c>
      <c r="H248">
        <v>318</v>
      </c>
      <c r="I248">
        <v>100.238</v>
      </c>
      <c r="J248">
        <v>190</v>
      </c>
      <c r="K248">
        <v>98.000799999999998</v>
      </c>
      <c r="L248">
        <v>248</v>
      </c>
      <c r="M248">
        <v>101.66</v>
      </c>
      <c r="N248">
        <v>181</v>
      </c>
      <c r="O248">
        <v>104.752</v>
      </c>
      <c r="P248">
        <v>228</v>
      </c>
      <c r="Q248">
        <v>-6.7515099999999997</v>
      </c>
      <c r="R248">
        <v>238</v>
      </c>
      <c r="S248">
        <f t="shared" si="75"/>
        <v>-0.10199466096202391</v>
      </c>
      <c r="T248">
        <f t="shared" si="76"/>
        <v>235</v>
      </c>
      <c r="U248">
        <f t="shared" si="77"/>
        <v>635715.46570092265</v>
      </c>
      <c r="V248">
        <f t="shared" si="78"/>
        <v>270</v>
      </c>
      <c r="W248">
        <f t="shared" si="79"/>
        <v>25.790287441099004</v>
      </c>
      <c r="X248">
        <f t="shared" si="80"/>
        <v>280</v>
      </c>
      <c r="Y248">
        <f t="shared" si="81"/>
        <v>257.5</v>
      </c>
      <c r="Z248">
        <v>0.22869999999999999</v>
      </c>
      <c r="AA248">
        <f t="shared" si="82"/>
        <v>273</v>
      </c>
      <c r="AB248">
        <v>0.46689999999999998</v>
      </c>
      <c r="AC248">
        <f t="shared" si="83"/>
        <v>0.3478</v>
      </c>
      <c r="AD248">
        <f t="shared" si="84"/>
        <v>219</v>
      </c>
      <c r="AE248">
        <v>0.44890000000000002</v>
      </c>
      <c r="AF248">
        <f t="shared" si="85"/>
        <v>181</v>
      </c>
      <c r="AG248">
        <v>0.31900000000000001</v>
      </c>
      <c r="AH248">
        <f t="shared" si="86"/>
        <v>223</v>
      </c>
      <c r="AI248">
        <f t="shared" si="87"/>
        <v>230.91666666666666</v>
      </c>
      <c r="AJ248">
        <f>IF(C248=1,(AI248/Z248),REF)</f>
        <v>1009.6924646552981</v>
      </c>
      <c r="AK248">
        <f t="shared" si="88"/>
        <v>257</v>
      </c>
      <c r="AL248">
        <f>IF(B248=1,(AI248/AC248),REF)</f>
        <v>663.93521180755226</v>
      </c>
      <c r="AM248">
        <f t="shared" si="89"/>
        <v>228</v>
      </c>
      <c r="AN248">
        <f t="shared" si="90"/>
        <v>219</v>
      </c>
      <c r="AO248" t="str">
        <f t="shared" si="91"/>
        <v>Longwood</v>
      </c>
      <c r="AP248">
        <f t="shared" si="92"/>
        <v>0.11950769164728102</v>
      </c>
      <c r="AQ248">
        <f t="shared" si="93"/>
        <v>0.18950718884814688</v>
      </c>
      <c r="AR248">
        <f t="shared" si="94"/>
        <v>0.47378331140585533</v>
      </c>
      <c r="AS248" t="str">
        <f t="shared" si="95"/>
        <v>Longwood</v>
      </c>
      <c r="AT248">
        <f t="shared" si="96"/>
        <v>247</v>
      </c>
      <c r="AU248">
        <f t="shared" si="97"/>
        <v>228.33333333333334</v>
      </c>
      <c r="AV248">
        <v>231</v>
      </c>
      <c r="AW248" t="str">
        <f t="shared" si="98"/>
        <v>Longwood</v>
      </c>
      <c r="AX248" t="str">
        <f t="shared" si="99"/>
        <v/>
      </c>
      <c r="AY248">
        <v>247</v>
      </c>
    </row>
    <row r="249" spans="2:51">
      <c r="B249">
        <v>1</v>
      </c>
      <c r="C249">
        <v>1</v>
      </c>
      <c r="D249" t="s">
        <v>137</v>
      </c>
      <c r="E249">
        <v>67.699600000000004</v>
      </c>
      <c r="F249">
        <v>240</v>
      </c>
      <c r="G249">
        <v>66.250799999999998</v>
      </c>
      <c r="H249">
        <v>287</v>
      </c>
      <c r="I249">
        <v>103.04</v>
      </c>
      <c r="J249">
        <v>138</v>
      </c>
      <c r="K249">
        <v>102.69</v>
      </c>
      <c r="L249">
        <v>165</v>
      </c>
      <c r="M249">
        <v>109.937</v>
      </c>
      <c r="N249">
        <v>325</v>
      </c>
      <c r="O249">
        <v>109.97799999999999</v>
      </c>
      <c r="P249">
        <v>318</v>
      </c>
      <c r="Q249">
        <v>-7.2871199999999998</v>
      </c>
      <c r="R249">
        <v>245</v>
      </c>
      <c r="S249">
        <f t="shared" si="75"/>
        <v>-0.10765203930303867</v>
      </c>
      <c r="T249">
        <f t="shared" si="76"/>
        <v>242</v>
      </c>
      <c r="U249">
        <f t="shared" si="77"/>
        <v>713908.26587556</v>
      </c>
      <c r="V249">
        <f t="shared" si="78"/>
        <v>179</v>
      </c>
      <c r="W249">
        <f t="shared" si="79"/>
        <v>27.258578578369843</v>
      </c>
      <c r="X249">
        <f t="shared" si="80"/>
        <v>326</v>
      </c>
      <c r="Y249">
        <f t="shared" si="81"/>
        <v>284</v>
      </c>
      <c r="Z249">
        <v>0.27450000000000002</v>
      </c>
      <c r="AA249">
        <f t="shared" si="82"/>
        <v>249</v>
      </c>
      <c r="AB249">
        <v>0.33529999999999999</v>
      </c>
      <c r="AC249">
        <f t="shared" si="83"/>
        <v>0.3049</v>
      </c>
      <c r="AD249">
        <f t="shared" si="84"/>
        <v>249</v>
      </c>
      <c r="AE249">
        <v>0.31669999999999998</v>
      </c>
      <c r="AF249">
        <f t="shared" si="85"/>
        <v>233</v>
      </c>
      <c r="AG249">
        <v>0.14080000000000001</v>
      </c>
      <c r="AH249">
        <f t="shared" si="86"/>
        <v>308</v>
      </c>
      <c r="AI249">
        <f t="shared" si="87"/>
        <v>249.16666666666666</v>
      </c>
      <c r="AJ249">
        <f>IF(C249=1,(AI249/Z249),REF)</f>
        <v>907.71098967820274</v>
      </c>
      <c r="AK249">
        <f t="shared" si="88"/>
        <v>250</v>
      </c>
      <c r="AL249">
        <f>IF(B249=1,(AI249/AC249),REF)</f>
        <v>817.20782770307198</v>
      </c>
      <c r="AM249">
        <f t="shared" si="89"/>
        <v>248</v>
      </c>
      <c r="AN249">
        <f t="shared" si="90"/>
        <v>248</v>
      </c>
      <c r="AO249" t="str">
        <f t="shared" si="91"/>
        <v>Green Bay</v>
      </c>
      <c r="AP249">
        <f t="shared" si="92"/>
        <v>0.14497602708593818</v>
      </c>
      <c r="AQ249">
        <f t="shared" si="93"/>
        <v>0.16271697221675654</v>
      </c>
      <c r="AR249">
        <f t="shared" si="94"/>
        <v>0.47297158245652271</v>
      </c>
      <c r="AS249" t="str">
        <f t="shared" si="95"/>
        <v>Green Bay</v>
      </c>
      <c r="AT249">
        <f t="shared" si="96"/>
        <v>248</v>
      </c>
      <c r="AU249">
        <f t="shared" si="97"/>
        <v>248.33333333333334</v>
      </c>
      <c r="AV249">
        <v>254</v>
      </c>
      <c r="AW249" t="str">
        <f t="shared" si="98"/>
        <v>Green Bay</v>
      </c>
      <c r="AX249" t="str">
        <f t="shared" si="99"/>
        <v/>
      </c>
      <c r="AY249">
        <v>248</v>
      </c>
    </row>
    <row r="250" spans="2:51">
      <c r="B250">
        <v>1</v>
      </c>
      <c r="C250">
        <v>1</v>
      </c>
      <c r="D250" t="s">
        <v>188</v>
      </c>
      <c r="E250">
        <v>66.782700000000006</v>
      </c>
      <c r="F250">
        <v>284</v>
      </c>
      <c r="G250">
        <v>66.393100000000004</v>
      </c>
      <c r="H250">
        <v>278</v>
      </c>
      <c r="I250">
        <v>93.984300000000005</v>
      </c>
      <c r="J250">
        <v>301</v>
      </c>
      <c r="K250">
        <v>91.5702</v>
      </c>
      <c r="L250">
        <v>326</v>
      </c>
      <c r="M250">
        <v>94.371700000000004</v>
      </c>
      <c r="N250">
        <v>31</v>
      </c>
      <c r="O250">
        <v>100.98099999999999</v>
      </c>
      <c r="P250">
        <v>151</v>
      </c>
      <c r="Q250">
        <v>-9.4111200000000004</v>
      </c>
      <c r="R250">
        <v>264</v>
      </c>
      <c r="S250">
        <f t="shared" si="75"/>
        <v>-0.1409167344237354</v>
      </c>
      <c r="T250">
        <f t="shared" si="76"/>
        <v>263</v>
      </c>
      <c r="U250">
        <f t="shared" si="77"/>
        <v>559979.71981663699</v>
      </c>
      <c r="V250">
        <f t="shared" si="78"/>
        <v>332</v>
      </c>
      <c r="W250">
        <f t="shared" si="79"/>
        <v>24.105685934646139</v>
      </c>
      <c r="X250">
        <f t="shared" si="80"/>
        <v>191</v>
      </c>
      <c r="Y250">
        <f t="shared" si="81"/>
        <v>227</v>
      </c>
      <c r="Z250">
        <v>0.29199999999999998</v>
      </c>
      <c r="AA250">
        <f t="shared" si="82"/>
        <v>241</v>
      </c>
      <c r="AB250">
        <v>0.28399999999999997</v>
      </c>
      <c r="AC250">
        <f t="shared" si="83"/>
        <v>0.28799999999999998</v>
      </c>
      <c r="AD250">
        <f t="shared" si="84"/>
        <v>255</v>
      </c>
      <c r="AE250">
        <v>0.26150000000000001</v>
      </c>
      <c r="AF250">
        <f t="shared" si="85"/>
        <v>254</v>
      </c>
      <c r="AG250">
        <v>0.36730000000000002</v>
      </c>
      <c r="AH250">
        <f t="shared" si="86"/>
        <v>206</v>
      </c>
      <c r="AI250">
        <f t="shared" si="87"/>
        <v>256.16666666666669</v>
      </c>
      <c r="AJ250">
        <f>IF(C250=1,(AI250/Z250),REF)</f>
        <v>877.28310502283114</v>
      </c>
      <c r="AK250">
        <f t="shared" si="88"/>
        <v>247</v>
      </c>
      <c r="AL250">
        <f>IF(B250=1,(AI250/AC250),REF)</f>
        <v>889.46759259259272</v>
      </c>
      <c r="AM250">
        <f t="shared" si="89"/>
        <v>258</v>
      </c>
      <c r="AN250">
        <f t="shared" si="90"/>
        <v>247</v>
      </c>
      <c r="AO250" t="str">
        <f t="shared" si="91"/>
        <v>Marist</v>
      </c>
      <c r="AP250">
        <f t="shared" si="92"/>
        <v>0.15474530440295775</v>
      </c>
      <c r="AQ250">
        <f t="shared" si="93"/>
        <v>0.15240111931174691</v>
      </c>
      <c r="AR250">
        <f t="shared" si="94"/>
        <v>0.47263533481082548</v>
      </c>
      <c r="AS250" t="str">
        <f t="shared" si="95"/>
        <v>Marist</v>
      </c>
      <c r="AT250">
        <f t="shared" si="96"/>
        <v>249</v>
      </c>
      <c r="AU250">
        <f t="shared" si="97"/>
        <v>250.33333333333334</v>
      </c>
      <c r="AV250">
        <v>251</v>
      </c>
      <c r="AW250" t="str">
        <f t="shared" si="98"/>
        <v>Marist</v>
      </c>
      <c r="AX250" t="str">
        <f t="shared" si="99"/>
        <v/>
      </c>
      <c r="AY250">
        <v>249</v>
      </c>
    </row>
    <row r="251" spans="2:51">
      <c r="B251">
        <v>1</v>
      </c>
      <c r="C251">
        <v>1</v>
      </c>
      <c r="D251" t="s">
        <v>225</v>
      </c>
      <c r="E251">
        <v>65.608099999999993</v>
      </c>
      <c r="F251">
        <v>320</v>
      </c>
      <c r="G251">
        <v>64.796400000000006</v>
      </c>
      <c r="H251">
        <v>331</v>
      </c>
      <c r="I251">
        <v>99.094700000000003</v>
      </c>
      <c r="J251">
        <v>212</v>
      </c>
      <c r="K251">
        <v>99.729600000000005</v>
      </c>
      <c r="L251">
        <v>224</v>
      </c>
      <c r="M251">
        <v>99.494100000000003</v>
      </c>
      <c r="N251">
        <v>122</v>
      </c>
      <c r="O251">
        <v>107.214</v>
      </c>
      <c r="P251">
        <v>277</v>
      </c>
      <c r="Q251">
        <v>-7.4848800000000004</v>
      </c>
      <c r="R251">
        <v>249</v>
      </c>
      <c r="S251">
        <f t="shared" si="75"/>
        <v>-0.11407737764087048</v>
      </c>
      <c r="T251">
        <f t="shared" si="76"/>
        <v>245</v>
      </c>
      <c r="U251">
        <f t="shared" si="77"/>
        <v>652537.71096433687</v>
      </c>
      <c r="V251">
        <f t="shared" si="78"/>
        <v>260</v>
      </c>
      <c r="W251">
        <f t="shared" si="79"/>
        <v>27.005047027011322</v>
      </c>
      <c r="X251">
        <f t="shared" si="80"/>
        <v>324</v>
      </c>
      <c r="Y251">
        <f t="shared" si="81"/>
        <v>284.5</v>
      </c>
      <c r="Z251">
        <v>0.25640000000000002</v>
      </c>
      <c r="AA251">
        <f t="shared" si="82"/>
        <v>256</v>
      </c>
      <c r="AB251">
        <v>0.37190000000000001</v>
      </c>
      <c r="AC251">
        <f t="shared" si="83"/>
        <v>0.31415000000000004</v>
      </c>
      <c r="AD251">
        <f t="shared" si="84"/>
        <v>239</v>
      </c>
      <c r="AE251">
        <v>0.38869999999999999</v>
      </c>
      <c r="AF251">
        <f t="shared" si="85"/>
        <v>204</v>
      </c>
      <c r="AG251">
        <v>0.25619999999999998</v>
      </c>
      <c r="AH251">
        <f t="shared" si="86"/>
        <v>251</v>
      </c>
      <c r="AI251">
        <f t="shared" si="87"/>
        <v>247.25</v>
      </c>
      <c r="AJ251">
        <f>IF(C251=1,(AI251/Z251),REF)</f>
        <v>964.31357254290162</v>
      </c>
      <c r="AK251">
        <f t="shared" si="88"/>
        <v>254</v>
      </c>
      <c r="AL251">
        <f>IF(B251=1,(AI251/AC251),REF)</f>
        <v>787.04440553875531</v>
      </c>
      <c r="AM251">
        <f t="shared" si="89"/>
        <v>243</v>
      </c>
      <c r="AN251">
        <f t="shared" si="90"/>
        <v>239</v>
      </c>
      <c r="AO251" t="str">
        <f t="shared" si="91"/>
        <v>Niagara</v>
      </c>
      <c r="AP251">
        <f t="shared" si="92"/>
        <v>0.13459991873064039</v>
      </c>
      <c r="AQ251">
        <f t="shared" si="93"/>
        <v>0.16828516089583212</v>
      </c>
      <c r="AR251">
        <f t="shared" si="94"/>
        <v>0.47000140239922128</v>
      </c>
      <c r="AS251" t="str">
        <f t="shared" si="95"/>
        <v>Niagara</v>
      </c>
      <c r="AT251">
        <f t="shared" si="96"/>
        <v>250</v>
      </c>
      <c r="AU251">
        <f t="shared" si="97"/>
        <v>242.66666666666666</v>
      </c>
      <c r="AV251">
        <v>243</v>
      </c>
      <c r="AW251" t="str">
        <f t="shared" si="98"/>
        <v>Niagara</v>
      </c>
      <c r="AX251" t="str">
        <f t="shared" si="99"/>
        <v/>
      </c>
      <c r="AY251">
        <v>250</v>
      </c>
    </row>
    <row r="252" spans="2:51">
      <c r="B252">
        <v>1</v>
      </c>
      <c r="C252">
        <v>1</v>
      </c>
      <c r="D252" t="s">
        <v>83</v>
      </c>
      <c r="E252">
        <v>64.339399999999998</v>
      </c>
      <c r="F252">
        <v>337</v>
      </c>
      <c r="G252">
        <v>62.976100000000002</v>
      </c>
      <c r="H252">
        <v>351</v>
      </c>
      <c r="I252">
        <v>96.407700000000006</v>
      </c>
      <c r="J252">
        <v>269</v>
      </c>
      <c r="K252">
        <v>97.192400000000006</v>
      </c>
      <c r="L252">
        <v>262</v>
      </c>
      <c r="M252">
        <v>101.34099999999999</v>
      </c>
      <c r="N252">
        <v>167</v>
      </c>
      <c r="O252">
        <v>103.547</v>
      </c>
      <c r="P252">
        <v>201</v>
      </c>
      <c r="Q252">
        <v>-6.3550000000000004</v>
      </c>
      <c r="R252">
        <v>233</v>
      </c>
      <c r="S252">
        <f t="shared" si="75"/>
        <v>-9.876685203778697E-2</v>
      </c>
      <c r="T252">
        <f t="shared" si="76"/>
        <v>231</v>
      </c>
      <c r="U252">
        <f t="shared" si="77"/>
        <v>607773.30300910783</v>
      </c>
      <c r="V252">
        <f t="shared" si="78"/>
        <v>297</v>
      </c>
      <c r="W252">
        <f t="shared" si="79"/>
        <v>26.046119384784188</v>
      </c>
      <c r="X252">
        <f t="shared" si="80"/>
        <v>288</v>
      </c>
      <c r="Y252">
        <f t="shared" si="81"/>
        <v>259.5</v>
      </c>
      <c r="Z252">
        <v>0.2409</v>
      </c>
      <c r="AA252">
        <f t="shared" si="82"/>
        <v>265</v>
      </c>
      <c r="AB252">
        <v>0.40770000000000001</v>
      </c>
      <c r="AC252">
        <f t="shared" si="83"/>
        <v>0.32430000000000003</v>
      </c>
      <c r="AD252">
        <f t="shared" si="84"/>
        <v>231</v>
      </c>
      <c r="AE252">
        <v>0.10929999999999999</v>
      </c>
      <c r="AF252">
        <f t="shared" si="85"/>
        <v>318</v>
      </c>
      <c r="AG252">
        <v>0.5141</v>
      </c>
      <c r="AH252">
        <f t="shared" si="86"/>
        <v>159</v>
      </c>
      <c r="AI252">
        <f t="shared" si="87"/>
        <v>249.25</v>
      </c>
      <c r="AJ252">
        <f>IF(C252=1,(AI252/Z252),REF)</f>
        <v>1034.6616853466169</v>
      </c>
      <c r="AK252">
        <f t="shared" si="88"/>
        <v>259</v>
      </c>
      <c r="AL252">
        <f>IF(B252=1,(AI252/AC252),REF)</f>
        <v>768.57847671908723</v>
      </c>
      <c r="AM252">
        <f t="shared" si="89"/>
        <v>241</v>
      </c>
      <c r="AN252">
        <f t="shared" si="90"/>
        <v>231</v>
      </c>
      <c r="AO252" t="str">
        <f t="shared" si="91"/>
        <v>Charlotte</v>
      </c>
      <c r="AP252">
        <f t="shared" si="92"/>
        <v>0.12557568852809553</v>
      </c>
      <c r="AQ252">
        <f t="shared" si="93"/>
        <v>0.17413529609499193</v>
      </c>
      <c r="AR252">
        <f t="shared" si="94"/>
        <v>0.46802501504994892</v>
      </c>
      <c r="AS252" t="str">
        <f t="shared" si="95"/>
        <v>Charlotte</v>
      </c>
      <c r="AT252">
        <f t="shared" si="96"/>
        <v>251</v>
      </c>
      <c r="AU252">
        <f t="shared" si="97"/>
        <v>237.66666666666666</v>
      </c>
      <c r="AV252">
        <v>244</v>
      </c>
      <c r="AW252" t="str">
        <f t="shared" si="98"/>
        <v>Charlotte</v>
      </c>
      <c r="AX252" t="str">
        <f t="shared" si="99"/>
        <v/>
      </c>
      <c r="AY252">
        <v>251</v>
      </c>
    </row>
    <row r="253" spans="2:51">
      <c r="B253">
        <v>1</v>
      </c>
      <c r="C253">
        <v>1</v>
      </c>
      <c r="D253" t="s">
        <v>45</v>
      </c>
      <c r="E253">
        <v>67.729500000000002</v>
      </c>
      <c r="F253">
        <v>238</v>
      </c>
      <c r="G253">
        <v>67.764399999999995</v>
      </c>
      <c r="H253">
        <v>214</v>
      </c>
      <c r="I253">
        <v>97.279899999999998</v>
      </c>
      <c r="J253">
        <v>251</v>
      </c>
      <c r="K253">
        <v>96.596199999999996</v>
      </c>
      <c r="L253">
        <v>273</v>
      </c>
      <c r="M253">
        <v>104.02200000000001</v>
      </c>
      <c r="N253">
        <v>241</v>
      </c>
      <c r="O253">
        <v>105.709</v>
      </c>
      <c r="P253">
        <v>252</v>
      </c>
      <c r="Q253">
        <v>-9.1126799999999992</v>
      </c>
      <c r="R253">
        <v>261</v>
      </c>
      <c r="S253">
        <f t="shared" si="75"/>
        <v>-0.13454698469647652</v>
      </c>
      <c r="T253">
        <f t="shared" si="76"/>
        <v>256</v>
      </c>
      <c r="U253">
        <f t="shared" si="77"/>
        <v>631972.16970829398</v>
      </c>
      <c r="V253">
        <f t="shared" si="78"/>
        <v>273</v>
      </c>
      <c r="W253">
        <f t="shared" si="79"/>
        <v>25.574153856027781</v>
      </c>
      <c r="X253">
        <f t="shared" si="80"/>
        <v>272</v>
      </c>
      <c r="Y253">
        <f t="shared" si="81"/>
        <v>264</v>
      </c>
      <c r="Z253">
        <v>0.25819999999999999</v>
      </c>
      <c r="AA253">
        <f t="shared" si="82"/>
        <v>255</v>
      </c>
      <c r="AB253">
        <v>0.36080000000000001</v>
      </c>
      <c r="AC253">
        <f t="shared" si="83"/>
        <v>0.3095</v>
      </c>
      <c r="AD253">
        <f t="shared" si="84"/>
        <v>246</v>
      </c>
      <c r="AE253">
        <v>0.1157</v>
      </c>
      <c r="AF253">
        <f t="shared" si="85"/>
        <v>316</v>
      </c>
      <c r="AG253">
        <v>0.36080000000000001</v>
      </c>
      <c r="AH253">
        <f t="shared" si="86"/>
        <v>207</v>
      </c>
      <c r="AI253">
        <f t="shared" si="87"/>
        <v>260.33333333333331</v>
      </c>
      <c r="AJ253">
        <f>IF(C253=1,(AI253/Z253),REF)</f>
        <v>1008.2623289439711</v>
      </c>
      <c r="AK253">
        <f t="shared" si="88"/>
        <v>256</v>
      </c>
      <c r="AL253">
        <f>IF(B253=1,(AI253/AC253),REF)</f>
        <v>841.1416262789445</v>
      </c>
      <c r="AM253">
        <f t="shared" si="89"/>
        <v>253</v>
      </c>
      <c r="AN253">
        <f t="shared" si="90"/>
        <v>246</v>
      </c>
      <c r="AO253" t="str">
        <f t="shared" si="91"/>
        <v>American</v>
      </c>
      <c r="AP253">
        <f t="shared" si="92"/>
        <v>0.13494210749084637</v>
      </c>
      <c r="AQ253">
        <f t="shared" si="93"/>
        <v>0.16469576151794493</v>
      </c>
      <c r="AR253">
        <f t="shared" si="94"/>
        <v>0.46797934112675305</v>
      </c>
      <c r="AS253" t="str">
        <f t="shared" si="95"/>
        <v>American</v>
      </c>
      <c r="AT253">
        <f t="shared" si="96"/>
        <v>252</v>
      </c>
      <c r="AU253">
        <f t="shared" si="97"/>
        <v>248</v>
      </c>
      <c r="AV253">
        <v>253</v>
      </c>
      <c r="AW253" t="str">
        <f t="shared" si="98"/>
        <v>American</v>
      </c>
      <c r="AX253" t="str">
        <f t="shared" si="99"/>
        <v/>
      </c>
      <c r="AY253">
        <v>252</v>
      </c>
    </row>
    <row r="254" spans="2:51">
      <c r="B254">
        <v>1</v>
      </c>
      <c r="C254">
        <v>1</v>
      </c>
      <c r="D254" t="s">
        <v>174</v>
      </c>
      <c r="E254">
        <v>67.975300000000004</v>
      </c>
      <c r="F254">
        <v>227</v>
      </c>
      <c r="G254">
        <v>67.275199999999998</v>
      </c>
      <c r="H254">
        <v>237</v>
      </c>
      <c r="I254">
        <v>99.245800000000003</v>
      </c>
      <c r="J254">
        <v>209</v>
      </c>
      <c r="K254">
        <v>98.110399999999998</v>
      </c>
      <c r="L254">
        <v>246</v>
      </c>
      <c r="M254">
        <v>101.104</v>
      </c>
      <c r="N254">
        <v>159</v>
      </c>
      <c r="O254">
        <v>105.08799999999999</v>
      </c>
      <c r="P254">
        <v>237</v>
      </c>
      <c r="Q254">
        <v>-6.9771700000000001</v>
      </c>
      <c r="R254">
        <v>240</v>
      </c>
      <c r="S254">
        <f t="shared" si="75"/>
        <v>-0.10264905046391844</v>
      </c>
      <c r="T254">
        <f t="shared" si="76"/>
        <v>236</v>
      </c>
      <c r="U254">
        <f t="shared" si="77"/>
        <v>654306.48642535252</v>
      </c>
      <c r="V254">
        <f t="shared" si="78"/>
        <v>258</v>
      </c>
      <c r="W254">
        <f t="shared" si="79"/>
        <v>25.242587471256272</v>
      </c>
      <c r="X254">
        <f t="shared" si="80"/>
        <v>250</v>
      </c>
      <c r="Y254">
        <f t="shared" si="81"/>
        <v>243</v>
      </c>
      <c r="Z254">
        <v>0.26950000000000002</v>
      </c>
      <c r="AA254">
        <f t="shared" si="82"/>
        <v>251</v>
      </c>
      <c r="AB254">
        <v>0.31030000000000002</v>
      </c>
      <c r="AC254">
        <f t="shared" si="83"/>
        <v>0.28990000000000005</v>
      </c>
      <c r="AD254">
        <f t="shared" si="84"/>
        <v>254</v>
      </c>
      <c r="AE254">
        <v>9.3399999999999997E-2</v>
      </c>
      <c r="AF254">
        <f t="shared" si="85"/>
        <v>323</v>
      </c>
      <c r="AG254">
        <v>0.46350000000000002</v>
      </c>
      <c r="AH254">
        <f t="shared" si="86"/>
        <v>177</v>
      </c>
      <c r="AI254">
        <f t="shared" si="87"/>
        <v>248.5</v>
      </c>
      <c r="AJ254">
        <f>IF(C254=1,(AI254/Z254),REF)</f>
        <v>922.07792207792204</v>
      </c>
      <c r="AK254">
        <f t="shared" si="88"/>
        <v>251</v>
      </c>
      <c r="AL254">
        <f>IF(B254=1,(AI254/AC254),REF)</f>
        <v>857.19213521904089</v>
      </c>
      <c r="AM254">
        <f t="shared" si="89"/>
        <v>255</v>
      </c>
      <c r="AN254">
        <f t="shared" si="90"/>
        <v>251</v>
      </c>
      <c r="AO254" t="str">
        <f t="shared" si="91"/>
        <v>Little Rock</v>
      </c>
      <c r="AP254">
        <f t="shared" si="92"/>
        <v>0.14211195433173504</v>
      </c>
      <c r="AQ254">
        <f t="shared" si="93"/>
        <v>0.15397459819751927</v>
      </c>
      <c r="AR254">
        <f t="shared" si="94"/>
        <v>0.46575280065331193</v>
      </c>
      <c r="AS254" t="str">
        <f t="shared" si="95"/>
        <v>Little Rock</v>
      </c>
      <c r="AT254">
        <f t="shared" si="96"/>
        <v>253</v>
      </c>
      <c r="AU254">
        <f t="shared" si="97"/>
        <v>252.66666666666666</v>
      </c>
      <c r="AV254">
        <v>252</v>
      </c>
      <c r="AW254" t="str">
        <f t="shared" si="98"/>
        <v>Little Rock</v>
      </c>
      <c r="AX254" t="str">
        <f t="shared" si="99"/>
        <v/>
      </c>
      <c r="AY254">
        <v>253</v>
      </c>
    </row>
    <row r="255" spans="2:51">
      <c r="B255">
        <v>1</v>
      </c>
      <c r="C255">
        <v>1</v>
      </c>
      <c r="D255" t="s">
        <v>51</v>
      </c>
      <c r="E255">
        <v>69.150000000000006</v>
      </c>
      <c r="F255">
        <v>177</v>
      </c>
      <c r="G255">
        <v>67.917299999999997</v>
      </c>
      <c r="H255">
        <v>205</v>
      </c>
      <c r="I255">
        <v>99.682000000000002</v>
      </c>
      <c r="J255">
        <v>202</v>
      </c>
      <c r="K255">
        <v>98.990099999999998</v>
      </c>
      <c r="L255">
        <v>235</v>
      </c>
      <c r="M255">
        <v>102.533</v>
      </c>
      <c r="N255">
        <v>209</v>
      </c>
      <c r="O255">
        <v>106.992</v>
      </c>
      <c r="P255">
        <v>274</v>
      </c>
      <c r="Q255">
        <v>-8.0015099999999997</v>
      </c>
      <c r="R255">
        <v>251</v>
      </c>
      <c r="S255">
        <f t="shared" si="75"/>
        <v>-0.11571800433839488</v>
      </c>
      <c r="T255">
        <f t="shared" si="76"/>
        <v>248</v>
      </c>
      <c r="U255">
        <f t="shared" si="77"/>
        <v>677603.60894739151</v>
      </c>
      <c r="V255">
        <f t="shared" si="78"/>
        <v>229</v>
      </c>
      <c r="W255">
        <f t="shared" si="79"/>
        <v>25.537001672320581</v>
      </c>
      <c r="X255">
        <f t="shared" si="80"/>
        <v>268</v>
      </c>
      <c r="Y255">
        <f t="shared" si="81"/>
        <v>258</v>
      </c>
      <c r="Z255">
        <v>0.23849999999999999</v>
      </c>
      <c r="AA255">
        <f t="shared" si="82"/>
        <v>267</v>
      </c>
      <c r="AB255">
        <v>0.3871</v>
      </c>
      <c r="AC255">
        <f t="shared" si="83"/>
        <v>0.31279999999999997</v>
      </c>
      <c r="AD255">
        <f t="shared" si="84"/>
        <v>243</v>
      </c>
      <c r="AE255">
        <v>0.40920000000000001</v>
      </c>
      <c r="AF255">
        <f t="shared" si="85"/>
        <v>199</v>
      </c>
      <c r="AG255">
        <v>0.1275</v>
      </c>
      <c r="AH255">
        <f t="shared" si="86"/>
        <v>315</v>
      </c>
      <c r="AI255">
        <f t="shared" si="87"/>
        <v>248.66666666666666</v>
      </c>
      <c r="AJ255">
        <f>IF(C255=1,(AI255/Z255),REF)</f>
        <v>1042.627533193571</v>
      </c>
      <c r="AK255">
        <f t="shared" si="88"/>
        <v>261</v>
      </c>
      <c r="AL255">
        <f>IF(B255=1,(AI255/AC255),REF)</f>
        <v>794.97016197783466</v>
      </c>
      <c r="AM255">
        <f t="shared" si="89"/>
        <v>244</v>
      </c>
      <c r="AN255">
        <f t="shared" si="90"/>
        <v>243</v>
      </c>
      <c r="AO255" t="str">
        <f t="shared" si="91"/>
        <v>Arkansas St.</v>
      </c>
      <c r="AP255">
        <f t="shared" si="92"/>
        <v>0.12422930889892848</v>
      </c>
      <c r="AQ255">
        <f t="shared" si="93"/>
        <v>0.1673941758203624</v>
      </c>
      <c r="AR255">
        <f t="shared" si="94"/>
        <v>0.46293178420470293</v>
      </c>
      <c r="AS255" t="str">
        <f t="shared" si="95"/>
        <v>Arkansas St.</v>
      </c>
      <c r="AT255">
        <f t="shared" si="96"/>
        <v>254</v>
      </c>
      <c r="AU255">
        <f t="shared" si="97"/>
        <v>246.66666666666666</v>
      </c>
      <c r="AV255">
        <v>250</v>
      </c>
      <c r="AW255" t="str">
        <f t="shared" si="98"/>
        <v>Arkansas St.</v>
      </c>
      <c r="AX255" t="str">
        <f t="shared" si="99"/>
        <v/>
      </c>
      <c r="AY255">
        <v>254</v>
      </c>
    </row>
    <row r="256" spans="2:51">
      <c r="B256">
        <v>1</v>
      </c>
      <c r="C256">
        <v>1</v>
      </c>
      <c r="D256" t="s">
        <v>143</v>
      </c>
      <c r="E256">
        <v>69.848699999999994</v>
      </c>
      <c r="F256">
        <v>145</v>
      </c>
      <c r="G256">
        <v>69.508300000000006</v>
      </c>
      <c r="H256">
        <v>120</v>
      </c>
      <c r="I256">
        <v>100.664</v>
      </c>
      <c r="J256">
        <v>184</v>
      </c>
      <c r="K256">
        <v>97.421000000000006</v>
      </c>
      <c r="L256">
        <v>255</v>
      </c>
      <c r="M256">
        <v>108.289</v>
      </c>
      <c r="N256">
        <v>306</v>
      </c>
      <c r="O256">
        <v>109.101</v>
      </c>
      <c r="P256">
        <v>310</v>
      </c>
      <c r="Q256">
        <v>-11.679500000000001</v>
      </c>
      <c r="R256">
        <v>295</v>
      </c>
      <c r="S256">
        <f t="shared" si="75"/>
        <v>-0.16721857386035807</v>
      </c>
      <c r="T256">
        <f t="shared" si="76"/>
        <v>286</v>
      </c>
      <c r="U256">
        <f t="shared" si="77"/>
        <v>662923.62107723684</v>
      </c>
      <c r="V256">
        <f t="shared" si="78"/>
        <v>246</v>
      </c>
      <c r="W256">
        <f t="shared" si="79"/>
        <v>26.083606660653764</v>
      </c>
      <c r="X256">
        <f t="shared" si="80"/>
        <v>290</v>
      </c>
      <c r="Y256">
        <f t="shared" si="81"/>
        <v>288</v>
      </c>
      <c r="Z256">
        <v>0.28810000000000002</v>
      </c>
      <c r="AA256">
        <f t="shared" si="82"/>
        <v>244</v>
      </c>
      <c r="AB256">
        <v>0.24079999999999999</v>
      </c>
      <c r="AC256">
        <f t="shared" si="83"/>
        <v>0.26445000000000002</v>
      </c>
      <c r="AD256">
        <f t="shared" si="84"/>
        <v>263</v>
      </c>
      <c r="AE256">
        <v>0.2344</v>
      </c>
      <c r="AF256">
        <f t="shared" si="85"/>
        <v>263</v>
      </c>
      <c r="AG256">
        <v>0.24079999999999999</v>
      </c>
      <c r="AH256">
        <f t="shared" si="86"/>
        <v>261</v>
      </c>
      <c r="AI256">
        <f t="shared" si="87"/>
        <v>267.83333333333331</v>
      </c>
      <c r="AJ256">
        <f>IF(C256=1,(AI256/Z256),REF)</f>
        <v>929.65405530487089</v>
      </c>
      <c r="AK256">
        <f t="shared" si="88"/>
        <v>252</v>
      </c>
      <c r="AL256">
        <f>IF(B256=1,(AI256/AC256),REF)</f>
        <v>1012.7938488687211</v>
      </c>
      <c r="AM256">
        <f t="shared" si="89"/>
        <v>266</v>
      </c>
      <c r="AN256">
        <f t="shared" si="90"/>
        <v>252</v>
      </c>
      <c r="AO256" t="str">
        <f t="shared" si="91"/>
        <v>Holy Cross</v>
      </c>
      <c r="AP256">
        <f t="shared" si="92"/>
        <v>0.15179578982654343</v>
      </c>
      <c r="AQ256">
        <f t="shared" si="93"/>
        <v>0.13813385995488425</v>
      </c>
      <c r="AR256">
        <f t="shared" si="94"/>
        <v>0.46185436670296448</v>
      </c>
      <c r="AS256" t="str">
        <f t="shared" si="95"/>
        <v>Holy Cross</v>
      </c>
      <c r="AT256">
        <f t="shared" si="96"/>
        <v>255</v>
      </c>
      <c r="AU256">
        <f t="shared" si="97"/>
        <v>256.66666666666669</v>
      </c>
      <c r="AV256">
        <v>258</v>
      </c>
      <c r="AW256" t="str">
        <f t="shared" si="98"/>
        <v>Holy Cross</v>
      </c>
      <c r="AX256" t="str">
        <f t="shared" si="99"/>
        <v/>
      </c>
      <c r="AY256">
        <v>255</v>
      </c>
    </row>
    <row r="257" spans="2:51">
      <c r="B257">
        <v>1</v>
      </c>
      <c r="C257">
        <v>1</v>
      </c>
      <c r="D257" t="s">
        <v>66</v>
      </c>
      <c r="E257">
        <v>73.071899999999999</v>
      </c>
      <c r="F257">
        <v>34</v>
      </c>
      <c r="G257">
        <v>72.165000000000006</v>
      </c>
      <c r="H257">
        <v>32</v>
      </c>
      <c r="I257">
        <v>102.372</v>
      </c>
      <c r="J257">
        <v>150</v>
      </c>
      <c r="K257">
        <v>97.382999999999996</v>
      </c>
      <c r="L257">
        <v>256</v>
      </c>
      <c r="M257">
        <v>105.929</v>
      </c>
      <c r="N257">
        <v>278</v>
      </c>
      <c r="O257">
        <v>107.49</v>
      </c>
      <c r="P257">
        <v>286</v>
      </c>
      <c r="Q257">
        <v>-10.1068</v>
      </c>
      <c r="R257">
        <v>274</v>
      </c>
      <c r="S257">
        <f t="shared" si="75"/>
        <v>-0.13831582318237243</v>
      </c>
      <c r="T257">
        <f t="shared" si="76"/>
        <v>259</v>
      </c>
      <c r="U257">
        <f t="shared" si="77"/>
        <v>692973.61425773904</v>
      </c>
      <c r="V257">
        <f t="shared" si="78"/>
        <v>209</v>
      </c>
      <c r="W257">
        <f t="shared" si="79"/>
        <v>24.346610095521175</v>
      </c>
      <c r="X257">
        <f t="shared" si="80"/>
        <v>205</v>
      </c>
      <c r="Y257">
        <f t="shared" si="81"/>
        <v>232</v>
      </c>
      <c r="Z257">
        <v>0.2878</v>
      </c>
      <c r="AA257">
        <f t="shared" si="82"/>
        <v>245</v>
      </c>
      <c r="AB257">
        <v>0.22850000000000001</v>
      </c>
      <c r="AC257">
        <f t="shared" si="83"/>
        <v>0.25814999999999999</v>
      </c>
      <c r="AD257">
        <f t="shared" si="84"/>
        <v>265</v>
      </c>
      <c r="AE257">
        <v>0.1721</v>
      </c>
      <c r="AF257">
        <f t="shared" si="85"/>
        <v>284</v>
      </c>
      <c r="AG257">
        <v>0.22850000000000001</v>
      </c>
      <c r="AH257">
        <f t="shared" si="86"/>
        <v>267</v>
      </c>
      <c r="AI257">
        <f t="shared" si="87"/>
        <v>252.66666666666666</v>
      </c>
      <c r="AJ257">
        <f>IF(C257=1,(AI257/Z257),REF)</f>
        <v>877.92448459578407</v>
      </c>
      <c r="AK257">
        <f t="shared" si="88"/>
        <v>248</v>
      </c>
      <c r="AL257">
        <f>IF(B257=1,(AI257/AC257),REF)</f>
        <v>978.75911937504031</v>
      </c>
      <c r="AM257">
        <f t="shared" si="89"/>
        <v>264</v>
      </c>
      <c r="AN257">
        <f t="shared" si="90"/>
        <v>248</v>
      </c>
      <c r="AO257" t="str">
        <f t="shared" si="91"/>
        <v>Bucknell</v>
      </c>
      <c r="AP257">
        <f t="shared" si="92"/>
        <v>0.15250836959421399</v>
      </c>
      <c r="AQ257">
        <f t="shared" si="93"/>
        <v>0.13530480792443605</v>
      </c>
      <c r="AR257">
        <f t="shared" si="94"/>
        <v>0.46050279600784344</v>
      </c>
      <c r="AS257" t="str">
        <f t="shared" si="95"/>
        <v>Bucknell</v>
      </c>
      <c r="AT257">
        <f t="shared" si="96"/>
        <v>256</v>
      </c>
      <c r="AU257">
        <f t="shared" si="97"/>
        <v>256.33333333333331</v>
      </c>
      <c r="AV257">
        <v>259</v>
      </c>
      <c r="AW257" t="str">
        <f t="shared" si="98"/>
        <v>Bucknell</v>
      </c>
      <c r="AX257" t="str">
        <f t="shared" si="99"/>
        <v/>
      </c>
      <c r="AY257">
        <v>256</v>
      </c>
    </row>
    <row r="258" spans="2:51">
      <c r="B258">
        <v>1</v>
      </c>
      <c r="C258">
        <v>1</v>
      </c>
      <c r="D258" t="s">
        <v>274</v>
      </c>
      <c r="E258">
        <v>66.018500000000003</v>
      </c>
      <c r="F258">
        <v>310</v>
      </c>
      <c r="G258">
        <v>65.584699999999998</v>
      </c>
      <c r="H258">
        <v>313</v>
      </c>
      <c r="I258">
        <v>103.63200000000001</v>
      </c>
      <c r="J258">
        <v>123</v>
      </c>
      <c r="K258">
        <v>101.76900000000001</v>
      </c>
      <c r="L258">
        <v>179</v>
      </c>
      <c r="M258">
        <v>109.76300000000001</v>
      </c>
      <c r="N258">
        <v>321</v>
      </c>
      <c r="O258">
        <v>110.729</v>
      </c>
      <c r="P258">
        <v>326</v>
      </c>
      <c r="Q258">
        <v>-8.9606100000000009</v>
      </c>
      <c r="R258">
        <v>260</v>
      </c>
      <c r="S258">
        <f t="shared" ref="S258:S321" si="100">(K258-O258)/E258</f>
        <v>-0.13571953316115928</v>
      </c>
      <c r="T258">
        <f t="shared" ref="T258:T321" si="101">RANK(S258,S:S,0)</f>
        <v>257</v>
      </c>
      <c r="U258">
        <f t="shared" ref="U258:U321" si="102">(K258^2)*E258</f>
        <v>683748.9410191786</v>
      </c>
      <c r="V258">
        <f t="shared" ref="V258:V321" si="103">RANK(U258,U:U,0)</f>
        <v>221</v>
      </c>
      <c r="W258">
        <f t="shared" ref="W258:W321" si="104">O258^1.6/E258</f>
        <v>28.258724272729054</v>
      </c>
      <c r="X258">
        <f t="shared" ref="X258:X321" si="105">RANK(W258,W:W,1)</f>
        <v>335</v>
      </c>
      <c r="Y258">
        <f t="shared" ref="Y258:Y321" si="106">AVERAGE(X258,T258)</f>
        <v>296</v>
      </c>
      <c r="Z258">
        <v>0.24110000000000001</v>
      </c>
      <c r="AA258">
        <f t="shared" ref="AA258:AA321" si="107">RANK(Z258,Z:Z,0)</f>
        <v>264</v>
      </c>
      <c r="AB258">
        <v>0.35620000000000002</v>
      </c>
      <c r="AC258">
        <f t="shared" ref="AC258:AC321" si="108">(Z258+AB258)/2</f>
        <v>0.29865000000000003</v>
      </c>
      <c r="AD258">
        <f t="shared" ref="AD258:AD321" si="109">RANK(AC258,AC:AC,0)</f>
        <v>251</v>
      </c>
      <c r="AE258">
        <v>0.24940000000000001</v>
      </c>
      <c r="AF258">
        <f t="shared" ref="AF258:AF321" si="110">RANK(AE258,AE:AE,0)</f>
        <v>256</v>
      </c>
      <c r="AG258">
        <v>0.16059999999999999</v>
      </c>
      <c r="AH258">
        <f t="shared" ref="AH258:AH321" si="111">RANK(AG258,AG:AG,0)</f>
        <v>301</v>
      </c>
      <c r="AI258">
        <f t="shared" ref="AI258:AI321" si="112">(T258+V258+(AD258)+AF258+AH258+Y258)/6</f>
        <v>263.66666666666669</v>
      </c>
      <c r="AJ258">
        <f>IF(C258=1,(AI258/Z258),REF)</f>
        <v>1093.5987833540717</v>
      </c>
      <c r="AK258">
        <f t="shared" ref="AK258:AK321" si="113">RANK(AJ258,AJ:AJ,1)</f>
        <v>265</v>
      </c>
      <c r="AL258">
        <f>IF(B258=1,(AI258/AC258),REF)</f>
        <v>882.86176683966733</v>
      </c>
      <c r="AM258">
        <f t="shared" ref="AM258:AM321" si="114">RANK(AL258,AL:AL,1)</f>
        <v>257</v>
      </c>
      <c r="AN258">
        <f t="shared" ref="AN258:AN321" si="115">MIN(AK258,AM258,AD258)</f>
        <v>251</v>
      </c>
      <c r="AO258" t="str">
        <f t="shared" ref="AO258:AO321" si="116">D258</f>
        <v>Sacramento St.</v>
      </c>
      <c r="AP258">
        <f t="shared" ref="AP258:AP321" si="117">(Z258*(($BD$2)/((AJ258)))^(1/10))</f>
        <v>0.12498560975574216</v>
      </c>
      <c r="AQ258">
        <f t="shared" ref="AQ258:AQ321" si="118">(AC258*(($BC$2)/((AL258)))^(1/10))</f>
        <v>0.15815463710614566</v>
      </c>
      <c r="AR258">
        <f t="shared" ref="AR258:AR321" si="119">((AP258+AQ258)/2)^(1/2.5)</f>
        <v>0.45749741475943584</v>
      </c>
      <c r="AS258" t="str">
        <f t="shared" ref="AS258:AS321" si="120">AO258</f>
        <v>Sacramento St.</v>
      </c>
      <c r="AT258">
        <f t="shared" ref="AT258:AT321" si="121">RANK(AR258,AR:AR)</f>
        <v>257</v>
      </c>
      <c r="AU258">
        <f t="shared" ref="AU258:AU321" si="122">(AT258+AN258+AD258)/3</f>
        <v>253</v>
      </c>
      <c r="AV258">
        <v>257</v>
      </c>
      <c r="AW258" t="str">
        <f t="shared" ref="AW258:AW321" si="123">AS258</f>
        <v>Sacramento St.</v>
      </c>
      <c r="AX258" t="str">
        <f t="shared" ref="AX258:AX321" si="124">IF(OR(((RANK(Z258,Z:Z,0))&lt;17),(RANK(AB258,AB:AB,0)&lt;17)),"y","")</f>
        <v/>
      </c>
      <c r="AY258">
        <v>257</v>
      </c>
    </row>
    <row r="259" spans="2:51">
      <c r="B259">
        <v>1</v>
      </c>
      <c r="C259">
        <v>1</v>
      </c>
      <c r="D259" t="s">
        <v>373</v>
      </c>
      <c r="E259">
        <v>68.019400000000005</v>
      </c>
      <c r="F259">
        <v>224</v>
      </c>
      <c r="G259">
        <v>66.269499999999994</v>
      </c>
      <c r="H259">
        <v>284</v>
      </c>
      <c r="I259">
        <v>93.212000000000003</v>
      </c>
      <c r="J259">
        <v>311</v>
      </c>
      <c r="K259">
        <v>95.085099999999997</v>
      </c>
      <c r="L259">
        <v>290</v>
      </c>
      <c r="M259">
        <v>107.748</v>
      </c>
      <c r="N259">
        <v>299</v>
      </c>
      <c r="O259">
        <v>104.54</v>
      </c>
      <c r="P259">
        <v>224</v>
      </c>
      <c r="Q259">
        <v>-9.4552800000000001</v>
      </c>
      <c r="R259">
        <v>267</v>
      </c>
      <c r="S259">
        <f t="shared" si="100"/>
        <v>-0.13900299032334906</v>
      </c>
      <c r="T259">
        <f t="shared" si="101"/>
        <v>260</v>
      </c>
      <c r="U259">
        <f t="shared" si="102"/>
        <v>614975.38327577501</v>
      </c>
      <c r="V259">
        <f t="shared" si="103"/>
        <v>294</v>
      </c>
      <c r="W259">
        <f t="shared" si="104"/>
        <v>25.016076511427329</v>
      </c>
      <c r="X259">
        <f t="shared" si="105"/>
        <v>240</v>
      </c>
      <c r="Y259">
        <f t="shared" si="106"/>
        <v>250</v>
      </c>
      <c r="Z259">
        <v>0.253</v>
      </c>
      <c r="AA259">
        <f t="shared" si="107"/>
        <v>258</v>
      </c>
      <c r="AB259">
        <v>0.31509999999999999</v>
      </c>
      <c r="AC259">
        <f t="shared" si="108"/>
        <v>0.28405000000000002</v>
      </c>
      <c r="AD259">
        <f t="shared" si="109"/>
        <v>259</v>
      </c>
      <c r="AE259">
        <v>0.23730000000000001</v>
      </c>
      <c r="AF259">
        <f t="shared" si="110"/>
        <v>258</v>
      </c>
      <c r="AG259">
        <v>0.29599999999999999</v>
      </c>
      <c r="AH259">
        <f t="shared" si="111"/>
        <v>232</v>
      </c>
      <c r="AI259">
        <f t="shared" si="112"/>
        <v>258.83333333333331</v>
      </c>
      <c r="AJ259">
        <f>IF(C259=1,(AI259/Z259),REF)</f>
        <v>1023.056653491436</v>
      </c>
      <c r="AK259">
        <f t="shared" si="113"/>
        <v>258</v>
      </c>
      <c r="AL259">
        <f>IF(B259=1,(AI259/AC259),REF)</f>
        <v>911.22454966848545</v>
      </c>
      <c r="AM259">
        <f t="shared" si="114"/>
        <v>259</v>
      </c>
      <c r="AN259">
        <f t="shared" si="115"/>
        <v>258</v>
      </c>
      <c r="AO259" t="str">
        <f t="shared" si="116"/>
        <v>Western Michigan</v>
      </c>
      <c r="AP259">
        <f t="shared" si="117"/>
        <v>0.13203198649111181</v>
      </c>
      <c r="AQ259">
        <f t="shared" si="118"/>
        <v>0.14994808865782094</v>
      </c>
      <c r="AR259">
        <f t="shared" si="119"/>
        <v>0.45674664978933571</v>
      </c>
      <c r="AS259" t="str">
        <f t="shared" si="120"/>
        <v>Western Michigan</v>
      </c>
      <c r="AT259">
        <f t="shared" si="121"/>
        <v>258</v>
      </c>
      <c r="AU259">
        <f t="shared" si="122"/>
        <v>258.33333333333331</v>
      </c>
      <c r="AV259">
        <v>262</v>
      </c>
      <c r="AW259" t="str">
        <f t="shared" si="123"/>
        <v>Western Michigan</v>
      </c>
      <c r="AX259" t="str">
        <f t="shared" si="124"/>
        <v/>
      </c>
      <c r="AY259">
        <v>258</v>
      </c>
    </row>
    <row r="260" spans="2:51">
      <c r="B260">
        <v>1</v>
      </c>
      <c r="C260">
        <v>1</v>
      </c>
      <c r="D260" t="s">
        <v>77</v>
      </c>
      <c r="E260">
        <v>71.534599999999998</v>
      </c>
      <c r="F260">
        <v>81</v>
      </c>
      <c r="G260">
        <v>70.900199999999998</v>
      </c>
      <c r="H260">
        <v>74</v>
      </c>
      <c r="I260">
        <v>98.426500000000004</v>
      </c>
      <c r="J260">
        <v>226</v>
      </c>
      <c r="K260">
        <v>99.147999999999996</v>
      </c>
      <c r="L260">
        <v>232</v>
      </c>
      <c r="M260">
        <v>99.293599999999998</v>
      </c>
      <c r="N260">
        <v>115</v>
      </c>
      <c r="O260">
        <v>106.654</v>
      </c>
      <c r="P260">
        <v>270</v>
      </c>
      <c r="Q260">
        <v>-7.5057200000000002</v>
      </c>
      <c r="R260">
        <v>250</v>
      </c>
      <c r="S260">
        <f t="shared" si="100"/>
        <v>-0.10492824451384365</v>
      </c>
      <c r="T260">
        <f t="shared" si="101"/>
        <v>239</v>
      </c>
      <c r="U260">
        <f t="shared" si="102"/>
        <v>703208.43141227833</v>
      </c>
      <c r="V260">
        <f t="shared" si="103"/>
        <v>193</v>
      </c>
      <c r="W260">
        <f t="shared" si="104"/>
        <v>24.56107005598663</v>
      </c>
      <c r="X260">
        <f t="shared" si="105"/>
        <v>218</v>
      </c>
      <c r="Y260">
        <f t="shared" si="106"/>
        <v>228.5</v>
      </c>
      <c r="Z260">
        <v>0.19639999999999999</v>
      </c>
      <c r="AA260">
        <f t="shared" si="107"/>
        <v>292</v>
      </c>
      <c r="AB260">
        <v>0.46400000000000002</v>
      </c>
      <c r="AC260">
        <f t="shared" si="108"/>
        <v>0.33019999999999999</v>
      </c>
      <c r="AD260">
        <f t="shared" si="109"/>
        <v>230</v>
      </c>
      <c r="AE260">
        <v>0.31269999999999998</v>
      </c>
      <c r="AF260">
        <f t="shared" si="110"/>
        <v>236</v>
      </c>
      <c r="AG260">
        <v>0.46400000000000002</v>
      </c>
      <c r="AH260">
        <f t="shared" si="111"/>
        <v>176</v>
      </c>
      <c r="AI260">
        <f t="shared" si="112"/>
        <v>217.08333333333334</v>
      </c>
      <c r="AJ260">
        <f>IF(C260=1,(AI260/Z260),REF)</f>
        <v>1105.3122878479294</v>
      </c>
      <c r="AK260">
        <f t="shared" si="113"/>
        <v>267</v>
      </c>
      <c r="AL260">
        <f>IF(B260=1,(AI260/AC260),REF)</f>
        <v>657.42984050070663</v>
      </c>
      <c r="AM260">
        <f t="shared" si="114"/>
        <v>226</v>
      </c>
      <c r="AN260">
        <f t="shared" si="115"/>
        <v>226</v>
      </c>
      <c r="AO260" t="str">
        <f t="shared" si="116"/>
        <v>Canisius</v>
      </c>
      <c r="AP260">
        <f t="shared" si="117"/>
        <v>0.10170483238453339</v>
      </c>
      <c r="AQ260">
        <f t="shared" si="118"/>
        <v>0.18009464914372175</v>
      </c>
      <c r="AR260">
        <f t="shared" si="119"/>
        <v>0.45662961827935844</v>
      </c>
      <c r="AS260" t="str">
        <f t="shared" si="120"/>
        <v>Canisius</v>
      </c>
      <c r="AT260">
        <f t="shared" si="121"/>
        <v>259</v>
      </c>
      <c r="AU260">
        <f t="shared" si="122"/>
        <v>238.33333333333334</v>
      </c>
      <c r="AV260">
        <v>238</v>
      </c>
      <c r="AW260" t="str">
        <f t="shared" si="123"/>
        <v>Canisius</v>
      </c>
      <c r="AX260" t="str">
        <f t="shared" si="124"/>
        <v/>
      </c>
      <c r="AY260">
        <v>259</v>
      </c>
    </row>
    <row r="261" spans="2:51">
      <c r="B261">
        <v>1</v>
      </c>
      <c r="C261">
        <v>1</v>
      </c>
      <c r="D261" t="s">
        <v>116</v>
      </c>
      <c r="E261">
        <v>71.948300000000003</v>
      </c>
      <c r="F261">
        <v>62</v>
      </c>
      <c r="G261">
        <v>70.983800000000002</v>
      </c>
      <c r="H261">
        <v>65</v>
      </c>
      <c r="I261">
        <v>103.081</v>
      </c>
      <c r="J261">
        <v>137</v>
      </c>
      <c r="K261">
        <v>101.063</v>
      </c>
      <c r="L261">
        <v>193</v>
      </c>
      <c r="M261">
        <v>108.254</v>
      </c>
      <c r="N261">
        <v>305</v>
      </c>
      <c r="O261">
        <v>112.42</v>
      </c>
      <c r="P261">
        <v>342</v>
      </c>
      <c r="Q261">
        <v>-11.3569</v>
      </c>
      <c r="R261">
        <v>290</v>
      </c>
      <c r="S261">
        <f t="shared" si="100"/>
        <v>-0.15784945578978238</v>
      </c>
      <c r="T261">
        <f t="shared" si="101"/>
        <v>281</v>
      </c>
      <c r="U261">
        <f t="shared" si="102"/>
        <v>734860.50792860275</v>
      </c>
      <c r="V261">
        <f t="shared" si="103"/>
        <v>150</v>
      </c>
      <c r="W261">
        <f t="shared" si="104"/>
        <v>26.566185002890101</v>
      </c>
      <c r="X261">
        <f t="shared" si="105"/>
        <v>317</v>
      </c>
      <c r="Y261">
        <f t="shared" si="106"/>
        <v>299</v>
      </c>
      <c r="Z261">
        <v>0.28649999999999998</v>
      </c>
      <c r="AA261">
        <f t="shared" si="107"/>
        <v>246</v>
      </c>
      <c r="AB261">
        <v>0.2041</v>
      </c>
      <c r="AC261">
        <f t="shared" si="108"/>
        <v>0.24529999999999999</v>
      </c>
      <c r="AD261">
        <f t="shared" si="109"/>
        <v>270</v>
      </c>
      <c r="AE261">
        <v>0.44009999999999999</v>
      </c>
      <c r="AF261">
        <f t="shared" si="110"/>
        <v>184</v>
      </c>
      <c r="AG261">
        <v>0.25019999999999998</v>
      </c>
      <c r="AH261">
        <f t="shared" si="111"/>
        <v>255</v>
      </c>
      <c r="AI261">
        <f t="shared" si="112"/>
        <v>239.83333333333334</v>
      </c>
      <c r="AJ261">
        <f>IF(C261=1,(AI261/Z261),REF)</f>
        <v>837.11460151250742</v>
      </c>
      <c r="AK261">
        <f t="shared" si="113"/>
        <v>241</v>
      </c>
      <c r="AL261">
        <f>IF(B261=1,(AI261/AC261),REF)</f>
        <v>977.71436336458771</v>
      </c>
      <c r="AM261">
        <f t="shared" si="114"/>
        <v>263</v>
      </c>
      <c r="AN261">
        <f t="shared" si="115"/>
        <v>241</v>
      </c>
      <c r="AO261" t="str">
        <f t="shared" si="116"/>
        <v>Fairleigh Dickinson</v>
      </c>
      <c r="AP261">
        <f t="shared" si="117"/>
        <v>0.15254386269631198</v>
      </c>
      <c r="AQ261">
        <f t="shared" si="118"/>
        <v>0.12858343711583203</v>
      </c>
      <c r="AR261">
        <f t="shared" si="119"/>
        <v>0.45619362314945383</v>
      </c>
      <c r="AS261" t="str">
        <f t="shared" si="120"/>
        <v>Fairleigh Dickinson</v>
      </c>
      <c r="AT261">
        <f t="shared" si="121"/>
        <v>260</v>
      </c>
      <c r="AU261">
        <f t="shared" si="122"/>
        <v>257</v>
      </c>
      <c r="AV261">
        <v>260</v>
      </c>
      <c r="AW261" t="str">
        <f t="shared" si="123"/>
        <v>Fairleigh Dickinson</v>
      </c>
      <c r="AX261" t="str">
        <f t="shared" si="124"/>
        <v/>
      </c>
      <c r="AY261">
        <v>260</v>
      </c>
    </row>
    <row r="262" spans="2:51">
      <c r="B262">
        <v>1</v>
      </c>
      <c r="C262">
        <v>1</v>
      </c>
      <c r="D262" t="s">
        <v>59</v>
      </c>
      <c r="E262">
        <v>66.136899999999997</v>
      </c>
      <c r="F262">
        <v>305</v>
      </c>
      <c r="G262">
        <v>66.247500000000002</v>
      </c>
      <c r="H262">
        <v>288</v>
      </c>
      <c r="I262">
        <v>97.068299999999994</v>
      </c>
      <c r="J262">
        <v>256</v>
      </c>
      <c r="K262">
        <v>97.142899999999997</v>
      </c>
      <c r="L262">
        <v>264</v>
      </c>
      <c r="M262">
        <v>107.511</v>
      </c>
      <c r="N262">
        <v>297</v>
      </c>
      <c r="O262">
        <v>112.053</v>
      </c>
      <c r="P262">
        <v>339</v>
      </c>
      <c r="Q262">
        <v>-14.910500000000001</v>
      </c>
      <c r="R262">
        <v>322</v>
      </c>
      <c r="S262">
        <f t="shared" si="100"/>
        <v>-0.22544298266172139</v>
      </c>
      <c r="T262">
        <f t="shared" si="101"/>
        <v>318</v>
      </c>
      <c r="U262">
        <f t="shared" si="102"/>
        <v>624116.92946655408</v>
      </c>
      <c r="V262">
        <f t="shared" si="103"/>
        <v>282</v>
      </c>
      <c r="W262">
        <f t="shared" si="104"/>
        <v>28.749728440771143</v>
      </c>
      <c r="X262">
        <f t="shared" si="105"/>
        <v>340</v>
      </c>
      <c r="Y262">
        <f t="shared" si="106"/>
        <v>329</v>
      </c>
      <c r="Z262">
        <v>0.33300000000000002</v>
      </c>
      <c r="AA262">
        <f t="shared" si="107"/>
        <v>219</v>
      </c>
      <c r="AB262">
        <v>7.7399999999999997E-2</v>
      </c>
      <c r="AC262">
        <f t="shared" si="108"/>
        <v>0.20519999999999999</v>
      </c>
      <c r="AD262">
        <f t="shared" si="109"/>
        <v>289</v>
      </c>
      <c r="AE262">
        <v>0.42730000000000001</v>
      </c>
      <c r="AF262">
        <f t="shared" si="110"/>
        <v>188</v>
      </c>
      <c r="AG262">
        <v>0.15260000000000001</v>
      </c>
      <c r="AH262">
        <f t="shared" si="111"/>
        <v>305</v>
      </c>
      <c r="AI262">
        <f t="shared" si="112"/>
        <v>285.16666666666669</v>
      </c>
      <c r="AJ262">
        <f>IF(C262=1,(AI262/Z262),REF)</f>
        <v>856.3563563563564</v>
      </c>
      <c r="AK262">
        <f t="shared" si="113"/>
        <v>243</v>
      </c>
      <c r="AL262">
        <f>IF(B262=1,(AI262/AC262),REF)</f>
        <v>1389.7011046133855</v>
      </c>
      <c r="AM262">
        <f t="shared" si="114"/>
        <v>292</v>
      </c>
      <c r="AN262">
        <f t="shared" si="115"/>
        <v>243</v>
      </c>
      <c r="AO262" t="str">
        <f t="shared" si="116"/>
        <v>Binghamton</v>
      </c>
      <c r="AP262">
        <f t="shared" si="117"/>
        <v>0.17689981784114847</v>
      </c>
      <c r="AQ262">
        <f t="shared" si="118"/>
        <v>0.10384698641123964</v>
      </c>
      <c r="AR262">
        <f t="shared" si="119"/>
        <v>0.45594654621433839</v>
      </c>
      <c r="AS262" t="str">
        <f t="shared" si="120"/>
        <v>Binghamton</v>
      </c>
      <c r="AT262">
        <f t="shared" si="121"/>
        <v>261</v>
      </c>
      <c r="AU262">
        <f t="shared" si="122"/>
        <v>264.33333333333331</v>
      </c>
      <c r="AV262">
        <v>265</v>
      </c>
      <c r="AW262" t="str">
        <f t="shared" si="123"/>
        <v>Binghamton</v>
      </c>
      <c r="AX262" t="str">
        <f t="shared" si="124"/>
        <v/>
      </c>
      <c r="AY262">
        <v>261</v>
      </c>
    </row>
    <row r="263" spans="2:51">
      <c r="B263">
        <v>1</v>
      </c>
      <c r="C263">
        <v>1</v>
      </c>
      <c r="D263" t="s">
        <v>148</v>
      </c>
      <c r="E263">
        <v>65.101500000000001</v>
      </c>
      <c r="F263">
        <v>331</v>
      </c>
      <c r="G263">
        <v>64.515900000000002</v>
      </c>
      <c r="H263">
        <v>337</v>
      </c>
      <c r="I263">
        <v>94.518799999999999</v>
      </c>
      <c r="J263">
        <v>294</v>
      </c>
      <c r="K263">
        <v>92.968800000000002</v>
      </c>
      <c r="L263">
        <v>314</v>
      </c>
      <c r="M263">
        <v>98.246399999999994</v>
      </c>
      <c r="N263">
        <v>86</v>
      </c>
      <c r="O263">
        <v>102.727</v>
      </c>
      <c r="P263">
        <v>186</v>
      </c>
      <c r="Q263">
        <v>-9.7584499999999998</v>
      </c>
      <c r="R263">
        <v>268</v>
      </c>
      <c r="S263">
        <f t="shared" si="100"/>
        <v>-0.14989209158007116</v>
      </c>
      <c r="T263">
        <f t="shared" si="101"/>
        <v>274</v>
      </c>
      <c r="U263">
        <f t="shared" si="102"/>
        <v>562685.13984760421</v>
      </c>
      <c r="V263">
        <f t="shared" si="103"/>
        <v>330</v>
      </c>
      <c r="W263">
        <f t="shared" si="104"/>
        <v>25.415834467875463</v>
      </c>
      <c r="X263">
        <f t="shared" si="105"/>
        <v>258</v>
      </c>
      <c r="Y263">
        <f t="shared" si="106"/>
        <v>266</v>
      </c>
      <c r="Z263">
        <v>0.26169999999999999</v>
      </c>
      <c r="AA263">
        <f t="shared" si="107"/>
        <v>253</v>
      </c>
      <c r="AB263">
        <v>0.25240000000000001</v>
      </c>
      <c r="AC263">
        <f t="shared" si="108"/>
        <v>0.25705</v>
      </c>
      <c r="AD263">
        <f t="shared" si="109"/>
        <v>266</v>
      </c>
      <c r="AE263">
        <v>0.30080000000000001</v>
      </c>
      <c r="AF263">
        <f t="shared" si="110"/>
        <v>241</v>
      </c>
      <c r="AG263">
        <v>9.06E-2</v>
      </c>
      <c r="AH263">
        <f t="shared" si="111"/>
        <v>325</v>
      </c>
      <c r="AI263">
        <f t="shared" si="112"/>
        <v>283.66666666666669</v>
      </c>
      <c r="AJ263">
        <f>IF(C263=1,(AI263/Z263),REF)</f>
        <v>1083.9383518023183</v>
      </c>
      <c r="AK263">
        <f t="shared" si="113"/>
        <v>264</v>
      </c>
      <c r="AL263">
        <f>IF(B263=1,(AI263/AC263),REF)</f>
        <v>1103.5466511054919</v>
      </c>
      <c r="AM263">
        <f t="shared" si="114"/>
        <v>274</v>
      </c>
      <c r="AN263">
        <f t="shared" si="115"/>
        <v>264</v>
      </c>
      <c r="AO263" t="str">
        <f t="shared" si="116"/>
        <v>Idaho St.</v>
      </c>
      <c r="AP263">
        <f t="shared" si="117"/>
        <v>0.13578502266990944</v>
      </c>
      <c r="AQ263">
        <f t="shared" si="118"/>
        <v>0.13312119893212168</v>
      </c>
      <c r="AR263">
        <f t="shared" si="119"/>
        <v>0.4481550988368585</v>
      </c>
      <c r="AS263" t="str">
        <f t="shared" si="120"/>
        <v>Idaho St.</v>
      </c>
      <c r="AT263">
        <f t="shared" si="121"/>
        <v>262</v>
      </c>
      <c r="AU263">
        <f t="shared" si="122"/>
        <v>264</v>
      </c>
      <c r="AV263">
        <v>264</v>
      </c>
      <c r="AW263" t="str">
        <f t="shared" si="123"/>
        <v>Idaho St.</v>
      </c>
      <c r="AX263" t="str">
        <f t="shared" si="124"/>
        <v/>
      </c>
      <c r="AY263">
        <v>262</v>
      </c>
    </row>
    <row r="264" spans="2:51">
      <c r="B264">
        <v>1</v>
      </c>
      <c r="C264">
        <v>1</v>
      </c>
      <c r="D264" t="s">
        <v>159</v>
      </c>
      <c r="E264">
        <v>70.308899999999994</v>
      </c>
      <c r="F264">
        <v>120</v>
      </c>
      <c r="G264">
        <v>68.741699999999994</v>
      </c>
      <c r="H264">
        <v>158</v>
      </c>
      <c r="I264">
        <v>91.811499999999995</v>
      </c>
      <c r="J264">
        <v>322</v>
      </c>
      <c r="K264">
        <v>87.751300000000001</v>
      </c>
      <c r="L264">
        <v>349</v>
      </c>
      <c r="M264">
        <v>87.850700000000003</v>
      </c>
      <c r="N264">
        <v>4</v>
      </c>
      <c r="O264">
        <v>97.830399999999997</v>
      </c>
      <c r="P264">
        <v>94</v>
      </c>
      <c r="Q264">
        <v>-10.0791</v>
      </c>
      <c r="R264">
        <v>272</v>
      </c>
      <c r="S264">
        <f t="shared" si="100"/>
        <v>-0.14335453975243528</v>
      </c>
      <c r="T264">
        <f t="shared" si="101"/>
        <v>268</v>
      </c>
      <c r="U264">
        <f t="shared" si="102"/>
        <v>541398.96540060698</v>
      </c>
      <c r="V264">
        <f t="shared" si="103"/>
        <v>339</v>
      </c>
      <c r="W264">
        <f t="shared" si="104"/>
        <v>21.764456347688739</v>
      </c>
      <c r="X264">
        <f t="shared" si="105"/>
        <v>78</v>
      </c>
      <c r="Y264">
        <f t="shared" si="106"/>
        <v>173</v>
      </c>
      <c r="Z264">
        <v>0.2016</v>
      </c>
      <c r="AA264">
        <f t="shared" si="107"/>
        <v>286</v>
      </c>
      <c r="AB264">
        <v>0.42359999999999998</v>
      </c>
      <c r="AC264">
        <f t="shared" si="108"/>
        <v>0.31259999999999999</v>
      </c>
      <c r="AD264">
        <f t="shared" si="109"/>
        <v>244</v>
      </c>
      <c r="AE264">
        <v>0.31969999999999998</v>
      </c>
      <c r="AF264">
        <f t="shared" si="110"/>
        <v>232</v>
      </c>
      <c r="AG264">
        <v>6.2399999999999997E-2</v>
      </c>
      <c r="AH264">
        <f t="shared" si="111"/>
        <v>335</v>
      </c>
      <c r="AI264">
        <f t="shared" si="112"/>
        <v>265.16666666666669</v>
      </c>
      <c r="AJ264">
        <f>IF(C264=1,(AI264/Z264),REF)</f>
        <v>1315.3108465608466</v>
      </c>
      <c r="AK264">
        <f t="shared" si="113"/>
        <v>283</v>
      </c>
      <c r="AL264">
        <f>IF(B264=1,(AI264/AC264),REF)</f>
        <v>848.26188952868426</v>
      </c>
      <c r="AM264">
        <f t="shared" si="114"/>
        <v>254</v>
      </c>
      <c r="AN264">
        <f t="shared" si="115"/>
        <v>244</v>
      </c>
      <c r="AO264" t="str">
        <f t="shared" si="116"/>
        <v>Jackson St.</v>
      </c>
      <c r="AP264">
        <f t="shared" si="117"/>
        <v>0.10259738517942732</v>
      </c>
      <c r="AQ264">
        <f t="shared" si="118"/>
        <v>0.16620522017902473</v>
      </c>
      <c r="AR264">
        <f t="shared" si="119"/>
        <v>0.44808601673588033</v>
      </c>
      <c r="AS264" t="str">
        <f t="shared" si="120"/>
        <v>Jackson St.</v>
      </c>
      <c r="AT264">
        <f t="shared" si="121"/>
        <v>263</v>
      </c>
      <c r="AU264">
        <f t="shared" si="122"/>
        <v>250.33333333333334</v>
      </c>
      <c r="AV264">
        <v>256</v>
      </c>
      <c r="AW264" t="str">
        <f t="shared" si="123"/>
        <v>Jackson St.</v>
      </c>
      <c r="AX264" t="str">
        <f t="shared" si="124"/>
        <v/>
      </c>
      <c r="AY264">
        <v>263</v>
      </c>
    </row>
    <row r="265" spans="2:51">
      <c r="B265">
        <v>1</v>
      </c>
      <c r="C265">
        <v>1</v>
      </c>
      <c r="D265" t="s">
        <v>94</v>
      </c>
      <c r="E265">
        <v>79.368799999999993</v>
      </c>
      <c r="F265">
        <v>1</v>
      </c>
      <c r="G265">
        <v>77.113399999999999</v>
      </c>
      <c r="H265">
        <v>1</v>
      </c>
      <c r="I265">
        <v>91.595799999999997</v>
      </c>
      <c r="J265">
        <v>324</v>
      </c>
      <c r="K265">
        <v>90.8887</v>
      </c>
      <c r="L265">
        <v>332</v>
      </c>
      <c r="M265">
        <v>100.215</v>
      </c>
      <c r="N265">
        <v>137</v>
      </c>
      <c r="O265">
        <v>101.973</v>
      </c>
      <c r="P265">
        <v>176</v>
      </c>
      <c r="Q265">
        <v>-11.084</v>
      </c>
      <c r="R265">
        <v>287</v>
      </c>
      <c r="S265">
        <f t="shared" si="100"/>
        <v>-0.13965563294392758</v>
      </c>
      <c r="T265">
        <f t="shared" si="101"/>
        <v>261</v>
      </c>
      <c r="U265">
        <f t="shared" si="102"/>
        <v>655646.27396200993</v>
      </c>
      <c r="V265">
        <f t="shared" si="103"/>
        <v>256</v>
      </c>
      <c r="W265">
        <f t="shared" si="104"/>
        <v>20.602812010671748</v>
      </c>
      <c r="X265">
        <f t="shared" si="105"/>
        <v>44</v>
      </c>
      <c r="Y265">
        <f t="shared" si="106"/>
        <v>152.5</v>
      </c>
      <c r="Z265">
        <v>0.2535</v>
      </c>
      <c r="AA265">
        <f t="shared" si="107"/>
        <v>257</v>
      </c>
      <c r="AB265">
        <v>0.24840000000000001</v>
      </c>
      <c r="AC265">
        <f t="shared" si="108"/>
        <v>0.25095000000000001</v>
      </c>
      <c r="AD265">
        <f t="shared" si="109"/>
        <v>269</v>
      </c>
      <c r="AE265">
        <v>0.36919999999999997</v>
      </c>
      <c r="AF265">
        <f t="shared" si="110"/>
        <v>210</v>
      </c>
      <c r="AG265">
        <v>0.21959999999999999</v>
      </c>
      <c r="AH265">
        <f t="shared" si="111"/>
        <v>274</v>
      </c>
      <c r="AI265">
        <f t="shared" si="112"/>
        <v>237.08333333333334</v>
      </c>
      <c r="AJ265">
        <f>IF(C265=1,(AI265/Z265),REF)</f>
        <v>935.23997370151221</v>
      </c>
      <c r="AK265">
        <f t="shared" si="113"/>
        <v>253</v>
      </c>
      <c r="AL265">
        <f>IF(B265=1,(AI265/AC265),REF)</f>
        <v>944.74330876004512</v>
      </c>
      <c r="AM265">
        <f t="shared" si="114"/>
        <v>262</v>
      </c>
      <c r="AN265">
        <f t="shared" si="115"/>
        <v>253</v>
      </c>
      <c r="AO265" t="str">
        <f t="shared" si="116"/>
        <v>Coppin St.</v>
      </c>
      <c r="AP265">
        <f t="shared" si="117"/>
        <v>0.13348555217592689</v>
      </c>
      <c r="AQ265">
        <f t="shared" si="118"/>
        <v>0.13199713332373952</v>
      </c>
      <c r="AR265">
        <f t="shared" si="119"/>
        <v>0.44586407665654199</v>
      </c>
      <c r="AS265" t="str">
        <f t="shared" si="120"/>
        <v>Coppin St.</v>
      </c>
      <c r="AT265">
        <f t="shared" si="121"/>
        <v>264</v>
      </c>
      <c r="AU265">
        <f t="shared" si="122"/>
        <v>262</v>
      </c>
      <c r="AV265">
        <v>268</v>
      </c>
      <c r="AW265" t="str">
        <f t="shared" si="123"/>
        <v>Coppin St.</v>
      </c>
      <c r="AX265" t="str">
        <f t="shared" si="124"/>
        <v/>
      </c>
      <c r="AY265">
        <v>264</v>
      </c>
    </row>
    <row r="266" spans="2:51">
      <c r="B266">
        <v>1</v>
      </c>
      <c r="C266">
        <v>1</v>
      </c>
      <c r="D266" t="s">
        <v>131</v>
      </c>
      <c r="E266">
        <v>67.313500000000005</v>
      </c>
      <c r="F266">
        <v>261</v>
      </c>
      <c r="G266">
        <v>67.010999999999996</v>
      </c>
      <c r="H266">
        <v>250</v>
      </c>
      <c r="I266">
        <v>95.229500000000002</v>
      </c>
      <c r="J266">
        <v>284</v>
      </c>
      <c r="K266">
        <v>93.904700000000005</v>
      </c>
      <c r="L266">
        <v>303</v>
      </c>
      <c r="M266">
        <v>101.11199999999999</v>
      </c>
      <c r="N266">
        <v>160</v>
      </c>
      <c r="O266">
        <v>103.69</v>
      </c>
      <c r="P266">
        <v>204</v>
      </c>
      <c r="Q266">
        <v>-9.7854600000000005</v>
      </c>
      <c r="R266">
        <v>270</v>
      </c>
      <c r="S266">
        <f t="shared" si="100"/>
        <v>-0.14536905672710515</v>
      </c>
      <c r="T266">
        <f t="shared" si="101"/>
        <v>269</v>
      </c>
      <c r="U266">
        <f t="shared" si="102"/>
        <v>593576.68175586523</v>
      </c>
      <c r="V266">
        <f t="shared" si="103"/>
        <v>309</v>
      </c>
      <c r="W266">
        <f t="shared" si="104"/>
        <v>24.950360595644579</v>
      </c>
      <c r="X266">
        <f t="shared" si="105"/>
        <v>235</v>
      </c>
      <c r="Y266">
        <f t="shared" si="106"/>
        <v>252</v>
      </c>
      <c r="Z266">
        <v>0.23499999999999999</v>
      </c>
      <c r="AA266">
        <f t="shared" si="107"/>
        <v>268</v>
      </c>
      <c r="AB266">
        <v>0.30659999999999998</v>
      </c>
      <c r="AC266">
        <f t="shared" si="108"/>
        <v>0.27079999999999999</v>
      </c>
      <c r="AD266">
        <f t="shared" si="109"/>
        <v>261</v>
      </c>
      <c r="AE266">
        <v>0.3286</v>
      </c>
      <c r="AF266">
        <f t="shared" si="110"/>
        <v>226</v>
      </c>
      <c r="AG266">
        <v>0.17549999999999999</v>
      </c>
      <c r="AH266">
        <f t="shared" si="111"/>
        <v>296</v>
      </c>
      <c r="AI266">
        <f t="shared" si="112"/>
        <v>268.83333333333331</v>
      </c>
      <c r="AJ266">
        <f>IF(C266=1,(AI266/Z266),REF)</f>
        <v>1143.9716312056737</v>
      </c>
      <c r="AK266">
        <f t="shared" si="113"/>
        <v>272</v>
      </c>
      <c r="AL266">
        <f>IF(B266=1,(AI266/AC266),REF)</f>
        <v>992.73756770064006</v>
      </c>
      <c r="AM266">
        <f t="shared" si="114"/>
        <v>265</v>
      </c>
      <c r="AN266">
        <f t="shared" si="115"/>
        <v>261</v>
      </c>
      <c r="AO266" t="str">
        <f t="shared" si="116"/>
        <v>Georgia Southern</v>
      </c>
      <c r="AP266">
        <f t="shared" si="117"/>
        <v>0.1212760215597649</v>
      </c>
      <c r="AQ266">
        <f t="shared" si="118"/>
        <v>0.14173395179161041</v>
      </c>
      <c r="AR266">
        <f t="shared" si="119"/>
        <v>0.44419829644461944</v>
      </c>
      <c r="AS266" t="str">
        <f t="shared" si="120"/>
        <v>Georgia Southern</v>
      </c>
      <c r="AT266">
        <f t="shared" si="121"/>
        <v>265</v>
      </c>
      <c r="AU266">
        <f t="shared" si="122"/>
        <v>262.33333333333331</v>
      </c>
      <c r="AV266">
        <v>263</v>
      </c>
      <c r="AW266" t="str">
        <f t="shared" si="123"/>
        <v>Georgia Southern</v>
      </c>
      <c r="AX266" t="str">
        <f t="shared" si="124"/>
        <v/>
      </c>
      <c r="AY266">
        <v>265</v>
      </c>
    </row>
    <row r="267" spans="2:51">
      <c r="B267">
        <v>1</v>
      </c>
      <c r="C267">
        <v>1</v>
      </c>
      <c r="D267" t="s">
        <v>375</v>
      </c>
      <c r="E267">
        <v>67.2316</v>
      </c>
      <c r="F267">
        <v>263</v>
      </c>
      <c r="G267">
        <v>68.378</v>
      </c>
      <c r="H267">
        <v>183</v>
      </c>
      <c r="I267">
        <v>95.076899999999995</v>
      </c>
      <c r="J267">
        <v>287</v>
      </c>
      <c r="K267">
        <v>94.911100000000005</v>
      </c>
      <c r="L267">
        <v>293</v>
      </c>
      <c r="M267">
        <v>106.871</v>
      </c>
      <c r="N267">
        <v>287</v>
      </c>
      <c r="O267">
        <v>106.78</v>
      </c>
      <c r="P267">
        <v>271</v>
      </c>
      <c r="Q267">
        <v>-11.8691</v>
      </c>
      <c r="R267">
        <v>299</v>
      </c>
      <c r="S267">
        <f t="shared" si="100"/>
        <v>-0.17653752104665063</v>
      </c>
      <c r="T267">
        <f t="shared" si="101"/>
        <v>291</v>
      </c>
      <c r="U267">
        <f t="shared" si="102"/>
        <v>605630.11238985346</v>
      </c>
      <c r="V267">
        <f t="shared" si="103"/>
        <v>300</v>
      </c>
      <c r="W267">
        <f t="shared" si="104"/>
        <v>26.182458242952865</v>
      </c>
      <c r="X267">
        <f t="shared" si="105"/>
        <v>298</v>
      </c>
      <c r="Y267">
        <f t="shared" si="106"/>
        <v>294.5</v>
      </c>
      <c r="Z267">
        <v>0.3216</v>
      </c>
      <c r="AA267">
        <f t="shared" si="107"/>
        <v>227</v>
      </c>
      <c r="AB267">
        <v>3.7699999999999997E-2</v>
      </c>
      <c r="AC267">
        <f t="shared" si="108"/>
        <v>0.17965</v>
      </c>
      <c r="AD267">
        <f t="shared" si="109"/>
        <v>305</v>
      </c>
      <c r="AE267">
        <v>0.2162</v>
      </c>
      <c r="AF267">
        <f t="shared" si="110"/>
        <v>268</v>
      </c>
      <c r="AG267">
        <v>0.20930000000000001</v>
      </c>
      <c r="AH267">
        <f t="shared" si="111"/>
        <v>277</v>
      </c>
      <c r="AI267">
        <f t="shared" si="112"/>
        <v>289.25</v>
      </c>
      <c r="AJ267">
        <f>IF(C267=1,(AI267/Z267),REF)</f>
        <v>899.40920398009951</v>
      </c>
      <c r="AK267">
        <f t="shared" si="113"/>
        <v>249</v>
      </c>
      <c r="AL267">
        <f>IF(B267=1,(AI267/AC267),REF)</f>
        <v>1610.0751461174505</v>
      </c>
      <c r="AM267">
        <f t="shared" si="114"/>
        <v>305</v>
      </c>
      <c r="AN267">
        <f t="shared" si="115"/>
        <v>249</v>
      </c>
      <c r="AO267" t="str">
        <f t="shared" si="116"/>
        <v>William &amp; Mary</v>
      </c>
      <c r="AP267">
        <f t="shared" si="117"/>
        <v>0.17000782533160405</v>
      </c>
      <c r="AQ267">
        <f t="shared" si="118"/>
        <v>8.9588298591947321E-2</v>
      </c>
      <c r="AR267">
        <f t="shared" si="119"/>
        <v>0.44188298918063368</v>
      </c>
      <c r="AS267" t="str">
        <f t="shared" si="120"/>
        <v>William &amp; Mary</v>
      </c>
      <c r="AT267">
        <f t="shared" si="121"/>
        <v>266</v>
      </c>
      <c r="AU267">
        <f t="shared" si="122"/>
        <v>273.33333333333331</v>
      </c>
      <c r="AV267">
        <v>277</v>
      </c>
      <c r="AW267" t="str">
        <f t="shared" si="123"/>
        <v>William &amp; Mary</v>
      </c>
      <c r="AX267" t="str">
        <f t="shared" si="124"/>
        <v/>
      </c>
      <c r="AY267">
        <v>266</v>
      </c>
    </row>
    <row r="268" spans="2:51">
      <c r="B268">
        <v>1</v>
      </c>
      <c r="C268">
        <v>1</v>
      </c>
      <c r="D268" t="s">
        <v>141</v>
      </c>
      <c r="E268">
        <v>67.4101</v>
      </c>
      <c r="F268">
        <v>256</v>
      </c>
      <c r="G268">
        <v>66.393500000000003</v>
      </c>
      <c r="H268">
        <v>277</v>
      </c>
      <c r="I268">
        <v>98.462100000000007</v>
      </c>
      <c r="J268">
        <v>224</v>
      </c>
      <c r="K268">
        <v>96.197000000000003</v>
      </c>
      <c r="L268">
        <v>278</v>
      </c>
      <c r="M268">
        <v>103.182</v>
      </c>
      <c r="N268">
        <v>224</v>
      </c>
      <c r="O268">
        <v>106.934</v>
      </c>
      <c r="P268">
        <v>273</v>
      </c>
      <c r="Q268">
        <v>-10.737399999999999</v>
      </c>
      <c r="R268">
        <v>281</v>
      </c>
      <c r="S268">
        <f t="shared" si="100"/>
        <v>-0.15927880243464992</v>
      </c>
      <c r="T268">
        <f t="shared" si="101"/>
        <v>283</v>
      </c>
      <c r="U268">
        <f t="shared" si="102"/>
        <v>623803.81734097097</v>
      </c>
      <c r="V268">
        <f t="shared" si="103"/>
        <v>283</v>
      </c>
      <c r="W268">
        <f t="shared" si="104"/>
        <v>26.173411217076673</v>
      </c>
      <c r="X268">
        <f t="shared" si="105"/>
        <v>297</v>
      </c>
      <c r="Y268">
        <f t="shared" si="106"/>
        <v>290</v>
      </c>
      <c r="Z268">
        <v>0.23019999999999999</v>
      </c>
      <c r="AA268">
        <f t="shared" si="107"/>
        <v>271</v>
      </c>
      <c r="AB268">
        <v>0.28749999999999998</v>
      </c>
      <c r="AC268">
        <f t="shared" si="108"/>
        <v>0.25884999999999997</v>
      </c>
      <c r="AD268">
        <f t="shared" si="109"/>
        <v>264</v>
      </c>
      <c r="AE268">
        <v>0.10580000000000001</v>
      </c>
      <c r="AF268">
        <f t="shared" si="110"/>
        <v>321</v>
      </c>
      <c r="AG268">
        <v>0.54590000000000005</v>
      </c>
      <c r="AH268">
        <f t="shared" si="111"/>
        <v>147</v>
      </c>
      <c r="AI268">
        <f t="shared" si="112"/>
        <v>264.66666666666669</v>
      </c>
      <c r="AJ268">
        <f>IF(C268=1,(AI268/Z268),REF)</f>
        <v>1149.7248769186217</v>
      </c>
      <c r="AK268">
        <f t="shared" si="113"/>
        <v>274</v>
      </c>
      <c r="AL268">
        <f>IF(B268=1,(AI268/AC268),REF)</f>
        <v>1022.4711866589404</v>
      </c>
      <c r="AM268">
        <f t="shared" si="114"/>
        <v>267</v>
      </c>
      <c r="AN268">
        <f t="shared" si="115"/>
        <v>264</v>
      </c>
      <c r="AO268" t="str">
        <f t="shared" si="116"/>
        <v>High Point</v>
      </c>
      <c r="AP268">
        <f t="shared" si="117"/>
        <v>0.11873931282290733</v>
      </c>
      <c r="AQ268">
        <f t="shared" si="118"/>
        <v>0.13508021504480103</v>
      </c>
      <c r="AR268">
        <f t="shared" si="119"/>
        <v>0.43792326145741034</v>
      </c>
      <c r="AS268" t="str">
        <f t="shared" si="120"/>
        <v>High Point</v>
      </c>
      <c r="AT268">
        <f t="shared" si="121"/>
        <v>267</v>
      </c>
      <c r="AU268">
        <f t="shared" si="122"/>
        <v>265</v>
      </c>
      <c r="AV268">
        <v>266</v>
      </c>
      <c r="AW268" t="str">
        <f t="shared" si="123"/>
        <v>High Point</v>
      </c>
      <c r="AX268" t="str">
        <f t="shared" si="124"/>
        <v/>
      </c>
      <c r="AY268">
        <v>267</v>
      </c>
    </row>
    <row r="269" spans="2:51">
      <c r="B269">
        <v>1</v>
      </c>
      <c r="C269">
        <v>1</v>
      </c>
      <c r="D269" t="s">
        <v>196</v>
      </c>
      <c r="E269">
        <v>67.953900000000004</v>
      </c>
      <c r="F269">
        <v>229</v>
      </c>
      <c r="G269">
        <v>66.840500000000006</v>
      </c>
      <c r="H269">
        <v>259</v>
      </c>
      <c r="I269">
        <v>96.607600000000005</v>
      </c>
      <c r="J269">
        <v>265</v>
      </c>
      <c r="K269">
        <v>91.085999999999999</v>
      </c>
      <c r="L269">
        <v>330</v>
      </c>
      <c r="M269">
        <v>97.191299999999998</v>
      </c>
      <c r="N269">
        <v>68</v>
      </c>
      <c r="O269">
        <v>101.377</v>
      </c>
      <c r="P269">
        <v>159</v>
      </c>
      <c r="Q269">
        <v>-10.291</v>
      </c>
      <c r="R269">
        <v>277</v>
      </c>
      <c r="S269">
        <f t="shared" si="100"/>
        <v>-0.15144090331827895</v>
      </c>
      <c r="T269">
        <f t="shared" si="101"/>
        <v>276</v>
      </c>
      <c r="U269">
        <f t="shared" si="102"/>
        <v>563790.36292984441</v>
      </c>
      <c r="V269">
        <f t="shared" si="103"/>
        <v>329</v>
      </c>
      <c r="W269">
        <f t="shared" si="104"/>
        <v>23.839037104269835</v>
      </c>
      <c r="X269">
        <f t="shared" si="105"/>
        <v>181</v>
      </c>
      <c r="Y269">
        <f t="shared" si="106"/>
        <v>228.5</v>
      </c>
      <c r="Z269">
        <v>0.2399</v>
      </c>
      <c r="AA269">
        <f t="shared" si="107"/>
        <v>266</v>
      </c>
      <c r="AB269">
        <v>0.24590000000000001</v>
      </c>
      <c r="AC269">
        <f t="shared" si="108"/>
        <v>0.2429</v>
      </c>
      <c r="AD269">
        <f t="shared" si="109"/>
        <v>273</v>
      </c>
      <c r="AE269">
        <v>0.46870000000000001</v>
      </c>
      <c r="AF269">
        <f t="shared" si="110"/>
        <v>175</v>
      </c>
      <c r="AG269">
        <v>0.24590000000000001</v>
      </c>
      <c r="AH269">
        <f t="shared" si="111"/>
        <v>257</v>
      </c>
      <c r="AI269">
        <f t="shared" si="112"/>
        <v>256.41666666666669</v>
      </c>
      <c r="AJ269">
        <f>IF(C269=1,(AI269/Z269),REF)</f>
        <v>1068.8481311657636</v>
      </c>
      <c r="AK269">
        <f t="shared" si="113"/>
        <v>263</v>
      </c>
      <c r="AL269">
        <f>IF(B269=1,(AI269/AC269),REF)</f>
        <v>1055.647042678743</v>
      </c>
      <c r="AM269">
        <f t="shared" si="114"/>
        <v>269</v>
      </c>
      <c r="AN269">
        <f t="shared" si="115"/>
        <v>263</v>
      </c>
      <c r="AO269" t="str">
        <f t="shared" si="116"/>
        <v>Merrimack</v>
      </c>
      <c r="AP269">
        <f t="shared" si="117"/>
        <v>0.12464855621639973</v>
      </c>
      <c r="AQ269">
        <f t="shared" si="118"/>
        <v>0.12635264077970404</v>
      </c>
      <c r="AR269">
        <f t="shared" si="119"/>
        <v>0.43597171978939225</v>
      </c>
      <c r="AS269" t="str">
        <f t="shared" si="120"/>
        <v>Merrimack</v>
      </c>
      <c r="AT269">
        <f t="shared" si="121"/>
        <v>268</v>
      </c>
      <c r="AU269">
        <f t="shared" si="122"/>
        <v>268</v>
      </c>
      <c r="AV269">
        <v>267</v>
      </c>
      <c r="AW269" t="str">
        <f t="shared" si="123"/>
        <v>Merrimack</v>
      </c>
      <c r="AX269" t="str">
        <f t="shared" si="124"/>
        <v/>
      </c>
      <c r="AY269">
        <v>268</v>
      </c>
    </row>
    <row r="270" spans="2:51">
      <c r="B270">
        <v>1</v>
      </c>
      <c r="C270">
        <v>1</v>
      </c>
      <c r="D270" t="s">
        <v>265</v>
      </c>
      <c r="E270">
        <v>69.584000000000003</v>
      </c>
      <c r="F270">
        <v>156</v>
      </c>
      <c r="G270">
        <v>69.861800000000002</v>
      </c>
      <c r="H270">
        <v>109</v>
      </c>
      <c r="I270">
        <v>103.937</v>
      </c>
      <c r="J270">
        <v>116</v>
      </c>
      <c r="K270">
        <v>100.69799999999999</v>
      </c>
      <c r="L270">
        <v>203</v>
      </c>
      <c r="M270">
        <v>109.601</v>
      </c>
      <c r="N270">
        <v>318</v>
      </c>
      <c r="O270">
        <v>110.604</v>
      </c>
      <c r="P270">
        <v>325</v>
      </c>
      <c r="Q270">
        <v>-9.9067699999999999</v>
      </c>
      <c r="R270">
        <v>271</v>
      </c>
      <c r="S270">
        <f t="shared" si="100"/>
        <v>-0.14236031271556687</v>
      </c>
      <c r="T270">
        <f t="shared" si="101"/>
        <v>265</v>
      </c>
      <c r="U270">
        <f t="shared" si="102"/>
        <v>705587.82800313598</v>
      </c>
      <c r="V270">
        <f t="shared" si="103"/>
        <v>188</v>
      </c>
      <c r="W270">
        <f t="shared" si="104"/>
        <v>26.762331340798617</v>
      </c>
      <c r="X270">
        <f t="shared" si="105"/>
        <v>319</v>
      </c>
      <c r="Y270">
        <f t="shared" si="106"/>
        <v>292</v>
      </c>
      <c r="Z270">
        <v>0.23319999999999999</v>
      </c>
      <c r="AA270">
        <f t="shared" si="107"/>
        <v>269</v>
      </c>
      <c r="AB270">
        <v>0.23069999999999999</v>
      </c>
      <c r="AC270">
        <f t="shared" si="108"/>
        <v>0.23194999999999999</v>
      </c>
      <c r="AD270">
        <f t="shared" si="109"/>
        <v>278</v>
      </c>
      <c r="AE270">
        <v>0.21129999999999999</v>
      </c>
      <c r="AF270">
        <f t="shared" si="110"/>
        <v>270</v>
      </c>
      <c r="AG270">
        <v>0.20169999999999999</v>
      </c>
      <c r="AH270">
        <f t="shared" si="111"/>
        <v>279</v>
      </c>
      <c r="AI270">
        <f t="shared" si="112"/>
        <v>262</v>
      </c>
      <c r="AJ270">
        <f>IF(C270=1,(AI270/Z270),REF)</f>
        <v>1123.499142367067</v>
      </c>
      <c r="AK270">
        <f t="shared" si="113"/>
        <v>269</v>
      </c>
      <c r="AL270">
        <f>IF(B270=1,(AI270/AC270),REF)</f>
        <v>1129.5537831429187</v>
      </c>
      <c r="AM270">
        <f t="shared" si="114"/>
        <v>278</v>
      </c>
      <c r="AN270">
        <f t="shared" si="115"/>
        <v>269</v>
      </c>
      <c r="AO270" t="str">
        <f t="shared" si="116"/>
        <v>Purdue Fort Wayne</v>
      </c>
      <c r="AP270">
        <f t="shared" si="117"/>
        <v>0.12056461851962191</v>
      </c>
      <c r="AQ270">
        <f t="shared" si="118"/>
        <v>0.11984291589185822</v>
      </c>
      <c r="AR270">
        <f t="shared" si="119"/>
        <v>0.42851618665917707</v>
      </c>
      <c r="AS270" t="str">
        <f t="shared" si="120"/>
        <v>Purdue Fort Wayne</v>
      </c>
      <c r="AT270">
        <f t="shared" si="121"/>
        <v>269</v>
      </c>
      <c r="AU270">
        <f t="shared" si="122"/>
        <v>272</v>
      </c>
      <c r="AV270">
        <v>274</v>
      </c>
      <c r="AW270" t="str">
        <f t="shared" si="123"/>
        <v>Purdue Fort Wayne</v>
      </c>
      <c r="AX270" t="str">
        <f t="shared" si="124"/>
        <v/>
      </c>
      <c r="AY270">
        <v>269</v>
      </c>
    </row>
    <row r="271" spans="2:51">
      <c r="B271">
        <v>1</v>
      </c>
      <c r="C271">
        <v>1</v>
      </c>
      <c r="D271" t="s">
        <v>187</v>
      </c>
      <c r="E271">
        <v>67.534599999999998</v>
      </c>
      <c r="F271">
        <v>253</v>
      </c>
      <c r="G271">
        <v>67.342399999999998</v>
      </c>
      <c r="H271">
        <v>232</v>
      </c>
      <c r="I271">
        <v>91.080799999999996</v>
      </c>
      <c r="J271">
        <v>328</v>
      </c>
      <c r="K271">
        <v>89.483099999999993</v>
      </c>
      <c r="L271">
        <v>345</v>
      </c>
      <c r="M271">
        <v>96.507599999999996</v>
      </c>
      <c r="N271">
        <v>59</v>
      </c>
      <c r="O271">
        <v>103.428</v>
      </c>
      <c r="P271">
        <v>200</v>
      </c>
      <c r="Q271">
        <v>-13.944900000000001</v>
      </c>
      <c r="R271">
        <v>315</v>
      </c>
      <c r="S271">
        <f t="shared" si="100"/>
        <v>-0.20648526829210515</v>
      </c>
      <c r="T271">
        <f t="shared" si="101"/>
        <v>309</v>
      </c>
      <c r="U271">
        <f t="shared" si="102"/>
        <v>540764.75002009701</v>
      </c>
      <c r="V271">
        <f t="shared" si="103"/>
        <v>340</v>
      </c>
      <c r="W271">
        <f t="shared" si="104"/>
        <v>24.768212831781966</v>
      </c>
      <c r="X271">
        <f t="shared" si="105"/>
        <v>227</v>
      </c>
      <c r="Y271">
        <f t="shared" si="106"/>
        <v>268</v>
      </c>
      <c r="Z271">
        <v>0.2621</v>
      </c>
      <c r="AA271">
        <f t="shared" si="107"/>
        <v>252</v>
      </c>
      <c r="AB271">
        <v>0.151</v>
      </c>
      <c r="AC271">
        <f t="shared" si="108"/>
        <v>0.20655000000000001</v>
      </c>
      <c r="AD271">
        <f t="shared" si="109"/>
        <v>288</v>
      </c>
      <c r="AE271">
        <v>0.34110000000000001</v>
      </c>
      <c r="AF271">
        <f t="shared" si="110"/>
        <v>222</v>
      </c>
      <c r="AG271">
        <v>0.17810000000000001</v>
      </c>
      <c r="AH271">
        <f t="shared" si="111"/>
        <v>295</v>
      </c>
      <c r="AI271">
        <f t="shared" si="112"/>
        <v>287</v>
      </c>
      <c r="AJ271">
        <f>IF(C271=1,(AI271/Z271),REF)</f>
        <v>1095.0019076688286</v>
      </c>
      <c r="AK271">
        <f t="shared" si="113"/>
        <v>266</v>
      </c>
      <c r="AL271">
        <f>IF(B271=1,(AI271/AC271),REF)</f>
        <v>1389.4940692326313</v>
      </c>
      <c r="AM271">
        <f t="shared" si="114"/>
        <v>291</v>
      </c>
      <c r="AN271">
        <f t="shared" si="115"/>
        <v>266</v>
      </c>
      <c r="AO271" t="str">
        <f t="shared" si="116"/>
        <v>Manhattan</v>
      </c>
      <c r="AP271">
        <f t="shared" si="117"/>
        <v>0.13585453431928801</v>
      </c>
      <c r="AQ271">
        <f t="shared" si="118"/>
        <v>0.10453174767037288</v>
      </c>
      <c r="AR271">
        <f t="shared" si="119"/>
        <v>0.4285010336427606</v>
      </c>
      <c r="AS271" t="str">
        <f t="shared" si="120"/>
        <v>Manhattan</v>
      </c>
      <c r="AT271">
        <f t="shared" si="121"/>
        <v>270</v>
      </c>
      <c r="AU271">
        <f t="shared" si="122"/>
        <v>274.66666666666669</v>
      </c>
      <c r="AV271">
        <v>273</v>
      </c>
      <c r="AW271" t="str">
        <f t="shared" si="123"/>
        <v>Manhattan</v>
      </c>
      <c r="AX271" t="str">
        <f t="shared" si="124"/>
        <v/>
      </c>
      <c r="AY271">
        <v>270</v>
      </c>
    </row>
    <row r="272" spans="2:51">
      <c r="B272">
        <v>1</v>
      </c>
      <c r="C272">
        <v>1</v>
      </c>
      <c r="D272" t="s">
        <v>336</v>
      </c>
      <c r="E272">
        <v>69.232200000000006</v>
      </c>
      <c r="F272">
        <v>173</v>
      </c>
      <c r="G272">
        <v>70.045900000000003</v>
      </c>
      <c r="H272">
        <v>97</v>
      </c>
      <c r="I272">
        <v>97.843400000000003</v>
      </c>
      <c r="J272">
        <v>240</v>
      </c>
      <c r="K272">
        <v>101.17700000000001</v>
      </c>
      <c r="L272">
        <v>189</v>
      </c>
      <c r="M272">
        <v>109.98699999999999</v>
      </c>
      <c r="N272">
        <v>326</v>
      </c>
      <c r="O272">
        <v>108.233</v>
      </c>
      <c r="P272">
        <v>295</v>
      </c>
      <c r="Q272">
        <v>-7.0556400000000004</v>
      </c>
      <c r="R272">
        <v>241</v>
      </c>
      <c r="S272">
        <f t="shared" si="100"/>
        <v>-0.10191789369686355</v>
      </c>
      <c r="T272">
        <f t="shared" si="101"/>
        <v>234</v>
      </c>
      <c r="U272">
        <f t="shared" si="102"/>
        <v>708715.16925439402</v>
      </c>
      <c r="V272">
        <f t="shared" si="103"/>
        <v>185</v>
      </c>
      <c r="W272">
        <f t="shared" si="104"/>
        <v>25.981689105992068</v>
      </c>
      <c r="X272">
        <f t="shared" si="105"/>
        <v>285</v>
      </c>
      <c r="Y272">
        <f t="shared" si="106"/>
        <v>259.5</v>
      </c>
      <c r="Z272">
        <v>0.15959999999999999</v>
      </c>
      <c r="AA272">
        <f t="shared" si="107"/>
        <v>309</v>
      </c>
      <c r="AB272">
        <v>0.43269999999999997</v>
      </c>
      <c r="AC272">
        <f t="shared" si="108"/>
        <v>0.29614999999999997</v>
      </c>
      <c r="AD272">
        <f t="shared" si="109"/>
        <v>252</v>
      </c>
      <c r="AE272">
        <v>0.17899999999999999</v>
      </c>
      <c r="AF272">
        <f t="shared" si="110"/>
        <v>279</v>
      </c>
      <c r="AG272">
        <v>0.19750000000000001</v>
      </c>
      <c r="AH272">
        <f t="shared" si="111"/>
        <v>282</v>
      </c>
      <c r="AI272">
        <f t="shared" si="112"/>
        <v>248.58333333333334</v>
      </c>
      <c r="AJ272">
        <f>IF(C272=1,(AI272/Z272),REF)</f>
        <v>1557.5396825396826</v>
      </c>
      <c r="AK272">
        <f t="shared" si="113"/>
        <v>296</v>
      </c>
      <c r="AL272">
        <f>IF(B272=1,(AI272/AC272),REF)</f>
        <v>839.38319545275488</v>
      </c>
      <c r="AM272">
        <f t="shared" si="114"/>
        <v>252</v>
      </c>
      <c r="AN272">
        <f t="shared" si="115"/>
        <v>252</v>
      </c>
      <c r="AO272" t="str">
        <f t="shared" si="116"/>
        <v>UC San Diego</v>
      </c>
      <c r="AP272">
        <f t="shared" si="117"/>
        <v>7.9861521454093393E-2</v>
      </c>
      <c r="AQ272">
        <f t="shared" si="118"/>
        <v>0.15762474312030253</v>
      </c>
      <c r="AR272">
        <f t="shared" si="119"/>
        <v>0.42642572876559337</v>
      </c>
      <c r="AS272" t="str">
        <f t="shared" si="120"/>
        <v>UC San Diego</v>
      </c>
      <c r="AT272">
        <f t="shared" si="121"/>
        <v>271</v>
      </c>
      <c r="AU272">
        <f t="shared" si="122"/>
        <v>258.33333333333331</v>
      </c>
      <c r="AV272">
        <v>261</v>
      </c>
      <c r="AW272" t="str">
        <f t="shared" si="123"/>
        <v>UC San Diego</v>
      </c>
      <c r="AX272" t="str">
        <f t="shared" si="124"/>
        <v/>
      </c>
      <c r="AY272">
        <v>271</v>
      </c>
    </row>
    <row r="273" spans="2:51">
      <c r="B273">
        <v>1</v>
      </c>
      <c r="C273">
        <v>1</v>
      </c>
      <c r="D273" t="s">
        <v>74</v>
      </c>
      <c r="E273">
        <v>70.441199999999995</v>
      </c>
      <c r="F273">
        <v>113</v>
      </c>
      <c r="G273">
        <v>70.442999999999998</v>
      </c>
      <c r="H273">
        <v>87</v>
      </c>
      <c r="I273">
        <v>100.11199999999999</v>
      </c>
      <c r="J273">
        <v>193</v>
      </c>
      <c r="K273">
        <v>100.809</v>
      </c>
      <c r="L273">
        <v>200</v>
      </c>
      <c r="M273">
        <v>109.71599999999999</v>
      </c>
      <c r="N273">
        <v>319</v>
      </c>
      <c r="O273">
        <v>110.904</v>
      </c>
      <c r="P273">
        <v>328</v>
      </c>
      <c r="Q273">
        <v>-10.095000000000001</v>
      </c>
      <c r="R273">
        <v>273</v>
      </c>
      <c r="S273">
        <f t="shared" si="100"/>
        <v>-0.14331101684809458</v>
      </c>
      <c r="T273">
        <f t="shared" si="101"/>
        <v>267</v>
      </c>
      <c r="U273">
        <f t="shared" si="102"/>
        <v>715855.48858701705</v>
      </c>
      <c r="V273">
        <f t="shared" si="103"/>
        <v>171</v>
      </c>
      <c r="W273">
        <f t="shared" si="104"/>
        <v>26.551483459814875</v>
      </c>
      <c r="X273">
        <f t="shared" si="105"/>
        <v>315</v>
      </c>
      <c r="Y273">
        <f t="shared" si="106"/>
        <v>291</v>
      </c>
      <c r="Z273">
        <v>0.2233</v>
      </c>
      <c r="AA273">
        <f t="shared" si="107"/>
        <v>277</v>
      </c>
      <c r="AB273">
        <v>0.2445</v>
      </c>
      <c r="AC273">
        <f t="shared" si="108"/>
        <v>0.2339</v>
      </c>
      <c r="AD273">
        <f t="shared" si="109"/>
        <v>277</v>
      </c>
      <c r="AE273">
        <v>9.7500000000000003E-2</v>
      </c>
      <c r="AF273">
        <f t="shared" si="110"/>
        <v>322</v>
      </c>
      <c r="AG273">
        <v>0.3589</v>
      </c>
      <c r="AH273">
        <f t="shared" si="111"/>
        <v>209</v>
      </c>
      <c r="AI273">
        <f t="shared" si="112"/>
        <v>256.16666666666669</v>
      </c>
      <c r="AJ273">
        <f>IF(C273=1,(AI273/Z273),REF)</f>
        <v>1147.1861471861473</v>
      </c>
      <c r="AK273">
        <f t="shared" si="113"/>
        <v>273</v>
      </c>
      <c r="AL273">
        <f>IF(B273=1,(AI273/AC273),REF)</f>
        <v>1095.1973777967794</v>
      </c>
      <c r="AM273">
        <f t="shared" si="114"/>
        <v>273</v>
      </c>
      <c r="AN273">
        <f t="shared" si="115"/>
        <v>273</v>
      </c>
      <c r="AO273" t="str">
        <f t="shared" si="116"/>
        <v>Cal St. Northridge</v>
      </c>
      <c r="AP273">
        <f t="shared" si="117"/>
        <v>0.11520569239879491</v>
      </c>
      <c r="AQ273">
        <f t="shared" si="118"/>
        <v>0.12122429418149762</v>
      </c>
      <c r="AR273">
        <f t="shared" si="119"/>
        <v>0.42566606116070849</v>
      </c>
      <c r="AS273" t="str">
        <f t="shared" si="120"/>
        <v>Cal St. Northridge</v>
      </c>
      <c r="AT273">
        <f t="shared" si="121"/>
        <v>272</v>
      </c>
      <c r="AU273">
        <f t="shared" si="122"/>
        <v>274</v>
      </c>
      <c r="AV273">
        <v>278</v>
      </c>
      <c r="AW273" t="str">
        <f t="shared" si="123"/>
        <v>Cal St. Northridge</v>
      </c>
      <c r="AX273" t="str">
        <f t="shared" si="124"/>
        <v/>
      </c>
      <c r="AY273">
        <v>272</v>
      </c>
    </row>
    <row r="274" spans="2:51">
      <c r="B274">
        <v>1</v>
      </c>
      <c r="C274">
        <v>1</v>
      </c>
      <c r="D274" t="s">
        <v>271</v>
      </c>
      <c r="E274">
        <v>68.658699999999996</v>
      </c>
      <c r="F274">
        <v>193</v>
      </c>
      <c r="G274">
        <v>67.875399999999999</v>
      </c>
      <c r="H274">
        <v>208</v>
      </c>
      <c r="I274">
        <v>97.9739</v>
      </c>
      <c r="J274">
        <v>234</v>
      </c>
      <c r="K274">
        <v>99.398499999999999</v>
      </c>
      <c r="L274">
        <v>228</v>
      </c>
      <c r="M274">
        <v>107.27200000000001</v>
      </c>
      <c r="N274">
        <v>292</v>
      </c>
      <c r="O274">
        <v>113.358</v>
      </c>
      <c r="P274">
        <v>349</v>
      </c>
      <c r="Q274">
        <v>-13.9598</v>
      </c>
      <c r="R274">
        <v>316</v>
      </c>
      <c r="S274">
        <f t="shared" si="100"/>
        <v>-0.20331727807255318</v>
      </c>
      <c r="T274">
        <f t="shared" si="101"/>
        <v>308</v>
      </c>
      <c r="U274">
        <f t="shared" si="102"/>
        <v>678352.19926214206</v>
      </c>
      <c r="V274">
        <f t="shared" si="103"/>
        <v>227</v>
      </c>
      <c r="W274">
        <f t="shared" si="104"/>
        <v>28.211612098715218</v>
      </c>
      <c r="X274">
        <f t="shared" si="105"/>
        <v>334</v>
      </c>
      <c r="Y274">
        <f t="shared" si="106"/>
        <v>321</v>
      </c>
      <c r="Z274">
        <v>0.26119999999999999</v>
      </c>
      <c r="AA274">
        <f t="shared" si="107"/>
        <v>254</v>
      </c>
      <c r="AB274">
        <v>0.13719999999999999</v>
      </c>
      <c r="AC274">
        <f t="shared" si="108"/>
        <v>0.19919999999999999</v>
      </c>
      <c r="AD274">
        <f t="shared" si="109"/>
        <v>294</v>
      </c>
      <c r="AE274">
        <v>0.17680000000000001</v>
      </c>
      <c r="AF274">
        <f t="shared" si="110"/>
        <v>282</v>
      </c>
      <c r="AG274">
        <v>0.13420000000000001</v>
      </c>
      <c r="AH274">
        <f t="shared" si="111"/>
        <v>313</v>
      </c>
      <c r="AI274">
        <f t="shared" si="112"/>
        <v>290.83333333333331</v>
      </c>
      <c r="AJ274">
        <f>IF(C274=1,(AI274/Z274),REF)</f>
        <v>1113.450740173558</v>
      </c>
      <c r="AK274">
        <f t="shared" si="113"/>
        <v>268</v>
      </c>
      <c r="AL274">
        <f>IF(B274=1,(AI274/AC274),REF)</f>
        <v>1460.0066934404283</v>
      </c>
      <c r="AM274">
        <f t="shared" si="114"/>
        <v>298</v>
      </c>
      <c r="AN274">
        <f t="shared" si="115"/>
        <v>268</v>
      </c>
      <c r="AO274" t="str">
        <f t="shared" si="116"/>
        <v>Rider</v>
      </c>
      <c r="AP274">
        <f t="shared" si="117"/>
        <v>0.13516202088429569</v>
      </c>
      <c r="AQ274">
        <f t="shared" si="118"/>
        <v>0.10031422708241237</v>
      </c>
      <c r="AR274">
        <f t="shared" si="119"/>
        <v>0.42497838778336428</v>
      </c>
      <c r="AS274" t="str">
        <f t="shared" si="120"/>
        <v>Rider</v>
      </c>
      <c r="AT274">
        <f t="shared" si="121"/>
        <v>273</v>
      </c>
      <c r="AU274">
        <f t="shared" si="122"/>
        <v>278.33333333333331</v>
      </c>
      <c r="AV274">
        <v>280</v>
      </c>
      <c r="AW274" t="str">
        <f t="shared" si="123"/>
        <v>Rider</v>
      </c>
      <c r="AX274" t="str">
        <f t="shared" si="124"/>
        <v/>
      </c>
      <c r="AY274">
        <v>273</v>
      </c>
    </row>
    <row r="275" spans="2:51">
      <c r="B275">
        <v>1</v>
      </c>
      <c r="C275">
        <v>1</v>
      </c>
      <c r="D275" t="s">
        <v>298</v>
      </c>
      <c r="E275">
        <v>68.889799999999994</v>
      </c>
      <c r="F275">
        <v>185</v>
      </c>
      <c r="G275">
        <v>68.710499999999996</v>
      </c>
      <c r="H275">
        <v>162</v>
      </c>
      <c r="I275">
        <v>97.457899999999995</v>
      </c>
      <c r="J275">
        <v>246</v>
      </c>
      <c r="K275">
        <v>95.515299999999996</v>
      </c>
      <c r="L275">
        <v>284</v>
      </c>
      <c r="M275">
        <v>101.35299999999999</v>
      </c>
      <c r="N275">
        <v>168</v>
      </c>
      <c r="O275">
        <v>105.28</v>
      </c>
      <c r="P275">
        <v>242</v>
      </c>
      <c r="Q275">
        <v>-9.7642399999999991</v>
      </c>
      <c r="R275">
        <v>269</v>
      </c>
      <c r="S275">
        <f t="shared" si="100"/>
        <v>-0.14174377048561623</v>
      </c>
      <c r="T275">
        <f t="shared" si="101"/>
        <v>264</v>
      </c>
      <c r="U275">
        <f t="shared" si="102"/>
        <v>628493.53123895323</v>
      </c>
      <c r="V275">
        <f t="shared" si="103"/>
        <v>278</v>
      </c>
      <c r="W275">
        <f t="shared" si="104"/>
        <v>24.980347649175812</v>
      </c>
      <c r="X275">
        <f t="shared" si="105"/>
        <v>236</v>
      </c>
      <c r="Y275">
        <f t="shared" si="106"/>
        <v>250</v>
      </c>
      <c r="Z275">
        <v>0.22020000000000001</v>
      </c>
      <c r="AA275">
        <f t="shared" si="107"/>
        <v>280</v>
      </c>
      <c r="AB275">
        <v>0.25030000000000002</v>
      </c>
      <c r="AC275">
        <f t="shared" si="108"/>
        <v>0.23525000000000001</v>
      </c>
      <c r="AD275">
        <f t="shared" si="109"/>
        <v>275</v>
      </c>
      <c r="AE275">
        <v>0.1744</v>
      </c>
      <c r="AF275">
        <f t="shared" si="110"/>
        <v>283</v>
      </c>
      <c r="AG275">
        <v>0.35310000000000002</v>
      </c>
      <c r="AH275">
        <f t="shared" si="111"/>
        <v>210</v>
      </c>
      <c r="AI275">
        <f t="shared" si="112"/>
        <v>260</v>
      </c>
      <c r="AJ275">
        <f>IF(C275=1,(AI275/Z275),REF)</f>
        <v>1180.7447774750226</v>
      </c>
      <c r="AK275">
        <f t="shared" si="113"/>
        <v>276</v>
      </c>
      <c r="AL275">
        <f>IF(B275=1,(AI275/AC275),REF)</f>
        <v>1105.2072263549414</v>
      </c>
      <c r="AM275">
        <f t="shared" si="114"/>
        <v>275</v>
      </c>
      <c r="AN275">
        <f t="shared" si="115"/>
        <v>275</v>
      </c>
      <c r="AO275" t="str">
        <f t="shared" si="116"/>
        <v>Southeast Missouri St.</v>
      </c>
      <c r="AP275">
        <f t="shared" si="117"/>
        <v>0.11327923724253899</v>
      </c>
      <c r="AQ275">
        <f t="shared" si="118"/>
        <v>0.12181308506867734</v>
      </c>
      <c r="AR275">
        <f t="shared" si="119"/>
        <v>0.42470109445475607</v>
      </c>
      <c r="AS275" t="str">
        <f t="shared" si="120"/>
        <v>Southeast Missouri St.</v>
      </c>
      <c r="AT275">
        <f t="shared" si="121"/>
        <v>274</v>
      </c>
      <c r="AU275">
        <f t="shared" si="122"/>
        <v>274.66666666666669</v>
      </c>
      <c r="AV275">
        <v>271</v>
      </c>
      <c r="AW275" t="str">
        <f t="shared" si="123"/>
        <v>Southeast Missouri St.</v>
      </c>
      <c r="AX275" t="str">
        <f t="shared" si="124"/>
        <v/>
      </c>
      <c r="AY275">
        <v>274</v>
      </c>
    </row>
    <row r="276" spans="2:51">
      <c r="B276">
        <v>1</v>
      </c>
      <c r="C276">
        <v>1</v>
      </c>
      <c r="D276" t="s">
        <v>158</v>
      </c>
      <c r="E276">
        <v>72.672899999999998</v>
      </c>
      <c r="F276">
        <v>42</v>
      </c>
      <c r="G276">
        <v>72.439899999999994</v>
      </c>
      <c r="H276">
        <v>26</v>
      </c>
      <c r="I276">
        <v>98.212900000000005</v>
      </c>
      <c r="J276">
        <v>229</v>
      </c>
      <c r="K276">
        <v>96.494299999999996</v>
      </c>
      <c r="L276">
        <v>275</v>
      </c>
      <c r="M276">
        <v>104.194</v>
      </c>
      <c r="N276">
        <v>242</v>
      </c>
      <c r="O276">
        <v>104.898</v>
      </c>
      <c r="P276">
        <v>230</v>
      </c>
      <c r="Q276">
        <v>-8.4039900000000003</v>
      </c>
      <c r="R276">
        <v>256</v>
      </c>
      <c r="S276">
        <f t="shared" si="100"/>
        <v>-0.11563732835761337</v>
      </c>
      <c r="T276">
        <f t="shared" si="101"/>
        <v>247</v>
      </c>
      <c r="U276">
        <f t="shared" si="102"/>
        <v>676668.26792885247</v>
      </c>
      <c r="V276">
        <f t="shared" si="103"/>
        <v>230</v>
      </c>
      <c r="W276">
        <f t="shared" si="104"/>
        <v>23.542633496924331</v>
      </c>
      <c r="X276">
        <f t="shared" si="105"/>
        <v>168</v>
      </c>
      <c r="Y276">
        <f t="shared" si="106"/>
        <v>207.5</v>
      </c>
      <c r="Z276">
        <v>0.21360000000000001</v>
      </c>
      <c r="AA276">
        <f t="shared" si="107"/>
        <v>281</v>
      </c>
      <c r="AB276">
        <v>0.25640000000000002</v>
      </c>
      <c r="AC276">
        <f t="shared" si="108"/>
        <v>0.23500000000000001</v>
      </c>
      <c r="AD276">
        <f t="shared" si="109"/>
        <v>276</v>
      </c>
      <c r="AE276">
        <v>0.19</v>
      </c>
      <c r="AF276">
        <f t="shared" si="110"/>
        <v>275</v>
      </c>
      <c r="AG276">
        <v>0.2298</v>
      </c>
      <c r="AH276">
        <f t="shared" si="111"/>
        <v>266</v>
      </c>
      <c r="AI276">
        <f t="shared" si="112"/>
        <v>250.25</v>
      </c>
      <c r="AJ276">
        <f>IF(C276=1,(AI276/Z276),REF)</f>
        <v>1171.5823970037452</v>
      </c>
      <c r="AK276">
        <f t="shared" si="113"/>
        <v>275</v>
      </c>
      <c r="AL276">
        <f>IF(B276=1,(AI276/AC276),REF)</f>
        <v>1064.8936170212764</v>
      </c>
      <c r="AM276">
        <f t="shared" si="114"/>
        <v>270</v>
      </c>
      <c r="AN276">
        <f t="shared" si="115"/>
        <v>270</v>
      </c>
      <c r="AO276" t="str">
        <f t="shared" si="116"/>
        <v>IUPUI</v>
      </c>
      <c r="AP276">
        <f t="shared" si="117"/>
        <v>0.10996958074870584</v>
      </c>
      <c r="AQ276">
        <f t="shared" si="118"/>
        <v>0.12213662690820185</v>
      </c>
      <c r="AR276">
        <f t="shared" si="119"/>
        <v>0.42253501477899447</v>
      </c>
      <c r="AS276" t="str">
        <f t="shared" si="120"/>
        <v>IUPUI</v>
      </c>
      <c r="AT276">
        <f t="shared" si="121"/>
        <v>275</v>
      </c>
      <c r="AU276">
        <f t="shared" si="122"/>
        <v>273.66666666666669</v>
      </c>
      <c r="AV276">
        <v>279</v>
      </c>
      <c r="AW276" t="str">
        <f t="shared" si="123"/>
        <v>IUPUI</v>
      </c>
      <c r="AX276" t="str">
        <f t="shared" si="124"/>
        <v/>
      </c>
      <c r="AY276">
        <v>275</v>
      </c>
    </row>
    <row r="277" spans="2:51">
      <c r="B277">
        <v>1</v>
      </c>
      <c r="C277">
        <v>1</v>
      </c>
      <c r="D277" t="s">
        <v>221</v>
      </c>
      <c r="E277">
        <v>67.328100000000006</v>
      </c>
      <c r="F277">
        <v>258</v>
      </c>
      <c r="G277">
        <v>66.754099999999994</v>
      </c>
      <c r="H277">
        <v>266</v>
      </c>
      <c r="I277">
        <v>97.255899999999997</v>
      </c>
      <c r="J277">
        <v>252</v>
      </c>
      <c r="K277">
        <v>95.988799999999998</v>
      </c>
      <c r="L277">
        <v>281</v>
      </c>
      <c r="M277">
        <v>99.386899999999997</v>
      </c>
      <c r="N277">
        <v>119</v>
      </c>
      <c r="O277">
        <v>105.40300000000001</v>
      </c>
      <c r="P277">
        <v>245</v>
      </c>
      <c r="Q277">
        <v>-9.4144299999999994</v>
      </c>
      <c r="R277">
        <v>265</v>
      </c>
      <c r="S277">
        <f t="shared" si="100"/>
        <v>-0.13982571912767489</v>
      </c>
      <c r="T277">
        <f t="shared" si="101"/>
        <v>262</v>
      </c>
      <c r="U277">
        <f t="shared" si="102"/>
        <v>620350.99569939682</v>
      </c>
      <c r="V277">
        <f t="shared" si="103"/>
        <v>289</v>
      </c>
      <c r="W277">
        <f t="shared" si="104"/>
        <v>25.607571640965677</v>
      </c>
      <c r="X277">
        <f t="shared" si="105"/>
        <v>274</v>
      </c>
      <c r="Y277">
        <f t="shared" si="106"/>
        <v>268</v>
      </c>
      <c r="Z277" s="3">
        <v>0.2253</v>
      </c>
      <c r="AA277">
        <f t="shared" si="107"/>
        <v>275</v>
      </c>
      <c r="AB277" s="3">
        <v>0.22140000000000001</v>
      </c>
      <c r="AC277">
        <f t="shared" si="108"/>
        <v>0.22334999999999999</v>
      </c>
      <c r="AD277">
        <f t="shared" si="109"/>
        <v>281</v>
      </c>
      <c r="AE277">
        <v>0.33050000000000002</v>
      </c>
      <c r="AF277">
        <f t="shared" si="110"/>
        <v>225</v>
      </c>
      <c r="AG277">
        <v>0.16930000000000001</v>
      </c>
      <c r="AH277">
        <f t="shared" si="111"/>
        <v>298</v>
      </c>
      <c r="AI277">
        <f t="shared" si="112"/>
        <v>270.5</v>
      </c>
      <c r="AJ277">
        <f>IF(C277=1,(AI277/Z277),REF)</f>
        <v>1200.6213936972924</v>
      </c>
      <c r="AK277">
        <f t="shared" si="113"/>
        <v>279</v>
      </c>
      <c r="AL277">
        <f>IF(B277=1,(AI277/AC277),REF)</f>
        <v>1211.1036489814194</v>
      </c>
      <c r="AM277">
        <f t="shared" si="114"/>
        <v>281</v>
      </c>
      <c r="AN277">
        <f t="shared" si="115"/>
        <v>279</v>
      </c>
      <c r="AO277" t="str">
        <f t="shared" si="116"/>
        <v>New Hampshire</v>
      </c>
      <c r="AP277">
        <f t="shared" si="117"/>
        <v>0.11570954576860858</v>
      </c>
      <c r="AQ277">
        <f t="shared" si="118"/>
        <v>0.11459785992698153</v>
      </c>
      <c r="AR277">
        <f t="shared" si="119"/>
        <v>0.4212221136320754</v>
      </c>
      <c r="AS277" t="str">
        <f t="shared" si="120"/>
        <v>New Hampshire</v>
      </c>
      <c r="AT277">
        <f t="shared" si="121"/>
        <v>276</v>
      </c>
      <c r="AU277">
        <f t="shared" si="122"/>
        <v>278.66666666666669</v>
      </c>
      <c r="AV277">
        <v>275</v>
      </c>
      <c r="AW277" t="str">
        <f t="shared" si="123"/>
        <v>New Hampshire</v>
      </c>
      <c r="AX277" t="str">
        <f t="shared" si="124"/>
        <v/>
      </c>
      <c r="AY277">
        <v>276</v>
      </c>
    </row>
    <row r="278" spans="2:51">
      <c r="B278">
        <v>1</v>
      </c>
      <c r="C278">
        <v>1</v>
      </c>
      <c r="D278" t="s">
        <v>302</v>
      </c>
      <c r="E278">
        <v>68.202200000000005</v>
      </c>
      <c r="F278">
        <v>213</v>
      </c>
      <c r="G278">
        <v>67.748999999999995</v>
      </c>
      <c r="H278">
        <v>217</v>
      </c>
      <c r="I278">
        <v>91.9041</v>
      </c>
      <c r="J278">
        <v>321</v>
      </c>
      <c r="K278">
        <v>92.796899999999994</v>
      </c>
      <c r="L278">
        <v>316</v>
      </c>
      <c r="M278">
        <v>99.392899999999997</v>
      </c>
      <c r="N278">
        <v>120</v>
      </c>
      <c r="O278">
        <v>101.10299999999999</v>
      </c>
      <c r="P278">
        <v>154</v>
      </c>
      <c r="Q278">
        <v>-8.30626</v>
      </c>
      <c r="R278">
        <v>255</v>
      </c>
      <c r="S278">
        <f t="shared" si="100"/>
        <v>-0.12178639398729073</v>
      </c>
      <c r="T278">
        <f t="shared" si="101"/>
        <v>251</v>
      </c>
      <c r="U278">
        <f t="shared" si="102"/>
        <v>587307.19388563104</v>
      </c>
      <c r="V278">
        <f t="shared" si="103"/>
        <v>315</v>
      </c>
      <c r="W278">
        <f t="shared" si="104"/>
        <v>23.649615486079149</v>
      </c>
      <c r="X278">
        <f t="shared" si="105"/>
        <v>171</v>
      </c>
      <c r="Y278">
        <f t="shared" si="106"/>
        <v>211</v>
      </c>
      <c r="Z278">
        <v>0.1968</v>
      </c>
      <c r="AA278">
        <f t="shared" si="107"/>
        <v>291</v>
      </c>
      <c r="AB278">
        <v>0.30570000000000003</v>
      </c>
      <c r="AC278">
        <f t="shared" si="108"/>
        <v>0.25125000000000003</v>
      </c>
      <c r="AD278">
        <f t="shared" si="109"/>
        <v>268</v>
      </c>
      <c r="AE278">
        <v>0.1424</v>
      </c>
      <c r="AF278">
        <f t="shared" si="110"/>
        <v>298</v>
      </c>
      <c r="AG278">
        <v>0.20200000000000001</v>
      </c>
      <c r="AH278">
        <f t="shared" si="111"/>
        <v>278</v>
      </c>
      <c r="AI278">
        <f t="shared" si="112"/>
        <v>270.16666666666669</v>
      </c>
      <c r="AJ278">
        <f>IF(C278=1,(AI278/Z278),REF)</f>
        <v>1372.7981029810298</v>
      </c>
      <c r="AK278">
        <f t="shared" si="113"/>
        <v>289</v>
      </c>
      <c r="AL278">
        <f>IF(B278=1,(AI278/AC278),REF)</f>
        <v>1075.290215588723</v>
      </c>
      <c r="AM278">
        <f t="shared" si="114"/>
        <v>271</v>
      </c>
      <c r="AN278">
        <f t="shared" si="115"/>
        <v>268</v>
      </c>
      <c r="AO278" t="str">
        <f t="shared" si="116"/>
        <v>Southern Miss</v>
      </c>
      <c r="AP278">
        <f t="shared" si="117"/>
        <v>9.9727063627091356E-2</v>
      </c>
      <c r="AQ278">
        <f t="shared" si="118"/>
        <v>0.13045543668871629</v>
      </c>
      <c r="AR278">
        <f t="shared" si="119"/>
        <v>0.42113072018226261</v>
      </c>
      <c r="AS278" t="str">
        <f t="shared" si="120"/>
        <v>Southern Miss</v>
      </c>
      <c r="AT278">
        <f t="shared" si="121"/>
        <v>277</v>
      </c>
      <c r="AU278">
        <f t="shared" si="122"/>
        <v>271</v>
      </c>
      <c r="AV278">
        <v>272</v>
      </c>
      <c r="AW278" t="str">
        <f t="shared" si="123"/>
        <v>Southern Miss</v>
      </c>
      <c r="AX278" t="str">
        <f t="shared" si="124"/>
        <v/>
      </c>
      <c r="AY278">
        <v>277</v>
      </c>
    </row>
    <row r="279" spans="2:51">
      <c r="B279">
        <v>1</v>
      </c>
      <c r="C279">
        <v>1</v>
      </c>
      <c r="D279" t="s">
        <v>371</v>
      </c>
      <c r="E279">
        <v>73.742900000000006</v>
      </c>
      <c r="F279">
        <v>24</v>
      </c>
      <c r="G279">
        <v>71.793599999999998</v>
      </c>
      <c r="H279">
        <v>46</v>
      </c>
      <c r="I279">
        <v>98.757400000000004</v>
      </c>
      <c r="J279">
        <v>218</v>
      </c>
      <c r="K279">
        <v>97.322599999999994</v>
      </c>
      <c r="L279">
        <v>259</v>
      </c>
      <c r="M279">
        <v>109.193</v>
      </c>
      <c r="N279">
        <v>315</v>
      </c>
      <c r="O279">
        <v>109.66800000000001</v>
      </c>
      <c r="P279">
        <v>315</v>
      </c>
      <c r="Q279">
        <v>-12.3452</v>
      </c>
      <c r="R279">
        <v>304</v>
      </c>
      <c r="S279">
        <f t="shared" si="100"/>
        <v>-0.16741137112861049</v>
      </c>
      <c r="T279">
        <f t="shared" si="101"/>
        <v>287</v>
      </c>
      <c r="U279">
        <f t="shared" si="102"/>
        <v>698469.77573040756</v>
      </c>
      <c r="V279">
        <f t="shared" si="103"/>
        <v>202</v>
      </c>
      <c r="W279">
        <f t="shared" si="104"/>
        <v>24.911946629438908</v>
      </c>
      <c r="X279">
        <f t="shared" si="105"/>
        <v>234</v>
      </c>
      <c r="Y279">
        <f t="shared" si="106"/>
        <v>260.5</v>
      </c>
      <c r="Z279">
        <v>0.24940000000000001</v>
      </c>
      <c r="AA279">
        <f t="shared" si="107"/>
        <v>259</v>
      </c>
      <c r="AB279">
        <v>0.13689999999999999</v>
      </c>
      <c r="AC279">
        <f t="shared" si="108"/>
        <v>0.19314999999999999</v>
      </c>
      <c r="AD279">
        <f t="shared" si="109"/>
        <v>296</v>
      </c>
      <c r="AE279">
        <v>0.23599999999999999</v>
      </c>
      <c r="AF279">
        <f t="shared" si="110"/>
        <v>261</v>
      </c>
      <c r="AG279">
        <v>0.18690000000000001</v>
      </c>
      <c r="AH279">
        <f t="shared" si="111"/>
        <v>288</v>
      </c>
      <c r="AI279">
        <f t="shared" si="112"/>
        <v>265.75</v>
      </c>
      <c r="AJ279">
        <f>IF(C279=1,(AI279/Z279),REF)</f>
        <v>1065.5573376102645</v>
      </c>
      <c r="AK279">
        <f t="shared" si="113"/>
        <v>262</v>
      </c>
      <c r="AL279">
        <f>IF(B279=1,(AI279/AC279),REF)</f>
        <v>1375.8736733108983</v>
      </c>
      <c r="AM279">
        <f t="shared" si="114"/>
        <v>290</v>
      </c>
      <c r="AN279">
        <f t="shared" si="115"/>
        <v>262</v>
      </c>
      <c r="AO279" t="str">
        <f t="shared" si="116"/>
        <v>Western Illinois</v>
      </c>
      <c r="AP279">
        <f t="shared" si="117"/>
        <v>0.12962458276682556</v>
      </c>
      <c r="AQ279">
        <f t="shared" si="118"/>
        <v>9.7846554716321005E-2</v>
      </c>
      <c r="AR279">
        <f t="shared" si="119"/>
        <v>0.419139432915762</v>
      </c>
      <c r="AS279" t="str">
        <f t="shared" si="120"/>
        <v>Western Illinois</v>
      </c>
      <c r="AT279">
        <f t="shared" si="121"/>
        <v>278</v>
      </c>
      <c r="AU279">
        <f t="shared" si="122"/>
        <v>278.66666666666669</v>
      </c>
      <c r="AV279">
        <v>287</v>
      </c>
      <c r="AW279" t="str">
        <f t="shared" si="123"/>
        <v>Western Illinois</v>
      </c>
      <c r="AX279" t="str">
        <f t="shared" si="124"/>
        <v/>
      </c>
      <c r="AY279">
        <v>278</v>
      </c>
    </row>
    <row r="280" spans="2:51">
      <c r="B280">
        <v>1</v>
      </c>
      <c r="C280">
        <v>1</v>
      </c>
      <c r="D280" t="s">
        <v>266</v>
      </c>
      <c r="E280">
        <v>71.951099999999997</v>
      </c>
      <c r="F280">
        <v>60</v>
      </c>
      <c r="G280">
        <v>72.249799999999993</v>
      </c>
      <c r="H280">
        <v>30</v>
      </c>
      <c r="I280">
        <v>92.209800000000001</v>
      </c>
      <c r="J280">
        <v>317</v>
      </c>
      <c r="K280">
        <v>89.523399999999995</v>
      </c>
      <c r="L280">
        <v>344</v>
      </c>
      <c r="M280">
        <v>94.390199999999993</v>
      </c>
      <c r="N280">
        <v>34</v>
      </c>
      <c r="O280">
        <v>100.42</v>
      </c>
      <c r="P280">
        <v>135</v>
      </c>
      <c r="Q280">
        <v>-10.896800000000001</v>
      </c>
      <c r="R280">
        <v>284</v>
      </c>
      <c r="S280">
        <f t="shared" si="100"/>
        <v>-0.1514445227383599</v>
      </c>
      <c r="T280">
        <f t="shared" si="101"/>
        <v>277</v>
      </c>
      <c r="U280">
        <f t="shared" si="102"/>
        <v>576647.71255000425</v>
      </c>
      <c r="V280">
        <f t="shared" si="103"/>
        <v>324</v>
      </c>
      <c r="W280">
        <f t="shared" si="104"/>
        <v>22.175576006734243</v>
      </c>
      <c r="X280">
        <f t="shared" si="105"/>
        <v>93</v>
      </c>
      <c r="Y280">
        <f t="shared" si="106"/>
        <v>185</v>
      </c>
      <c r="Z280">
        <v>0.16189999999999999</v>
      </c>
      <c r="AA280">
        <f t="shared" si="107"/>
        <v>307</v>
      </c>
      <c r="AB280">
        <v>0.3906</v>
      </c>
      <c r="AC280">
        <f t="shared" si="108"/>
        <v>0.27625</v>
      </c>
      <c r="AD280">
        <f t="shared" si="109"/>
        <v>260</v>
      </c>
      <c r="AE280">
        <v>0.1845</v>
      </c>
      <c r="AF280">
        <f t="shared" si="110"/>
        <v>276</v>
      </c>
      <c r="AG280">
        <v>0.26819999999999999</v>
      </c>
      <c r="AH280">
        <f t="shared" si="111"/>
        <v>243</v>
      </c>
      <c r="AI280">
        <f t="shared" si="112"/>
        <v>260.83333333333331</v>
      </c>
      <c r="AJ280">
        <f>IF(C280=1,(AI280/Z280),REF)</f>
        <v>1611.076796376364</v>
      </c>
      <c r="AK280">
        <f t="shared" si="113"/>
        <v>301</v>
      </c>
      <c r="AL280">
        <f>IF(B280=1,(AI280/AC280),REF)</f>
        <v>944.19306184012066</v>
      </c>
      <c r="AM280">
        <f t="shared" si="114"/>
        <v>261</v>
      </c>
      <c r="AN280">
        <f t="shared" si="115"/>
        <v>260</v>
      </c>
      <c r="AO280" t="str">
        <f t="shared" si="116"/>
        <v>Quinnipiac</v>
      </c>
      <c r="AP280">
        <f t="shared" si="117"/>
        <v>8.0739086099249721E-2</v>
      </c>
      <c r="AQ280">
        <f t="shared" si="118"/>
        <v>0.14531314025282219</v>
      </c>
      <c r="AR280">
        <f t="shared" si="119"/>
        <v>0.41809167230617234</v>
      </c>
      <c r="AS280" t="str">
        <f t="shared" si="120"/>
        <v>Quinnipiac</v>
      </c>
      <c r="AT280">
        <f t="shared" si="121"/>
        <v>279</v>
      </c>
      <c r="AU280">
        <f t="shared" si="122"/>
        <v>266.33333333333331</v>
      </c>
      <c r="AV280">
        <v>269</v>
      </c>
      <c r="AW280" t="str">
        <f t="shared" si="123"/>
        <v>Quinnipiac</v>
      </c>
      <c r="AX280" t="str">
        <f t="shared" si="124"/>
        <v/>
      </c>
      <c r="AY280">
        <v>279</v>
      </c>
    </row>
    <row r="281" spans="2:51">
      <c r="B281">
        <v>1</v>
      </c>
      <c r="C281">
        <v>1</v>
      </c>
      <c r="D281" t="s">
        <v>233</v>
      </c>
      <c r="E281">
        <v>68.929299999999998</v>
      </c>
      <c r="F281">
        <v>183</v>
      </c>
      <c r="G281">
        <v>67.429599999999994</v>
      </c>
      <c r="H281">
        <v>231</v>
      </c>
      <c r="I281">
        <v>97.950100000000006</v>
      </c>
      <c r="J281">
        <v>236</v>
      </c>
      <c r="K281">
        <v>96.893199999999993</v>
      </c>
      <c r="L281">
        <v>269</v>
      </c>
      <c r="M281">
        <v>108.14400000000001</v>
      </c>
      <c r="N281">
        <v>303</v>
      </c>
      <c r="O281">
        <v>108.369</v>
      </c>
      <c r="P281">
        <v>297</v>
      </c>
      <c r="Q281">
        <v>-11.4754</v>
      </c>
      <c r="R281">
        <v>293</v>
      </c>
      <c r="S281">
        <f t="shared" si="100"/>
        <v>-0.16648653040144043</v>
      </c>
      <c r="T281">
        <f t="shared" si="101"/>
        <v>285</v>
      </c>
      <c r="U281">
        <f t="shared" si="102"/>
        <v>647128.40997157875</v>
      </c>
      <c r="V281">
        <f t="shared" si="103"/>
        <v>265</v>
      </c>
      <c r="W281">
        <f t="shared" si="104"/>
        <v>26.148346856240813</v>
      </c>
      <c r="X281">
        <f t="shared" si="105"/>
        <v>294</v>
      </c>
      <c r="Y281">
        <f t="shared" si="106"/>
        <v>289.5</v>
      </c>
      <c r="Z281">
        <v>0.21340000000000001</v>
      </c>
      <c r="AA281">
        <f t="shared" si="107"/>
        <v>282</v>
      </c>
      <c r="AB281">
        <v>0.23710000000000001</v>
      </c>
      <c r="AC281">
        <f t="shared" si="108"/>
        <v>0.22525000000000001</v>
      </c>
      <c r="AD281">
        <f t="shared" si="109"/>
        <v>280</v>
      </c>
      <c r="AE281">
        <v>0.19339999999999999</v>
      </c>
      <c r="AF281">
        <f t="shared" si="110"/>
        <v>273</v>
      </c>
      <c r="AG281">
        <v>0.2268</v>
      </c>
      <c r="AH281">
        <f t="shared" si="111"/>
        <v>270</v>
      </c>
      <c r="AI281">
        <f t="shared" si="112"/>
        <v>277.08333333333331</v>
      </c>
      <c r="AJ281">
        <f>IF(C281=1,(AI281/Z281),REF)</f>
        <v>1298.4223680099967</v>
      </c>
      <c r="AK281">
        <f t="shared" si="113"/>
        <v>282</v>
      </c>
      <c r="AL281">
        <f>IF(B281=1,(AI281/AC281),REF)</f>
        <v>1230.1146873843877</v>
      </c>
      <c r="AM281">
        <f t="shared" si="114"/>
        <v>282</v>
      </c>
      <c r="AN281">
        <f t="shared" si="115"/>
        <v>280</v>
      </c>
      <c r="AO281" t="str">
        <f t="shared" si="116"/>
        <v>North Dakota</v>
      </c>
      <c r="AP281">
        <f t="shared" si="117"/>
        <v>0.10874302775866955</v>
      </c>
      <c r="AQ281">
        <f t="shared" si="118"/>
        <v>0.11539285566930872</v>
      </c>
      <c r="AR281">
        <f t="shared" si="119"/>
        <v>0.41667031238645269</v>
      </c>
      <c r="AS281" t="str">
        <f t="shared" si="120"/>
        <v>North Dakota</v>
      </c>
      <c r="AT281">
        <f t="shared" si="121"/>
        <v>280</v>
      </c>
      <c r="AU281">
        <f t="shared" si="122"/>
        <v>280</v>
      </c>
      <c r="AV281">
        <v>284</v>
      </c>
      <c r="AW281" t="str">
        <f t="shared" si="123"/>
        <v>North Dakota</v>
      </c>
      <c r="AX281" t="str">
        <f t="shared" si="124"/>
        <v/>
      </c>
      <c r="AY281">
        <v>280</v>
      </c>
    </row>
    <row r="282" spans="2:51">
      <c r="B282">
        <v>1</v>
      </c>
      <c r="C282">
        <v>1</v>
      </c>
      <c r="D282" t="s">
        <v>259</v>
      </c>
      <c r="E282">
        <v>72.726399999999998</v>
      </c>
      <c r="F282">
        <v>39</v>
      </c>
      <c r="G282">
        <v>71.377899999999997</v>
      </c>
      <c r="H282">
        <v>52</v>
      </c>
      <c r="I282">
        <v>91.804599999999994</v>
      </c>
      <c r="J282">
        <v>323</v>
      </c>
      <c r="K282">
        <v>96.130300000000005</v>
      </c>
      <c r="L282">
        <v>279</v>
      </c>
      <c r="M282">
        <v>116.914</v>
      </c>
      <c r="N282">
        <v>345</v>
      </c>
      <c r="O282">
        <v>112.108</v>
      </c>
      <c r="P282">
        <v>340</v>
      </c>
      <c r="Q282">
        <v>-15.9777</v>
      </c>
      <c r="R282">
        <v>328</v>
      </c>
      <c r="S282">
        <f t="shared" si="100"/>
        <v>-0.21969601135213621</v>
      </c>
      <c r="T282">
        <f t="shared" si="101"/>
        <v>315</v>
      </c>
      <c r="U282">
        <f t="shared" si="102"/>
        <v>672067.17714000458</v>
      </c>
      <c r="V282">
        <f t="shared" si="103"/>
        <v>239</v>
      </c>
      <c r="W282">
        <f t="shared" si="104"/>
        <v>26.165345725494419</v>
      </c>
      <c r="X282">
        <f t="shared" si="105"/>
        <v>296</v>
      </c>
      <c r="Y282">
        <f t="shared" si="106"/>
        <v>305.5</v>
      </c>
      <c r="Z282">
        <v>0.2467</v>
      </c>
      <c r="AA282">
        <f t="shared" si="107"/>
        <v>260</v>
      </c>
      <c r="AB282">
        <v>0.13350000000000001</v>
      </c>
      <c r="AC282">
        <f t="shared" si="108"/>
        <v>0.19009999999999999</v>
      </c>
      <c r="AD282">
        <f t="shared" si="109"/>
        <v>299</v>
      </c>
      <c r="AE282">
        <v>0.16420000000000001</v>
      </c>
      <c r="AF282">
        <f t="shared" si="110"/>
        <v>288</v>
      </c>
      <c r="AG282">
        <v>0.32440000000000002</v>
      </c>
      <c r="AH282">
        <f t="shared" si="111"/>
        <v>221</v>
      </c>
      <c r="AI282">
        <f t="shared" si="112"/>
        <v>277.91666666666669</v>
      </c>
      <c r="AJ282">
        <f>IF(C282=1,(AI282/Z282),REF)</f>
        <v>1126.5369544656128</v>
      </c>
      <c r="AK282">
        <f t="shared" si="113"/>
        <v>270</v>
      </c>
      <c r="AL282">
        <f>IF(B282=1,(AI282/AC282),REF)</f>
        <v>1461.9498509556377</v>
      </c>
      <c r="AM282">
        <f t="shared" si="114"/>
        <v>300</v>
      </c>
      <c r="AN282">
        <f t="shared" si="115"/>
        <v>270</v>
      </c>
      <c r="AO282" t="str">
        <f t="shared" si="116"/>
        <v>Portland</v>
      </c>
      <c r="AP282">
        <f t="shared" si="117"/>
        <v>0.12750969589698624</v>
      </c>
      <c r="AQ282">
        <f t="shared" si="118"/>
        <v>9.5718867411271086E-2</v>
      </c>
      <c r="AR282">
        <f t="shared" si="119"/>
        <v>0.41599480525585586</v>
      </c>
      <c r="AS282" t="str">
        <f t="shared" si="120"/>
        <v>Portland</v>
      </c>
      <c r="AT282">
        <f t="shared" si="121"/>
        <v>281</v>
      </c>
      <c r="AU282">
        <f t="shared" si="122"/>
        <v>283.33333333333331</v>
      </c>
      <c r="AV282">
        <v>290</v>
      </c>
      <c r="AW282" t="str">
        <f t="shared" si="123"/>
        <v>Portland</v>
      </c>
      <c r="AX282" t="str">
        <f t="shared" si="124"/>
        <v/>
      </c>
      <c r="AY282">
        <v>281</v>
      </c>
    </row>
    <row r="283" spans="2:51">
      <c r="B283">
        <v>1</v>
      </c>
      <c r="C283">
        <v>1</v>
      </c>
      <c r="D283" t="s">
        <v>115</v>
      </c>
      <c r="E283">
        <v>65.253200000000007</v>
      </c>
      <c r="F283">
        <v>328</v>
      </c>
      <c r="G283">
        <v>64.623000000000005</v>
      </c>
      <c r="H283">
        <v>336</v>
      </c>
      <c r="I283">
        <v>94.032300000000006</v>
      </c>
      <c r="J283">
        <v>300</v>
      </c>
      <c r="K283">
        <v>94.743399999999994</v>
      </c>
      <c r="L283">
        <v>296</v>
      </c>
      <c r="M283">
        <v>101.51</v>
      </c>
      <c r="N283">
        <v>173</v>
      </c>
      <c r="O283">
        <v>107.413</v>
      </c>
      <c r="P283">
        <v>284</v>
      </c>
      <c r="Q283">
        <v>-12.6691</v>
      </c>
      <c r="R283">
        <v>308</v>
      </c>
      <c r="S283">
        <f t="shared" si="100"/>
        <v>-0.19416059289046364</v>
      </c>
      <c r="T283">
        <f t="shared" si="101"/>
        <v>305</v>
      </c>
      <c r="U283">
        <f t="shared" si="102"/>
        <v>585733.07199018938</v>
      </c>
      <c r="V283">
        <f t="shared" si="103"/>
        <v>316</v>
      </c>
      <c r="W283">
        <f t="shared" si="104"/>
        <v>27.232602067819286</v>
      </c>
      <c r="X283">
        <f t="shared" si="105"/>
        <v>325</v>
      </c>
      <c r="Y283">
        <f t="shared" si="106"/>
        <v>315</v>
      </c>
      <c r="Z283">
        <v>0.22570000000000001</v>
      </c>
      <c r="AA283">
        <f t="shared" si="107"/>
        <v>274</v>
      </c>
      <c r="AB283">
        <v>0.19600000000000001</v>
      </c>
      <c r="AC283">
        <f t="shared" si="108"/>
        <v>0.21085000000000001</v>
      </c>
      <c r="AD283">
        <f t="shared" si="109"/>
        <v>285</v>
      </c>
      <c r="AE283">
        <v>0.32479999999999998</v>
      </c>
      <c r="AF283">
        <f t="shared" si="110"/>
        <v>229</v>
      </c>
      <c r="AG283">
        <v>0.18190000000000001</v>
      </c>
      <c r="AH283">
        <f t="shared" si="111"/>
        <v>289</v>
      </c>
      <c r="AI283">
        <f t="shared" si="112"/>
        <v>289.83333333333331</v>
      </c>
      <c r="AJ283">
        <f>IF(C283=1,(AI283/Z283),REF)</f>
        <v>1284.1530054644807</v>
      </c>
      <c r="AK283">
        <f t="shared" si="113"/>
        <v>281</v>
      </c>
      <c r="AL283">
        <f>IF(B283=1,(AI283/AC283),REF)</f>
        <v>1374.5948936842935</v>
      </c>
      <c r="AM283">
        <f t="shared" si="114"/>
        <v>289</v>
      </c>
      <c r="AN283">
        <f t="shared" si="115"/>
        <v>281</v>
      </c>
      <c r="AO283" t="str">
        <f t="shared" si="116"/>
        <v>Fairfield</v>
      </c>
      <c r="AP283">
        <f t="shared" si="117"/>
        <v>0.11513794838132016</v>
      </c>
      <c r="AQ283">
        <f t="shared" si="118"/>
        <v>0.10682301085598991</v>
      </c>
      <c r="AR283">
        <f t="shared" si="119"/>
        <v>0.41504829958953338</v>
      </c>
      <c r="AS283" t="str">
        <f t="shared" si="120"/>
        <v>Fairfield</v>
      </c>
      <c r="AT283">
        <f t="shared" si="121"/>
        <v>282</v>
      </c>
      <c r="AU283">
        <f t="shared" si="122"/>
        <v>282.66666666666669</v>
      </c>
      <c r="AV283">
        <v>282</v>
      </c>
      <c r="AW283" t="str">
        <f t="shared" si="123"/>
        <v>Fairfield</v>
      </c>
      <c r="AX283" t="str">
        <f t="shared" si="124"/>
        <v/>
      </c>
      <c r="AY283">
        <v>282</v>
      </c>
    </row>
    <row r="284" spans="2:51">
      <c r="B284">
        <v>1</v>
      </c>
      <c r="C284">
        <v>1</v>
      </c>
      <c r="D284" t="s">
        <v>80</v>
      </c>
      <c r="E284">
        <v>73.820599999999999</v>
      </c>
      <c r="F284">
        <v>22</v>
      </c>
      <c r="G284">
        <v>72.358699999999999</v>
      </c>
      <c r="H284">
        <v>27</v>
      </c>
      <c r="I284">
        <v>100.02</v>
      </c>
      <c r="J284">
        <v>194</v>
      </c>
      <c r="K284">
        <v>100.42100000000001</v>
      </c>
      <c r="L284">
        <v>209</v>
      </c>
      <c r="M284">
        <v>110.889</v>
      </c>
      <c r="N284">
        <v>330</v>
      </c>
      <c r="O284">
        <v>110.575</v>
      </c>
      <c r="P284">
        <v>324</v>
      </c>
      <c r="Q284">
        <v>-10.154500000000001</v>
      </c>
      <c r="R284">
        <v>275</v>
      </c>
      <c r="S284">
        <f t="shared" si="100"/>
        <v>-0.13754968125428399</v>
      </c>
      <c r="T284">
        <f t="shared" si="101"/>
        <v>258</v>
      </c>
      <c r="U284">
        <f t="shared" si="102"/>
        <v>744434.77855696471</v>
      </c>
      <c r="V284">
        <f t="shared" si="103"/>
        <v>142</v>
      </c>
      <c r="W284">
        <f t="shared" si="104"/>
        <v>25.215846154731079</v>
      </c>
      <c r="X284">
        <f t="shared" si="105"/>
        <v>246</v>
      </c>
      <c r="Y284">
        <f t="shared" si="106"/>
        <v>252</v>
      </c>
      <c r="Z284">
        <v>0.22989999999999999</v>
      </c>
      <c r="AA284">
        <f t="shared" si="107"/>
        <v>272</v>
      </c>
      <c r="AB284">
        <v>0.16500000000000001</v>
      </c>
      <c r="AC284">
        <f t="shared" si="108"/>
        <v>0.19745000000000001</v>
      </c>
      <c r="AD284">
        <f t="shared" si="109"/>
        <v>295</v>
      </c>
      <c r="AE284">
        <v>0.41110000000000002</v>
      </c>
      <c r="AF284">
        <f t="shared" si="110"/>
        <v>197</v>
      </c>
      <c r="AG284">
        <v>0.19350000000000001</v>
      </c>
      <c r="AH284">
        <f t="shared" si="111"/>
        <v>284</v>
      </c>
      <c r="AI284">
        <f t="shared" si="112"/>
        <v>238</v>
      </c>
      <c r="AJ284">
        <f>IF(C284=1,(AI284/Z284),REF)</f>
        <v>1035.2327098738583</v>
      </c>
      <c r="AK284">
        <f t="shared" si="113"/>
        <v>260</v>
      </c>
      <c r="AL284">
        <f>IF(B284=1,(AI284/AC284),REF)</f>
        <v>1205.3684477082804</v>
      </c>
      <c r="AM284">
        <f t="shared" si="114"/>
        <v>280</v>
      </c>
      <c r="AN284">
        <f t="shared" si="115"/>
        <v>260</v>
      </c>
      <c r="AO284" t="str">
        <f t="shared" si="116"/>
        <v>Central Michigan</v>
      </c>
      <c r="AP284">
        <f t="shared" si="117"/>
        <v>0.11983502683131129</v>
      </c>
      <c r="AQ284">
        <f t="shared" si="118"/>
        <v>0.10135702109346958</v>
      </c>
      <c r="AR284">
        <f t="shared" si="119"/>
        <v>0.41447258103053525</v>
      </c>
      <c r="AS284" t="str">
        <f t="shared" si="120"/>
        <v>Central Michigan</v>
      </c>
      <c r="AT284">
        <f t="shared" si="121"/>
        <v>283</v>
      </c>
      <c r="AU284">
        <f t="shared" si="122"/>
        <v>279.33333333333331</v>
      </c>
      <c r="AV284">
        <v>289</v>
      </c>
      <c r="AW284" t="str">
        <f t="shared" si="123"/>
        <v>Central Michigan</v>
      </c>
      <c r="AX284" t="str">
        <f t="shared" si="124"/>
        <v/>
      </c>
      <c r="AY284">
        <v>283</v>
      </c>
    </row>
    <row r="285" spans="2:51">
      <c r="B285">
        <v>1</v>
      </c>
      <c r="C285">
        <v>1</v>
      </c>
      <c r="D285" t="s">
        <v>224</v>
      </c>
      <c r="E285">
        <v>74.285899999999998</v>
      </c>
      <c r="F285">
        <v>17</v>
      </c>
      <c r="G285">
        <v>72.715100000000007</v>
      </c>
      <c r="H285">
        <v>23</v>
      </c>
      <c r="I285">
        <v>101.27800000000001</v>
      </c>
      <c r="J285">
        <v>172</v>
      </c>
      <c r="K285">
        <v>97.069100000000006</v>
      </c>
      <c r="L285">
        <v>266</v>
      </c>
      <c r="M285">
        <v>102.919</v>
      </c>
      <c r="N285">
        <v>218</v>
      </c>
      <c r="O285">
        <v>108.069</v>
      </c>
      <c r="P285">
        <v>292</v>
      </c>
      <c r="Q285">
        <v>-11.000299999999999</v>
      </c>
      <c r="R285">
        <v>286</v>
      </c>
      <c r="S285">
        <f t="shared" si="100"/>
        <v>-0.14807520673506006</v>
      </c>
      <c r="T285">
        <f t="shared" si="101"/>
        <v>270</v>
      </c>
      <c r="U285">
        <f t="shared" si="102"/>
        <v>699952.22000491829</v>
      </c>
      <c r="V285">
        <f t="shared" si="103"/>
        <v>200</v>
      </c>
      <c r="W285">
        <f t="shared" si="104"/>
        <v>24.155466164436675</v>
      </c>
      <c r="X285">
        <f t="shared" si="105"/>
        <v>198</v>
      </c>
      <c r="Y285">
        <f t="shared" si="106"/>
        <v>234</v>
      </c>
      <c r="Z285">
        <v>0.15</v>
      </c>
      <c r="AA285">
        <f t="shared" si="107"/>
        <v>313</v>
      </c>
      <c r="AB285">
        <v>0.38679999999999998</v>
      </c>
      <c r="AC285">
        <f t="shared" si="108"/>
        <v>0.26839999999999997</v>
      </c>
      <c r="AD285">
        <f t="shared" si="109"/>
        <v>262</v>
      </c>
      <c r="AE285">
        <v>0.36859999999999998</v>
      </c>
      <c r="AF285">
        <f t="shared" si="110"/>
        <v>211</v>
      </c>
      <c r="AG285">
        <v>0.1336</v>
      </c>
      <c r="AH285">
        <f t="shared" si="111"/>
        <v>314</v>
      </c>
      <c r="AI285">
        <f t="shared" si="112"/>
        <v>248.5</v>
      </c>
      <c r="AJ285">
        <f>IF(C285=1,(AI285/Z285),REF)</f>
        <v>1656.6666666666667</v>
      </c>
      <c r="AK285">
        <f t="shared" si="113"/>
        <v>303</v>
      </c>
      <c r="AL285">
        <f>IF(B285=1,(AI285/AC285),REF)</f>
        <v>925.85692995529075</v>
      </c>
      <c r="AM285">
        <f t="shared" si="114"/>
        <v>260</v>
      </c>
      <c r="AN285">
        <f t="shared" si="115"/>
        <v>260</v>
      </c>
      <c r="AO285" t="str">
        <f t="shared" si="116"/>
        <v>New Orleans</v>
      </c>
      <c r="AP285">
        <f t="shared" si="117"/>
        <v>7.4596139152129357E-2</v>
      </c>
      <c r="AQ285">
        <f t="shared" si="118"/>
        <v>0.14146102651077824</v>
      </c>
      <c r="AR285">
        <f t="shared" si="119"/>
        <v>0.41059671602890552</v>
      </c>
      <c r="AS285" t="str">
        <f t="shared" si="120"/>
        <v>New Orleans</v>
      </c>
      <c r="AT285">
        <f t="shared" si="121"/>
        <v>284</v>
      </c>
      <c r="AU285">
        <f t="shared" si="122"/>
        <v>268.66666666666669</v>
      </c>
      <c r="AV285">
        <v>270</v>
      </c>
      <c r="AW285" t="str">
        <f t="shared" si="123"/>
        <v>New Orleans</v>
      </c>
      <c r="AX285" t="str">
        <f t="shared" si="124"/>
        <v/>
      </c>
      <c r="AY285">
        <v>284</v>
      </c>
    </row>
    <row r="286" spans="2:51">
      <c r="B286">
        <v>1</v>
      </c>
      <c r="C286">
        <v>1</v>
      </c>
      <c r="D286" t="s">
        <v>138</v>
      </c>
      <c r="E286">
        <v>70.031000000000006</v>
      </c>
      <c r="F286">
        <v>134</v>
      </c>
      <c r="G286">
        <v>70.719300000000004</v>
      </c>
      <c r="H286">
        <v>79</v>
      </c>
      <c r="I286">
        <v>98.450999999999993</v>
      </c>
      <c r="J286">
        <v>225</v>
      </c>
      <c r="K286">
        <v>94.944599999999994</v>
      </c>
      <c r="L286">
        <v>292</v>
      </c>
      <c r="M286">
        <v>105.01900000000001</v>
      </c>
      <c r="N286">
        <v>257</v>
      </c>
      <c r="O286">
        <v>110.191</v>
      </c>
      <c r="P286">
        <v>319</v>
      </c>
      <c r="Q286">
        <v>-15.2462</v>
      </c>
      <c r="R286">
        <v>325</v>
      </c>
      <c r="S286">
        <f t="shared" si="100"/>
        <v>-0.21770930016706896</v>
      </c>
      <c r="T286">
        <f t="shared" si="101"/>
        <v>314</v>
      </c>
      <c r="U286">
        <f t="shared" si="102"/>
        <v>631292.84363034391</v>
      </c>
      <c r="V286">
        <f t="shared" si="103"/>
        <v>275</v>
      </c>
      <c r="W286">
        <f t="shared" si="104"/>
        <v>26.432818331766395</v>
      </c>
      <c r="X286">
        <f t="shared" si="105"/>
        <v>308</v>
      </c>
      <c r="Y286">
        <f t="shared" si="106"/>
        <v>311</v>
      </c>
      <c r="Z286">
        <v>0.24310000000000001</v>
      </c>
      <c r="AA286">
        <f t="shared" si="107"/>
        <v>262</v>
      </c>
      <c r="AB286">
        <v>0.12189999999999999</v>
      </c>
      <c r="AC286">
        <f t="shared" si="108"/>
        <v>0.1825</v>
      </c>
      <c r="AD286">
        <f t="shared" si="109"/>
        <v>303</v>
      </c>
      <c r="AE286">
        <v>0.16569999999999999</v>
      </c>
      <c r="AF286">
        <f t="shared" si="110"/>
        <v>286</v>
      </c>
      <c r="AG286">
        <v>0.1128</v>
      </c>
      <c r="AH286">
        <f t="shared" si="111"/>
        <v>318</v>
      </c>
      <c r="AI286">
        <f t="shared" si="112"/>
        <v>301.16666666666669</v>
      </c>
      <c r="AJ286">
        <f>IF(C286=1,(AI286/Z286),REF)</f>
        <v>1238.8591800356508</v>
      </c>
      <c r="AK286">
        <f t="shared" si="113"/>
        <v>280</v>
      </c>
      <c r="AL286">
        <f>IF(B286=1,(AI286/AC286),REF)</f>
        <v>1650.2283105022832</v>
      </c>
      <c r="AM286">
        <f t="shared" si="114"/>
        <v>309</v>
      </c>
      <c r="AN286">
        <f t="shared" si="115"/>
        <v>280</v>
      </c>
      <c r="AO286" t="str">
        <f t="shared" si="116"/>
        <v>Hampton</v>
      </c>
      <c r="AP286">
        <f t="shared" si="117"/>
        <v>0.12446045068318463</v>
      </c>
      <c r="AQ286">
        <f t="shared" si="118"/>
        <v>9.0785637452575257E-2</v>
      </c>
      <c r="AR286">
        <f t="shared" si="119"/>
        <v>0.40997946906292504</v>
      </c>
      <c r="AS286" t="str">
        <f t="shared" si="120"/>
        <v>Hampton</v>
      </c>
      <c r="AT286">
        <f t="shared" si="121"/>
        <v>285</v>
      </c>
      <c r="AU286">
        <f t="shared" si="122"/>
        <v>289.33333333333331</v>
      </c>
      <c r="AV286">
        <v>292</v>
      </c>
      <c r="AW286" t="str">
        <f t="shared" si="123"/>
        <v>Hampton</v>
      </c>
      <c r="AX286" t="str">
        <f t="shared" si="124"/>
        <v/>
      </c>
      <c r="AY286">
        <v>285</v>
      </c>
    </row>
    <row r="287" spans="2:51">
      <c r="B287">
        <v>1</v>
      </c>
      <c r="C287">
        <v>1</v>
      </c>
      <c r="D287" t="s">
        <v>179</v>
      </c>
      <c r="E287">
        <v>67.590400000000002</v>
      </c>
      <c r="F287">
        <v>246</v>
      </c>
      <c r="G287">
        <v>67.439800000000005</v>
      </c>
      <c r="H287">
        <v>229</v>
      </c>
      <c r="I287">
        <v>94.198800000000006</v>
      </c>
      <c r="J287">
        <v>298</v>
      </c>
      <c r="K287">
        <v>93.035399999999996</v>
      </c>
      <c r="L287">
        <v>313</v>
      </c>
      <c r="M287">
        <v>101.25</v>
      </c>
      <c r="N287">
        <v>163</v>
      </c>
      <c r="O287">
        <v>105.381</v>
      </c>
      <c r="P287">
        <v>243</v>
      </c>
      <c r="Q287">
        <v>-12.3452</v>
      </c>
      <c r="R287">
        <v>303</v>
      </c>
      <c r="S287">
        <f t="shared" si="100"/>
        <v>-0.1826531578449011</v>
      </c>
      <c r="T287">
        <f t="shared" si="101"/>
        <v>296</v>
      </c>
      <c r="U287">
        <f t="shared" si="102"/>
        <v>585034.49653134553</v>
      </c>
      <c r="V287">
        <f t="shared" si="103"/>
        <v>317</v>
      </c>
      <c r="W287">
        <f t="shared" si="104"/>
        <v>25.49967751450793</v>
      </c>
      <c r="X287">
        <f t="shared" si="105"/>
        <v>266</v>
      </c>
      <c r="Y287">
        <f t="shared" si="106"/>
        <v>281</v>
      </c>
      <c r="Z287">
        <v>0.20710000000000001</v>
      </c>
      <c r="AA287">
        <f t="shared" si="107"/>
        <v>284</v>
      </c>
      <c r="AB287">
        <v>0.22209999999999999</v>
      </c>
      <c r="AC287">
        <f t="shared" si="108"/>
        <v>0.21460000000000001</v>
      </c>
      <c r="AD287">
        <f t="shared" si="109"/>
        <v>283</v>
      </c>
      <c r="AE287">
        <v>0.30649999999999999</v>
      </c>
      <c r="AF287">
        <f t="shared" si="110"/>
        <v>240</v>
      </c>
      <c r="AG287">
        <v>0.18790000000000001</v>
      </c>
      <c r="AH287">
        <f t="shared" si="111"/>
        <v>286</v>
      </c>
      <c r="AI287">
        <f t="shared" si="112"/>
        <v>283.83333333333331</v>
      </c>
      <c r="AJ287">
        <f>IF(C287=1,(AI287/Z287),REF)</f>
        <v>1370.5134395622081</v>
      </c>
      <c r="AK287">
        <f t="shared" si="113"/>
        <v>288</v>
      </c>
      <c r="AL287">
        <f>IF(B287=1,(AI287/AC287),REF)</f>
        <v>1322.6157191674431</v>
      </c>
      <c r="AM287">
        <f t="shared" si="114"/>
        <v>285</v>
      </c>
      <c r="AN287">
        <f t="shared" si="115"/>
        <v>283</v>
      </c>
      <c r="AO287" t="str">
        <f t="shared" si="116"/>
        <v>Louisiana Monroe</v>
      </c>
      <c r="AP287">
        <f t="shared" si="117"/>
        <v>0.10496400029367089</v>
      </c>
      <c r="AQ287">
        <f t="shared" si="118"/>
        <v>0.10914278500315719</v>
      </c>
      <c r="AR287">
        <f t="shared" si="119"/>
        <v>0.40911007426937329</v>
      </c>
      <c r="AS287" t="str">
        <f t="shared" si="120"/>
        <v>Louisiana Monroe</v>
      </c>
      <c r="AT287">
        <f t="shared" si="121"/>
        <v>286</v>
      </c>
      <c r="AU287">
        <f t="shared" si="122"/>
        <v>284</v>
      </c>
      <c r="AV287">
        <v>288</v>
      </c>
      <c r="AW287" t="str">
        <f t="shared" si="123"/>
        <v>Louisiana Monroe</v>
      </c>
      <c r="AX287" t="str">
        <f t="shared" si="124"/>
        <v/>
      </c>
      <c r="AY287">
        <v>286</v>
      </c>
    </row>
    <row r="288" spans="2:51">
      <c r="B288">
        <v>1</v>
      </c>
      <c r="C288">
        <v>1</v>
      </c>
      <c r="D288" t="s">
        <v>117</v>
      </c>
      <c r="E288">
        <v>71.593999999999994</v>
      </c>
      <c r="F288">
        <v>76</v>
      </c>
      <c r="G288">
        <v>70.646500000000003</v>
      </c>
      <c r="H288">
        <v>82</v>
      </c>
      <c r="I288">
        <v>96.626900000000006</v>
      </c>
      <c r="J288">
        <v>264</v>
      </c>
      <c r="K288">
        <v>97.150700000000001</v>
      </c>
      <c r="L288">
        <v>263</v>
      </c>
      <c r="M288">
        <v>107.455</v>
      </c>
      <c r="N288">
        <v>296</v>
      </c>
      <c r="O288">
        <v>108.92400000000001</v>
      </c>
      <c r="P288">
        <v>308</v>
      </c>
      <c r="Q288">
        <v>-11.7728</v>
      </c>
      <c r="R288">
        <v>297</v>
      </c>
      <c r="S288">
        <f t="shared" si="100"/>
        <v>-0.16444534458194832</v>
      </c>
      <c r="T288">
        <f t="shared" si="101"/>
        <v>284</v>
      </c>
      <c r="U288">
        <f t="shared" si="102"/>
        <v>675722.67980002111</v>
      </c>
      <c r="V288">
        <f t="shared" si="103"/>
        <v>231</v>
      </c>
      <c r="W288">
        <f t="shared" si="104"/>
        <v>25.381723164386614</v>
      </c>
      <c r="X288">
        <f t="shared" si="105"/>
        <v>256</v>
      </c>
      <c r="Y288">
        <f t="shared" si="106"/>
        <v>270</v>
      </c>
      <c r="Z288">
        <v>0.18609999999999999</v>
      </c>
      <c r="AA288">
        <f t="shared" si="107"/>
        <v>295</v>
      </c>
      <c r="AB288">
        <v>0.27010000000000001</v>
      </c>
      <c r="AC288">
        <f t="shared" si="108"/>
        <v>0.2281</v>
      </c>
      <c r="AD288">
        <f t="shared" si="109"/>
        <v>279</v>
      </c>
      <c r="AE288">
        <v>0.18229999999999999</v>
      </c>
      <c r="AF288">
        <f t="shared" si="110"/>
        <v>277</v>
      </c>
      <c r="AG288">
        <v>0.4617</v>
      </c>
      <c r="AH288">
        <f t="shared" si="111"/>
        <v>178</v>
      </c>
      <c r="AI288">
        <f t="shared" si="112"/>
        <v>253.16666666666666</v>
      </c>
      <c r="AJ288">
        <f>IF(C288=1,(AI288/Z288),REF)</f>
        <v>1360.3797241626366</v>
      </c>
      <c r="AK288">
        <f t="shared" si="113"/>
        <v>286</v>
      </c>
      <c r="AL288">
        <f>IF(B288=1,(AI288/AC288),REF)</f>
        <v>1109.8933216425544</v>
      </c>
      <c r="AM288">
        <f t="shared" si="114"/>
        <v>276</v>
      </c>
      <c r="AN288">
        <f t="shared" si="115"/>
        <v>276</v>
      </c>
      <c r="AO288" t="str">
        <f t="shared" si="116"/>
        <v>FIU</v>
      </c>
      <c r="AP288">
        <f t="shared" si="117"/>
        <v>9.439064697626369E-2</v>
      </c>
      <c r="AQ288">
        <f t="shared" si="118"/>
        <v>0.11806083305111295</v>
      </c>
      <c r="AR288">
        <f t="shared" si="119"/>
        <v>0.40784196079407792</v>
      </c>
      <c r="AS288" t="str">
        <f t="shared" si="120"/>
        <v>FIU</v>
      </c>
      <c r="AT288">
        <f t="shared" si="121"/>
        <v>287</v>
      </c>
      <c r="AU288">
        <f t="shared" si="122"/>
        <v>280.66666666666669</v>
      </c>
      <c r="AV288">
        <v>285</v>
      </c>
      <c r="AW288" t="str">
        <f t="shared" si="123"/>
        <v>FIU</v>
      </c>
      <c r="AX288" t="str">
        <f t="shared" si="124"/>
        <v/>
      </c>
      <c r="AY288">
        <v>287</v>
      </c>
    </row>
    <row r="289" spans="2:51">
      <c r="B289">
        <v>1</v>
      </c>
      <c r="C289">
        <v>1</v>
      </c>
      <c r="D289" t="s">
        <v>227</v>
      </c>
      <c r="E289">
        <v>68.147599999999997</v>
      </c>
      <c r="F289">
        <v>216</v>
      </c>
      <c r="G289">
        <v>68.542000000000002</v>
      </c>
      <c r="H289">
        <v>171</v>
      </c>
      <c r="I289">
        <v>95.576800000000006</v>
      </c>
      <c r="J289">
        <v>279</v>
      </c>
      <c r="K289">
        <v>94.147199999999998</v>
      </c>
      <c r="L289">
        <v>301</v>
      </c>
      <c r="M289">
        <v>101.43300000000001</v>
      </c>
      <c r="N289">
        <v>169</v>
      </c>
      <c r="O289">
        <v>105.871</v>
      </c>
      <c r="P289">
        <v>258</v>
      </c>
      <c r="Q289">
        <v>-11.7234</v>
      </c>
      <c r="R289">
        <v>296</v>
      </c>
      <c r="S289">
        <f t="shared" si="100"/>
        <v>-0.17203540550217467</v>
      </c>
      <c r="T289">
        <f t="shared" si="101"/>
        <v>289</v>
      </c>
      <c r="U289">
        <f t="shared" si="102"/>
        <v>604039.55963465315</v>
      </c>
      <c r="V289">
        <f t="shared" si="103"/>
        <v>301</v>
      </c>
      <c r="W289">
        <f t="shared" si="104"/>
        <v>25.47960310570005</v>
      </c>
      <c r="X289">
        <f t="shared" si="105"/>
        <v>265</v>
      </c>
      <c r="Y289">
        <f t="shared" si="106"/>
        <v>277</v>
      </c>
      <c r="Z289">
        <v>0.23150000000000001</v>
      </c>
      <c r="AA289">
        <f t="shared" si="107"/>
        <v>270</v>
      </c>
      <c r="AB289">
        <v>0.1321</v>
      </c>
      <c r="AC289">
        <f t="shared" si="108"/>
        <v>0.18180000000000002</v>
      </c>
      <c r="AD289">
        <f t="shared" si="109"/>
        <v>304</v>
      </c>
      <c r="AE289">
        <v>0.1336</v>
      </c>
      <c r="AF289">
        <f t="shared" si="110"/>
        <v>309</v>
      </c>
      <c r="AG289">
        <v>0.42659999999999998</v>
      </c>
      <c r="AH289">
        <f t="shared" si="111"/>
        <v>187</v>
      </c>
      <c r="AI289">
        <f t="shared" si="112"/>
        <v>277.83333333333331</v>
      </c>
      <c r="AJ289">
        <f>IF(C289=1,(AI289/Z289),REF)</f>
        <v>1200.1439884809213</v>
      </c>
      <c r="AK289">
        <f t="shared" si="113"/>
        <v>278</v>
      </c>
      <c r="AL289">
        <f>IF(B289=1,(AI289/AC289),REF)</f>
        <v>1528.2361569490281</v>
      </c>
      <c r="AM289">
        <f t="shared" si="114"/>
        <v>303</v>
      </c>
      <c r="AN289">
        <f t="shared" si="115"/>
        <v>278</v>
      </c>
      <c r="AO289" t="str">
        <f t="shared" si="116"/>
        <v>NJIT</v>
      </c>
      <c r="AP289">
        <f t="shared" si="117"/>
        <v>0.11889846961884484</v>
      </c>
      <c r="AQ289">
        <f t="shared" si="118"/>
        <v>9.1134646575592157E-2</v>
      </c>
      <c r="AR289">
        <f t="shared" si="119"/>
        <v>0.40597857243074648</v>
      </c>
      <c r="AS289" t="str">
        <f t="shared" si="120"/>
        <v>NJIT</v>
      </c>
      <c r="AT289">
        <f t="shared" si="121"/>
        <v>288</v>
      </c>
      <c r="AU289">
        <f t="shared" si="122"/>
        <v>290</v>
      </c>
      <c r="AV289">
        <v>291</v>
      </c>
      <c r="AW289" t="str">
        <f t="shared" si="123"/>
        <v>NJIT</v>
      </c>
      <c r="AX289" t="str">
        <f t="shared" si="124"/>
        <v/>
      </c>
      <c r="AY289">
        <v>288</v>
      </c>
    </row>
    <row r="290" spans="2:51">
      <c r="B290">
        <v>1</v>
      </c>
      <c r="C290">
        <v>1</v>
      </c>
      <c r="D290" t="s">
        <v>235</v>
      </c>
      <c r="E290">
        <v>68.118499999999997</v>
      </c>
      <c r="F290">
        <v>217</v>
      </c>
      <c r="G290">
        <v>66.772400000000005</v>
      </c>
      <c r="H290">
        <v>263</v>
      </c>
      <c r="I290">
        <v>100.83199999999999</v>
      </c>
      <c r="J290">
        <v>183</v>
      </c>
      <c r="K290">
        <v>101.42400000000001</v>
      </c>
      <c r="L290">
        <v>182</v>
      </c>
      <c r="M290">
        <v>111.004</v>
      </c>
      <c r="N290">
        <v>331</v>
      </c>
      <c r="O290">
        <v>114.03</v>
      </c>
      <c r="P290">
        <v>351</v>
      </c>
      <c r="Q290">
        <v>-12.606</v>
      </c>
      <c r="R290">
        <v>307</v>
      </c>
      <c r="S290">
        <f t="shared" si="100"/>
        <v>-0.18505985892231913</v>
      </c>
      <c r="T290">
        <f t="shared" si="101"/>
        <v>299</v>
      </c>
      <c r="U290">
        <f t="shared" si="102"/>
        <v>700723.27785945614</v>
      </c>
      <c r="V290">
        <f t="shared" si="103"/>
        <v>198</v>
      </c>
      <c r="W290">
        <f t="shared" si="104"/>
        <v>28.705526898428424</v>
      </c>
      <c r="X290">
        <f t="shared" si="105"/>
        <v>339</v>
      </c>
      <c r="Y290">
        <f t="shared" si="106"/>
        <v>319</v>
      </c>
      <c r="Z290">
        <v>0.1724</v>
      </c>
      <c r="AA290">
        <f t="shared" si="107"/>
        <v>302</v>
      </c>
      <c r="AB290">
        <v>0.30349999999999999</v>
      </c>
      <c r="AC290">
        <f t="shared" si="108"/>
        <v>0.23794999999999999</v>
      </c>
      <c r="AD290">
        <f t="shared" si="109"/>
        <v>274</v>
      </c>
      <c r="AE290">
        <v>0.13850000000000001</v>
      </c>
      <c r="AF290">
        <f t="shared" si="110"/>
        <v>304</v>
      </c>
      <c r="AG290">
        <v>0.17929999999999999</v>
      </c>
      <c r="AH290">
        <f t="shared" si="111"/>
        <v>292</v>
      </c>
      <c r="AI290">
        <f t="shared" si="112"/>
        <v>281</v>
      </c>
      <c r="AJ290">
        <f>IF(C290=1,(AI290/Z290),REF)</f>
        <v>1629.9303944315545</v>
      </c>
      <c r="AK290">
        <f t="shared" si="113"/>
        <v>302</v>
      </c>
      <c r="AL290">
        <f>IF(B290=1,(AI290/AC290),REF)</f>
        <v>1180.9203614204664</v>
      </c>
      <c r="AM290">
        <f t="shared" si="114"/>
        <v>279</v>
      </c>
      <c r="AN290">
        <f t="shared" si="115"/>
        <v>274</v>
      </c>
      <c r="AO290" t="str">
        <f t="shared" si="116"/>
        <v>North Florida</v>
      </c>
      <c r="AP290">
        <f t="shared" si="117"/>
        <v>8.5875437062094578E-2</v>
      </c>
      <c r="AQ290">
        <f t="shared" si="118"/>
        <v>0.12239743873147173</v>
      </c>
      <c r="AR290">
        <f t="shared" si="119"/>
        <v>0.40461416915260462</v>
      </c>
      <c r="AS290" t="str">
        <f t="shared" si="120"/>
        <v>North Florida</v>
      </c>
      <c r="AT290">
        <f t="shared" si="121"/>
        <v>289</v>
      </c>
      <c r="AU290">
        <f t="shared" si="122"/>
        <v>279</v>
      </c>
      <c r="AV290">
        <v>281</v>
      </c>
      <c r="AW290" t="str">
        <f t="shared" si="123"/>
        <v>North Florida</v>
      </c>
      <c r="AX290" t="str">
        <f t="shared" si="124"/>
        <v/>
      </c>
      <c r="AY290">
        <v>289</v>
      </c>
    </row>
    <row r="291" spans="2:51">
      <c r="B291">
        <v>1</v>
      </c>
      <c r="C291">
        <v>1</v>
      </c>
      <c r="D291" t="s">
        <v>350</v>
      </c>
      <c r="E291">
        <v>71.7517</v>
      </c>
      <c r="F291">
        <v>70</v>
      </c>
      <c r="G291">
        <v>69.926199999999994</v>
      </c>
      <c r="H291">
        <v>104</v>
      </c>
      <c r="I291">
        <v>91.358400000000003</v>
      </c>
      <c r="J291">
        <v>326</v>
      </c>
      <c r="K291">
        <v>91.362200000000001</v>
      </c>
      <c r="L291">
        <v>328</v>
      </c>
      <c r="M291">
        <v>97.987200000000001</v>
      </c>
      <c r="N291">
        <v>79</v>
      </c>
      <c r="O291">
        <v>102.774</v>
      </c>
      <c r="P291">
        <v>189</v>
      </c>
      <c r="Q291">
        <v>-11.412000000000001</v>
      </c>
      <c r="R291">
        <v>292</v>
      </c>
      <c r="S291">
        <f t="shared" si="100"/>
        <v>-0.1590457090215284</v>
      </c>
      <c r="T291">
        <f t="shared" si="101"/>
        <v>282</v>
      </c>
      <c r="U291">
        <f t="shared" si="102"/>
        <v>598915.14148697106</v>
      </c>
      <c r="V291">
        <f t="shared" si="103"/>
        <v>306</v>
      </c>
      <c r="W291">
        <f t="shared" si="104"/>
        <v>23.077088757288809</v>
      </c>
      <c r="X291">
        <f t="shared" si="105"/>
        <v>143</v>
      </c>
      <c r="Y291">
        <f t="shared" si="106"/>
        <v>212.5</v>
      </c>
      <c r="Z291">
        <v>0.1487</v>
      </c>
      <c r="AA291">
        <f t="shared" si="107"/>
        <v>314</v>
      </c>
      <c r="AB291">
        <v>0.35730000000000001</v>
      </c>
      <c r="AC291">
        <f t="shared" si="108"/>
        <v>0.253</v>
      </c>
      <c r="AD291">
        <f t="shared" si="109"/>
        <v>267</v>
      </c>
      <c r="AE291">
        <v>0.14530000000000001</v>
      </c>
      <c r="AF291">
        <f t="shared" si="110"/>
        <v>297</v>
      </c>
      <c r="AG291">
        <v>0.30170000000000002</v>
      </c>
      <c r="AH291">
        <f t="shared" si="111"/>
        <v>229</v>
      </c>
      <c r="AI291">
        <f t="shared" si="112"/>
        <v>265.58333333333331</v>
      </c>
      <c r="AJ291">
        <f>IF(C291=1,(AI291/Z291),REF)</f>
        <v>1786.0345214077561</v>
      </c>
      <c r="AK291">
        <f t="shared" si="113"/>
        <v>311</v>
      </c>
      <c r="AL291">
        <f>IF(B291=1,(AI291/AC291),REF)</f>
        <v>1049.7364953886693</v>
      </c>
      <c r="AM291">
        <f t="shared" si="114"/>
        <v>268</v>
      </c>
      <c r="AN291">
        <f t="shared" si="115"/>
        <v>267</v>
      </c>
      <c r="AO291" t="str">
        <f t="shared" si="116"/>
        <v>UT Rio Grande Valley</v>
      </c>
      <c r="AP291">
        <f t="shared" si="117"/>
        <v>7.3395695190890411E-2</v>
      </c>
      <c r="AQ291">
        <f t="shared" si="118"/>
        <v>0.13168041101091507</v>
      </c>
      <c r="AR291">
        <f t="shared" si="119"/>
        <v>0.40211847501545039</v>
      </c>
      <c r="AS291" t="str">
        <f t="shared" si="120"/>
        <v>UT Rio Grande Valley</v>
      </c>
      <c r="AT291">
        <f t="shared" si="121"/>
        <v>290</v>
      </c>
      <c r="AU291">
        <f t="shared" si="122"/>
        <v>274.66666666666669</v>
      </c>
      <c r="AV291">
        <v>276</v>
      </c>
      <c r="AW291" t="str">
        <f t="shared" si="123"/>
        <v>UT Rio Grande Valley</v>
      </c>
      <c r="AX291" t="str">
        <f t="shared" si="124"/>
        <v/>
      </c>
      <c r="AY291">
        <v>290</v>
      </c>
    </row>
    <row r="292" spans="2:51">
      <c r="B292">
        <v>1</v>
      </c>
      <c r="C292">
        <v>1</v>
      </c>
      <c r="D292" t="s">
        <v>229</v>
      </c>
      <c r="E292">
        <v>70.124600000000001</v>
      </c>
      <c r="F292">
        <v>129</v>
      </c>
      <c r="G292">
        <v>70.9255</v>
      </c>
      <c r="H292">
        <v>70</v>
      </c>
      <c r="I292">
        <v>96.787499999999994</v>
      </c>
      <c r="J292">
        <v>262</v>
      </c>
      <c r="K292">
        <v>94.240600000000001</v>
      </c>
      <c r="L292">
        <v>300</v>
      </c>
      <c r="M292">
        <v>102.405</v>
      </c>
      <c r="N292">
        <v>204</v>
      </c>
      <c r="O292">
        <v>105.09399999999999</v>
      </c>
      <c r="P292">
        <v>238</v>
      </c>
      <c r="Q292">
        <v>-10.853899999999999</v>
      </c>
      <c r="R292">
        <v>283</v>
      </c>
      <c r="S292">
        <f t="shared" si="100"/>
        <v>-0.15477307535444043</v>
      </c>
      <c r="T292">
        <f t="shared" si="101"/>
        <v>279</v>
      </c>
      <c r="U292">
        <f t="shared" si="102"/>
        <v>622796.95700496971</v>
      </c>
      <c r="V292">
        <f t="shared" si="103"/>
        <v>285</v>
      </c>
      <c r="W292">
        <f t="shared" si="104"/>
        <v>24.471144323348231</v>
      </c>
      <c r="X292">
        <f t="shared" si="105"/>
        <v>213</v>
      </c>
      <c r="Y292">
        <f t="shared" si="106"/>
        <v>246</v>
      </c>
      <c r="Z292">
        <v>0.20130000000000001</v>
      </c>
      <c r="AA292">
        <f t="shared" si="107"/>
        <v>287</v>
      </c>
      <c r="AB292">
        <v>0.20760000000000001</v>
      </c>
      <c r="AC292">
        <f t="shared" si="108"/>
        <v>0.20445000000000002</v>
      </c>
      <c r="AD292">
        <f t="shared" si="109"/>
        <v>291</v>
      </c>
      <c r="AE292">
        <v>0.1515</v>
      </c>
      <c r="AF292">
        <f t="shared" si="110"/>
        <v>293</v>
      </c>
      <c r="AG292">
        <v>4.2500000000000003E-2</v>
      </c>
      <c r="AH292">
        <f t="shared" si="111"/>
        <v>339</v>
      </c>
      <c r="AI292">
        <f t="shared" si="112"/>
        <v>288.83333333333331</v>
      </c>
      <c r="AJ292">
        <f>IF(C292=1,(AI292/Z292),REF)</f>
        <v>1434.8402053320085</v>
      </c>
      <c r="AK292">
        <f t="shared" si="113"/>
        <v>292</v>
      </c>
      <c r="AL292">
        <f>IF(B292=1,(AI292/AC292),REF)</f>
        <v>1412.7333496372378</v>
      </c>
      <c r="AM292">
        <f t="shared" si="114"/>
        <v>294</v>
      </c>
      <c r="AN292">
        <f t="shared" si="115"/>
        <v>291</v>
      </c>
      <c r="AO292" t="str">
        <f t="shared" si="116"/>
        <v>North Alabama</v>
      </c>
      <c r="AP292">
        <f t="shared" si="117"/>
        <v>0.10155750571199285</v>
      </c>
      <c r="AQ292">
        <f t="shared" si="118"/>
        <v>0.10329749194670604</v>
      </c>
      <c r="AR292">
        <f t="shared" si="119"/>
        <v>0.40194499677423295</v>
      </c>
      <c r="AS292" t="str">
        <f t="shared" si="120"/>
        <v>North Alabama</v>
      </c>
      <c r="AT292">
        <f t="shared" si="121"/>
        <v>291</v>
      </c>
      <c r="AU292">
        <f t="shared" si="122"/>
        <v>291</v>
      </c>
      <c r="AV292">
        <v>295</v>
      </c>
      <c r="AW292" t="str">
        <f t="shared" si="123"/>
        <v>North Alabama</v>
      </c>
      <c r="AX292" t="str">
        <f t="shared" si="124"/>
        <v/>
      </c>
      <c r="AY292">
        <v>291</v>
      </c>
    </row>
    <row r="293" spans="2:51">
      <c r="B293">
        <v>1</v>
      </c>
      <c r="C293">
        <v>1</v>
      </c>
      <c r="D293" t="s">
        <v>231</v>
      </c>
      <c r="E293">
        <v>73.165499999999994</v>
      </c>
      <c r="F293">
        <v>31</v>
      </c>
      <c r="G293">
        <v>70.909000000000006</v>
      </c>
      <c r="H293">
        <v>72</v>
      </c>
      <c r="I293">
        <v>94.251900000000006</v>
      </c>
      <c r="J293">
        <v>297</v>
      </c>
      <c r="K293">
        <v>95.374200000000002</v>
      </c>
      <c r="L293">
        <v>288</v>
      </c>
      <c r="M293">
        <v>101.773</v>
      </c>
      <c r="N293">
        <v>185</v>
      </c>
      <c r="O293">
        <v>106.29</v>
      </c>
      <c r="P293">
        <v>266</v>
      </c>
      <c r="Q293">
        <v>-10.9156</v>
      </c>
      <c r="R293">
        <v>285</v>
      </c>
      <c r="S293">
        <f t="shared" si="100"/>
        <v>-0.14919326731861335</v>
      </c>
      <c r="T293">
        <f t="shared" si="101"/>
        <v>271</v>
      </c>
      <c r="U293">
        <f t="shared" si="102"/>
        <v>665530.80326496344</v>
      </c>
      <c r="V293">
        <f t="shared" si="103"/>
        <v>244</v>
      </c>
      <c r="W293">
        <f t="shared" si="104"/>
        <v>23.882594587331692</v>
      </c>
      <c r="X293">
        <f t="shared" si="105"/>
        <v>183</v>
      </c>
      <c r="Y293">
        <f t="shared" si="106"/>
        <v>227</v>
      </c>
      <c r="Z293">
        <v>0.2253</v>
      </c>
      <c r="AA293">
        <f t="shared" si="107"/>
        <v>275</v>
      </c>
      <c r="AB293">
        <v>0.11550000000000001</v>
      </c>
      <c r="AC293">
        <f t="shared" si="108"/>
        <v>0.1704</v>
      </c>
      <c r="AD293">
        <f t="shared" si="109"/>
        <v>311</v>
      </c>
      <c r="AE293">
        <v>0.29559999999999997</v>
      </c>
      <c r="AF293">
        <f t="shared" si="110"/>
        <v>246</v>
      </c>
      <c r="AG293">
        <v>0.15359999999999999</v>
      </c>
      <c r="AH293">
        <f t="shared" si="111"/>
        <v>304</v>
      </c>
      <c r="AI293">
        <f t="shared" si="112"/>
        <v>267.16666666666669</v>
      </c>
      <c r="AJ293">
        <f>IF(C293=1,(AI293/Z293),REF)</f>
        <v>1185.8263056665187</v>
      </c>
      <c r="AK293">
        <f t="shared" si="113"/>
        <v>277</v>
      </c>
      <c r="AL293">
        <f>IF(B293=1,(AI293/AC293),REF)</f>
        <v>1567.8794992175276</v>
      </c>
      <c r="AM293">
        <f t="shared" si="114"/>
        <v>304</v>
      </c>
      <c r="AN293">
        <f t="shared" si="115"/>
        <v>277</v>
      </c>
      <c r="AO293" t="str">
        <f t="shared" si="116"/>
        <v>North Carolina A&amp;T</v>
      </c>
      <c r="AP293">
        <f t="shared" si="117"/>
        <v>0.11585310782113376</v>
      </c>
      <c r="AQ293">
        <f t="shared" si="118"/>
        <v>8.5201453586908601E-2</v>
      </c>
      <c r="AR293">
        <f t="shared" si="119"/>
        <v>0.39894550298786402</v>
      </c>
      <c r="AS293" t="str">
        <f t="shared" si="120"/>
        <v>North Carolina A&amp;T</v>
      </c>
      <c r="AT293">
        <f t="shared" si="121"/>
        <v>292</v>
      </c>
      <c r="AU293">
        <f t="shared" si="122"/>
        <v>293.33333333333331</v>
      </c>
      <c r="AV293">
        <v>301</v>
      </c>
      <c r="AW293" t="str">
        <f t="shared" si="123"/>
        <v>North Carolina A&amp;T</v>
      </c>
      <c r="AX293" t="str">
        <f t="shared" si="124"/>
        <v/>
      </c>
      <c r="AY293">
        <v>292</v>
      </c>
    </row>
    <row r="294" spans="2:51">
      <c r="B294">
        <v>1</v>
      </c>
      <c r="C294">
        <v>1</v>
      </c>
      <c r="D294" t="s">
        <v>135</v>
      </c>
      <c r="E294">
        <v>71.742500000000007</v>
      </c>
      <c r="F294">
        <v>71</v>
      </c>
      <c r="G294">
        <v>70.077399999999997</v>
      </c>
      <c r="H294">
        <v>95</v>
      </c>
      <c r="I294">
        <v>93.344499999999996</v>
      </c>
      <c r="J294">
        <v>309</v>
      </c>
      <c r="K294">
        <v>91.522300000000001</v>
      </c>
      <c r="L294">
        <v>327</v>
      </c>
      <c r="M294">
        <v>96.172700000000006</v>
      </c>
      <c r="N294">
        <v>56</v>
      </c>
      <c r="O294">
        <v>106.51600000000001</v>
      </c>
      <c r="P294">
        <v>268</v>
      </c>
      <c r="Q294">
        <v>-14.9941</v>
      </c>
      <c r="R294">
        <v>323</v>
      </c>
      <c r="S294">
        <f t="shared" si="100"/>
        <v>-0.20899327455831623</v>
      </c>
      <c r="T294">
        <f t="shared" si="101"/>
        <v>313</v>
      </c>
      <c r="U294">
        <f t="shared" si="102"/>
        <v>600938.9552700778</v>
      </c>
      <c r="V294">
        <f t="shared" si="103"/>
        <v>303</v>
      </c>
      <c r="W294">
        <f t="shared" si="104"/>
        <v>24.439214997574638</v>
      </c>
      <c r="X294">
        <f t="shared" si="105"/>
        <v>210</v>
      </c>
      <c r="Y294">
        <f t="shared" si="106"/>
        <v>261.5</v>
      </c>
      <c r="Z294">
        <v>0.22159999999999999</v>
      </c>
      <c r="AA294">
        <f t="shared" si="107"/>
        <v>278</v>
      </c>
      <c r="AB294">
        <v>0.1323</v>
      </c>
      <c r="AC294">
        <f t="shared" si="108"/>
        <v>0.17695</v>
      </c>
      <c r="AD294">
        <f t="shared" si="109"/>
        <v>308</v>
      </c>
      <c r="AE294">
        <v>0.1366</v>
      </c>
      <c r="AF294">
        <f t="shared" si="110"/>
        <v>307</v>
      </c>
      <c r="AG294">
        <v>0.192</v>
      </c>
      <c r="AH294">
        <f t="shared" si="111"/>
        <v>285</v>
      </c>
      <c r="AI294">
        <f t="shared" si="112"/>
        <v>296.25</v>
      </c>
      <c r="AJ294">
        <f>IF(C294=1,(AI294/Z294),REF)</f>
        <v>1336.8682310469314</v>
      </c>
      <c r="AK294">
        <f t="shared" si="113"/>
        <v>285</v>
      </c>
      <c r="AL294">
        <f>IF(B294=1,(AI294/AC294),REF)</f>
        <v>1674.2017519073186</v>
      </c>
      <c r="AM294">
        <f t="shared" si="114"/>
        <v>311</v>
      </c>
      <c r="AN294">
        <f t="shared" si="115"/>
        <v>285</v>
      </c>
      <c r="AO294" t="str">
        <f t="shared" si="116"/>
        <v>Grambling St.</v>
      </c>
      <c r="AP294">
        <f t="shared" si="117"/>
        <v>0.11259250990967648</v>
      </c>
      <c r="AQ294">
        <f t="shared" si="118"/>
        <v>8.7897893994576884E-2</v>
      </c>
      <c r="AR294">
        <f t="shared" si="119"/>
        <v>0.39849735032049011</v>
      </c>
      <c r="AS294" t="str">
        <f t="shared" si="120"/>
        <v>Grambling St.</v>
      </c>
      <c r="AT294">
        <f t="shared" si="121"/>
        <v>293</v>
      </c>
      <c r="AU294">
        <f t="shared" si="122"/>
        <v>295.33333333333331</v>
      </c>
      <c r="AV294">
        <v>298</v>
      </c>
      <c r="AW294" t="str">
        <f t="shared" si="123"/>
        <v>Grambling St.</v>
      </c>
      <c r="AX294" t="str">
        <f t="shared" si="124"/>
        <v/>
      </c>
      <c r="AY294">
        <v>293</v>
      </c>
    </row>
    <row r="295" spans="2:51">
      <c r="B295">
        <v>1</v>
      </c>
      <c r="C295">
        <v>1</v>
      </c>
      <c r="D295" t="s">
        <v>119</v>
      </c>
      <c r="E295">
        <v>70.831900000000005</v>
      </c>
      <c r="F295">
        <v>99</v>
      </c>
      <c r="G295">
        <v>68.683700000000002</v>
      </c>
      <c r="H295">
        <v>164</v>
      </c>
      <c r="I295">
        <v>92.880399999999995</v>
      </c>
      <c r="J295">
        <v>316</v>
      </c>
      <c r="K295">
        <v>90.220100000000002</v>
      </c>
      <c r="L295">
        <v>340</v>
      </c>
      <c r="M295">
        <v>96.5625</v>
      </c>
      <c r="N295">
        <v>61</v>
      </c>
      <c r="O295">
        <v>100.81399999999999</v>
      </c>
      <c r="P295">
        <v>145</v>
      </c>
      <c r="Q295">
        <v>-10.594099999999999</v>
      </c>
      <c r="R295">
        <v>280</v>
      </c>
      <c r="S295">
        <f t="shared" si="100"/>
        <v>-0.1495639676473452</v>
      </c>
      <c r="T295">
        <f t="shared" si="101"/>
        <v>272</v>
      </c>
      <c r="U295">
        <f t="shared" si="102"/>
        <v>576548.03959547193</v>
      </c>
      <c r="V295">
        <f t="shared" si="103"/>
        <v>325</v>
      </c>
      <c r="W295">
        <f t="shared" si="104"/>
        <v>22.667543772698433</v>
      </c>
      <c r="X295">
        <f t="shared" si="105"/>
        <v>123</v>
      </c>
      <c r="Y295">
        <f t="shared" si="106"/>
        <v>197.5</v>
      </c>
      <c r="Z295">
        <v>0.19009999999999999</v>
      </c>
      <c r="AA295">
        <f t="shared" si="107"/>
        <v>294</v>
      </c>
      <c r="AB295">
        <v>0.22</v>
      </c>
      <c r="AC295">
        <f t="shared" si="108"/>
        <v>0.20505000000000001</v>
      </c>
      <c r="AD295">
        <f t="shared" si="109"/>
        <v>290</v>
      </c>
      <c r="AE295">
        <v>0.1331</v>
      </c>
      <c r="AF295">
        <f t="shared" si="110"/>
        <v>310</v>
      </c>
      <c r="AG295">
        <v>0.33510000000000001</v>
      </c>
      <c r="AH295">
        <f t="shared" si="111"/>
        <v>216</v>
      </c>
      <c r="AI295">
        <f t="shared" si="112"/>
        <v>268.41666666666669</v>
      </c>
      <c r="AJ295">
        <f>IF(C295=1,(AI295/Z295),REF)</f>
        <v>1411.9761529019815</v>
      </c>
      <c r="AK295">
        <f t="shared" si="113"/>
        <v>291</v>
      </c>
      <c r="AL295">
        <f>IF(B295=1,(AI295/AC295),REF)</f>
        <v>1309.0303178086647</v>
      </c>
      <c r="AM295">
        <f t="shared" si="114"/>
        <v>284</v>
      </c>
      <c r="AN295">
        <f t="shared" si="115"/>
        <v>284</v>
      </c>
      <c r="AO295" t="str">
        <f t="shared" si="116"/>
        <v>Florida A&amp;M</v>
      </c>
      <c r="AP295">
        <f t="shared" si="117"/>
        <v>9.6061195107006156E-2</v>
      </c>
      <c r="AQ295">
        <f t="shared" si="118"/>
        <v>0.10439350638533718</v>
      </c>
      <c r="AR295">
        <f t="shared" si="119"/>
        <v>0.39846896377150443</v>
      </c>
      <c r="AS295" t="str">
        <f t="shared" si="120"/>
        <v>Florida A&amp;M</v>
      </c>
      <c r="AT295">
        <f t="shared" si="121"/>
        <v>294</v>
      </c>
      <c r="AU295">
        <f t="shared" si="122"/>
        <v>289.33333333333331</v>
      </c>
      <c r="AV295">
        <v>294</v>
      </c>
      <c r="AW295" t="str">
        <f t="shared" si="123"/>
        <v>Florida A&amp;M</v>
      </c>
      <c r="AX295" t="str">
        <f t="shared" si="124"/>
        <v/>
      </c>
      <c r="AY295">
        <v>294</v>
      </c>
    </row>
    <row r="296" spans="2:51">
      <c r="B296">
        <v>1</v>
      </c>
      <c r="C296">
        <v>1</v>
      </c>
      <c r="D296" t="s">
        <v>275</v>
      </c>
      <c r="E296">
        <v>67.959500000000006</v>
      </c>
      <c r="F296">
        <v>228</v>
      </c>
      <c r="G296">
        <v>66.535600000000002</v>
      </c>
      <c r="H296">
        <v>272</v>
      </c>
      <c r="I296">
        <v>101.116</v>
      </c>
      <c r="J296">
        <v>177</v>
      </c>
      <c r="K296">
        <v>98.575900000000004</v>
      </c>
      <c r="L296">
        <v>242</v>
      </c>
      <c r="M296">
        <v>108.67700000000001</v>
      </c>
      <c r="N296">
        <v>310</v>
      </c>
      <c r="O296">
        <v>112.77</v>
      </c>
      <c r="P296">
        <v>345</v>
      </c>
      <c r="Q296">
        <v>-14.1945</v>
      </c>
      <c r="R296">
        <v>317</v>
      </c>
      <c r="S296">
        <f t="shared" si="100"/>
        <v>-0.20886115995556162</v>
      </c>
      <c r="T296">
        <f t="shared" si="101"/>
        <v>312</v>
      </c>
      <c r="U296">
        <f t="shared" si="102"/>
        <v>660376.60120861733</v>
      </c>
      <c r="V296">
        <f t="shared" si="103"/>
        <v>250</v>
      </c>
      <c r="W296">
        <f t="shared" si="104"/>
        <v>28.265687536277923</v>
      </c>
      <c r="X296">
        <f t="shared" si="105"/>
        <v>336</v>
      </c>
      <c r="Y296">
        <f t="shared" si="106"/>
        <v>324</v>
      </c>
      <c r="Z296">
        <v>0.19370000000000001</v>
      </c>
      <c r="AA296">
        <f t="shared" si="107"/>
        <v>293</v>
      </c>
      <c r="AB296">
        <v>0.2097</v>
      </c>
      <c r="AC296">
        <f t="shared" si="108"/>
        <v>0.20169999999999999</v>
      </c>
      <c r="AD296">
        <f t="shared" si="109"/>
        <v>292</v>
      </c>
      <c r="AE296">
        <v>0.14050000000000001</v>
      </c>
      <c r="AF296">
        <f t="shared" si="110"/>
        <v>301</v>
      </c>
      <c r="AG296">
        <v>0.23139999999999999</v>
      </c>
      <c r="AH296">
        <f t="shared" si="111"/>
        <v>265</v>
      </c>
      <c r="AI296">
        <f t="shared" si="112"/>
        <v>290.66666666666669</v>
      </c>
      <c r="AJ296">
        <f>IF(C296=1,(AI296/Z296),REF)</f>
        <v>1500.6023059714335</v>
      </c>
      <c r="AK296">
        <f t="shared" si="113"/>
        <v>294</v>
      </c>
      <c r="AL296">
        <f>IF(B296=1,(AI296/AC296),REF)</f>
        <v>1441.0841183275493</v>
      </c>
      <c r="AM296">
        <f t="shared" si="114"/>
        <v>296</v>
      </c>
      <c r="AN296">
        <f t="shared" si="115"/>
        <v>292</v>
      </c>
      <c r="AO296" t="str">
        <f t="shared" si="116"/>
        <v>Sacred Heart</v>
      </c>
      <c r="AP296">
        <f t="shared" si="117"/>
        <v>9.7286295059937397E-2</v>
      </c>
      <c r="AQ296">
        <f t="shared" si="118"/>
        <v>0.10170578282131264</v>
      </c>
      <c r="AR296">
        <f t="shared" si="119"/>
        <v>0.39730343191637596</v>
      </c>
      <c r="AS296" t="str">
        <f t="shared" si="120"/>
        <v>Sacred Heart</v>
      </c>
      <c r="AT296">
        <f t="shared" si="121"/>
        <v>295</v>
      </c>
      <c r="AU296">
        <f t="shared" si="122"/>
        <v>293</v>
      </c>
      <c r="AV296">
        <v>299</v>
      </c>
      <c r="AW296" t="str">
        <f t="shared" si="123"/>
        <v>Sacred Heart</v>
      </c>
      <c r="AX296" t="str">
        <f t="shared" si="124"/>
        <v/>
      </c>
      <c r="AY296">
        <v>295</v>
      </c>
    </row>
    <row r="297" spans="2:51">
      <c r="B297">
        <v>1</v>
      </c>
      <c r="C297">
        <v>1</v>
      </c>
      <c r="D297" t="s">
        <v>305</v>
      </c>
      <c r="E297">
        <v>73.614000000000004</v>
      </c>
      <c r="F297">
        <v>26</v>
      </c>
      <c r="G297">
        <v>72.832899999999995</v>
      </c>
      <c r="H297">
        <v>21</v>
      </c>
      <c r="I297">
        <v>104.884</v>
      </c>
      <c r="J297">
        <v>96</v>
      </c>
      <c r="K297">
        <v>101.259</v>
      </c>
      <c r="L297">
        <v>187</v>
      </c>
      <c r="M297">
        <v>107.04</v>
      </c>
      <c r="N297">
        <v>288</v>
      </c>
      <c r="O297">
        <v>112.652</v>
      </c>
      <c r="P297">
        <v>344</v>
      </c>
      <c r="Q297">
        <v>-11.3926</v>
      </c>
      <c r="R297">
        <v>291</v>
      </c>
      <c r="S297">
        <f t="shared" si="100"/>
        <v>-0.15476675632352541</v>
      </c>
      <c r="T297">
        <f t="shared" si="101"/>
        <v>278</v>
      </c>
      <c r="U297">
        <f t="shared" si="102"/>
        <v>754792.68935273401</v>
      </c>
      <c r="V297">
        <f t="shared" si="103"/>
        <v>135</v>
      </c>
      <c r="W297">
        <f t="shared" si="104"/>
        <v>26.050846119970437</v>
      </c>
      <c r="X297">
        <f t="shared" si="105"/>
        <v>289</v>
      </c>
      <c r="Y297">
        <f t="shared" si="106"/>
        <v>283.5</v>
      </c>
      <c r="Z297">
        <v>0.19750000000000001</v>
      </c>
      <c r="AA297">
        <f t="shared" si="107"/>
        <v>289</v>
      </c>
      <c r="AB297">
        <v>0.18859999999999999</v>
      </c>
      <c r="AC297">
        <f t="shared" si="108"/>
        <v>0.19305</v>
      </c>
      <c r="AD297">
        <f t="shared" si="109"/>
        <v>297</v>
      </c>
      <c r="AE297">
        <v>0.2419</v>
      </c>
      <c r="AF297">
        <f t="shared" si="110"/>
        <v>257</v>
      </c>
      <c r="AG297">
        <v>0.1007</v>
      </c>
      <c r="AH297">
        <f t="shared" si="111"/>
        <v>323</v>
      </c>
      <c r="AI297">
        <f t="shared" si="112"/>
        <v>262.25</v>
      </c>
      <c r="AJ297">
        <f>IF(C297=1,(AI297/Z297),REF)</f>
        <v>1327.8481012658228</v>
      </c>
      <c r="AK297">
        <f t="shared" si="113"/>
        <v>284</v>
      </c>
      <c r="AL297">
        <f>IF(B297=1,(AI297/AC297),REF)</f>
        <v>1358.4563584563584</v>
      </c>
      <c r="AM297">
        <f t="shared" si="114"/>
        <v>288</v>
      </c>
      <c r="AN297">
        <f t="shared" si="115"/>
        <v>284</v>
      </c>
      <c r="AO297" t="str">
        <f t="shared" si="116"/>
        <v>St. Francis NY</v>
      </c>
      <c r="AP297">
        <f t="shared" si="117"/>
        <v>0.10041552542128825</v>
      </c>
      <c r="AQ297">
        <f t="shared" si="118"/>
        <v>9.7920566817628646E-2</v>
      </c>
      <c r="AR297">
        <f t="shared" si="119"/>
        <v>0.39677902199497289</v>
      </c>
      <c r="AS297" t="str">
        <f t="shared" si="120"/>
        <v>St. Francis NY</v>
      </c>
      <c r="AT297">
        <f t="shared" si="121"/>
        <v>296</v>
      </c>
      <c r="AU297">
        <f t="shared" si="122"/>
        <v>292.33333333333331</v>
      </c>
      <c r="AV297">
        <v>300</v>
      </c>
      <c r="AW297" t="str">
        <f t="shared" si="123"/>
        <v>St. Francis NY</v>
      </c>
      <c r="AX297" t="str">
        <f t="shared" si="124"/>
        <v/>
      </c>
      <c r="AY297">
        <v>296</v>
      </c>
    </row>
    <row r="298" spans="2:51">
      <c r="B298">
        <v>1</v>
      </c>
      <c r="C298">
        <v>1</v>
      </c>
      <c r="D298" t="s">
        <v>219</v>
      </c>
      <c r="E298">
        <v>72.118499999999997</v>
      </c>
      <c r="F298">
        <v>54</v>
      </c>
      <c r="G298">
        <v>70.998800000000003</v>
      </c>
      <c r="H298">
        <v>64</v>
      </c>
      <c r="I298">
        <v>93.235500000000002</v>
      </c>
      <c r="J298">
        <v>310</v>
      </c>
      <c r="K298">
        <v>93.783299999999997</v>
      </c>
      <c r="L298">
        <v>304</v>
      </c>
      <c r="M298">
        <v>108.05200000000001</v>
      </c>
      <c r="N298">
        <v>302</v>
      </c>
      <c r="O298">
        <v>107.149</v>
      </c>
      <c r="P298">
        <v>276</v>
      </c>
      <c r="Q298">
        <v>-13.3659</v>
      </c>
      <c r="R298">
        <v>312</v>
      </c>
      <c r="S298">
        <f t="shared" si="100"/>
        <v>-0.18532970042360844</v>
      </c>
      <c r="T298">
        <f t="shared" si="101"/>
        <v>300</v>
      </c>
      <c r="U298">
        <f t="shared" si="102"/>
        <v>634304.37376210839</v>
      </c>
      <c r="V298">
        <f t="shared" si="103"/>
        <v>272</v>
      </c>
      <c r="W298">
        <f t="shared" si="104"/>
        <v>24.543376541943132</v>
      </c>
      <c r="X298">
        <f t="shared" si="105"/>
        <v>216</v>
      </c>
      <c r="Y298">
        <f t="shared" si="106"/>
        <v>258</v>
      </c>
      <c r="Z298">
        <v>0.20119999999999999</v>
      </c>
      <c r="AA298">
        <f t="shared" si="107"/>
        <v>288</v>
      </c>
      <c r="AB298">
        <v>0.1671</v>
      </c>
      <c r="AC298">
        <f t="shared" si="108"/>
        <v>0.18414999999999998</v>
      </c>
      <c r="AD298">
        <f t="shared" si="109"/>
        <v>302</v>
      </c>
      <c r="AE298">
        <v>0.1807</v>
      </c>
      <c r="AF298">
        <f t="shared" si="110"/>
        <v>278</v>
      </c>
      <c r="AG298">
        <v>0.245</v>
      </c>
      <c r="AH298">
        <f t="shared" si="111"/>
        <v>258</v>
      </c>
      <c r="AI298">
        <f t="shared" si="112"/>
        <v>278</v>
      </c>
      <c r="AJ298">
        <f>IF(C298=1,(AI298/Z298),REF)</f>
        <v>1381.709741550696</v>
      </c>
      <c r="AK298">
        <f t="shared" si="113"/>
        <v>290</v>
      </c>
      <c r="AL298">
        <f>IF(B298=1,(AI298/AC298),REF)</f>
        <v>1509.6388813467283</v>
      </c>
      <c r="AM298">
        <f t="shared" si="114"/>
        <v>302</v>
      </c>
      <c r="AN298">
        <f t="shared" si="115"/>
        <v>290</v>
      </c>
      <c r="AO298" t="str">
        <f t="shared" si="116"/>
        <v>Nebraska Omaha</v>
      </c>
      <c r="AP298">
        <f t="shared" si="117"/>
        <v>0.10189078288686598</v>
      </c>
      <c r="AQ298">
        <f t="shared" si="118"/>
        <v>9.2425774345511261E-2</v>
      </c>
      <c r="AR298">
        <f t="shared" si="119"/>
        <v>0.39354275779867609</v>
      </c>
      <c r="AS298" t="str">
        <f t="shared" si="120"/>
        <v>Nebraska Omaha</v>
      </c>
      <c r="AT298">
        <f t="shared" si="121"/>
        <v>297</v>
      </c>
      <c r="AU298">
        <f t="shared" si="122"/>
        <v>296.33333333333331</v>
      </c>
      <c r="AV298">
        <v>304</v>
      </c>
      <c r="AW298" t="str">
        <f t="shared" si="123"/>
        <v>Nebraska Omaha</v>
      </c>
      <c r="AX298" t="str">
        <f t="shared" si="124"/>
        <v/>
      </c>
      <c r="AY298">
        <v>297</v>
      </c>
    </row>
    <row r="299" spans="2:51">
      <c r="B299">
        <v>1</v>
      </c>
      <c r="C299">
        <v>1</v>
      </c>
      <c r="D299" t="s">
        <v>201</v>
      </c>
      <c r="E299">
        <v>69.6648</v>
      </c>
      <c r="F299">
        <v>151</v>
      </c>
      <c r="G299">
        <v>69.537899999999993</v>
      </c>
      <c r="H299">
        <v>118</v>
      </c>
      <c r="I299">
        <v>88.597399999999993</v>
      </c>
      <c r="J299">
        <v>339</v>
      </c>
      <c r="K299">
        <v>91.143600000000006</v>
      </c>
      <c r="L299">
        <v>329</v>
      </c>
      <c r="M299">
        <v>102.61799999999999</v>
      </c>
      <c r="N299">
        <v>211</v>
      </c>
      <c r="O299">
        <v>103.742</v>
      </c>
      <c r="P299">
        <v>206</v>
      </c>
      <c r="Q299">
        <v>-12.598100000000001</v>
      </c>
      <c r="R299">
        <v>306</v>
      </c>
      <c r="S299">
        <f t="shared" si="100"/>
        <v>-0.18084312306932623</v>
      </c>
      <c r="T299">
        <f t="shared" si="101"/>
        <v>295</v>
      </c>
      <c r="U299">
        <f t="shared" si="102"/>
        <v>578716.34883601428</v>
      </c>
      <c r="V299">
        <f t="shared" si="103"/>
        <v>323</v>
      </c>
      <c r="W299">
        <f t="shared" si="104"/>
        <v>24.127592621982753</v>
      </c>
      <c r="X299">
        <f t="shared" si="105"/>
        <v>192</v>
      </c>
      <c r="Y299">
        <f t="shared" si="106"/>
        <v>243.5</v>
      </c>
      <c r="Z299">
        <v>0.13539999999999999</v>
      </c>
      <c r="AA299">
        <f t="shared" si="107"/>
        <v>318</v>
      </c>
      <c r="AB299">
        <v>0.35170000000000001</v>
      </c>
      <c r="AC299">
        <f t="shared" si="108"/>
        <v>0.24354999999999999</v>
      </c>
      <c r="AD299">
        <f t="shared" si="109"/>
        <v>271</v>
      </c>
      <c r="AE299">
        <v>0.1769</v>
      </c>
      <c r="AF299">
        <f t="shared" si="110"/>
        <v>281</v>
      </c>
      <c r="AG299">
        <v>0.29480000000000001</v>
      </c>
      <c r="AH299">
        <f t="shared" si="111"/>
        <v>234</v>
      </c>
      <c r="AI299">
        <f t="shared" si="112"/>
        <v>274.58333333333331</v>
      </c>
      <c r="AJ299">
        <f>IF(C299=1,(AI299/Z299),REF)</f>
        <v>2027.941900541605</v>
      </c>
      <c r="AK299">
        <f t="shared" si="113"/>
        <v>315</v>
      </c>
      <c r="AL299">
        <f>IF(B299=1,(AI299/AC299),REF)</f>
        <v>1127.4207897077945</v>
      </c>
      <c r="AM299">
        <f t="shared" si="114"/>
        <v>277</v>
      </c>
      <c r="AN299">
        <f t="shared" si="115"/>
        <v>271</v>
      </c>
      <c r="AO299" t="str">
        <f t="shared" si="116"/>
        <v>Middle Tennessee</v>
      </c>
      <c r="AP299">
        <f t="shared" si="117"/>
        <v>6.5987506571478408E-2</v>
      </c>
      <c r="AQ299">
        <f t="shared" si="118"/>
        <v>0.12586014040150414</v>
      </c>
      <c r="AR299">
        <f t="shared" si="119"/>
        <v>0.39153500182474149</v>
      </c>
      <c r="AS299" t="str">
        <f t="shared" si="120"/>
        <v>Middle Tennessee</v>
      </c>
      <c r="AT299">
        <f t="shared" si="121"/>
        <v>298</v>
      </c>
      <c r="AU299">
        <f t="shared" si="122"/>
        <v>280</v>
      </c>
      <c r="AV299">
        <v>283</v>
      </c>
      <c r="AW299" t="str">
        <f t="shared" si="123"/>
        <v>Middle Tennessee</v>
      </c>
      <c r="AX299" t="str">
        <f t="shared" si="124"/>
        <v/>
      </c>
      <c r="AY299">
        <v>298</v>
      </c>
    </row>
    <row r="300" spans="2:51">
      <c r="B300">
        <v>1</v>
      </c>
      <c r="C300">
        <v>1</v>
      </c>
      <c r="D300" t="s">
        <v>329</v>
      </c>
      <c r="E300">
        <v>69.514899999999997</v>
      </c>
      <c r="F300">
        <v>161</v>
      </c>
      <c r="G300">
        <v>68.597099999999998</v>
      </c>
      <c r="H300">
        <v>167</v>
      </c>
      <c r="I300">
        <v>90.965999999999994</v>
      </c>
      <c r="J300">
        <v>330</v>
      </c>
      <c r="K300">
        <v>92.082099999999997</v>
      </c>
      <c r="L300">
        <v>323</v>
      </c>
      <c r="M300">
        <v>102.82599999999999</v>
      </c>
      <c r="N300">
        <v>215</v>
      </c>
      <c r="O300">
        <v>104.43899999999999</v>
      </c>
      <c r="P300">
        <v>222</v>
      </c>
      <c r="Q300">
        <v>-12.3565</v>
      </c>
      <c r="R300">
        <v>305</v>
      </c>
      <c r="S300">
        <f t="shared" si="100"/>
        <v>-0.17775901281595738</v>
      </c>
      <c r="T300">
        <f t="shared" si="101"/>
        <v>293</v>
      </c>
      <c r="U300">
        <f t="shared" si="102"/>
        <v>589424.70204428711</v>
      </c>
      <c r="V300">
        <f t="shared" si="103"/>
        <v>313</v>
      </c>
      <c r="W300">
        <f t="shared" si="104"/>
        <v>24.44006886883686</v>
      </c>
      <c r="X300">
        <f t="shared" si="105"/>
        <v>211</v>
      </c>
      <c r="Y300">
        <f t="shared" si="106"/>
        <v>252</v>
      </c>
      <c r="Z300">
        <v>0.1663</v>
      </c>
      <c r="AA300">
        <f t="shared" si="107"/>
        <v>305</v>
      </c>
      <c r="AB300">
        <v>0.26200000000000001</v>
      </c>
      <c r="AC300">
        <f t="shared" si="108"/>
        <v>0.21415000000000001</v>
      </c>
      <c r="AD300">
        <f t="shared" si="109"/>
        <v>284</v>
      </c>
      <c r="AE300">
        <v>0.2203</v>
      </c>
      <c r="AF300">
        <f t="shared" si="110"/>
        <v>267</v>
      </c>
      <c r="AG300">
        <v>0.12559999999999999</v>
      </c>
      <c r="AH300">
        <f t="shared" si="111"/>
        <v>316</v>
      </c>
      <c r="AI300">
        <f t="shared" si="112"/>
        <v>287.5</v>
      </c>
      <c r="AJ300">
        <f>IF(C300=1,(AI300/Z300),REF)</f>
        <v>1728.8033674082983</v>
      </c>
      <c r="AK300">
        <f t="shared" si="113"/>
        <v>308</v>
      </c>
      <c r="AL300">
        <f>IF(B300=1,(AI300/AC300),REF)</f>
        <v>1342.5169273873453</v>
      </c>
      <c r="AM300">
        <f t="shared" si="114"/>
        <v>286</v>
      </c>
      <c r="AN300">
        <f t="shared" si="115"/>
        <v>284</v>
      </c>
      <c r="AO300" t="str">
        <f t="shared" si="116"/>
        <v>Troy</v>
      </c>
      <c r="AP300">
        <f t="shared" si="117"/>
        <v>8.2350510167793059E-2</v>
      </c>
      <c r="AQ300">
        <f t="shared" si="118"/>
        <v>0.10875138173705115</v>
      </c>
      <c r="AR300">
        <f t="shared" si="119"/>
        <v>0.39092549645383412</v>
      </c>
      <c r="AS300" t="str">
        <f t="shared" si="120"/>
        <v>Troy</v>
      </c>
      <c r="AT300">
        <f t="shared" si="121"/>
        <v>299</v>
      </c>
      <c r="AU300">
        <f t="shared" si="122"/>
        <v>289</v>
      </c>
      <c r="AV300">
        <v>293</v>
      </c>
      <c r="AW300" t="str">
        <f t="shared" si="123"/>
        <v>Troy</v>
      </c>
      <c r="AX300" t="str">
        <f t="shared" si="124"/>
        <v/>
      </c>
      <c r="AY300">
        <v>299</v>
      </c>
    </row>
    <row r="301" spans="2:51">
      <c r="B301">
        <v>1</v>
      </c>
      <c r="C301">
        <v>1</v>
      </c>
      <c r="D301" t="s">
        <v>290</v>
      </c>
      <c r="E301">
        <v>69.484499999999997</v>
      </c>
      <c r="F301">
        <v>166</v>
      </c>
      <c r="G301">
        <v>68.525000000000006</v>
      </c>
      <c r="H301">
        <v>172</v>
      </c>
      <c r="I301">
        <v>93.938299999999998</v>
      </c>
      <c r="J301">
        <v>302</v>
      </c>
      <c r="K301">
        <v>92.647999999999996</v>
      </c>
      <c r="L301">
        <v>318</v>
      </c>
      <c r="M301">
        <v>106.79900000000001</v>
      </c>
      <c r="N301">
        <v>284</v>
      </c>
      <c r="O301">
        <v>107.11199999999999</v>
      </c>
      <c r="P301">
        <v>275</v>
      </c>
      <c r="Q301">
        <v>-14.4641</v>
      </c>
      <c r="R301">
        <v>320</v>
      </c>
      <c r="S301">
        <f t="shared" si="100"/>
        <v>-0.20816153242809546</v>
      </c>
      <c r="T301">
        <f t="shared" si="101"/>
        <v>311</v>
      </c>
      <c r="U301">
        <f t="shared" si="102"/>
        <v>596430.76072348782</v>
      </c>
      <c r="V301">
        <f t="shared" si="103"/>
        <v>308</v>
      </c>
      <c r="W301">
        <f t="shared" si="104"/>
        <v>25.45968751473432</v>
      </c>
      <c r="X301">
        <f t="shared" si="105"/>
        <v>263</v>
      </c>
      <c r="Y301">
        <f t="shared" si="106"/>
        <v>287</v>
      </c>
      <c r="Z301">
        <v>0.22140000000000001</v>
      </c>
      <c r="AA301">
        <f t="shared" si="107"/>
        <v>279</v>
      </c>
      <c r="AB301">
        <v>9.7100000000000006E-2</v>
      </c>
      <c r="AC301">
        <f t="shared" si="108"/>
        <v>0.15925</v>
      </c>
      <c r="AD301">
        <f t="shared" si="109"/>
        <v>314</v>
      </c>
      <c r="AE301">
        <v>0.1115</v>
      </c>
      <c r="AF301">
        <f t="shared" si="110"/>
        <v>317</v>
      </c>
      <c r="AG301">
        <v>0.19370000000000001</v>
      </c>
      <c r="AH301">
        <f t="shared" si="111"/>
        <v>283</v>
      </c>
      <c r="AI301">
        <f t="shared" si="112"/>
        <v>303.33333333333331</v>
      </c>
      <c r="AJ301">
        <f>IF(C301=1,(AI301/Z301),REF)</f>
        <v>1370.0692562481179</v>
      </c>
      <c r="AK301">
        <f t="shared" si="113"/>
        <v>287</v>
      </c>
      <c r="AL301">
        <f>IF(B301=1,(AI301/AC301),REF)</f>
        <v>1904.7619047619046</v>
      </c>
      <c r="AM301">
        <f t="shared" si="114"/>
        <v>315</v>
      </c>
      <c r="AN301">
        <f t="shared" si="115"/>
        <v>287</v>
      </c>
      <c r="AO301" t="str">
        <f t="shared" si="116"/>
        <v>SIU Edwardsville</v>
      </c>
      <c r="AP301">
        <f t="shared" si="117"/>
        <v>0.11221527269967506</v>
      </c>
      <c r="AQ301">
        <f t="shared" si="118"/>
        <v>7.8091551836375728E-2</v>
      </c>
      <c r="AR301">
        <f t="shared" si="119"/>
        <v>0.39027411430344494</v>
      </c>
      <c r="AS301" t="str">
        <f t="shared" si="120"/>
        <v>SIU Edwardsville</v>
      </c>
      <c r="AT301">
        <f t="shared" si="121"/>
        <v>300</v>
      </c>
      <c r="AU301">
        <f t="shared" si="122"/>
        <v>300.33333333333331</v>
      </c>
      <c r="AV301">
        <v>308</v>
      </c>
      <c r="AW301" t="str">
        <f t="shared" si="123"/>
        <v>SIU Edwardsville</v>
      </c>
      <c r="AX301" t="str">
        <f t="shared" si="124"/>
        <v/>
      </c>
      <c r="AY301">
        <v>300</v>
      </c>
    </row>
    <row r="302" spans="2:51">
      <c r="B302">
        <v>1</v>
      </c>
      <c r="C302">
        <v>1</v>
      </c>
      <c r="D302" t="s">
        <v>111</v>
      </c>
      <c r="E302">
        <v>69.942499999999995</v>
      </c>
      <c r="F302">
        <v>140</v>
      </c>
      <c r="G302">
        <v>68.384100000000004</v>
      </c>
      <c r="H302">
        <v>180</v>
      </c>
      <c r="I302">
        <v>96.591800000000006</v>
      </c>
      <c r="J302">
        <v>266</v>
      </c>
      <c r="K302">
        <v>97.337000000000003</v>
      </c>
      <c r="L302">
        <v>257</v>
      </c>
      <c r="M302">
        <v>114.73699999999999</v>
      </c>
      <c r="N302">
        <v>343</v>
      </c>
      <c r="O302">
        <v>107.82</v>
      </c>
      <c r="P302">
        <v>288</v>
      </c>
      <c r="Q302">
        <v>-10.482799999999999</v>
      </c>
      <c r="R302">
        <v>278</v>
      </c>
      <c r="S302">
        <f t="shared" si="100"/>
        <v>-0.14988025878400102</v>
      </c>
      <c r="T302">
        <f t="shared" si="101"/>
        <v>273</v>
      </c>
      <c r="U302">
        <f t="shared" si="102"/>
        <v>662669.62656478246</v>
      </c>
      <c r="V302">
        <f t="shared" si="103"/>
        <v>247</v>
      </c>
      <c r="W302">
        <f t="shared" si="104"/>
        <v>25.560996005897845</v>
      </c>
      <c r="X302">
        <f t="shared" si="105"/>
        <v>270</v>
      </c>
      <c r="Y302">
        <f t="shared" si="106"/>
        <v>271.5</v>
      </c>
      <c r="Z302">
        <v>0.1588</v>
      </c>
      <c r="AA302">
        <f t="shared" si="107"/>
        <v>310</v>
      </c>
      <c r="AB302">
        <v>0.2626</v>
      </c>
      <c r="AC302">
        <f t="shared" si="108"/>
        <v>0.2107</v>
      </c>
      <c r="AD302">
        <f t="shared" si="109"/>
        <v>286</v>
      </c>
      <c r="AE302">
        <v>0.16819999999999999</v>
      </c>
      <c r="AF302">
        <f t="shared" si="110"/>
        <v>285</v>
      </c>
      <c r="AG302">
        <v>0.2656</v>
      </c>
      <c r="AH302">
        <f t="shared" si="111"/>
        <v>245</v>
      </c>
      <c r="AI302">
        <f t="shared" si="112"/>
        <v>267.91666666666669</v>
      </c>
      <c r="AJ302">
        <f>IF(C302=1,(AI302/Z302),REF)</f>
        <v>1687.1326616288834</v>
      </c>
      <c r="AK302">
        <f t="shared" si="113"/>
        <v>307</v>
      </c>
      <c r="AL302">
        <f>IF(B302=1,(AI302/AC302),REF)</f>
        <v>1271.5551336813796</v>
      </c>
      <c r="AM302">
        <f t="shared" si="114"/>
        <v>283</v>
      </c>
      <c r="AN302">
        <f t="shared" si="115"/>
        <v>283</v>
      </c>
      <c r="AO302" t="str">
        <f t="shared" si="116"/>
        <v>Eastern Michigan</v>
      </c>
      <c r="AP302">
        <f t="shared" si="117"/>
        <v>7.8828666433091651E-2</v>
      </c>
      <c r="AQ302">
        <f t="shared" si="118"/>
        <v>0.10758202084796455</v>
      </c>
      <c r="AR302">
        <f t="shared" si="119"/>
        <v>0.38705824651215975</v>
      </c>
      <c r="AS302" t="str">
        <f t="shared" si="120"/>
        <v>Eastern Michigan</v>
      </c>
      <c r="AT302">
        <f t="shared" si="121"/>
        <v>301</v>
      </c>
      <c r="AU302">
        <f t="shared" si="122"/>
        <v>290</v>
      </c>
      <c r="AV302">
        <v>296</v>
      </c>
      <c r="AW302" t="str">
        <f t="shared" si="123"/>
        <v>Eastern Michigan</v>
      </c>
      <c r="AX302" t="str">
        <f t="shared" si="124"/>
        <v/>
      </c>
      <c r="AY302">
        <v>301</v>
      </c>
    </row>
    <row r="303" spans="2:51">
      <c r="B303">
        <v>1</v>
      </c>
      <c r="C303">
        <v>1</v>
      </c>
      <c r="D303" t="s">
        <v>150</v>
      </c>
      <c r="E303">
        <v>69.514799999999994</v>
      </c>
      <c r="F303">
        <v>162</v>
      </c>
      <c r="G303">
        <v>68.463300000000004</v>
      </c>
      <c r="H303">
        <v>175</v>
      </c>
      <c r="I303">
        <v>96.268900000000002</v>
      </c>
      <c r="J303">
        <v>271</v>
      </c>
      <c r="K303">
        <v>93.452500000000001</v>
      </c>
      <c r="L303">
        <v>307</v>
      </c>
      <c r="M303">
        <v>102.81699999999999</v>
      </c>
      <c r="N303">
        <v>214</v>
      </c>
      <c r="O303">
        <v>103.94</v>
      </c>
      <c r="P303">
        <v>209</v>
      </c>
      <c r="Q303">
        <v>-10.487299999999999</v>
      </c>
      <c r="R303">
        <v>279</v>
      </c>
      <c r="S303">
        <f t="shared" si="100"/>
        <v>-0.15086715346947699</v>
      </c>
      <c r="T303">
        <f t="shared" si="101"/>
        <v>275</v>
      </c>
      <c r="U303">
        <f t="shared" si="102"/>
        <v>607098.4519317674</v>
      </c>
      <c r="V303">
        <f t="shared" si="103"/>
        <v>298</v>
      </c>
      <c r="W303">
        <f t="shared" si="104"/>
        <v>24.253535869064983</v>
      </c>
      <c r="X303">
        <f t="shared" si="105"/>
        <v>201</v>
      </c>
      <c r="Y303">
        <f t="shared" si="106"/>
        <v>238</v>
      </c>
      <c r="Z303">
        <v>0.11550000000000001</v>
      </c>
      <c r="AA303">
        <f t="shared" si="107"/>
        <v>327</v>
      </c>
      <c r="AB303">
        <v>0.37119999999999997</v>
      </c>
      <c r="AC303">
        <f t="shared" si="108"/>
        <v>0.24334999999999998</v>
      </c>
      <c r="AD303">
        <f t="shared" si="109"/>
        <v>272</v>
      </c>
      <c r="AE303">
        <v>7.2700000000000001E-2</v>
      </c>
      <c r="AF303">
        <f t="shared" si="110"/>
        <v>329</v>
      </c>
      <c r="AG303">
        <v>0.43080000000000002</v>
      </c>
      <c r="AH303">
        <f t="shared" si="111"/>
        <v>185</v>
      </c>
      <c r="AI303">
        <f t="shared" si="112"/>
        <v>266.16666666666669</v>
      </c>
      <c r="AJ303">
        <f>IF(C303=1,(AI303/Z303),REF)</f>
        <v>2304.4733044733043</v>
      </c>
      <c r="AK303">
        <f t="shared" si="113"/>
        <v>319</v>
      </c>
      <c r="AL303">
        <f>IF(B303=1,(AI303/AC303),REF)</f>
        <v>1093.7607013218274</v>
      </c>
      <c r="AM303">
        <f t="shared" si="114"/>
        <v>272</v>
      </c>
      <c r="AN303">
        <f t="shared" si="115"/>
        <v>272</v>
      </c>
      <c r="AO303" t="str">
        <f t="shared" si="116"/>
        <v>Illinois Chicago</v>
      </c>
      <c r="AP303">
        <f t="shared" si="117"/>
        <v>5.5574225741962233E-2</v>
      </c>
      <c r="AQ303">
        <f t="shared" si="118"/>
        <v>0.12613854029688559</v>
      </c>
      <c r="AR303">
        <f t="shared" si="119"/>
        <v>0.38312648698810964</v>
      </c>
      <c r="AS303" t="str">
        <f t="shared" si="120"/>
        <v>Illinois Chicago</v>
      </c>
      <c r="AT303">
        <f t="shared" si="121"/>
        <v>302</v>
      </c>
      <c r="AU303">
        <f t="shared" si="122"/>
        <v>282</v>
      </c>
      <c r="AV303">
        <v>286</v>
      </c>
      <c r="AW303" t="str">
        <f t="shared" si="123"/>
        <v>Illinois Chicago</v>
      </c>
      <c r="AX303" t="str">
        <f t="shared" si="124"/>
        <v/>
      </c>
      <c r="AY303">
        <v>302</v>
      </c>
    </row>
    <row r="304" spans="2:51">
      <c r="B304">
        <v>1</v>
      </c>
      <c r="C304">
        <v>1</v>
      </c>
      <c r="D304" t="s">
        <v>328</v>
      </c>
      <c r="E304">
        <v>66.9114</v>
      </c>
      <c r="F304">
        <v>280</v>
      </c>
      <c r="G304">
        <v>66.093199999999996</v>
      </c>
      <c r="H304">
        <v>296</v>
      </c>
      <c r="I304">
        <v>99.27</v>
      </c>
      <c r="J304">
        <v>208</v>
      </c>
      <c r="K304">
        <v>99.170500000000004</v>
      </c>
      <c r="L304">
        <v>231</v>
      </c>
      <c r="M304">
        <v>111.053</v>
      </c>
      <c r="N304">
        <v>332</v>
      </c>
      <c r="O304">
        <v>110.992</v>
      </c>
      <c r="P304">
        <v>330</v>
      </c>
      <c r="Q304">
        <v>-11.821</v>
      </c>
      <c r="R304">
        <v>298</v>
      </c>
      <c r="S304">
        <f t="shared" si="100"/>
        <v>-0.17667393000295914</v>
      </c>
      <c r="T304">
        <f t="shared" si="101"/>
        <v>292</v>
      </c>
      <c r="U304">
        <f t="shared" si="102"/>
        <v>658059.43848372588</v>
      </c>
      <c r="V304">
        <f t="shared" si="103"/>
        <v>253</v>
      </c>
      <c r="W304">
        <f t="shared" si="104"/>
        <v>27.987658535621925</v>
      </c>
      <c r="X304">
        <f t="shared" si="105"/>
        <v>332</v>
      </c>
      <c r="Y304">
        <f t="shared" si="106"/>
        <v>312</v>
      </c>
      <c r="Z304">
        <v>0.16200000000000001</v>
      </c>
      <c r="AA304">
        <f t="shared" si="107"/>
        <v>306</v>
      </c>
      <c r="AB304">
        <v>0.2374</v>
      </c>
      <c r="AC304">
        <f t="shared" si="108"/>
        <v>0.19969999999999999</v>
      </c>
      <c r="AD304">
        <f t="shared" si="109"/>
        <v>293</v>
      </c>
      <c r="AE304">
        <v>8.43E-2</v>
      </c>
      <c r="AF304">
        <f t="shared" si="110"/>
        <v>324</v>
      </c>
      <c r="AG304">
        <v>0.26929999999999998</v>
      </c>
      <c r="AH304">
        <f t="shared" si="111"/>
        <v>242</v>
      </c>
      <c r="AI304">
        <f t="shared" si="112"/>
        <v>286</v>
      </c>
      <c r="AJ304">
        <f>IF(C304=1,(AI304/Z304),REF)</f>
        <v>1765.4320987654321</v>
      </c>
      <c r="AK304">
        <f t="shared" si="113"/>
        <v>309</v>
      </c>
      <c r="AL304">
        <f>IF(B304=1,(AI304/AC304),REF)</f>
        <v>1432.1482223335004</v>
      </c>
      <c r="AM304">
        <f t="shared" si="114"/>
        <v>295</v>
      </c>
      <c r="AN304">
        <f t="shared" si="115"/>
        <v>293</v>
      </c>
      <c r="AO304" t="str">
        <f t="shared" si="116"/>
        <v>Towson</v>
      </c>
      <c r="AP304">
        <f t="shared" si="117"/>
        <v>8.0053166933199388E-2</v>
      </c>
      <c r="AQ304">
        <f t="shared" si="118"/>
        <v>0.10075995153141964</v>
      </c>
      <c r="AR304">
        <f t="shared" si="119"/>
        <v>0.38236662377597141</v>
      </c>
      <c r="AS304" t="str">
        <f t="shared" si="120"/>
        <v>Towson</v>
      </c>
      <c r="AT304">
        <f t="shared" si="121"/>
        <v>303</v>
      </c>
      <c r="AU304">
        <f t="shared" si="122"/>
        <v>296.33333333333331</v>
      </c>
      <c r="AV304">
        <v>302</v>
      </c>
      <c r="AW304" t="str">
        <f t="shared" si="123"/>
        <v>Towson</v>
      </c>
      <c r="AX304" t="str">
        <f t="shared" si="124"/>
        <v/>
      </c>
      <c r="AY304">
        <v>303</v>
      </c>
    </row>
    <row r="305" spans="2:51">
      <c r="B305">
        <v>1</v>
      </c>
      <c r="C305">
        <v>1</v>
      </c>
      <c r="D305" t="s">
        <v>306</v>
      </c>
      <c r="E305">
        <v>69.7196</v>
      </c>
      <c r="F305">
        <v>149</v>
      </c>
      <c r="G305">
        <v>68.872299999999996</v>
      </c>
      <c r="H305">
        <v>151</v>
      </c>
      <c r="I305">
        <v>97.536000000000001</v>
      </c>
      <c r="J305">
        <v>244</v>
      </c>
      <c r="K305">
        <v>95.024500000000003</v>
      </c>
      <c r="L305">
        <v>291</v>
      </c>
      <c r="M305">
        <v>104.386</v>
      </c>
      <c r="N305">
        <v>247</v>
      </c>
      <c r="O305">
        <v>107.242</v>
      </c>
      <c r="P305">
        <v>279</v>
      </c>
      <c r="Q305">
        <v>-12.2174</v>
      </c>
      <c r="R305">
        <v>302</v>
      </c>
      <c r="S305">
        <f t="shared" si="100"/>
        <v>-0.17523766630904367</v>
      </c>
      <c r="T305">
        <f t="shared" si="101"/>
        <v>290</v>
      </c>
      <c r="U305">
        <f t="shared" si="102"/>
        <v>629543.97658718994</v>
      </c>
      <c r="V305">
        <f t="shared" si="103"/>
        <v>276</v>
      </c>
      <c r="W305">
        <f t="shared" si="104"/>
        <v>25.423126637732253</v>
      </c>
      <c r="X305">
        <f t="shared" si="105"/>
        <v>259</v>
      </c>
      <c r="Y305">
        <f t="shared" si="106"/>
        <v>274.5</v>
      </c>
      <c r="Z305">
        <v>0.1719</v>
      </c>
      <c r="AA305">
        <f t="shared" si="107"/>
        <v>303</v>
      </c>
      <c r="AB305">
        <v>0.20449999999999999</v>
      </c>
      <c r="AC305">
        <f t="shared" si="108"/>
        <v>0.18819999999999998</v>
      </c>
      <c r="AD305">
        <f t="shared" si="109"/>
        <v>300</v>
      </c>
      <c r="AE305">
        <v>0.10730000000000001</v>
      </c>
      <c r="AF305">
        <f t="shared" si="110"/>
        <v>320</v>
      </c>
      <c r="AG305">
        <v>0.42349999999999999</v>
      </c>
      <c r="AH305">
        <f t="shared" si="111"/>
        <v>189</v>
      </c>
      <c r="AI305">
        <f t="shared" si="112"/>
        <v>274.91666666666669</v>
      </c>
      <c r="AJ305">
        <f>IF(C305=1,(AI305/Z305),REF)</f>
        <v>1599.2825286019004</v>
      </c>
      <c r="AK305">
        <f t="shared" si="113"/>
        <v>299</v>
      </c>
      <c r="AL305">
        <f>IF(B305=1,(AI305/AC305),REF)</f>
        <v>1460.7686857952535</v>
      </c>
      <c r="AM305">
        <f t="shared" si="114"/>
        <v>299</v>
      </c>
      <c r="AN305">
        <f t="shared" si="115"/>
        <v>299</v>
      </c>
      <c r="AO305" t="str">
        <f t="shared" si="116"/>
        <v>St. Francis PA</v>
      </c>
      <c r="AP305">
        <f t="shared" si="117"/>
        <v>8.5789070455292521E-2</v>
      </c>
      <c r="AQ305">
        <f t="shared" si="118"/>
        <v>9.476984185862726E-2</v>
      </c>
      <c r="AR305">
        <f t="shared" si="119"/>
        <v>0.38215150448515778</v>
      </c>
      <c r="AS305" t="str">
        <f t="shared" si="120"/>
        <v>St. Francis PA</v>
      </c>
      <c r="AT305">
        <f t="shared" si="121"/>
        <v>304</v>
      </c>
      <c r="AU305">
        <f t="shared" si="122"/>
        <v>301</v>
      </c>
      <c r="AV305">
        <v>306</v>
      </c>
      <c r="AW305" t="str">
        <f t="shared" si="123"/>
        <v>St. Francis PA</v>
      </c>
      <c r="AX305" t="str">
        <f t="shared" si="124"/>
        <v/>
      </c>
      <c r="AY305">
        <v>304</v>
      </c>
    </row>
    <row r="306" spans="2:51">
      <c r="B306">
        <v>1</v>
      </c>
      <c r="C306">
        <v>1</v>
      </c>
      <c r="D306" t="s">
        <v>109</v>
      </c>
      <c r="E306">
        <v>70.109700000000004</v>
      </c>
      <c r="F306">
        <v>131</v>
      </c>
      <c r="G306">
        <v>69.208299999999994</v>
      </c>
      <c r="H306">
        <v>137</v>
      </c>
      <c r="I306">
        <v>97.380600000000001</v>
      </c>
      <c r="J306">
        <v>247</v>
      </c>
      <c r="K306">
        <v>95.543899999999994</v>
      </c>
      <c r="L306">
        <v>283</v>
      </c>
      <c r="M306">
        <v>105.256</v>
      </c>
      <c r="N306">
        <v>266</v>
      </c>
      <c r="O306">
        <v>108.40300000000001</v>
      </c>
      <c r="P306">
        <v>298</v>
      </c>
      <c r="Q306">
        <v>-12.859299999999999</v>
      </c>
      <c r="R306">
        <v>309</v>
      </c>
      <c r="S306">
        <f t="shared" si="100"/>
        <v>-0.18341399264295827</v>
      </c>
      <c r="T306">
        <f t="shared" si="101"/>
        <v>298</v>
      </c>
      <c r="U306">
        <f t="shared" si="102"/>
        <v>640005.98936464486</v>
      </c>
      <c r="V306">
        <f t="shared" si="103"/>
        <v>268</v>
      </c>
      <c r="W306">
        <f t="shared" si="104"/>
        <v>25.721007334523097</v>
      </c>
      <c r="X306">
        <f t="shared" si="105"/>
        <v>278</v>
      </c>
      <c r="Y306">
        <f t="shared" si="106"/>
        <v>288</v>
      </c>
      <c r="Z306">
        <v>0.17430000000000001</v>
      </c>
      <c r="AA306">
        <f t="shared" si="107"/>
        <v>301</v>
      </c>
      <c r="AB306">
        <v>0.1953</v>
      </c>
      <c r="AC306">
        <f t="shared" si="108"/>
        <v>0.18480000000000002</v>
      </c>
      <c r="AD306">
        <f t="shared" si="109"/>
        <v>301</v>
      </c>
      <c r="AE306">
        <v>0.28110000000000002</v>
      </c>
      <c r="AF306">
        <f t="shared" si="110"/>
        <v>250</v>
      </c>
      <c r="AG306">
        <v>0.34420000000000001</v>
      </c>
      <c r="AH306">
        <f t="shared" si="111"/>
        <v>213</v>
      </c>
      <c r="AI306">
        <f t="shared" si="112"/>
        <v>269.66666666666669</v>
      </c>
      <c r="AJ306">
        <f>IF(C306=1,(AI306/Z306),REF)</f>
        <v>1547.1409447313063</v>
      </c>
      <c r="AK306">
        <f t="shared" si="113"/>
        <v>295</v>
      </c>
      <c r="AL306">
        <f>IF(B306=1,(AI306/AC306),REF)</f>
        <v>1459.2352092352091</v>
      </c>
      <c r="AM306">
        <f t="shared" si="114"/>
        <v>297</v>
      </c>
      <c r="AN306">
        <f t="shared" si="115"/>
        <v>295</v>
      </c>
      <c r="AO306" t="str">
        <f t="shared" si="116"/>
        <v>Eastern Illinois</v>
      </c>
      <c r="AP306">
        <f t="shared" si="117"/>
        <v>8.7275632298646905E-2</v>
      </c>
      <c r="AQ306">
        <f t="shared" si="118"/>
        <v>9.3067515172508525E-2</v>
      </c>
      <c r="AR306">
        <f t="shared" si="119"/>
        <v>0.38196877312790212</v>
      </c>
      <c r="AS306" t="str">
        <f t="shared" si="120"/>
        <v>Eastern Illinois</v>
      </c>
      <c r="AT306">
        <f t="shared" si="121"/>
        <v>305</v>
      </c>
      <c r="AU306">
        <f t="shared" si="122"/>
        <v>300.33333333333331</v>
      </c>
      <c r="AV306">
        <v>307</v>
      </c>
      <c r="AW306" t="str">
        <f t="shared" si="123"/>
        <v>Eastern Illinois</v>
      </c>
      <c r="AX306" t="str">
        <f t="shared" si="124"/>
        <v/>
      </c>
      <c r="AY306">
        <v>305</v>
      </c>
    </row>
    <row r="307" spans="2:51">
      <c r="B307">
        <v>1</v>
      </c>
      <c r="C307">
        <v>1</v>
      </c>
      <c r="D307" t="s">
        <v>170</v>
      </c>
      <c r="E307">
        <v>69.769800000000004</v>
      </c>
      <c r="F307">
        <v>148</v>
      </c>
      <c r="G307">
        <v>67.807199999999995</v>
      </c>
      <c r="H307">
        <v>211</v>
      </c>
      <c r="I307">
        <v>93.712100000000007</v>
      </c>
      <c r="J307">
        <v>305</v>
      </c>
      <c r="K307">
        <v>92.717600000000004</v>
      </c>
      <c r="L307">
        <v>317</v>
      </c>
      <c r="M307">
        <v>102.327</v>
      </c>
      <c r="N307">
        <v>202</v>
      </c>
      <c r="O307">
        <v>105.753</v>
      </c>
      <c r="P307">
        <v>254</v>
      </c>
      <c r="Q307">
        <v>-13.0357</v>
      </c>
      <c r="R307">
        <v>310</v>
      </c>
      <c r="S307">
        <f t="shared" si="100"/>
        <v>-0.1868344183299937</v>
      </c>
      <c r="T307">
        <f t="shared" si="101"/>
        <v>302</v>
      </c>
      <c r="U307">
        <f t="shared" si="102"/>
        <v>599779.80790208536</v>
      </c>
      <c r="V307">
        <f t="shared" si="103"/>
        <v>305</v>
      </c>
      <c r="W307">
        <f t="shared" si="104"/>
        <v>24.84281675881148</v>
      </c>
      <c r="X307">
        <f t="shared" si="105"/>
        <v>232</v>
      </c>
      <c r="Y307">
        <f t="shared" si="106"/>
        <v>267</v>
      </c>
      <c r="Z307">
        <v>0.18079999999999999</v>
      </c>
      <c r="AA307">
        <f t="shared" si="107"/>
        <v>297</v>
      </c>
      <c r="AB307">
        <v>0.17630000000000001</v>
      </c>
      <c r="AC307">
        <f t="shared" si="108"/>
        <v>0.17854999999999999</v>
      </c>
      <c r="AD307">
        <f t="shared" si="109"/>
        <v>307</v>
      </c>
      <c r="AE307">
        <v>0.2898</v>
      </c>
      <c r="AF307">
        <f t="shared" si="110"/>
        <v>247</v>
      </c>
      <c r="AG307">
        <v>0.11459999999999999</v>
      </c>
      <c r="AH307">
        <f t="shared" si="111"/>
        <v>317</v>
      </c>
      <c r="AI307">
        <f t="shared" si="112"/>
        <v>290.83333333333331</v>
      </c>
      <c r="AJ307">
        <f>IF(C307=1,(AI307/Z307),REF)</f>
        <v>1608.5914454277286</v>
      </c>
      <c r="AK307">
        <f t="shared" si="113"/>
        <v>300</v>
      </c>
      <c r="AL307">
        <f>IF(B307=1,(AI307/AC307),REF)</f>
        <v>1628.8621301222813</v>
      </c>
      <c r="AM307">
        <f t="shared" si="114"/>
        <v>306</v>
      </c>
      <c r="AN307">
        <f t="shared" si="115"/>
        <v>300</v>
      </c>
      <c r="AO307" t="str">
        <f t="shared" si="116"/>
        <v>Lamar</v>
      </c>
      <c r="AP307">
        <f t="shared" si="117"/>
        <v>9.0178385444846715E-2</v>
      </c>
      <c r="AQ307">
        <f t="shared" si="118"/>
        <v>8.8936514233414005E-2</v>
      </c>
      <c r="AR307">
        <f t="shared" si="119"/>
        <v>0.38092606233749526</v>
      </c>
      <c r="AS307" t="str">
        <f t="shared" si="120"/>
        <v>Lamar</v>
      </c>
      <c r="AT307">
        <f t="shared" si="121"/>
        <v>306</v>
      </c>
      <c r="AU307">
        <f t="shared" si="122"/>
        <v>304.33333333333331</v>
      </c>
      <c r="AV307">
        <v>309</v>
      </c>
      <c r="AW307" t="str">
        <f t="shared" si="123"/>
        <v>Lamar</v>
      </c>
      <c r="AX307" t="str">
        <f t="shared" si="124"/>
        <v/>
      </c>
      <c r="AY307">
        <v>306</v>
      </c>
    </row>
    <row r="308" spans="2:51">
      <c r="B308">
        <v>1</v>
      </c>
      <c r="C308">
        <v>1</v>
      </c>
      <c r="D308" t="s">
        <v>171</v>
      </c>
      <c r="E308">
        <v>71.265299999999996</v>
      </c>
      <c r="F308">
        <v>88</v>
      </c>
      <c r="G308">
        <v>70.295900000000003</v>
      </c>
      <c r="H308">
        <v>89</v>
      </c>
      <c r="I308">
        <v>94.981800000000007</v>
      </c>
      <c r="J308">
        <v>288</v>
      </c>
      <c r="K308">
        <v>91.803700000000006</v>
      </c>
      <c r="L308">
        <v>324</v>
      </c>
      <c r="M308">
        <v>106.82899999999999</v>
      </c>
      <c r="N308">
        <v>285</v>
      </c>
      <c r="O308">
        <v>108.548</v>
      </c>
      <c r="P308">
        <v>300</v>
      </c>
      <c r="Q308">
        <v>-16.744399999999999</v>
      </c>
      <c r="R308">
        <v>333</v>
      </c>
      <c r="S308">
        <f t="shared" si="100"/>
        <v>-0.23495726531706168</v>
      </c>
      <c r="T308">
        <f t="shared" si="101"/>
        <v>322</v>
      </c>
      <c r="U308">
        <f t="shared" si="102"/>
        <v>600618.19969121797</v>
      </c>
      <c r="V308">
        <f t="shared" si="103"/>
        <v>304</v>
      </c>
      <c r="W308">
        <f t="shared" si="104"/>
        <v>25.358105471769111</v>
      </c>
      <c r="X308">
        <f t="shared" si="105"/>
        <v>255</v>
      </c>
      <c r="Y308">
        <f t="shared" si="106"/>
        <v>288.5</v>
      </c>
      <c r="Z308">
        <v>0.21079999999999999</v>
      </c>
      <c r="AA308">
        <f t="shared" si="107"/>
        <v>283</v>
      </c>
      <c r="AB308">
        <v>8.2799999999999999E-2</v>
      </c>
      <c r="AC308">
        <f t="shared" si="108"/>
        <v>0.14679999999999999</v>
      </c>
      <c r="AD308">
        <f t="shared" si="109"/>
        <v>319</v>
      </c>
      <c r="AE308">
        <v>0.13389999999999999</v>
      </c>
      <c r="AF308">
        <f t="shared" si="110"/>
        <v>308</v>
      </c>
      <c r="AG308">
        <v>8.2799999999999999E-2</v>
      </c>
      <c r="AH308">
        <f t="shared" si="111"/>
        <v>329</v>
      </c>
      <c r="AI308">
        <f t="shared" si="112"/>
        <v>311.75</v>
      </c>
      <c r="AJ308">
        <f>IF(C308=1,(AI308/Z308),REF)</f>
        <v>1478.8899430740039</v>
      </c>
      <c r="AK308">
        <f t="shared" si="113"/>
        <v>293</v>
      </c>
      <c r="AL308">
        <f>IF(B308=1,(AI308/AC308),REF)</f>
        <v>2123.6376021798369</v>
      </c>
      <c r="AM308">
        <f t="shared" si="114"/>
        <v>320</v>
      </c>
      <c r="AN308">
        <f t="shared" si="115"/>
        <v>293</v>
      </c>
      <c r="AO308" t="str">
        <f t="shared" si="116"/>
        <v>Lehigh</v>
      </c>
      <c r="AP308">
        <f t="shared" si="117"/>
        <v>0.10602923445190482</v>
      </c>
      <c r="AQ308">
        <f t="shared" si="118"/>
        <v>7.1207657117085196E-2</v>
      </c>
      <c r="AR308">
        <f t="shared" si="119"/>
        <v>0.37932341481713805</v>
      </c>
      <c r="AS308" t="str">
        <f t="shared" si="120"/>
        <v>Lehigh</v>
      </c>
      <c r="AT308">
        <f t="shared" si="121"/>
        <v>307</v>
      </c>
      <c r="AU308">
        <f t="shared" si="122"/>
        <v>306.33333333333331</v>
      </c>
      <c r="AV308">
        <v>310</v>
      </c>
      <c r="AW308" t="str">
        <f t="shared" si="123"/>
        <v>Lehigh</v>
      </c>
      <c r="AX308" t="str">
        <f t="shared" si="124"/>
        <v/>
      </c>
      <c r="AY308">
        <v>307</v>
      </c>
    </row>
    <row r="309" spans="2:51">
      <c r="B309">
        <v>1</v>
      </c>
      <c r="C309">
        <v>1</v>
      </c>
      <c r="D309" t="s">
        <v>272</v>
      </c>
      <c r="E309">
        <v>68.427599999999998</v>
      </c>
      <c r="F309">
        <v>202</v>
      </c>
      <c r="G309">
        <v>67.547300000000007</v>
      </c>
      <c r="H309">
        <v>226</v>
      </c>
      <c r="I309">
        <v>101.452</v>
      </c>
      <c r="J309">
        <v>166</v>
      </c>
      <c r="K309">
        <v>98.346500000000006</v>
      </c>
      <c r="L309">
        <v>243</v>
      </c>
      <c r="M309">
        <v>112.72799999999999</v>
      </c>
      <c r="N309">
        <v>338</v>
      </c>
      <c r="O309">
        <v>109.89100000000001</v>
      </c>
      <c r="P309">
        <v>317</v>
      </c>
      <c r="Q309">
        <v>-11.544700000000001</v>
      </c>
      <c r="R309">
        <v>294</v>
      </c>
      <c r="S309">
        <f t="shared" si="100"/>
        <v>-0.16871116333175501</v>
      </c>
      <c r="T309">
        <f t="shared" si="101"/>
        <v>288</v>
      </c>
      <c r="U309">
        <f t="shared" si="102"/>
        <v>661834.07799801813</v>
      </c>
      <c r="V309">
        <f t="shared" si="103"/>
        <v>248</v>
      </c>
      <c r="W309">
        <f t="shared" si="104"/>
        <v>26.934448822271293</v>
      </c>
      <c r="X309">
        <f t="shared" si="105"/>
        <v>322</v>
      </c>
      <c r="Y309">
        <f t="shared" si="106"/>
        <v>305</v>
      </c>
      <c r="Z309">
        <v>0.17449999999999999</v>
      </c>
      <c r="AA309">
        <f t="shared" si="107"/>
        <v>300</v>
      </c>
      <c r="AB309">
        <v>0.1845</v>
      </c>
      <c r="AC309">
        <f t="shared" si="108"/>
        <v>0.17949999999999999</v>
      </c>
      <c r="AD309">
        <f t="shared" si="109"/>
        <v>306</v>
      </c>
      <c r="AE309">
        <v>0.16389999999999999</v>
      </c>
      <c r="AF309">
        <f t="shared" si="110"/>
        <v>289</v>
      </c>
      <c r="AG309">
        <v>0.1065</v>
      </c>
      <c r="AH309">
        <f t="shared" si="111"/>
        <v>321</v>
      </c>
      <c r="AI309">
        <f t="shared" si="112"/>
        <v>292.83333333333331</v>
      </c>
      <c r="AJ309">
        <f>IF(C309=1,(AI309/Z309),REF)</f>
        <v>1678.1279847182425</v>
      </c>
      <c r="AK309">
        <f t="shared" si="113"/>
        <v>305</v>
      </c>
      <c r="AL309">
        <f>IF(B309=1,(AI309/AC309),REF)</f>
        <v>1631.3834726090993</v>
      </c>
      <c r="AM309">
        <f t="shared" si="114"/>
        <v>307</v>
      </c>
      <c r="AN309">
        <f t="shared" si="115"/>
        <v>305</v>
      </c>
      <c r="AO309" t="str">
        <f t="shared" si="116"/>
        <v>Robert Morris</v>
      </c>
      <c r="AP309">
        <f t="shared" si="117"/>
        <v>8.666854947614068E-2</v>
      </c>
      <c r="AQ309">
        <f t="shared" si="118"/>
        <v>8.9395885166302785E-2</v>
      </c>
      <c r="AR309">
        <f t="shared" si="119"/>
        <v>0.37831769619482619</v>
      </c>
      <c r="AS309" t="str">
        <f t="shared" si="120"/>
        <v>Robert Morris</v>
      </c>
      <c r="AT309">
        <f t="shared" si="121"/>
        <v>308</v>
      </c>
      <c r="AU309">
        <f t="shared" si="122"/>
        <v>306.33333333333331</v>
      </c>
      <c r="AV309">
        <v>311</v>
      </c>
      <c r="AW309" t="str">
        <f t="shared" si="123"/>
        <v>Robert Morris</v>
      </c>
      <c r="AX309" t="str">
        <f t="shared" si="124"/>
        <v/>
      </c>
      <c r="AY309">
        <v>308</v>
      </c>
    </row>
    <row r="310" spans="2:51">
      <c r="B310">
        <v>1</v>
      </c>
      <c r="C310">
        <v>1</v>
      </c>
      <c r="D310" t="s">
        <v>244</v>
      </c>
      <c r="E310">
        <v>73.592500000000001</v>
      </c>
      <c r="F310">
        <v>27</v>
      </c>
      <c r="G310">
        <v>71.128799999999998</v>
      </c>
      <c r="H310">
        <v>60</v>
      </c>
      <c r="I310">
        <v>97.721400000000003</v>
      </c>
      <c r="J310">
        <v>242</v>
      </c>
      <c r="K310">
        <v>96.4071</v>
      </c>
      <c r="L310">
        <v>277</v>
      </c>
      <c r="M310">
        <v>108.96599999999999</v>
      </c>
      <c r="N310">
        <v>313</v>
      </c>
      <c r="O310">
        <v>111.012</v>
      </c>
      <c r="P310">
        <v>331</v>
      </c>
      <c r="Q310">
        <v>-14.6051</v>
      </c>
      <c r="R310">
        <v>321</v>
      </c>
      <c r="S310">
        <f t="shared" si="100"/>
        <v>-0.19845636443931108</v>
      </c>
      <c r="T310">
        <f t="shared" si="101"/>
        <v>307</v>
      </c>
      <c r="U310">
        <f t="shared" si="102"/>
        <v>683992.90181119798</v>
      </c>
      <c r="V310">
        <f t="shared" si="103"/>
        <v>220</v>
      </c>
      <c r="W310">
        <f t="shared" si="104"/>
        <v>25.454134035646781</v>
      </c>
      <c r="X310">
        <f t="shared" si="105"/>
        <v>262</v>
      </c>
      <c r="Y310">
        <f t="shared" si="106"/>
        <v>284.5</v>
      </c>
      <c r="Z310">
        <v>0.17860000000000001</v>
      </c>
      <c r="AA310">
        <f t="shared" si="107"/>
        <v>298</v>
      </c>
      <c r="AB310">
        <v>0.16850000000000001</v>
      </c>
      <c r="AC310">
        <f t="shared" si="108"/>
        <v>0.17355000000000001</v>
      </c>
      <c r="AD310">
        <f t="shared" si="109"/>
        <v>310</v>
      </c>
      <c r="AE310">
        <v>0.1656</v>
      </c>
      <c r="AF310">
        <f t="shared" si="110"/>
        <v>287</v>
      </c>
      <c r="AG310">
        <v>0.1681</v>
      </c>
      <c r="AH310">
        <f t="shared" si="111"/>
        <v>300</v>
      </c>
      <c r="AI310">
        <f t="shared" si="112"/>
        <v>284.75</v>
      </c>
      <c r="AJ310">
        <f>IF(C310=1,(AI310/Z310),REF)</f>
        <v>1594.3449048152295</v>
      </c>
      <c r="AK310">
        <f t="shared" si="113"/>
        <v>298</v>
      </c>
      <c r="AL310">
        <f>IF(B310=1,(AI310/AC310),REF)</f>
        <v>1640.7375396139439</v>
      </c>
      <c r="AM310">
        <f t="shared" si="114"/>
        <v>308</v>
      </c>
      <c r="AN310">
        <f t="shared" si="115"/>
        <v>298</v>
      </c>
      <c r="AO310" t="str">
        <f t="shared" si="116"/>
        <v>Northwestern St.</v>
      </c>
      <c r="AP310">
        <f t="shared" si="117"/>
        <v>8.9160363725534181E-2</v>
      </c>
      <c r="AQ310">
        <f t="shared" si="118"/>
        <v>8.6383219947559792E-2</v>
      </c>
      <c r="AR310">
        <f t="shared" si="119"/>
        <v>0.37786962775250549</v>
      </c>
      <c r="AS310" t="str">
        <f t="shared" si="120"/>
        <v>Northwestern St.</v>
      </c>
      <c r="AT310">
        <f t="shared" si="121"/>
        <v>309</v>
      </c>
      <c r="AU310">
        <f t="shared" si="122"/>
        <v>305.66666666666669</v>
      </c>
      <c r="AV310">
        <v>312</v>
      </c>
      <c r="AW310" t="str">
        <f t="shared" si="123"/>
        <v>Northwestern St.</v>
      </c>
      <c r="AX310" t="str">
        <f t="shared" si="124"/>
        <v/>
      </c>
      <c r="AY310">
        <v>309</v>
      </c>
    </row>
    <row r="311" spans="2:51">
      <c r="B311">
        <v>1</v>
      </c>
      <c r="C311">
        <v>1</v>
      </c>
      <c r="D311" t="s">
        <v>38</v>
      </c>
      <c r="E311">
        <v>63.914499999999997</v>
      </c>
      <c r="F311">
        <v>341</v>
      </c>
      <c r="G311">
        <v>63.105800000000002</v>
      </c>
      <c r="H311">
        <v>349</v>
      </c>
      <c r="I311">
        <v>92.107600000000005</v>
      </c>
      <c r="J311">
        <v>319</v>
      </c>
      <c r="K311">
        <v>94.464100000000002</v>
      </c>
      <c r="L311">
        <v>299</v>
      </c>
      <c r="M311">
        <v>112.554</v>
      </c>
      <c r="N311">
        <v>337</v>
      </c>
      <c r="O311">
        <v>110.46599999999999</v>
      </c>
      <c r="P311">
        <v>322</v>
      </c>
      <c r="Q311">
        <v>-16.002099999999999</v>
      </c>
      <c r="R311">
        <v>329</v>
      </c>
      <c r="S311">
        <f t="shared" si="100"/>
        <v>-0.25036415836781939</v>
      </c>
      <c r="T311">
        <f t="shared" si="101"/>
        <v>325</v>
      </c>
      <c r="U311">
        <f t="shared" si="102"/>
        <v>570338.87972469674</v>
      </c>
      <c r="V311">
        <f t="shared" si="103"/>
        <v>327</v>
      </c>
      <c r="W311">
        <f t="shared" si="104"/>
        <v>29.078125700864529</v>
      </c>
      <c r="X311">
        <f t="shared" si="105"/>
        <v>343</v>
      </c>
      <c r="Y311">
        <f t="shared" si="106"/>
        <v>334</v>
      </c>
      <c r="Z311">
        <v>0.1852</v>
      </c>
      <c r="AA311">
        <f t="shared" si="107"/>
        <v>296</v>
      </c>
      <c r="AB311">
        <v>0.15040000000000001</v>
      </c>
      <c r="AC311">
        <f t="shared" si="108"/>
        <v>0.1678</v>
      </c>
      <c r="AD311">
        <f t="shared" si="109"/>
        <v>313</v>
      </c>
      <c r="AE311">
        <v>0.15079999999999999</v>
      </c>
      <c r="AF311">
        <f t="shared" si="110"/>
        <v>294</v>
      </c>
      <c r="AG311">
        <v>0.22550000000000001</v>
      </c>
      <c r="AH311">
        <f t="shared" si="111"/>
        <v>272</v>
      </c>
      <c r="AI311">
        <f t="shared" si="112"/>
        <v>310.83333333333331</v>
      </c>
      <c r="AJ311">
        <f>IF(C311=1,(AI311/Z311),REF)</f>
        <v>1678.3657307415406</v>
      </c>
      <c r="AK311">
        <f t="shared" si="113"/>
        <v>306</v>
      </c>
      <c r="AL311">
        <f>IF(B311=1,(AI311/AC311),REF)</f>
        <v>1852.4036551450138</v>
      </c>
      <c r="AM311">
        <f t="shared" si="114"/>
        <v>314</v>
      </c>
      <c r="AN311">
        <f t="shared" si="115"/>
        <v>306</v>
      </c>
      <c r="AO311" t="str">
        <f t="shared" si="116"/>
        <v>Air Force</v>
      </c>
      <c r="AP311">
        <f t="shared" si="117"/>
        <v>9.1981593011904395E-2</v>
      </c>
      <c r="AQ311">
        <f t="shared" si="118"/>
        <v>8.2513892592450691E-2</v>
      </c>
      <c r="AR311">
        <f t="shared" si="119"/>
        <v>0.37696556490569177</v>
      </c>
      <c r="AS311" t="str">
        <f t="shared" si="120"/>
        <v>Air Force</v>
      </c>
      <c r="AT311">
        <f t="shared" si="121"/>
        <v>310</v>
      </c>
      <c r="AU311">
        <f t="shared" si="122"/>
        <v>309.66666666666669</v>
      </c>
      <c r="AV311">
        <v>313</v>
      </c>
      <c r="AW311" t="str">
        <f t="shared" si="123"/>
        <v>Air Force</v>
      </c>
      <c r="AX311" t="str">
        <f t="shared" si="124"/>
        <v/>
      </c>
      <c r="AY311">
        <v>310</v>
      </c>
    </row>
    <row r="312" spans="2:51">
      <c r="B312">
        <v>1</v>
      </c>
      <c r="C312">
        <v>1</v>
      </c>
      <c r="D312" t="s">
        <v>121</v>
      </c>
      <c r="E312">
        <v>71.316400000000002</v>
      </c>
      <c r="F312">
        <v>85</v>
      </c>
      <c r="G312">
        <v>70.937700000000007</v>
      </c>
      <c r="H312">
        <v>68</v>
      </c>
      <c r="I312">
        <v>95.425799999999995</v>
      </c>
      <c r="J312">
        <v>281</v>
      </c>
      <c r="K312">
        <v>93.139399999999995</v>
      </c>
      <c r="L312">
        <v>312</v>
      </c>
      <c r="M312">
        <v>99.052300000000002</v>
      </c>
      <c r="N312">
        <v>108</v>
      </c>
      <c r="O312">
        <v>104.33</v>
      </c>
      <c r="P312">
        <v>218</v>
      </c>
      <c r="Q312">
        <v>-11.1906</v>
      </c>
      <c r="R312">
        <v>288</v>
      </c>
      <c r="S312">
        <f t="shared" si="100"/>
        <v>-0.1569148190318076</v>
      </c>
      <c r="T312">
        <f t="shared" si="101"/>
        <v>280</v>
      </c>
      <c r="U312">
        <f t="shared" si="102"/>
        <v>618666.04959171871</v>
      </c>
      <c r="V312">
        <f t="shared" si="103"/>
        <v>290</v>
      </c>
      <c r="W312">
        <f t="shared" si="104"/>
        <v>23.78292791935197</v>
      </c>
      <c r="X312">
        <f t="shared" si="105"/>
        <v>176</v>
      </c>
      <c r="Y312">
        <f t="shared" si="106"/>
        <v>228</v>
      </c>
      <c r="Z312">
        <v>0.15679999999999999</v>
      </c>
      <c r="AA312">
        <f t="shared" si="107"/>
        <v>312</v>
      </c>
      <c r="AB312">
        <v>0.22509999999999999</v>
      </c>
      <c r="AC312">
        <f t="shared" si="108"/>
        <v>0.19095000000000001</v>
      </c>
      <c r="AD312">
        <f t="shared" si="109"/>
        <v>298</v>
      </c>
      <c r="AE312">
        <v>8.0600000000000005E-2</v>
      </c>
      <c r="AF312">
        <f t="shared" si="110"/>
        <v>325</v>
      </c>
      <c r="AG312">
        <v>0.23599999999999999</v>
      </c>
      <c r="AH312">
        <f t="shared" si="111"/>
        <v>264</v>
      </c>
      <c r="AI312">
        <f t="shared" si="112"/>
        <v>280.83333333333331</v>
      </c>
      <c r="AJ312">
        <f>IF(C312=1,(AI312/Z312),REF)</f>
        <v>1791.0289115646258</v>
      </c>
      <c r="AK312">
        <f t="shared" si="113"/>
        <v>312</v>
      </c>
      <c r="AL312">
        <f>IF(B312=1,(AI312/AC312),REF)</f>
        <v>1470.7165924762153</v>
      </c>
      <c r="AM312">
        <f t="shared" si="114"/>
        <v>301</v>
      </c>
      <c r="AN312">
        <f t="shared" si="115"/>
        <v>298</v>
      </c>
      <c r="AO312" t="str">
        <f t="shared" si="116"/>
        <v>Florida Gulf Coast</v>
      </c>
      <c r="AP312">
        <f t="shared" si="117"/>
        <v>7.737210338744159E-2</v>
      </c>
      <c r="AQ312">
        <f t="shared" si="118"/>
        <v>9.6089391989183232E-2</v>
      </c>
      <c r="AR312">
        <f t="shared" si="119"/>
        <v>0.37607047284326739</v>
      </c>
      <c r="AS312" t="str">
        <f t="shared" si="120"/>
        <v>Florida Gulf Coast</v>
      </c>
      <c r="AT312">
        <f t="shared" si="121"/>
        <v>311</v>
      </c>
      <c r="AU312">
        <f t="shared" si="122"/>
        <v>302.33333333333331</v>
      </c>
      <c r="AV312">
        <v>305</v>
      </c>
      <c r="AW312" t="str">
        <f t="shared" si="123"/>
        <v>Florida Gulf Coast</v>
      </c>
      <c r="AX312" t="str">
        <f t="shared" si="124"/>
        <v/>
      </c>
      <c r="AY312">
        <v>311</v>
      </c>
    </row>
    <row r="313" spans="2:51">
      <c r="B313">
        <v>1</v>
      </c>
      <c r="C313">
        <v>1</v>
      </c>
      <c r="D313" t="s">
        <v>300</v>
      </c>
      <c r="E313">
        <v>72.630300000000005</v>
      </c>
      <c r="F313">
        <v>44</v>
      </c>
      <c r="G313">
        <v>70.910799999999995</v>
      </c>
      <c r="H313">
        <v>71</v>
      </c>
      <c r="I313">
        <v>94.575599999999994</v>
      </c>
      <c r="J313">
        <v>291</v>
      </c>
      <c r="K313">
        <v>91.049099999999996</v>
      </c>
      <c r="L313">
        <v>331</v>
      </c>
      <c r="M313">
        <v>94.861199999999997</v>
      </c>
      <c r="N313">
        <v>40</v>
      </c>
      <c r="O313">
        <v>104.358</v>
      </c>
      <c r="P313">
        <v>220</v>
      </c>
      <c r="Q313">
        <v>-13.3088</v>
      </c>
      <c r="R313">
        <v>311</v>
      </c>
      <c r="S313">
        <f t="shared" si="100"/>
        <v>-0.18324170490828218</v>
      </c>
      <c r="T313">
        <f t="shared" si="101"/>
        <v>297</v>
      </c>
      <c r="U313">
        <f t="shared" si="102"/>
        <v>602100.72828471346</v>
      </c>
      <c r="V313">
        <f t="shared" si="103"/>
        <v>302</v>
      </c>
      <c r="W313">
        <f t="shared" si="104"/>
        <v>23.362717508941245</v>
      </c>
      <c r="X313">
        <f t="shared" si="105"/>
        <v>161</v>
      </c>
      <c r="Y313">
        <f t="shared" si="106"/>
        <v>229</v>
      </c>
      <c r="Z313">
        <v>0.124</v>
      </c>
      <c r="AA313">
        <f t="shared" si="107"/>
        <v>323</v>
      </c>
      <c r="AB313">
        <v>0.30549999999999999</v>
      </c>
      <c r="AC313">
        <f t="shared" si="108"/>
        <v>0.21475</v>
      </c>
      <c r="AD313">
        <f t="shared" si="109"/>
        <v>282</v>
      </c>
      <c r="AE313">
        <v>0.157</v>
      </c>
      <c r="AF313">
        <f t="shared" si="110"/>
        <v>292</v>
      </c>
      <c r="AG313">
        <v>0.04</v>
      </c>
      <c r="AH313">
        <f t="shared" si="111"/>
        <v>341</v>
      </c>
      <c r="AI313">
        <f t="shared" si="112"/>
        <v>290.5</v>
      </c>
      <c r="AJ313">
        <f>IF(C313=1,(AI313/Z313),REF)</f>
        <v>2342.7419354838712</v>
      </c>
      <c r="AK313">
        <f t="shared" si="113"/>
        <v>321</v>
      </c>
      <c r="AL313">
        <f>IF(B313=1,(AI313/AC313),REF)</f>
        <v>1352.7357392316646</v>
      </c>
      <c r="AM313">
        <f t="shared" si="114"/>
        <v>287</v>
      </c>
      <c r="AN313">
        <f t="shared" si="115"/>
        <v>282</v>
      </c>
      <c r="AO313" t="str">
        <f t="shared" si="116"/>
        <v>Southern</v>
      </c>
      <c r="AP313">
        <f t="shared" si="117"/>
        <v>5.9565918750174002E-2</v>
      </c>
      <c r="AQ313">
        <f t="shared" si="118"/>
        <v>0.10897341423670716</v>
      </c>
      <c r="AR313">
        <f t="shared" si="119"/>
        <v>0.37176500819299552</v>
      </c>
      <c r="AS313" t="str">
        <f t="shared" si="120"/>
        <v>Southern</v>
      </c>
      <c r="AT313">
        <f t="shared" si="121"/>
        <v>312</v>
      </c>
      <c r="AU313">
        <f t="shared" si="122"/>
        <v>292</v>
      </c>
      <c r="AV313">
        <v>297</v>
      </c>
      <c r="AW313" t="str">
        <f t="shared" si="123"/>
        <v>Southern</v>
      </c>
      <c r="AX313" t="str">
        <f t="shared" si="124"/>
        <v/>
      </c>
      <c r="AY313">
        <v>312</v>
      </c>
    </row>
    <row r="314" spans="2:51">
      <c r="B314">
        <v>1</v>
      </c>
      <c r="C314">
        <v>1</v>
      </c>
      <c r="D314" t="s">
        <v>238</v>
      </c>
      <c r="E314">
        <v>65.3095</v>
      </c>
      <c r="F314">
        <v>324</v>
      </c>
      <c r="G314">
        <v>64.225300000000004</v>
      </c>
      <c r="H314">
        <v>341</v>
      </c>
      <c r="I314">
        <v>96.355199999999996</v>
      </c>
      <c r="J314">
        <v>270</v>
      </c>
      <c r="K314">
        <v>97.694699999999997</v>
      </c>
      <c r="L314">
        <v>251</v>
      </c>
      <c r="M314">
        <v>113.45699999999999</v>
      </c>
      <c r="N314">
        <v>340</v>
      </c>
      <c r="O314">
        <v>113.209</v>
      </c>
      <c r="P314">
        <v>348</v>
      </c>
      <c r="Q314">
        <v>-15.514699999999999</v>
      </c>
      <c r="R314">
        <v>326</v>
      </c>
      <c r="S314">
        <f t="shared" si="100"/>
        <v>-0.23755043293854655</v>
      </c>
      <c r="T314">
        <f t="shared" si="101"/>
        <v>323</v>
      </c>
      <c r="U314">
        <f t="shared" si="102"/>
        <v>623330.48326515383</v>
      </c>
      <c r="V314">
        <f t="shared" si="103"/>
        <v>284</v>
      </c>
      <c r="W314">
        <f t="shared" si="104"/>
        <v>29.59601016626813</v>
      </c>
      <c r="X314">
        <f t="shared" si="105"/>
        <v>346</v>
      </c>
      <c r="Y314">
        <f t="shared" si="106"/>
        <v>334.5</v>
      </c>
      <c r="Z314">
        <v>0.1973</v>
      </c>
      <c r="AA314">
        <f t="shared" si="107"/>
        <v>290</v>
      </c>
      <c r="AB314">
        <v>7.9699999999999993E-2</v>
      </c>
      <c r="AC314">
        <f t="shared" si="108"/>
        <v>0.13850000000000001</v>
      </c>
      <c r="AD314">
        <f t="shared" si="109"/>
        <v>324</v>
      </c>
      <c r="AE314">
        <v>0.28520000000000001</v>
      </c>
      <c r="AF314">
        <f t="shared" si="110"/>
        <v>249</v>
      </c>
      <c r="AG314">
        <v>7.46E-2</v>
      </c>
      <c r="AH314">
        <f t="shared" si="111"/>
        <v>331</v>
      </c>
      <c r="AI314">
        <f t="shared" si="112"/>
        <v>307.58333333333331</v>
      </c>
      <c r="AJ314">
        <f>IF(C314=1,(AI314/Z314),REF)</f>
        <v>1558.9626626119275</v>
      </c>
      <c r="AK314">
        <f t="shared" si="113"/>
        <v>297</v>
      </c>
      <c r="AL314">
        <f>IF(B314=1,(AI314/AC314),REF)</f>
        <v>2220.818291215403</v>
      </c>
      <c r="AM314">
        <f t="shared" si="114"/>
        <v>322</v>
      </c>
      <c r="AN314">
        <f t="shared" si="115"/>
        <v>297</v>
      </c>
      <c r="AO314" t="str">
        <f t="shared" si="116"/>
        <v>Northern Arizona</v>
      </c>
      <c r="AP314">
        <f t="shared" si="117"/>
        <v>9.8717038619692027E-2</v>
      </c>
      <c r="AQ314">
        <f t="shared" si="118"/>
        <v>6.6881676780323418E-2</v>
      </c>
      <c r="AR314">
        <f t="shared" si="119"/>
        <v>0.36915672727741322</v>
      </c>
      <c r="AS314" t="str">
        <f t="shared" si="120"/>
        <v>Northern Arizona</v>
      </c>
      <c r="AT314">
        <f t="shared" si="121"/>
        <v>313</v>
      </c>
      <c r="AU314">
        <f t="shared" si="122"/>
        <v>311.33333333333331</v>
      </c>
      <c r="AV314">
        <v>315</v>
      </c>
      <c r="AW314" t="str">
        <f t="shared" si="123"/>
        <v>Northern Arizona</v>
      </c>
      <c r="AX314" t="str">
        <f t="shared" si="124"/>
        <v/>
      </c>
      <c r="AY314">
        <v>313</v>
      </c>
    </row>
    <row r="315" spans="2:51">
      <c r="B315">
        <v>1</v>
      </c>
      <c r="C315">
        <v>1</v>
      </c>
      <c r="D315" t="s">
        <v>436</v>
      </c>
      <c r="E315">
        <v>73.913200000000003</v>
      </c>
      <c r="F315">
        <v>21</v>
      </c>
      <c r="G315">
        <v>73.370400000000004</v>
      </c>
      <c r="H315">
        <v>16</v>
      </c>
      <c r="I315">
        <v>91.593299999999999</v>
      </c>
      <c r="J315">
        <v>325</v>
      </c>
      <c r="K315">
        <v>90.819900000000004</v>
      </c>
      <c r="L315">
        <v>334</v>
      </c>
      <c r="M315">
        <v>105.60299999999999</v>
      </c>
      <c r="N315">
        <v>270</v>
      </c>
      <c r="O315">
        <v>107.246</v>
      </c>
      <c r="P315">
        <v>280</v>
      </c>
      <c r="Q315">
        <v>-16.425699999999999</v>
      </c>
      <c r="R315">
        <v>331</v>
      </c>
      <c r="S315">
        <f t="shared" si="100"/>
        <v>-0.22223499997294111</v>
      </c>
      <c r="T315">
        <f t="shared" si="101"/>
        <v>316</v>
      </c>
      <c r="U315">
        <f t="shared" si="102"/>
        <v>609654.86499705445</v>
      </c>
      <c r="V315">
        <f t="shared" si="103"/>
        <v>296</v>
      </c>
      <c r="W315">
        <f t="shared" si="104"/>
        <v>23.982130390567352</v>
      </c>
      <c r="X315">
        <f t="shared" si="105"/>
        <v>185</v>
      </c>
      <c r="Y315">
        <f t="shared" si="106"/>
        <v>250.5</v>
      </c>
      <c r="Z315">
        <v>0.17</v>
      </c>
      <c r="AA315">
        <f t="shared" si="107"/>
        <v>304</v>
      </c>
      <c r="AB315">
        <v>0.14149999999999999</v>
      </c>
      <c r="AC315">
        <f t="shared" si="108"/>
        <v>0.15575</v>
      </c>
      <c r="AD315">
        <f t="shared" si="109"/>
        <v>315</v>
      </c>
      <c r="AE315">
        <v>0.2525</v>
      </c>
      <c r="AF315">
        <f t="shared" si="110"/>
        <v>255</v>
      </c>
      <c r="AG315">
        <v>0.22770000000000001</v>
      </c>
      <c r="AH315">
        <f t="shared" si="111"/>
        <v>268</v>
      </c>
      <c r="AI315">
        <f t="shared" si="112"/>
        <v>283.41666666666669</v>
      </c>
      <c r="AJ315">
        <f>IF(C315=1,(AI315/Z315),REF)</f>
        <v>1667.1568627450981</v>
      </c>
      <c r="AK315">
        <f t="shared" si="113"/>
        <v>304</v>
      </c>
      <c r="AL315">
        <f>IF(B315=1,(AI315/AC315),REF)</f>
        <v>1819.6896736222579</v>
      </c>
      <c r="AM315">
        <f t="shared" si="114"/>
        <v>313</v>
      </c>
      <c r="AN315">
        <f t="shared" si="115"/>
        <v>304</v>
      </c>
      <c r="AO315" t="str">
        <f t="shared" si="116"/>
        <v xml:space="preserve">Utah Tech </v>
      </c>
      <c r="AP315">
        <f t="shared" si="117"/>
        <v>8.448894354313205E-2</v>
      </c>
      <c r="AQ315">
        <f t="shared" si="118"/>
        <v>7.6725018911100243E-2</v>
      </c>
      <c r="AR315">
        <f t="shared" si="119"/>
        <v>0.36521538373912221</v>
      </c>
      <c r="AS315" t="str">
        <f t="shared" si="120"/>
        <v xml:space="preserve">Utah Tech </v>
      </c>
      <c r="AT315">
        <f t="shared" si="121"/>
        <v>314</v>
      </c>
      <c r="AU315">
        <f t="shared" si="122"/>
        <v>311</v>
      </c>
      <c r="AV315">
        <v>316</v>
      </c>
      <c r="AW315" t="str">
        <f t="shared" si="123"/>
        <v xml:space="preserve">Utah Tech </v>
      </c>
      <c r="AX315" t="str">
        <f t="shared" si="124"/>
        <v/>
      </c>
      <c r="AY315">
        <v>314</v>
      </c>
    </row>
    <row r="316" spans="2:51">
      <c r="B316">
        <v>1</v>
      </c>
      <c r="C316">
        <v>1</v>
      </c>
      <c r="D316" t="s">
        <v>319</v>
      </c>
      <c r="E316">
        <v>70.155799999999999</v>
      </c>
      <c r="F316">
        <v>127</v>
      </c>
      <c r="G316">
        <v>69.099400000000003</v>
      </c>
      <c r="H316">
        <v>142</v>
      </c>
      <c r="I316">
        <v>94.529399999999995</v>
      </c>
      <c r="J316">
        <v>292</v>
      </c>
      <c r="K316">
        <v>96.13</v>
      </c>
      <c r="L316">
        <v>280</v>
      </c>
      <c r="M316">
        <v>108.99299999999999</v>
      </c>
      <c r="N316">
        <v>314</v>
      </c>
      <c r="O316">
        <v>109.61199999999999</v>
      </c>
      <c r="P316">
        <v>313</v>
      </c>
      <c r="Q316">
        <v>-13.4817</v>
      </c>
      <c r="R316">
        <v>313</v>
      </c>
      <c r="S316">
        <f t="shared" si="100"/>
        <v>-0.19217227941239354</v>
      </c>
      <c r="T316">
        <f t="shared" si="101"/>
        <v>304</v>
      </c>
      <c r="U316">
        <f t="shared" si="102"/>
        <v>648308.12720102002</v>
      </c>
      <c r="V316">
        <f t="shared" si="103"/>
        <v>264</v>
      </c>
      <c r="W316">
        <f t="shared" si="104"/>
        <v>26.164315772953316</v>
      </c>
      <c r="X316">
        <f t="shared" si="105"/>
        <v>295</v>
      </c>
      <c r="Y316">
        <f t="shared" si="106"/>
        <v>299.5</v>
      </c>
      <c r="Z316">
        <v>0.14099999999999999</v>
      </c>
      <c r="AA316">
        <f t="shared" si="107"/>
        <v>317</v>
      </c>
      <c r="AB316">
        <v>0.21</v>
      </c>
      <c r="AC316">
        <f t="shared" si="108"/>
        <v>0.17549999999999999</v>
      </c>
      <c r="AD316">
        <f t="shared" si="109"/>
        <v>309</v>
      </c>
      <c r="AE316">
        <v>0.14979999999999999</v>
      </c>
      <c r="AF316">
        <f t="shared" si="110"/>
        <v>296</v>
      </c>
      <c r="AG316">
        <v>0.1399</v>
      </c>
      <c r="AH316">
        <f t="shared" si="111"/>
        <v>309</v>
      </c>
      <c r="AI316">
        <f t="shared" si="112"/>
        <v>296.91666666666669</v>
      </c>
      <c r="AJ316">
        <f>IF(C316=1,(AI316/Z316),REF)</f>
        <v>2105.7919621749411</v>
      </c>
      <c r="AK316">
        <f t="shared" si="113"/>
        <v>317</v>
      </c>
      <c r="AL316">
        <f>IF(B316=1,(AI316/AC316),REF)</f>
        <v>1691.8328584995254</v>
      </c>
      <c r="AM316">
        <f t="shared" si="114"/>
        <v>312</v>
      </c>
      <c r="AN316">
        <f t="shared" si="115"/>
        <v>309</v>
      </c>
      <c r="AO316" t="str">
        <f t="shared" si="116"/>
        <v>Tennessee Tech</v>
      </c>
      <c r="AP316">
        <f t="shared" si="117"/>
        <v>6.845830958310109E-2</v>
      </c>
      <c r="AQ316">
        <f t="shared" si="118"/>
        <v>8.7086343688664344E-2</v>
      </c>
      <c r="AR316">
        <f t="shared" si="119"/>
        <v>0.3600228260180019</v>
      </c>
      <c r="AS316" t="str">
        <f t="shared" si="120"/>
        <v>Tennessee Tech</v>
      </c>
      <c r="AT316">
        <f t="shared" si="121"/>
        <v>315</v>
      </c>
      <c r="AU316">
        <f t="shared" si="122"/>
        <v>311</v>
      </c>
      <c r="AV316">
        <v>314</v>
      </c>
      <c r="AW316" t="str">
        <f t="shared" si="123"/>
        <v>Tennessee Tech</v>
      </c>
      <c r="AX316" t="str">
        <f t="shared" si="124"/>
        <v/>
      </c>
      <c r="AY316">
        <v>315</v>
      </c>
    </row>
    <row r="317" spans="2:51">
      <c r="B317">
        <v>1</v>
      </c>
      <c r="C317">
        <v>1</v>
      </c>
      <c r="D317" t="s">
        <v>152</v>
      </c>
      <c r="E317">
        <v>67.174700000000001</v>
      </c>
      <c r="F317">
        <v>270</v>
      </c>
      <c r="G317">
        <v>64.941699999999997</v>
      </c>
      <c r="H317">
        <v>325</v>
      </c>
      <c r="I317">
        <v>96.466200000000001</v>
      </c>
      <c r="J317">
        <v>267</v>
      </c>
      <c r="K317">
        <v>93.175700000000006</v>
      </c>
      <c r="L317">
        <v>311</v>
      </c>
      <c r="M317">
        <v>107.26300000000001</v>
      </c>
      <c r="N317">
        <v>291</v>
      </c>
      <c r="O317">
        <v>112.462</v>
      </c>
      <c r="P317">
        <v>343</v>
      </c>
      <c r="Q317">
        <v>-19.286100000000001</v>
      </c>
      <c r="R317">
        <v>342</v>
      </c>
      <c r="S317">
        <f t="shared" si="100"/>
        <v>-0.28710660412327849</v>
      </c>
      <c r="T317">
        <f t="shared" si="101"/>
        <v>336</v>
      </c>
      <c r="U317">
        <f t="shared" si="102"/>
        <v>583191.33664684463</v>
      </c>
      <c r="V317">
        <f t="shared" si="103"/>
        <v>319</v>
      </c>
      <c r="W317">
        <f t="shared" si="104"/>
        <v>28.471054236763365</v>
      </c>
      <c r="X317">
        <f t="shared" si="105"/>
        <v>337</v>
      </c>
      <c r="Y317">
        <f t="shared" si="106"/>
        <v>336.5</v>
      </c>
      <c r="Z317">
        <v>0.17610000000000001</v>
      </c>
      <c r="AA317">
        <f t="shared" si="107"/>
        <v>299</v>
      </c>
      <c r="AB317">
        <v>0.1047</v>
      </c>
      <c r="AC317">
        <f t="shared" si="108"/>
        <v>0.1404</v>
      </c>
      <c r="AD317">
        <f t="shared" si="109"/>
        <v>323</v>
      </c>
      <c r="AE317">
        <v>0.1389</v>
      </c>
      <c r="AF317">
        <f t="shared" si="110"/>
        <v>303</v>
      </c>
      <c r="AG317">
        <v>0.25119999999999998</v>
      </c>
      <c r="AH317">
        <f t="shared" si="111"/>
        <v>254</v>
      </c>
      <c r="AI317">
        <f t="shared" si="112"/>
        <v>311.91666666666669</v>
      </c>
      <c r="AJ317">
        <f>IF(C317=1,(AI317/Z317),REF)</f>
        <v>1771.2473973121332</v>
      </c>
      <c r="AK317">
        <f t="shared" si="113"/>
        <v>310</v>
      </c>
      <c r="AL317">
        <f>IF(B317=1,(AI317/AC317),REF)</f>
        <v>2221.6286799620134</v>
      </c>
      <c r="AM317">
        <f t="shared" si="114"/>
        <v>323</v>
      </c>
      <c r="AN317">
        <f t="shared" si="115"/>
        <v>310</v>
      </c>
      <c r="AO317" t="str">
        <f t="shared" si="116"/>
        <v>Incarnate Word</v>
      </c>
      <c r="AP317">
        <f t="shared" si="117"/>
        <v>8.6992144734146321E-2</v>
      </c>
      <c r="AQ317">
        <f t="shared" si="118"/>
        <v>6.7796713614674681E-2</v>
      </c>
      <c r="AR317">
        <f t="shared" si="119"/>
        <v>0.35932205978412657</v>
      </c>
      <c r="AS317" t="str">
        <f t="shared" si="120"/>
        <v>Incarnate Word</v>
      </c>
      <c r="AT317">
        <f t="shared" si="121"/>
        <v>316</v>
      </c>
      <c r="AU317">
        <f t="shared" si="122"/>
        <v>316.33333333333331</v>
      </c>
      <c r="AV317">
        <v>317</v>
      </c>
      <c r="AW317" t="str">
        <f t="shared" si="123"/>
        <v>Incarnate Word</v>
      </c>
      <c r="AX317" t="str">
        <f t="shared" si="124"/>
        <v/>
      </c>
      <c r="AY317">
        <v>316</v>
      </c>
    </row>
    <row r="318" spans="2:51">
      <c r="B318">
        <v>1</v>
      </c>
      <c r="C318">
        <v>1</v>
      </c>
      <c r="D318" t="s">
        <v>160</v>
      </c>
      <c r="E318">
        <v>68.325299999999999</v>
      </c>
      <c r="F318">
        <v>209</v>
      </c>
      <c r="G318">
        <v>67.930999999999997</v>
      </c>
      <c r="H318">
        <v>203</v>
      </c>
      <c r="I318">
        <v>95.456699999999998</v>
      </c>
      <c r="J318">
        <v>280</v>
      </c>
      <c r="K318">
        <v>93.184100000000001</v>
      </c>
      <c r="L318">
        <v>310</v>
      </c>
      <c r="M318">
        <v>101.78100000000001</v>
      </c>
      <c r="N318">
        <v>187</v>
      </c>
      <c r="O318">
        <v>105.38200000000001</v>
      </c>
      <c r="P318">
        <v>244</v>
      </c>
      <c r="Q318">
        <v>-12.1974</v>
      </c>
      <c r="R318">
        <v>301</v>
      </c>
      <c r="S318">
        <f t="shared" si="100"/>
        <v>-0.17852684144818984</v>
      </c>
      <c r="T318">
        <f t="shared" si="101"/>
        <v>294</v>
      </c>
      <c r="U318">
        <f t="shared" si="102"/>
        <v>593287.47135419108</v>
      </c>
      <c r="V318">
        <f t="shared" si="103"/>
        <v>310</v>
      </c>
      <c r="W318">
        <f t="shared" si="104"/>
        <v>25.225788566801519</v>
      </c>
      <c r="X318">
        <f t="shared" si="105"/>
        <v>248</v>
      </c>
      <c r="Y318">
        <f t="shared" si="106"/>
        <v>271</v>
      </c>
      <c r="Z318">
        <v>9.7500000000000003E-2</v>
      </c>
      <c r="AA318">
        <f t="shared" si="107"/>
        <v>333</v>
      </c>
      <c r="AB318">
        <v>0.32379999999999998</v>
      </c>
      <c r="AC318">
        <f t="shared" si="108"/>
        <v>0.21065</v>
      </c>
      <c r="AD318">
        <f t="shared" si="109"/>
        <v>287</v>
      </c>
      <c r="AE318">
        <v>0.1091</v>
      </c>
      <c r="AF318">
        <f t="shared" si="110"/>
        <v>319</v>
      </c>
      <c r="AG318">
        <v>0.21460000000000001</v>
      </c>
      <c r="AH318">
        <f t="shared" si="111"/>
        <v>276</v>
      </c>
      <c r="AI318">
        <f t="shared" si="112"/>
        <v>292.83333333333331</v>
      </c>
      <c r="AJ318">
        <f>IF(C318=1,(AI318/Z318),REF)</f>
        <v>3003.4188034188032</v>
      </c>
      <c r="AK318">
        <f t="shared" si="113"/>
        <v>329</v>
      </c>
      <c r="AL318">
        <f>IF(B318=1,(AI318/AC318),REF)</f>
        <v>1390.1416251285702</v>
      </c>
      <c r="AM318">
        <f t="shared" si="114"/>
        <v>293</v>
      </c>
      <c r="AN318">
        <f t="shared" si="115"/>
        <v>287</v>
      </c>
      <c r="AO318" t="str">
        <f t="shared" si="116"/>
        <v>Jacksonville</v>
      </c>
      <c r="AP318">
        <f t="shared" si="117"/>
        <v>4.5686893699994728E-2</v>
      </c>
      <c r="AQ318">
        <f t="shared" si="118"/>
        <v>0.10660172700991379</v>
      </c>
      <c r="AR318">
        <f t="shared" si="119"/>
        <v>0.35698912227428325</v>
      </c>
      <c r="AS318" t="str">
        <f t="shared" si="120"/>
        <v>Jacksonville</v>
      </c>
      <c r="AT318">
        <f t="shared" si="121"/>
        <v>317</v>
      </c>
      <c r="AU318">
        <f t="shared" si="122"/>
        <v>297</v>
      </c>
      <c r="AV318">
        <v>303</v>
      </c>
      <c r="AW318" t="str">
        <f t="shared" si="123"/>
        <v>Jacksonville</v>
      </c>
      <c r="AX318" t="str">
        <f t="shared" si="124"/>
        <v/>
      </c>
      <c r="AY318">
        <v>317</v>
      </c>
    </row>
    <row r="319" spans="2:51">
      <c r="B319">
        <v>1</v>
      </c>
      <c r="C319">
        <v>1</v>
      </c>
      <c r="D319" t="s">
        <v>348</v>
      </c>
      <c r="E319">
        <v>68.695999999999998</v>
      </c>
      <c r="F319">
        <v>191</v>
      </c>
      <c r="G319">
        <v>68.595600000000005</v>
      </c>
      <c r="H319">
        <v>168</v>
      </c>
      <c r="I319">
        <v>95.587599999999995</v>
      </c>
      <c r="J319">
        <v>277</v>
      </c>
      <c r="K319">
        <v>94.833200000000005</v>
      </c>
      <c r="L319">
        <v>295</v>
      </c>
      <c r="M319">
        <v>107.425</v>
      </c>
      <c r="N319">
        <v>295</v>
      </c>
      <c r="O319">
        <v>109.131</v>
      </c>
      <c r="P319">
        <v>312</v>
      </c>
      <c r="Q319">
        <v>-14.2973</v>
      </c>
      <c r="R319">
        <v>319</v>
      </c>
      <c r="S319">
        <f t="shared" si="100"/>
        <v>-0.20813147781530214</v>
      </c>
      <c r="T319">
        <f t="shared" si="101"/>
        <v>310</v>
      </c>
      <c r="U319">
        <f t="shared" si="102"/>
        <v>617806.19764459901</v>
      </c>
      <c r="V319">
        <f t="shared" si="103"/>
        <v>291</v>
      </c>
      <c r="W319">
        <f t="shared" si="104"/>
        <v>26.532951659210205</v>
      </c>
      <c r="X319">
        <f t="shared" si="105"/>
        <v>314</v>
      </c>
      <c r="Y319">
        <f t="shared" si="106"/>
        <v>312</v>
      </c>
      <c r="Z319">
        <v>0.14480000000000001</v>
      </c>
      <c r="AA319">
        <f t="shared" si="107"/>
        <v>316</v>
      </c>
      <c r="AB319">
        <v>0.15090000000000001</v>
      </c>
      <c r="AC319">
        <f t="shared" si="108"/>
        <v>0.14785000000000001</v>
      </c>
      <c r="AD319">
        <f t="shared" si="109"/>
        <v>318</v>
      </c>
      <c r="AE319">
        <v>0.12970000000000001</v>
      </c>
      <c r="AF319">
        <f t="shared" si="110"/>
        <v>311</v>
      </c>
      <c r="AG319">
        <v>0.13600000000000001</v>
      </c>
      <c r="AH319">
        <f t="shared" si="111"/>
        <v>311</v>
      </c>
      <c r="AI319">
        <f t="shared" si="112"/>
        <v>308.83333333333331</v>
      </c>
      <c r="AJ319">
        <f>IF(C319=1,(AI319/Z319),REF)</f>
        <v>2132.8268876611414</v>
      </c>
      <c r="AK319">
        <f t="shared" si="113"/>
        <v>318</v>
      </c>
      <c r="AL319">
        <f>IF(B319=1,(AI319/AC319),REF)</f>
        <v>2088.8287678953893</v>
      </c>
      <c r="AM319">
        <f t="shared" si="114"/>
        <v>318</v>
      </c>
      <c r="AN319">
        <f t="shared" si="115"/>
        <v>318</v>
      </c>
      <c r="AO319" t="str">
        <f t="shared" si="116"/>
        <v>USC Upstate</v>
      </c>
      <c r="AP319">
        <f t="shared" si="117"/>
        <v>7.0213659028915826E-2</v>
      </c>
      <c r="AQ319">
        <f t="shared" si="118"/>
        <v>7.183560053106193E-2</v>
      </c>
      <c r="AR319">
        <f t="shared" si="119"/>
        <v>0.34718710893989174</v>
      </c>
      <c r="AS319" t="str">
        <f t="shared" si="120"/>
        <v>USC Upstate</v>
      </c>
      <c r="AT319">
        <f t="shared" si="121"/>
        <v>318</v>
      </c>
      <c r="AU319">
        <f t="shared" si="122"/>
        <v>318</v>
      </c>
      <c r="AV319">
        <v>319</v>
      </c>
      <c r="AW319" t="str">
        <f t="shared" si="123"/>
        <v>USC Upstate</v>
      </c>
      <c r="AX319" t="str">
        <f t="shared" si="124"/>
        <v/>
      </c>
      <c r="AY319">
        <v>318</v>
      </c>
    </row>
    <row r="320" spans="2:51">
      <c r="B320">
        <v>1</v>
      </c>
      <c r="C320">
        <v>1</v>
      </c>
      <c r="D320" t="s">
        <v>78</v>
      </c>
      <c r="E320">
        <v>73.7864</v>
      </c>
      <c r="F320">
        <v>23</v>
      </c>
      <c r="G320">
        <v>71.140100000000004</v>
      </c>
      <c r="H320">
        <v>59</v>
      </c>
      <c r="I320">
        <v>95.133899999999997</v>
      </c>
      <c r="J320">
        <v>286</v>
      </c>
      <c r="K320">
        <v>97.122699999999995</v>
      </c>
      <c r="L320">
        <v>265</v>
      </c>
      <c r="M320">
        <v>112.35</v>
      </c>
      <c r="N320">
        <v>336</v>
      </c>
      <c r="O320">
        <v>113.696</v>
      </c>
      <c r="P320">
        <v>350</v>
      </c>
      <c r="Q320">
        <v>-16.572900000000001</v>
      </c>
      <c r="R320">
        <v>332</v>
      </c>
      <c r="S320">
        <f t="shared" si="100"/>
        <v>-0.22461185259072136</v>
      </c>
      <c r="T320">
        <f t="shared" si="101"/>
        <v>317</v>
      </c>
      <c r="U320">
        <f t="shared" si="102"/>
        <v>696013.74518396996</v>
      </c>
      <c r="V320">
        <f t="shared" si="103"/>
        <v>205</v>
      </c>
      <c r="W320">
        <f t="shared" si="104"/>
        <v>26.37642764258549</v>
      </c>
      <c r="X320">
        <f t="shared" si="105"/>
        <v>305</v>
      </c>
      <c r="Y320">
        <f t="shared" si="106"/>
        <v>311</v>
      </c>
      <c r="Z320">
        <v>0.1188</v>
      </c>
      <c r="AA320">
        <f t="shared" si="107"/>
        <v>326</v>
      </c>
      <c r="AB320">
        <v>0.21890000000000001</v>
      </c>
      <c r="AC320">
        <f t="shared" si="108"/>
        <v>0.16885</v>
      </c>
      <c r="AD320">
        <f t="shared" si="109"/>
        <v>312</v>
      </c>
      <c r="AE320">
        <v>3.8699999999999998E-2</v>
      </c>
      <c r="AF320">
        <f t="shared" si="110"/>
        <v>336</v>
      </c>
      <c r="AG320">
        <v>0.35210000000000002</v>
      </c>
      <c r="AH320">
        <f t="shared" si="111"/>
        <v>211</v>
      </c>
      <c r="AI320">
        <f t="shared" si="112"/>
        <v>282</v>
      </c>
      <c r="AJ320">
        <f>IF(C320=1,(AI320/Z320),REF)</f>
        <v>2373.7373737373737</v>
      </c>
      <c r="AK320">
        <f t="shared" si="113"/>
        <v>323</v>
      </c>
      <c r="AL320">
        <f>IF(B320=1,(AI320/AC320),REF)</f>
        <v>1670.1214095350904</v>
      </c>
      <c r="AM320">
        <f t="shared" si="114"/>
        <v>310</v>
      </c>
      <c r="AN320">
        <f t="shared" si="115"/>
        <v>310</v>
      </c>
      <c r="AO320" t="str">
        <f t="shared" si="116"/>
        <v>Central Arkansas</v>
      </c>
      <c r="AP320">
        <f t="shared" si="117"/>
        <v>5.6993034205914825E-2</v>
      </c>
      <c r="AQ320">
        <f t="shared" si="118"/>
        <v>8.3894780577245018E-2</v>
      </c>
      <c r="AR320">
        <f t="shared" si="119"/>
        <v>0.34604882184663099</v>
      </c>
      <c r="AS320" t="str">
        <f t="shared" si="120"/>
        <v>Central Arkansas</v>
      </c>
      <c r="AT320">
        <f t="shared" si="121"/>
        <v>319</v>
      </c>
      <c r="AU320">
        <f t="shared" si="122"/>
        <v>313.66666666666669</v>
      </c>
      <c r="AV320">
        <v>318</v>
      </c>
      <c r="AW320" t="str">
        <f t="shared" si="123"/>
        <v>Central Arkansas</v>
      </c>
      <c r="AX320" t="str">
        <f t="shared" si="124"/>
        <v/>
      </c>
      <c r="AY320">
        <v>319</v>
      </c>
    </row>
    <row r="321" spans="2:51">
      <c r="B321">
        <v>1</v>
      </c>
      <c r="C321">
        <v>1</v>
      </c>
      <c r="D321" t="s">
        <v>71</v>
      </c>
      <c r="E321">
        <v>67.923500000000004</v>
      </c>
      <c r="F321">
        <v>232</v>
      </c>
      <c r="G321">
        <v>67.097399999999993</v>
      </c>
      <c r="H321">
        <v>246</v>
      </c>
      <c r="I321">
        <v>87.553100000000001</v>
      </c>
      <c r="J321">
        <v>342</v>
      </c>
      <c r="K321">
        <v>89.352699999999999</v>
      </c>
      <c r="L321">
        <v>346</v>
      </c>
      <c r="M321">
        <v>105.63800000000001</v>
      </c>
      <c r="N321">
        <v>271</v>
      </c>
      <c r="O321">
        <v>106.21899999999999</v>
      </c>
      <c r="P321">
        <v>264</v>
      </c>
      <c r="Q321">
        <v>-16.866199999999999</v>
      </c>
      <c r="R321">
        <v>334</v>
      </c>
      <c r="S321">
        <f t="shared" si="100"/>
        <v>-0.24831317585224547</v>
      </c>
      <c r="T321">
        <f t="shared" si="101"/>
        <v>324</v>
      </c>
      <c r="U321">
        <f t="shared" si="102"/>
        <v>542294.77108342736</v>
      </c>
      <c r="V321">
        <f t="shared" si="103"/>
        <v>338</v>
      </c>
      <c r="W321">
        <f t="shared" si="104"/>
        <v>25.698245702152267</v>
      </c>
      <c r="X321">
        <f t="shared" si="105"/>
        <v>277</v>
      </c>
      <c r="Y321">
        <f t="shared" si="106"/>
        <v>300.5</v>
      </c>
      <c r="Z321">
        <v>0.14749999999999999</v>
      </c>
      <c r="AA321">
        <f t="shared" si="107"/>
        <v>315</v>
      </c>
      <c r="AB321">
        <v>0.13519999999999999</v>
      </c>
      <c r="AC321">
        <f t="shared" si="108"/>
        <v>0.14134999999999998</v>
      </c>
      <c r="AD321">
        <f t="shared" si="109"/>
        <v>322</v>
      </c>
      <c r="AE321">
        <v>0.2344</v>
      </c>
      <c r="AF321">
        <f t="shared" si="110"/>
        <v>263</v>
      </c>
      <c r="AG321">
        <v>0.13850000000000001</v>
      </c>
      <c r="AH321">
        <f t="shared" si="111"/>
        <v>310</v>
      </c>
      <c r="AI321">
        <f t="shared" si="112"/>
        <v>309.58333333333331</v>
      </c>
      <c r="AJ321">
        <f>IF(C321=1,(AI321/Z321),REF)</f>
        <v>2098.870056497175</v>
      </c>
      <c r="AK321">
        <f t="shared" si="113"/>
        <v>316</v>
      </c>
      <c r="AL321">
        <f>IF(B321=1,(AI321/AC321),REF)</f>
        <v>2190.1898361042331</v>
      </c>
      <c r="AM321">
        <f t="shared" si="114"/>
        <v>321</v>
      </c>
      <c r="AN321">
        <f t="shared" si="115"/>
        <v>316</v>
      </c>
      <c r="AO321" t="str">
        <f t="shared" si="116"/>
        <v>Cal Poly</v>
      </c>
      <c r="AP321">
        <f t="shared" si="117"/>
        <v>7.1637771912749323E-2</v>
      </c>
      <c r="AQ321">
        <f t="shared" si="118"/>
        <v>6.8352801431341662E-2</v>
      </c>
      <c r="AR321">
        <f t="shared" si="119"/>
        <v>0.34516560970999993</v>
      </c>
      <c r="AS321" t="str">
        <f t="shared" si="120"/>
        <v>Cal Poly</v>
      </c>
      <c r="AT321">
        <f t="shared" si="121"/>
        <v>320</v>
      </c>
      <c r="AU321">
        <f t="shared" si="122"/>
        <v>319.33333333333331</v>
      </c>
      <c r="AV321">
        <v>321</v>
      </c>
      <c r="AW321" t="str">
        <f t="shared" si="123"/>
        <v>Cal Poly</v>
      </c>
      <c r="AX321" t="str">
        <f t="shared" si="124"/>
        <v/>
      </c>
      <c r="AY321">
        <v>320</v>
      </c>
    </row>
    <row r="322" spans="2:51">
      <c r="B322">
        <v>1</v>
      </c>
      <c r="C322">
        <v>1</v>
      </c>
      <c r="D322" t="s">
        <v>82</v>
      </c>
      <c r="E322">
        <v>70.175600000000003</v>
      </c>
      <c r="F322">
        <v>125</v>
      </c>
      <c r="G322">
        <v>69.887500000000003</v>
      </c>
      <c r="H322">
        <v>107</v>
      </c>
      <c r="I322">
        <v>91.000900000000001</v>
      </c>
      <c r="J322">
        <v>329</v>
      </c>
      <c r="K322">
        <v>89.9024</v>
      </c>
      <c r="L322">
        <v>342</v>
      </c>
      <c r="M322">
        <v>105.68300000000001</v>
      </c>
      <c r="N322">
        <v>272</v>
      </c>
      <c r="O322">
        <v>107.98</v>
      </c>
      <c r="P322">
        <v>291</v>
      </c>
      <c r="Q322">
        <v>-18.077400000000001</v>
      </c>
      <c r="R322">
        <v>337</v>
      </c>
      <c r="S322">
        <f t="shared" ref="S322:S347" si="125">(K322-O322)/E322</f>
        <v>-0.25760520750802279</v>
      </c>
      <c r="T322">
        <f t="shared" ref="T322:T347" si="126">RANK(S322,S:S,0)</f>
        <v>329</v>
      </c>
      <c r="U322">
        <f t="shared" ref="U322:U347" si="127">(K322^2)*E322</f>
        <v>567190.18353512348</v>
      </c>
      <c r="V322">
        <f t="shared" ref="V322:V347" si="128">RANK(U322,U:U,0)</f>
        <v>328</v>
      </c>
      <c r="W322">
        <f t="shared" ref="W322:W347" si="129">O322^1.6/E322</f>
        <v>25.536606388426264</v>
      </c>
      <c r="X322">
        <f t="shared" ref="X322:X347" si="130">RANK(W322,W:W,1)</f>
        <v>267</v>
      </c>
      <c r="Y322">
        <f t="shared" ref="Y322:Y347" si="131">AVERAGE(X322,T322)</f>
        <v>298</v>
      </c>
      <c r="Z322">
        <v>0.16159999999999999</v>
      </c>
      <c r="AA322">
        <f t="shared" ref="AA322:AA347" si="132">RANK(Z322,Z:Z,0)</f>
        <v>308</v>
      </c>
      <c r="AB322">
        <v>8.3000000000000004E-2</v>
      </c>
      <c r="AC322">
        <f t="shared" ref="AC322:AC347" si="133">(Z322+AB322)/2</f>
        <v>0.12229999999999999</v>
      </c>
      <c r="AD322">
        <f t="shared" ref="AD322:AD347" si="134">RANK(AC322,AC:AC,0)</f>
        <v>326</v>
      </c>
      <c r="AE322">
        <v>0.30059999999999998</v>
      </c>
      <c r="AF322">
        <f t="shared" ref="AF322:AF347" si="135">RANK(AE322,AE:AE,0)</f>
        <v>242</v>
      </c>
      <c r="AG322">
        <v>7.3200000000000001E-2</v>
      </c>
      <c r="AH322">
        <f t="shared" ref="AH322:AH347" si="136">RANK(AG322,AG:AG,0)</f>
        <v>332</v>
      </c>
      <c r="AI322">
        <f t="shared" ref="AI322:AI347" si="137">(T322+V322+(AD322)+AF322+AH322+Y322)/6</f>
        <v>309.16666666666669</v>
      </c>
      <c r="AJ322">
        <f>IF(C322=1,(AI322/Z322),REF)</f>
        <v>1913.1600660066008</v>
      </c>
      <c r="AK322">
        <f t="shared" ref="AK322:AK347" si="138">RANK(AJ322,AJ:AJ,1)</f>
        <v>314</v>
      </c>
      <c r="AL322">
        <f>IF(B322=1,(AI322/AC322),REF)</f>
        <v>2527.9367675115836</v>
      </c>
      <c r="AM322">
        <f t="shared" ref="AM322:AM347" si="139">RANK(AL322,AL:AL,1)</f>
        <v>327</v>
      </c>
      <c r="AN322">
        <f t="shared" ref="AN322:AN347" si="140">MIN(AK322,AM322,AD322)</f>
        <v>314</v>
      </c>
      <c r="AO322" t="str">
        <f t="shared" ref="AO322:AO347" si="141">D322</f>
        <v>Charleston Southern</v>
      </c>
      <c r="AP322">
        <f t="shared" ref="AP322:AP347" si="142">(Z322*(($BD$2)/((AJ322)))^(1/10))</f>
        <v>7.9216350485677073E-2</v>
      </c>
      <c r="AQ322">
        <f t="shared" ref="AQ322:AQ347" si="143">(AC322*(($BC$2)/((AL322)))^(1/10))</f>
        <v>5.8298652708223125E-2</v>
      </c>
      <c r="AR322">
        <f t="shared" ref="AR322:AR347" si="144">((AP322+AQ322)/2)^(1/2.5)</f>
        <v>0.34271099275905192</v>
      </c>
      <c r="AS322" t="str">
        <f t="shared" ref="AS322:AS347" si="145">AO322</f>
        <v>Charleston Southern</v>
      </c>
      <c r="AT322">
        <f t="shared" ref="AT322:AT347" si="146">RANK(AR322,AR:AR)</f>
        <v>321</v>
      </c>
      <c r="AU322">
        <f t="shared" ref="AU322:AU347" si="147">(AT322+AN322+AD322)/3</f>
        <v>320.33333333333331</v>
      </c>
      <c r="AV322">
        <v>323</v>
      </c>
      <c r="AW322" t="str">
        <f t="shared" ref="AW322:AW347" si="148">AS322</f>
        <v>Charleston Southern</v>
      </c>
      <c r="AX322" t="str">
        <f t="shared" ref="AX322:AX347" si="149">IF(OR(((RANK(Z322,Z:Z,0))&lt;17),(RANK(AB322,AB:AB,0)&lt;17)),"y","")</f>
        <v/>
      </c>
      <c r="AY322">
        <v>321</v>
      </c>
    </row>
    <row r="323" spans="2:51">
      <c r="B323">
        <v>1</v>
      </c>
      <c r="C323">
        <v>1</v>
      </c>
      <c r="D323" t="s">
        <v>285</v>
      </c>
      <c r="E323">
        <v>71.657899999999998</v>
      </c>
      <c r="F323">
        <v>73</v>
      </c>
      <c r="G323">
        <v>72.050799999999995</v>
      </c>
      <c r="H323">
        <v>39</v>
      </c>
      <c r="I323">
        <v>89.778499999999994</v>
      </c>
      <c r="J323">
        <v>334</v>
      </c>
      <c r="K323">
        <v>95.769099999999995</v>
      </c>
      <c r="L323">
        <v>282</v>
      </c>
      <c r="M323">
        <v>114.633</v>
      </c>
      <c r="N323">
        <v>342</v>
      </c>
      <c r="O323">
        <v>111.971</v>
      </c>
      <c r="P323">
        <v>337</v>
      </c>
      <c r="Q323">
        <v>-16.201799999999999</v>
      </c>
      <c r="R323">
        <v>330</v>
      </c>
      <c r="S323">
        <f t="shared" si="125"/>
        <v>-0.22610068115309001</v>
      </c>
      <c r="T323">
        <f t="shared" si="126"/>
        <v>319</v>
      </c>
      <c r="U323">
        <f t="shared" si="127"/>
        <v>657226.23147820332</v>
      </c>
      <c r="V323">
        <f t="shared" si="128"/>
        <v>255</v>
      </c>
      <c r="W323">
        <f t="shared" si="129"/>
        <v>26.503596700182612</v>
      </c>
      <c r="X323">
        <f t="shared" si="130"/>
        <v>312</v>
      </c>
      <c r="Y323">
        <f t="shared" si="131"/>
        <v>315.5</v>
      </c>
      <c r="Z323">
        <v>0.13100000000000001</v>
      </c>
      <c r="AA323">
        <f t="shared" si="132"/>
        <v>319</v>
      </c>
      <c r="AB323">
        <v>0.16839999999999999</v>
      </c>
      <c r="AC323">
        <f t="shared" si="133"/>
        <v>0.1497</v>
      </c>
      <c r="AD323">
        <f t="shared" si="134"/>
        <v>316</v>
      </c>
      <c r="AE323">
        <v>0.1376</v>
      </c>
      <c r="AF323">
        <f t="shared" si="135"/>
        <v>305</v>
      </c>
      <c r="AG323">
        <v>7.7200000000000005E-2</v>
      </c>
      <c r="AH323">
        <f t="shared" si="136"/>
        <v>330</v>
      </c>
      <c r="AI323">
        <f t="shared" si="137"/>
        <v>306.75</v>
      </c>
      <c r="AJ323">
        <f>IF(C323=1,(AI323/Z323),REF)</f>
        <v>2341.6030534351144</v>
      </c>
      <c r="AK323">
        <f t="shared" si="138"/>
        <v>320</v>
      </c>
      <c r="AL323">
        <f>IF(B323=1,(AI323/AC323),REF)</f>
        <v>2049.0981963927857</v>
      </c>
      <c r="AM323">
        <f t="shared" si="139"/>
        <v>317</v>
      </c>
      <c r="AN323">
        <f t="shared" si="140"/>
        <v>316</v>
      </c>
      <c r="AO323" t="str">
        <f t="shared" si="141"/>
        <v>San Jose St.</v>
      </c>
      <c r="AP323">
        <f t="shared" si="142"/>
        <v>6.2931570912792612E-2</v>
      </c>
      <c r="AQ323">
        <f t="shared" si="143"/>
        <v>7.2874267945934518E-2</v>
      </c>
      <c r="AR323">
        <f t="shared" si="144"/>
        <v>0.34100078497184866</v>
      </c>
      <c r="AS323" t="str">
        <f t="shared" si="145"/>
        <v>San Jose St.</v>
      </c>
      <c r="AT323">
        <f t="shared" si="146"/>
        <v>322</v>
      </c>
      <c r="AU323">
        <f t="shared" si="147"/>
        <v>318</v>
      </c>
      <c r="AV323">
        <v>320</v>
      </c>
      <c r="AW323" t="str">
        <f t="shared" si="148"/>
        <v>San Jose St.</v>
      </c>
      <c r="AX323" t="str">
        <f t="shared" si="149"/>
        <v/>
      </c>
      <c r="AY323">
        <v>322</v>
      </c>
    </row>
    <row r="324" spans="2:51">
      <c r="B324">
        <v>1</v>
      </c>
      <c r="C324">
        <v>1</v>
      </c>
      <c r="D324" t="s">
        <v>146</v>
      </c>
      <c r="E324">
        <v>73.131200000000007</v>
      </c>
      <c r="F324">
        <v>32</v>
      </c>
      <c r="G324">
        <v>69.944500000000005</v>
      </c>
      <c r="H324">
        <v>103</v>
      </c>
      <c r="I324">
        <v>99.747100000000003</v>
      </c>
      <c r="J324">
        <v>198</v>
      </c>
      <c r="K324">
        <v>98.254400000000004</v>
      </c>
      <c r="L324">
        <v>244</v>
      </c>
      <c r="M324">
        <v>116.80800000000001</v>
      </c>
      <c r="N324">
        <v>344</v>
      </c>
      <c r="O324">
        <v>111.85899999999999</v>
      </c>
      <c r="P324">
        <v>336</v>
      </c>
      <c r="Q324">
        <v>-13.604900000000001</v>
      </c>
      <c r="R324">
        <v>314</v>
      </c>
      <c r="S324">
        <f t="shared" si="125"/>
        <v>-0.18603003916249139</v>
      </c>
      <c r="T324">
        <f t="shared" si="126"/>
        <v>301</v>
      </c>
      <c r="U324">
        <f t="shared" si="127"/>
        <v>706003.27495134016</v>
      </c>
      <c r="V324">
        <f t="shared" si="128"/>
        <v>186</v>
      </c>
      <c r="W324">
        <f t="shared" si="129"/>
        <v>25.928105922575714</v>
      </c>
      <c r="X324">
        <f t="shared" si="130"/>
        <v>282</v>
      </c>
      <c r="Y324">
        <f t="shared" si="131"/>
        <v>291.5</v>
      </c>
      <c r="Z324">
        <v>0.1588</v>
      </c>
      <c r="AA324">
        <f t="shared" si="132"/>
        <v>310</v>
      </c>
      <c r="AB324">
        <v>7.4999999999999997E-2</v>
      </c>
      <c r="AC324">
        <f t="shared" si="133"/>
        <v>0.1169</v>
      </c>
      <c r="AD324">
        <f t="shared" si="134"/>
        <v>328</v>
      </c>
      <c r="AE324">
        <v>7.4999999999999997E-2</v>
      </c>
      <c r="AF324">
        <f t="shared" si="135"/>
        <v>328</v>
      </c>
      <c r="AG324">
        <v>0.11119999999999999</v>
      </c>
      <c r="AH324">
        <f t="shared" si="136"/>
        <v>319</v>
      </c>
      <c r="AI324">
        <f t="shared" si="137"/>
        <v>292.25</v>
      </c>
      <c r="AJ324">
        <f>IF(C324=1,(AI324/Z324),REF)</f>
        <v>1840.3652392947104</v>
      </c>
      <c r="AK324">
        <f t="shared" si="138"/>
        <v>313</v>
      </c>
      <c r="AL324">
        <f>IF(B324=1,(AI324/AC324),REF)</f>
        <v>2500</v>
      </c>
      <c r="AM324">
        <f t="shared" si="139"/>
        <v>326</v>
      </c>
      <c r="AN324">
        <f t="shared" si="140"/>
        <v>313</v>
      </c>
      <c r="AO324" t="str">
        <f t="shared" si="141"/>
        <v>Howard</v>
      </c>
      <c r="AP324">
        <f t="shared" si="142"/>
        <v>7.8146350458097591E-2</v>
      </c>
      <c r="AQ324">
        <f t="shared" si="143"/>
        <v>5.578650991497347E-2</v>
      </c>
      <c r="AR324">
        <f t="shared" si="144"/>
        <v>0.33911176663229042</v>
      </c>
      <c r="AS324" t="str">
        <f t="shared" si="145"/>
        <v>Howard</v>
      </c>
      <c r="AT324">
        <f t="shared" si="146"/>
        <v>323</v>
      </c>
      <c r="AU324">
        <f t="shared" si="147"/>
        <v>321.33333333333331</v>
      </c>
      <c r="AV324">
        <v>325</v>
      </c>
      <c r="AW324" t="str">
        <f t="shared" si="148"/>
        <v>Howard</v>
      </c>
      <c r="AX324" t="str">
        <f t="shared" si="149"/>
        <v/>
      </c>
      <c r="AY324">
        <v>323</v>
      </c>
    </row>
    <row r="325" spans="2:51">
      <c r="B325">
        <v>1</v>
      </c>
      <c r="C325">
        <v>1</v>
      </c>
      <c r="D325" t="s">
        <v>165</v>
      </c>
      <c r="E325">
        <v>69.3292</v>
      </c>
      <c r="F325">
        <v>171</v>
      </c>
      <c r="G325">
        <v>69.6755</v>
      </c>
      <c r="H325">
        <v>112</v>
      </c>
      <c r="I325">
        <v>89.564800000000005</v>
      </c>
      <c r="J325">
        <v>335</v>
      </c>
      <c r="K325">
        <v>87.290300000000002</v>
      </c>
      <c r="L325">
        <v>350</v>
      </c>
      <c r="M325">
        <v>105.383</v>
      </c>
      <c r="N325">
        <v>267</v>
      </c>
      <c r="O325">
        <v>105.221</v>
      </c>
      <c r="P325">
        <v>240</v>
      </c>
      <c r="Q325">
        <v>-17.930499999999999</v>
      </c>
      <c r="R325">
        <v>336</v>
      </c>
      <c r="S325">
        <f t="shared" si="125"/>
        <v>-0.25863128378807199</v>
      </c>
      <c r="T325">
        <f t="shared" si="126"/>
        <v>330</v>
      </c>
      <c r="U325">
        <f t="shared" si="127"/>
        <v>528260.52787148044</v>
      </c>
      <c r="V325">
        <f t="shared" si="128"/>
        <v>341</v>
      </c>
      <c r="W325">
        <f t="shared" si="129"/>
        <v>24.799772168508067</v>
      </c>
      <c r="X325">
        <f t="shared" si="130"/>
        <v>230</v>
      </c>
      <c r="Y325">
        <f t="shared" si="131"/>
        <v>280</v>
      </c>
      <c r="Z325">
        <v>0.12</v>
      </c>
      <c r="AA325">
        <f t="shared" si="132"/>
        <v>325</v>
      </c>
      <c r="AB325">
        <v>0.17330000000000001</v>
      </c>
      <c r="AC325">
        <f t="shared" si="133"/>
        <v>0.14665</v>
      </c>
      <c r="AD325">
        <f t="shared" si="134"/>
        <v>320</v>
      </c>
      <c r="AE325">
        <v>0.1615</v>
      </c>
      <c r="AF325">
        <f t="shared" si="135"/>
        <v>290</v>
      </c>
      <c r="AG325">
        <v>0.15540000000000001</v>
      </c>
      <c r="AH325">
        <f t="shared" si="136"/>
        <v>303</v>
      </c>
      <c r="AI325">
        <f t="shared" si="137"/>
        <v>310.66666666666669</v>
      </c>
      <c r="AJ325">
        <f>IF(C325=1,(AI325/Z325),REF)</f>
        <v>2588.8888888888891</v>
      </c>
      <c r="AK325">
        <f t="shared" si="138"/>
        <v>328</v>
      </c>
      <c r="AL325">
        <f>IF(B325=1,(AI325/AC325),REF)</f>
        <v>2118.4225480168202</v>
      </c>
      <c r="AM325">
        <f t="shared" si="139"/>
        <v>319</v>
      </c>
      <c r="AN325">
        <f t="shared" si="140"/>
        <v>319</v>
      </c>
      <c r="AO325" t="str">
        <f t="shared" si="141"/>
        <v>Kennesaw St.</v>
      </c>
      <c r="AP325">
        <f t="shared" si="142"/>
        <v>5.7071397823223104E-2</v>
      </c>
      <c r="AQ325">
        <f t="shared" si="143"/>
        <v>7.1152389605801489E-2</v>
      </c>
      <c r="AR325">
        <f t="shared" si="144"/>
        <v>0.33325405459863477</v>
      </c>
      <c r="AS325" t="str">
        <f t="shared" si="145"/>
        <v>Kennesaw St.</v>
      </c>
      <c r="AT325">
        <f t="shared" si="146"/>
        <v>324</v>
      </c>
      <c r="AU325">
        <f t="shared" si="147"/>
        <v>321</v>
      </c>
      <c r="AV325">
        <v>324</v>
      </c>
      <c r="AW325" t="str">
        <f t="shared" si="148"/>
        <v>Kennesaw St.</v>
      </c>
      <c r="AX325" t="str">
        <f t="shared" si="149"/>
        <v/>
      </c>
      <c r="AY325">
        <v>324</v>
      </c>
    </row>
    <row r="326" spans="2:51">
      <c r="B326">
        <v>1</v>
      </c>
      <c r="C326">
        <v>1</v>
      </c>
      <c r="D326" t="s">
        <v>318</v>
      </c>
      <c r="E326">
        <v>72.301000000000002</v>
      </c>
      <c r="F326">
        <v>50</v>
      </c>
      <c r="G326">
        <v>71.470200000000006</v>
      </c>
      <c r="H326">
        <v>48</v>
      </c>
      <c r="I326">
        <v>92.171599999999998</v>
      </c>
      <c r="J326">
        <v>318</v>
      </c>
      <c r="K326">
        <v>90.280199999999994</v>
      </c>
      <c r="L326">
        <v>339</v>
      </c>
      <c r="M326">
        <v>101.56100000000001</v>
      </c>
      <c r="N326">
        <v>177</v>
      </c>
      <c r="O326">
        <v>104.53400000000001</v>
      </c>
      <c r="P326">
        <v>223</v>
      </c>
      <c r="Q326">
        <v>-14.253500000000001</v>
      </c>
      <c r="R326">
        <v>318</v>
      </c>
      <c r="S326">
        <f t="shared" si="125"/>
        <v>-0.1971452677003086</v>
      </c>
      <c r="T326">
        <f t="shared" si="126"/>
        <v>306</v>
      </c>
      <c r="U326">
        <f t="shared" si="127"/>
        <v>589290.3497350039</v>
      </c>
      <c r="V326">
        <f t="shared" si="128"/>
        <v>314</v>
      </c>
      <c r="W326">
        <f t="shared" si="129"/>
        <v>23.532485856387513</v>
      </c>
      <c r="X326">
        <f t="shared" si="130"/>
        <v>167</v>
      </c>
      <c r="Y326">
        <f t="shared" si="131"/>
        <v>236.5</v>
      </c>
      <c r="Z326">
        <v>0.1123</v>
      </c>
      <c r="AA326">
        <f t="shared" si="132"/>
        <v>328</v>
      </c>
      <c r="AB326">
        <v>0.18659999999999999</v>
      </c>
      <c r="AC326">
        <f t="shared" si="133"/>
        <v>0.14945</v>
      </c>
      <c r="AD326">
        <f t="shared" si="134"/>
        <v>317</v>
      </c>
      <c r="AE326">
        <v>8.0199999999999994E-2</v>
      </c>
      <c r="AF326">
        <f t="shared" si="135"/>
        <v>326</v>
      </c>
      <c r="AG326">
        <v>0.33110000000000001</v>
      </c>
      <c r="AH326">
        <f t="shared" si="136"/>
        <v>218</v>
      </c>
      <c r="AI326">
        <f t="shared" si="137"/>
        <v>286.25</v>
      </c>
      <c r="AJ326">
        <f>IF(C326=1,(AI326/Z326),REF)</f>
        <v>2548.9759572573466</v>
      </c>
      <c r="AK326">
        <f t="shared" si="138"/>
        <v>326</v>
      </c>
      <c r="AL326">
        <f>IF(B326=1,(AI326/AC326),REF)</f>
        <v>1915.3563064570089</v>
      </c>
      <c r="AM326">
        <f t="shared" si="139"/>
        <v>316</v>
      </c>
      <c r="AN326">
        <f t="shared" si="140"/>
        <v>316</v>
      </c>
      <c r="AO326" t="str">
        <f t="shared" si="141"/>
        <v>Tennessee St.</v>
      </c>
      <c r="AP326">
        <f t="shared" si="142"/>
        <v>5.3492363497923724E-2</v>
      </c>
      <c r="AQ326">
        <f t="shared" si="143"/>
        <v>7.3245280016662473E-2</v>
      </c>
      <c r="AR326">
        <f t="shared" si="144"/>
        <v>0.33170365186268858</v>
      </c>
      <c r="AS326" t="str">
        <f t="shared" si="145"/>
        <v>Tennessee St.</v>
      </c>
      <c r="AT326">
        <f t="shared" si="146"/>
        <v>325</v>
      </c>
      <c r="AU326">
        <f t="shared" si="147"/>
        <v>319.33333333333331</v>
      </c>
      <c r="AV326">
        <v>322</v>
      </c>
      <c r="AW326" t="str">
        <f t="shared" si="148"/>
        <v>Tennessee St.</v>
      </c>
      <c r="AX326" t="str">
        <f t="shared" si="149"/>
        <v/>
      </c>
      <c r="AY326">
        <v>325</v>
      </c>
    </row>
    <row r="327" spans="2:51">
      <c r="B327">
        <v>1</v>
      </c>
      <c r="C327">
        <v>1</v>
      </c>
      <c r="D327" t="s">
        <v>240</v>
      </c>
      <c r="E327">
        <v>67.474599999999995</v>
      </c>
      <c r="F327">
        <v>254</v>
      </c>
      <c r="G327">
        <v>65.672200000000004</v>
      </c>
      <c r="H327">
        <v>311</v>
      </c>
      <c r="I327">
        <v>91.927800000000005</v>
      </c>
      <c r="J327">
        <v>320</v>
      </c>
      <c r="K327">
        <v>93.563900000000004</v>
      </c>
      <c r="L327">
        <v>306</v>
      </c>
      <c r="M327">
        <v>113.64400000000001</v>
      </c>
      <c r="N327">
        <v>341</v>
      </c>
      <c r="O327">
        <v>110.57299999999999</v>
      </c>
      <c r="P327">
        <v>323</v>
      </c>
      <c r="Q327">
        <v>-17.0092</v>
      </c>
      <c r="R327">
        <v>335</v>
      </c>
      <c r="S327">
        <f t="shared" si="125"/>
        <v>-0.25208152401051642</v>
      </c>
      <c r="T327">
        <f t="shared" si="126"/>
        <v>326</v>
      </c>
      <c r="U327">
        <f t="shared" si="127"/>
        <v>590686.3716007414</v>
      </c>
      <c r="V327">
        <f t="shared" si="128"/>
        <v>312</v>
      </c>
      <c r="W327">
        <f t="shared" si="129"/>
        <v>27.586603303955584</v>
      </c>
      <c r="X327">
        <f t="shared" si="130"/>
        <v>329</v>
      </c>
      <c r="Y327">
        <f t="shared" si="131"/>
        <v>327.5</v>
      </c>
      <c r="Z327">
        <v>0.12559999999999999</v>
      </c>
      <c r="AA327">
        <f t="shared" si="132"/>
        <v>321</v>
      </c>
      <c r="AB327">
        <v>0.1101</v>
      </c>
      <c r="AC327">
        <f t="shared" si="133"/>
        <v>0.11785</v>
      </c>
      <c r="AD327">
        <f t="shared" si="134"/>
        <v>327</v>
      </c>
      <c r="AE327">
        <v>0.1424</v>
      </c>
      <c r="AF327">
        <f t="shared" si="135"/>
        <v>298</v>
      </c>
      <c r="AG327">
        <v>5.1400000000000001E-2</v>
      </c>
      <c r="AH327">
        <f t="shared" si="136"/>
        <v>337</v>
      </c>
      <c r="AI327">
        <f t="shared" si="137"/>
        <v>321.25</v>
      </c>
      <c r="AJ327">
        <f>IF(C327=1,(AI327/Z327),REF)</f>
        <v>2557.7229299363062</v>
      </c>
      <c r="AK327">
        <f t="shared" si="138"/>
        <v>327</v>
      </c>
      <c r="AL327">
        <f>IF(B327=1,(AI327/AC327),REF)</f>
        <v>2725.922783198982</v>
      </c>
      <c r="AM327">
        <f t="shared" si="139"/>
        <v>328</v>
      </c>
      <c r="AN327">
        <f t="shared" si="140"/>
        <v>327</v>
      </c>
      <c r="AO327" t="str">
        <f t="shared" si="141"/>
        <v>Northern Illinois</v>
      </c>
      <c r="AP327">
        <f t="shared" si="142"/>
        <v>5.9807120677473763E-2</v>
      </c>
      <c r="AQ327">
        <f t="shared" si="143"/>
        <v>5.5755397164041529E-2</v>
      </c>
      <c r="AR327">
        <f t="shared" si="144"/>
        <v>0.31967950932975531</v>
      </c>
      <c r="AS327" t="str">
        <f t="shared" si="145"/>
        <v>Northern Illinois</v>
      </c>
      <c r="AT327">
        <f t="shared" si="146"/>
        <v>326</v>
      </c>
      <c r="AU327">
        <f t="shared" si="147"/>
        <v>326.66666666666669</v>
      </c>
      <c r="AV327">
        <v>327</v>
      </c>
      <c r="AW327" t="str">
        <f t="shared" si="148"/>
        <v>Northern Illinois</v>
      </c>
      <c r="AX327" t="str">
        <f t="shared" si="149"/>
        <v/>
      </c>
      <c r="AY327">
        <v>326</v>
      </c>
    </row>
    <row r="328" spans="2:51">
      <c r="B328">
        <v>1</v>
      </c>
      <c r="C328">
        <v>1</v>
      </c>
      <c r="D328" t="s">
        <v>262</v>
      </c>
      <c r="E328">
        <v>66.293999999999997</v>
      </c>
      <c r="F328">
        <v>297</v>
      </c>
      <c r="G328">
        <v>66.041799999999995</v>
      </c>
      <c r="H328">
        <v>300</v>
      </c>
      <c r="I328">
        <v>94.523399999999995</v>
      </c>
      <c r="J328">
        <v>293</v>
      </c>
      <c r="K328">
        <v>90.660899999999998</v>
      </c>
      <c r="L328">
        <v>336</v>
      </c>
      <c r="M328">
        <v>102.104</v>
      </c>
      <c r="N328">
        <v>192</v>
      </c>
      <c r="O328">
        <v>105.721</v>
      </c>
      <c r="P328">
        <v>253</v>
      </c>
      <c r="Q328">
        <v>-15.0601</v>
      </c>
      <c r="R328">
        <v>324</v>
      </c>
      <c r="S328">
        <f t="shared" si="125"/>
        <v>-0.2271713880592513</v>
      </c>
      <c r="T328">
        <f t="shared" si="126"/>
        <v>320</v>
      </c>
      <c r="U328">
        <f t="shared" si="127"/>
        <v>544896.82330537017</v>
      </c>
      <c r="V328">
        <f t="shared" si="128"/>
        <v>336</v>
      </c>
      <c r="W328">
        <f t="shared" si="129"/>
        <v>26.132670699077419</v>
      </c>
      <c r="X328">
        <f t="shared" si="130"/>
        <v>293</v>
      </c>
      <c r="Y328">
        <f t="shared" si="131"/>
        <v>306.5</v>
      </c>
      <c r="Z328">
        <v>9.1899999999999996E-2</v>
      </c>
      <c r="AA328">
        <f t="shared" si="132"/>
        <v>334</v>
      </c>
      <c r="AB328">
        <v>0.19270000000000001</v>
      </c>
      <c r="AC328">
        <f t="shared" si="133"/>
        <v>0.14230000000000001</v>
      </c>
      <c r="AD328">
        <f t="shared" si="134"/>
        <v>321</v>
      </c>
      <c r="AE328">
        <v>0.13689999999999999</v>
      </c>
      <c r="AF328">
        <f t="shared" si="135"/>
        <v>306</v>
      </c>
      <c r="AG328">
        <v>8.6099999999999996E-2</v>
      </c>
      <c r="AH328">
        <f t="shared" si="136"/>
        <v>327</v>
      </c>
      <c r="AI328">
        <f t="shared" si="137"/>
        <v>319.41666666666669</v>
      </c>
      <c r="AJ328">
        <f>IF(C328=1,(AI328/Z328),REF)</f>
        <v>3475.6982227058402</v>
      </c>
      <c r="AK328">
        <f t="shared" si="138"/>
        <v>334</v>
      </c>
      <c r="AL328">
        <f>IF(B328=1,(AI328/AC328),REF)</f>
        <v>2244.670883110799</v>
      </c>
      <c r="AM328">
        <f t="shared" si="139"/>
        <v>324</v>
      </c>
      <c r="AN328">
        <f t="shared" si="140"/>
        <v>321</v>
      </c>
      <c r="AO328" t="str">
        <f t="shared" si="141"/>
        <v>Presbyterian</v>
      </c>
      <c r="AP328">
        <f t="shared" si="142"/>
        <v>4.2438488735031678E-2</v>
      </c>
      <c r="AQ328">
        <f t="shared" si="143"/>
        <v>6.8643325409788639E-2</v>
      </c>
      <c r="AR328">
        <f t="shared" si="144"/>
        <v>0.31466264379249576</v>
      </c>
      <c r="AS328" t="str">
        <f t="shared" si="145"/>
        <v>Presbyterian</v>
      </c>
      <c r="AT328">
        <f t="shared" si="146"/>
        <v>327</v>
      </c>
      <c r="AU328">
        <f t="shared" si="147"/>
        <v>323</v>
      </c>
      <c r="AV328">
        <v>326</v>
      </c>
      <c r="AW328" t="str">
        <f t="shared" si="148"/>
        <v>Presbyterian</v>
      </c>
      <c r="AX328" t="str">
        <f t="shared" si="149"/>
        <v/>
      </c>
      <c r="AY328">
        <v>327</v>
      </c>
    </row>
    <row r="329" spans="2:51">
      <c r="B329">
        <v>1</v>
      </c>
      <c r="C329">
        <v>1</v>
      </c>
      <c r="D329" t="s">
        <v>79</v>
      </c>
      <c r="E329">
        <v>71.921400000000006</v>
      </c>
      <c r="F329">
        <v>63</v>
      </c>
      <c r="G329">
        <v>70.63</v>
      </c>
      <c r="H329">
        <v>83</v>
      </c>
      <c r="I329">
        <v>95.251400000000004</v>
      </c>
      <c r="J329">
        <v>283</v>
      </c>
      <c r="K329">
        <v>92.886300000000006</v>
      </c>
      <c r="L329">
        <v>315</v>
      </c>
      <c r="M329">
        <v>107.41800000000001</v>
      </c>
      <c r="N329">
        <v>294</v>
      </c>
      <c r="O329">
        <v>111.223</v>
      </c>
      <c r="P329">
        <v>333</v>
      </c>
      <c r="Q329">
        <v>-18.337</v>
      </c>
      <c r="R329">
        <v>339</v>
      </c>
      <c r="S329">
        <f t="shared" si="125"/>
        <v>-0.25495471445216572</v>
      </c>
      <c r="T329">
        <f t="shared" si="126"/>
        <v>328</v>
      </c>
      <c r="U329">
        <f t="shared" si="127"/>
        <v>620528.11022608366</v>
      </c>
      <c r="V329">
        <f t="shared" si="128"/>
        <v>288</v>
      </c>
      <c r="W329">
        <f t="shared" si="129"/>
        <v>26.124815704611407</v>
      </c>
      <c r="X329">
        <f t="shared" si="130"/>
        <v>292</v>
      </c>
      <c r="Y329">
        <f t="shared" si="131"/>
        <v>310</v>
      </c>
      <c r="Z329">
        <v>0.1237</v>
      </c>
      <c r="AA329">
        <f t="shared" si="132"/>
        <v>324</v>
      </c>
      <c r="AB329">
        <v>9.5600000000000004E-2</v>
      </c>
      <c r="AC329">
        <f t="shared" si="133"/>
        <v>0.10965</v>
      </c>
      <c r="AD329">
        <f t="shared" si="134"/>
        <v>330</v>
      </c>
      <c r="AE329">
        <v>0.2145</v>
      </c>
      <c r="AF329">
        <f t="shared" si="135"/>
        <v>269</v>
      </c>
      <c r="AG329">
        <v>8.43E-2</v>
      </c>
      <c r="AH329">
        <f t="shared" si="136"/>
        <v>328</v>
      </c>
      <c r="AI329">
        <f t="shared" si="137"/>
        <v>308.83333333333331</v>
      </c>
      <c r="AJ329">
        <f>IF(C329=1,(AI329/Z329),REF)</f>
        <v>2496.6316356777147</v>
      </c>
      <c r="AK329">
        <f t="shared" si="138"/>
        <v>324</v>
      </c>
      <c r="AL329">
        <f>IF(B329=1,(AI329/AC329),REF)</f>
        <v>2816.5374677002583</v>
      </c>
      <c r="AM329">
        <f t="shared" si="139"/>
        <v>329</v>
      </c>
      <c r="AN329">
        <f t="shared" si="140"/>
        <v>324</v>
      </c>
      <c r="AO329" t="str">
        <f t="shared" si="141"/>
        <v>Central Connecticut</v>
      </c>
      <c r="AP329">
        <f t="shared" si="142"/>
        <v>5.9044963362861962E-2</v>
      </c>
      <c r="AQ329">
        <f t="shared" si="143"/>
        <v>5.1706574186823097E-2</v>
      </c>
      <c r="AR329">
        <f t="shared" si="144"/>
        <v>0.31428807823628341</v>
      </c>
      <c r="AS329" t="str">
        <f t="shared" si="145"/>
        <v>Central Connecticut</v>
      </c>
      <c r="AT329">
        <f t="shared" si="146"/>
        <v>328</v>
      </c>
      <c r="AU329">
        <f t="shared" si="147"/>
        <v>327.33333333333331</v>
      </c>
      <c r="AV329">
        <v>328</v>
      </c>
      <c r="AW329" t="str">
        <f t="shared" si="148"/>
        <v>Central Connecticut</v>
      </c>
      <c r="AX329" t="str">
        <f t="shared" si="149"/>
        <v/>
      </c>
      <c r="AY329">
        <v>328</v>
      </c>
    </row>
    <row r="330" spans="2:51">
      <c r="B330">
        <v>1</v>
      </c>
      <c r="C330">
        <v>1</v>
      </c>
      <c r="D330" t="s">
        <v>232</v>
      </c>
      <c r="E330">
        <v>68.727099999999993</v>
      </c>
      <c r="F330">
        <v>187</v>
      </c>
      <c r="G330">
        <v>66.272499999999994</v>
      </c>
      <c r="H330">
        <v>283</v>
      </c>
      <c r="I330">
        <v>93.470399999999998</v>
      </c>
      <c r="J330">
        <v>306</v>
      </c>
      <c r="K330">
        <v>93.257099999999994</v>
      </c>
      <c r="L330">
        <v>309</v>
      </c>
      <c r="M330">
        <v>104.535</v>
      </c>
      <c r="N330">
        <v>249</v>
      </c>
      <c r="O330">
        <v>109.107</v>
      </c>
      <c r="P330">
        <v>311</v>
      </c>
      <c r="Q330">
        <v>-15.850099999999999</v>
      </c>
      <c r="R330">
        <v>327</v>
      </c>
      <c r="S330">
        <f t="shared" si="125"/>
        <v>-0.23062081769782236</v>
      </c>
      <c r="T330">
        <f t="shared" si="126"/>
        <v>321</v>
      </c>
      <c r="U330">
        <f t="shared" si="127"/>
        <v>597711.80194774806</v>
      </c>
      <c r="V330">
        <f t="shared" si="128"/>
        <v>307</v>
      </c>
      <c r="W330">
        <f t="shared" si="129"/>
        <v>26.511613789952118</v>
      </c>
      <c r="X330">
        <f t="shared" si="130"/>
        <v>313</v>
      </c>
      <c r="Y330">
        <f t="shared" si="131"/>
        <v>317</v>
      </c>
      <c r="Z330">
        <v>0.12720000000000001</v>
      </c>
      <c r="AA330">
        <f t="shared" si="132"/>
        <v>320</v>
      </c>
      <c r="AB330">
        <v>8.2299999999999998E-2</v>
      </c>
      <c r="AC330">
        <f t="shared" si="133"/>
        <v>0.10475000000000001</v>
      </c>
      <c r="AD330">
        <f t="shared" si="134"/>
        <v>334</v>
      </c>
      <c r="AE330">
        <v>2.8799999999999999E-2</v>
      </c>
      <c r="AF330">
        <f t="shared" si="135"/>
        <v>339</v>
      </c>
      <c r="AG330">
        <v>0.45800000000000002</v>
      </c>
      <c r="AH330">
        <f t="shared" si="136"/>
        <v>179</v>
      </c>
      <c r="AI330">
        <f t="shared" si="137"/>
        <v>299.5</v>
      </c>
      <c r="AJ330">
        <f>IF(C330=1,(AI330/Z330),REF)</f>
        <v>2354.5597484276727</v>
      </c>
      <c r="AK330">
        <f t="shared" si="138"/>
        <v>322</v>
      </c>
      <c r="AL330">
        <f>IF(B330=1,(AI330/AC330),REF)</f>
        <v>2859.1885441527443</v>
      </c>
      <c r="AM330">
        <f t="shared" si="139"/>
        <v>330</v>
      </c>
      <c r="AN330">
        <f t="shared" si="140"/>
        <v>322</v>
      </c>
      <c r="AO330" t="str">
        <f t="shared" si="141"/>
        <v>North Carolina Central</v>
      </c>
      <c r="AP330">
        <f t="shared" si="142"/>
        <v>6.107236589343417E-2</v>
      </c>
      <c r="AQ330">
        <f t="shared" si="143"/>
        <v>4.9321745056469954E-2</v>
      </c>
      <c r="AR330">
        <f t="shared" si="144"/>
        <v>0.31388196606764102</v>
      </c>
      <c r="AS330" t="str">
        <f t="shared" si="145"/>
        <v>North Carolina Central</v>
      </c>
      <c r="AT330">
        <f t="shared" si="146"/>
        <v>329</v>
      </c>
      <c r="AU330">
        <f t="shared" si="147"/>
        <v>328.33333333333331</v>
      </c>
      <c r="AV330">
        <v>329</v>
      </c>
      <c r="AW330" t="str">
        <f t="shared" si="148"/>
        <v>North Carolina Central</v>
      </c>
      <c r="AX330" t="str">
        <f t="shared" si="149"/>
        <v/>
      </c>
      <c r="AY330">
        <v>329</v>
      </c>
    </row>
    <row r="331" spans="2:51">
      <c r="B331">
        <v>1</v>
      </c>
      <c r="C331">
        <v>1</v>
      </c>
      <c r="D331" t="s">
        <v>123</v>
      </c>
      <c r="E331">
        <v>64.259799999999998</v>
      </c>
      <c r="F331">
        <v>339</v>
      </c>
      <c r="G331">
        <v>64.05</v>
      </c>
      <c r="H331">
        <v>343</v>
      </c>
      <c r="I331">
        <v>80.624499999999998</v>
      </c>
      <c r="J331">
        <v>345</v>
      </c>
      <c r="K331">
        <v>86.587500000000006</v>
      </c>
      <c r="L331">
        <v>352</v>
      </c>
      <c r="M331">
        <v>103.17700000000001</v>
      </c>
      <c r="N331">
        <v>223</v>
      </c>
      <c r="O331">
        <v>98.7042</v>
      </c>
      <c r="P331">
        <v>107</v>
      </c>
      <c r="Q331">
        <v>-12.1166</v>
      </c>
      <c r="R331">
        <v>300</v>
      </c>
      <c r="S331">
        <f t="shared" si="125"/>
        <v>-0.18855800982885093</v>
      </c>
      <c r="T331">
        <f t="shared" si="126"/>
        <v>303</v>
      </c>
      <c r="U331">
        <f t="shared" si="127"/>
        <v>481781.1132615938</v>
      </c>
      <c r="V331">
        <f t="shared" si="128"/>
        <v>344</v>
      </c>
      <c r="W331">
        <f t="shared" si="129"/>
        <v>24.154477258308944</v>
      </c>
      <c r="X331">
        <f t="shared" si="130"/>
        <v>197</v>
      </c>
      <c r="Y331">
        <f t="shared" si="131"/>
        <v>250</v>
      </c>
      <c r="Z331">
        <v>0.1246</v>
      </c>
      <c r="AA331">
        <f t="shared" si="132"/>
        <v>322</v>
      </c>
      <c r="AB331">
        <v>9.06E-2</v>
      </c>
      <c r="AC331">
        <f t="shared" si="133"/>
        <v>0.1076</v>
      </c>
      <c r="AD331">
        <f t="shared" si="134"/>
        <v>332</v>
      </c>
      <c r="AE331">
        <v>0.1188</v>
      </c>
      <c r="AF331">
        <f t="shared" si="135"/>
        <v>315</v>
      </c>
      <c r="AG331">
        <v>9.06E-2</v>
      </c>
      <c r="AH331">
        <f t="shared" si="136"/>
        <v>325</v>
      </c>
      <c r="AI331">
        <f t="shared" si="137"/>
        <v>311.5</v>
      </c>
      <c r="AJ331">
        <f>IF(C331=1,(AI331/Z331),REF)</f>
        <v>2500</v>
      </c>
      <c r="AK331">
        <f t="shared" si="138"/>
        <v>325</v>
      </c>
      <c r="AL331">
        <f>IF(B331=1,(AI331/AC331),REF)</f>
        <v>2894.9814126394053</v>
      </c>
      <c r="AM331">
        <f t="shared" si="139"/>
        <v>332</v>
      </c>
      <c r="AN331">
        <f t="shared" si="140"/>
        <v>325</v>
      </c>
      <c r="AO331" t="str">
        <f t="shared" si="141"/>
        <v>Fordham</v>
      </c>
      <c r="AP331">
        <f t="shared" si="142"/>
        <v>5.946653670915529E-2</v>
      </c>
      <c r="AQ331">
        <f t="shared" si="143"/>
        <v>5.0600682571109661E-2</v>
      </c>
      <c r="AR331">
        <f t="shared" si="144"/>
        <v>0.31350985675210874</v>
      </c>
      <c r="AS331" t="str">
        <f t="shared" si="145"/>
        <v>Fordham</v>
      </c>
      <c r="AT331">
        <f t="shared" si="146"/>
        <v>330</v>
      </c>
      <c r="AU331">
        <f t="shared" si="147"/>
        <v>329</v>
      </c>
      <c r="AV331">
        <v>331</v>
      </c>
      <c r="AW331" t="str">
        <f t="shared" si="148"/>
        <v>Fordham</v>
      </c>
      <c r="AX331" t="str">
        <f t="shared" si="149"/>
        <v/>
      </c>
      <c r="AY331">
        <v>330</v>
      </c>
    </row>
    <row r="332" spans="2:51">
      <c r="B332">
        <v>1</v>
      </c>
      <c r="C332">
        <v>1</v>
      </c>
      <c r="D332" t="s">
        <v>44</v>
      </c>
      <c r="E332">
        <v>71.149299999999997</v>
      </c>
      <c r="F332">
        <v>91</v>
      </c>
      <c r="G332">
        <v>69.720399999999998</v>
      </c>
      <c r="H332">
        <v>111</v>
      </c>
      <c r="I332">
        <v>93.391099999999994</v>
      </c>
      <c r="J332">
        <v>307</v>
      </c>
      <c r="K332">
        <v>90.531700000000001</v>
      </c>
      <c r="L332">
        <v>337</v>
      </c>
      <c r="M332">
        <v>105.749</v>
      </c>
      <c r="N332">
        <v>275</v>
      </c>
      <c r="O332">
        <v>110.238</v>
      </c>
      <c r="P332">
        <v>320</v>
      </c>
      <c r="Q332">
        <v>-19.706499999999998</v>
      </c>
      <c r="R332">
        <v>346</v>
      </c>
      <c r="S332">
        <f t="shared" si="125"/>
        <v>-0.27697110161308686</v>
      </c>
      <c r="T332">
        <f t="shared" si="126"/>
        <v>334</v>
      </c>
      <c r="U332">
        <f t="shared" si="127"/>
        <v>583138.85916083003</v>
      </c>
      <c r="V332">
        <f t="shared" si="128"/>
        <v>320</v>
      </c>
      <c r="W332">
        <f t="shared" si="129"/>
        <v>26.035114321299194</v>
      </c>
      <c r="X332">
        <f t="shared" si="130"/>
        <v>287</v>
      </c>
      <c r="Y332">
        <f t="shared" si="131"/>
        <v>310.5</v>
      </c>
      <c r="Z332">
        <v>0.10050000000000001</v>
      </c>
      <c r="AA332">
        <f t="shared" si="132"/>
        <v>331</v>
      </c>
      <c r="AB332">
        <v>0.1124</v>
      </c>
      <c r="AC332">
        <f t="shared" si="133"/>
        <v>0.10645</v>
      </c>
      <c r="AD332">
        <f t="shared" si="134"/>
        <v>333</v>
      </c>
      <c r="AE332">
        <v>0.12909999999999999</v>
      </c>
      <c r="AF332">
        <f t="shared" si="135"/>
        <v>312</v>
      </c>
      <c r="AG332">
        <v>3.9300000000000002E-2</v>
      </c>
      <c r="AH332">
        <f t="shared" si="136"/>
        <v>342</v>
      </c>
      <c r="AI332">
        <f t="shared" si="137"/>
        <v>325.25</v>
      </c>
      <c r="AJ332">
        <f>IF(C332=1,(AI332/Z332),REF)</f>
        <v>3236.3184079601988</v>
      </c>
      <c r="AK332">
        <f t="shared" si="138"/>
        <v>332</v>
      </c>
      <c r="AL332">
        <f>IF(B332=1,(AI332/AC332),REF)</f>
        <v>3055.425082198215</v>
      </c>
      <c r="AM332">
        <f t="shared" si="139"/>
        <v>334</v>
      </c>
      <c r="AN332">
        <f t="shared" si="140"/>
        <v>332</v>
      </c>
      <c r="AO332" t="str">
        <f t="shared" si="141"/>
        <v>Alcorn St.</v>
      </c>
      <c r="AP332">
        <f t="shared" si="142"/>
        <v>4.6742242280224985E-2</v>
      </c>
      <c r="AQ332">
        <f t="shared" si="143"/>
        <v>4.9790579815516073E-2</v>
      </c>
      <c r="AR332">
        <f t="shared" si="144"/>
        <v>0.29748015756751162</v>
      </c>
      <c r="AS332" t="str">
        <f t="shared" si="145"/>
        <v>Alcorn St.</v>
      </c>
      <c r="AT332">
        <f t="shared" si="146"/>
        <v>331</v>
      </c>
      <c r="AU332">
        <f t="shared" si="147"/>
        <v>332</v>
      </c>
      <c r="AV332">
        <v>333</v>
      </c>
      <c r="AW332" t="str">
        <f t="shared" si="148"/>
        <v>Alcorn St.</v>
      </c>
      <c r="AX332" t="str">
        <f t="shared" si="149"/>
        <v/>
      </c>
      <c r="AY332">
        <v>331</v>
      </c>
    </row>
    <row r="333" spans="2:51">
      <c r="B333">
        <v>1</v>
      </c>
      <c r="C333">
        <v>1</v>
      </c>
      <c r="D333" t="s">
        <v>193</v>
      </c>
      <c r="E333">
        <v>71.418099999999995</v>
      </c>
      <c r="F333">
        <v>83</v>
      </c>
      <c r="G333">
        <v>68.777600000000007</v>
      </c>
      <c r="H333">
        <v>157</v>
      </c>
      <c r="I333">
        <v>99.684899999999999</v>
      </c>
      <c r="J333">
        <v>201</v>
      </c>
      <c r="K333">
        <v>95.500500000000002</v>
      </c>
      <c r="L333">
        <v>285</v>
      </c>
      <c r="M333">
        <v>109.321</v>
      </c>
      <c r="N333">
        <v>317</v>
      </c>
      <c r="O333">
        <v>114.474</v>
      </c>
      <c r="P333">
        <v>353</v>
      </c>
      <c r="Q333">
        <v>-18.973199999999999</v>
      </c>
      <c r="R333">
        <v>340</v>
      </c>
      <c r="S333">
        <f t="shared" si="125"/>
        <v>-0.26566794692101864</v>
      </c>
      <c r="T333">
        <f t="shared" si="126"/>
        <v>332</v>
      </c>
      <c r="U333">
        <f t="shared" si="127"/>
        <v>651357.74697140453</v>
      </c>
      <c r="V333">
        <f t="shared" si="128"/>
        <v>261</v>
      </c>
      <c r="W333">
        <f t="shared" si="129"/>
        <v>27.550068394012154</v>
      </c>
      <c r="X333">
        <f t="shared" si="130"/>
        <v>328</v>
      </c>
      <c r="Y333">
        <f t="shared" si="131"/>
        <v>330</v>
      </c>
      <c r="Z333">
        <v>0.1024</v>
      </c>
      <c r="AA333">
        <f t="shared" si="132"/>
        <v>330</v>
      </c>
      <c r="AB333">
        <v>8.8800000000000004E-2</v>
      </c>
      <c r="AC333">
        <f t="shared" si="133"/>
        <v>9.5600000000000004E-2</v>
      </c>
      <c r="AD333">
        <f t="shared" si="134"/>
        <v>337</v>
      </c>
      <c r="AE333">
        <v>0.1784</v>
      </c>
      <c r="AF333">
        <f t="shared" si="135"/>
        <v>280</v>
      </c>
      <c r="AG333">
        <v>9.1200000000000003E-2</v>
      </c>
      <c r="AH333">
        <f t="shared" si="136"/>
        <v>324</v>
      </c>
      <c r="AI333">
        <f t="shared" si="137"/>
        <v>310.66666666666669</v>
      </c>
      <c r="AJ333">
        <f>IF(C333=1,(AI333/Z333),REF)</f>
        <v>3033.8541666666665</v>
      </c>
      <c r="AK333">
        <f t="shared" si="138"/>
        <v>330</v>
      </c>
      <c r="AL333">
        <f>IF(B333=1,(AI333/AC333),REF)</f>
        <v>3249.6513249651325</v>
      </c>
      <c r="AM333">
        <f t="shared" si="139"/>
        <v>336</v>
      </c>
      <c r="AN333">
        <f t="shared" si="140"/>
        <v>330</v>
      </c>
      <c r="AO333" t="str">
        <f t="shared" si="141"/>
        <v>McNeese St.</v>
      </c>
      <c r="AP333">
        <f t="shared" si="142"/>
        <v>4.7934598194242707E-2</v>
      </c>
      <c r="AQ333">
        <f t="shared" si="143"/>
        <v>4.4440905330336865E-2</v>
      </c>
      <c r="AR333">
        <f t="shared" si="144"/>
        <v>0.29228782744905207</v>
      </c>
      <c r="AS333" t="str">
        <f t="shared" si="145"/>
        <v>McNeese St.</v>
      </c>
      <c r="AT333">
        <f t="shared" si="146"/>
        <v>332</v>
      </c>
      <c r="AU333">
        <f t="shared" si="147"/>
        <v>333</v>
      </c>
      <c r="AV333">
        <v>334</v>
      </c>
      <c r="AW333" t="str">
        <f t="shared" si="148"/>
        <v>McNeese St.</v>
      </c>
      <c r="AX333" t="str">
        <f t="shared" si="149"/>
        <v/>
      </c>
      <c r="AY333">
        <v>332</v>
      </c>
    </row>
    <row r="334" spans="2:51">
      <c r="B334">
        <v>1</v>
      </c>
      <c r="C334">
        <v>1</v>
      </c>
      <c r="D334" t="s">
        <v>147</v>
      </c>
      <c r="E334">
        <v>67.469499999999996</v>
      </c>
      <c r="F334">
        <v>255</v>
      </c>
      <c r="G334">
        <v>67.087000000000003</v>
      </c>
      <c r="H334">
        <v>247</v>
      </c>
      <c r="I334">
        <v>89.546099999999996</v>
      </c>
      <c r="J334">
        <v>336</v>
      </c>
      <c r="K334">
        <v>89.72</v>
      </c>
      <c r="L334">
        <v>343</v>
      </c>
      <c r="M334">
        <v>112.124</v>
      </c>
      <c r="N334">
        <v>335</v>
      </c>
      <c r="O334">
        <v>114.13200000000001</v>
      </c>
      <c r="P334">
        <v>352</v>
      </c>
      <c r="Q334">
        <v>-24.411999999999999</v>
      </c>
      <c r="R334">
        <v>352</v>
      </c>
      <c r="S334">
        <f t="shared" si="125"/>
        <v>-0.36182274953868054</v>
      </c>
      <c r="T334">
        <f t="shared" si="126"/>
        <v>343</v>
      </c>
      <c r="U334">
        <f t="shared" si="127"/>
        <v>543107.77680879994</v>
      </c>
      <c r="V334">
        <f t="shared" si="128"/>
        <v>337</v>
      </c>
      <c r="W334">
        <f t="shared" si="129"/>
        <v>29.023139724487486</v>
      </c>
      <c r="X334">
        <f t="shared" si="130"/>
        <v>342</v>
      </c>
      <c r="Y334">
        <f t="shared" si="131"/>
        <v>342.5</v>
      </c>
      <c r="Z334">
        <v>0.1062</v>
      </c>
      <c r="AA334">
        <f t="shared" si="132"/>
        <v>329</v>
      </c>
      <c r="AB334">
        <v>7.1900000000000006E-2</v>
      </c>
      <c r="AC334">
        <f t="shared" si="133"/>
        <v>8.9050000000000004E-2</v>
      </c>
      <c r="AD334">
        <f t="shared" si="134"/>
        <v>339</v>
      </c>
      <c r="AE334">
        <v>6.4399999999999999E-2</v>
      </c>
      <c r="AF334">
        <f t="shared" si="135"/>
        <v>331</v>
      </c>
      <c r="AG334">
        <v>0.26129999999999998</v>
      </c>
      <c r="AH334">
        <f t="shared" si="136"/>
        <v>249</v>
      </c>
      <c r="AI334">
        <f t="shared" si="137"/>
        <v>323.58333333333331</v>
      </c>
      <c r="AJ334">
        <f>IF(C334=1,(AI334/Z334),REF)</f>
        <v>3046.9240426867541</v>
      </c>
      <c r="AK334">
        <f t="shared" si="138"/>
        <v>331</v>
      </c>
      <c r="AL334">
        <f>IF(B334=1,(AI334/AC334),REF)</f>
        <v>3633.7263709526478</v>
      </c>
      <c r="AM334">
        <f t="shared" si="139"/>
        <v>339</v>
      </c>
      <c r="AN334">
        <f t="shared" si="140"/>
        <v>331</v>
      </c>
      <c r="AO334" t="str">
        <f t="shared" si="141"/>
        <v>Idaho</v>
      </c>
      <c r="AP334">
        <f t="shared" si="142"/>
        <v>4.9692055171475E-2</v>
      </c>
      <c r="AQ334">
        <f t="shared" si="143"/>
        <v>4.0936186598357009E-2</v>
      </c>
      <c r="AR334">
        <f t="shared" si="144"/>
        <v>0.29006372745406306</v>
      </c>
      <c r="AS334" t="str">
        <f t="shared" si="145"/>
        <v>Idaho</v>
      </c>
      <c r="AT334">
        <f t="shared" si="146"/>
        <v>333</v>
      </c>
      <c r="AU334">
        <f t="shared" si="147"/>
        <v>334.33333333333331</v>
      </c>
      <c r="AV334">
        <v>336</v>
      </c>
      <c r="AW334" t="str">
        <f t="shared" si="148"/>
        <v>Idaho</v>
      </c>
      <c r="AX334" t="str">
        <f t="shared" si="149"/>
        <v/>
      </c>
      <c r="AY334">
        <v>333</v>
      </c>
    </row>
    <row r="335" spans="2:51">
      <c r="B335">
        <v>1</v>
      </c>
      <c r="C335">
        <v>1</v>
      </c>
      <c r="D335" t="s">
        <v>299</v>
      </c>
      <c r="E335">
        <v>71.579499999999996</v>
      </c>
      <c r="F335">
        <v>77</v>
      </c>
      <c r="G335">
        <v>68.871399999999994</v>
      </c>
      <c r="H335">
        <v>152</v>
      </c>
      <c r="I335">
        <v>94.111900000000006</v>
      </c>
      <c r="J335">
        <v>299</v>
      </c>
      <c r="K335">
        <v>92.582999999999998</v>
      </c>
      <c r="L335">
        <v>319</v>
      </c>
      <c r="M335">
        <v>107.136</v>
      </c>
      <c r="N335">
        <v>290</v>
      </c>
      <c r="O335">
        <v>110.79600000000001</v>
      </c>
      <c r="P335">
        <v>327</v>
      </c>
      <c r="Q335">
        <v>-18.2133</v>
      </c>
      <c r="R335">
        <v>338</v>
      </c>
      <c r="S335">
        <f t="shared" si="125"/>
        <v>-0.25444435906928675</v>
      </c>
      <c r="T335">
        <f t="shared" si="126"/>
        <v>327</v>
      </c>
      <c r="U335">
        <f t="shared" si="127"/>
        <v>613551.69320867548</v>
      </c>
      <c r="V335">
        <f t="shared" si="128"/>
        <v>295</v>
      </c>
      <c r="W335">
        <f t="shared" si="129"/>
        <v>26.088545701877248</v>
      </c>
      <c r="X335">
        <f t="shared" si="130"/>
        <v>291</v>
      </c>
      <c r="Y335">
        <f t="shared" si="131"/>
        <v>309</v>
      </c>
      <c r="Z335">
        <v>8.7400000000000005E-2</v>
      </c>
      <c r="AA335">
        <f t="shared" si="132"/>
        <v>335</v>
      </c>
      <c r="AB335">
        <v>0.11509999999999999</v>
      </c>
      <c r="AC335">
        <f t="shared" si="133"/>
        <v>0.10125000000000001</v>
      </c>
      <c r="AD335">
        <f t="shared" si="134"/>
        <v>336</v>
      </c>
      <c r="AE335">
        <v>5.33E-2</v>
      </c>
      <c r="AF335">
        <f t="shared" si="135"/>
        <v>333</v>
      </c>
      <c r="AG335">
        <v>0.17949999999999999</v>
      </c>
      <c r="AH335">
        <f t="shared" si="136"/>
        <v>291</v>
      </c>
      <c r="AI335">
        <f t="shared" si="137"/>
        <v>315.16666666666669</v>
      </c>
      <c r="AJ335">
        <f>IF(C335=1,(AI335/Z335),REF)</f>
        <v>3606.0259344012206</v>
      </c>
      <c r="AK335">
        <f t="shared" si="138"/>
        <v>335</v>
      </c>
      <c r="AL335">
        <f>IF(B335=1,(AI335/AC335),REF)</f>
        <v>3112.7572016460904</v>
      </c>
      <c r="AM335">
        <f t="shared" si="139"/>
        <v>335</v>
      </c>
      <c r="AN335">
        <f t="shared" si="140"/>
        <v>335</v>
      </c>
      <c r="AO335" t="str">
        <f t="shared" si="141"/>
        <v>Southeastern Louisiana</v>
      </c>
      <c r="AP335">
        <f t="shared" si="142"/>
        <v>4.0212136936840469E-2</v>
      </c>
      <c r="AQ335">
        <f t="shared" si="143"/>
        <v>4.7270390400263498E-2</v>
      </c>
      <c r="AR335">
        <f t="shared" si="144"/>
        <v>0.28599374201220784</v>
      </c>
      <c r="AS335" t="str">
        <f t="shared" si="145"/>
        <v>Southeastern Louisiana</v>
      </c>
      <c r="AT335">
        <f t="shared" si="146"/>
        <v>334</v>
      </c>
      <c r="AU335">
        <f t="shared" si="147"/>
        <v>335</v>
      </c>
      <c r="AV335">
        <v>337</v>
      </c>
      <c r="AW335" t="str">
        <f t="shared" si="148"/>
        <v>Southeastern Louisiana</v>
      </c>
      <c r="AX335" t="str">
        <f t="shared" si="149"/>
        <v/>
      </c>
      <c r="AY335">
        <v>334</v>
      </c>
    </row>
    <row r="336" spans="2:51">
      <c r="B336">
        <v>1</v>
      </c>
      <c r="C336">
        <v>1</v>
      </c>
      <c r="D336" t="s">
        <v>145</v>
      </c>
      <c r="E336">
        <v>74.124099999999999</v>
      </c>
      <c r="F336">
        <v>18</v>
      </c>
      <c r="G336">
        <v>72.880700000000004</v>
      </c>
      <c r="H336">
        <v>20</v>
      </c>
      <c r="I336">
        <v>93.921400000000006</v>
      </c>
      <c r="J336">
        <v>303</v>
      </c>
      <c r="K336">
        <v>92.129900000000006</v>
      </c>
      <c r="L336">
        <v>322</v>
      </c>
      <c r="M336">
        <v>108.462</v>
      </c>
      <c r="N336">
        <v>307</v>
      </c>
      <c r="O336">
        <v>111.348</v>
      </c>
      <c r="P336">
        <v>334</v>
      </c>
      <c r="Q336">
        <v>-19.2182</v>
      </c>
      <c r="R336">
        <v>341</v>
      </c>
      <c r="S336">
        <f t="shared" si="125"/>
        <v>-0.25926925251031707</v>
      </c>
      <c r="T336">
        <f t="shared" si="126"/>
        <v>331</v>
      </c>
      <c r="U336">
        <f t="shared" si="127"/>
        <v>629159.31775936473</v>
      </c>
      <c r="V336">
        <f t="shared" si="128"/>
        <v>277</v>
      </c>
      <c r="W336">
        <f t="shared" si="129"/>
        <v>25.39407745728554</v>
      </c>
      <c r="X336">
        <f t="shared" si="130"/>
        <v>257</v>
      </c>
      <c r="Y336">
        <f t="shared" si="131"/>
        <v>294</v>
      </c>
      <c r="Z336">
        <v>9.8000000000000004E-2</v>
      </c>
      <c r="AA336">
        <f t="shared" si="132"/>
        <v>332</v>
      </c>
      <c r="AB336">
        <v>7.1800000000000003E-2</v>
      </c>
      <c r="AC336">
        <f t="shared" si="133"/>
        <v>8.4900000000000003E-2</v>
      </c>
      <c r="AD336">
        <f t="shared" si="134"/>
        <v>340</v>
      </c>
      <c r="AE336">
        <v>4.8399999999999999E-2</v>
      </c>
      <c r="AF336">
        <f t="shared" si="135"/>
        <v>334</v>
      </c>
      <c r="AG336">
        <v>6.3100000000000003E-2</v>
      </c>
      <c r="AH336">
        <f t="shared" si="136"/>
        <v>334</v>
      </c>
      <c r="AI336">
        <f t="shared" si="137"/>
        <v>318.33333333333331</v>
      </c>
      <c r="AJ336">
        <f>IF(C336=1,(AI336/Z336),REF)</f>
        <v>3248.2993197278906</v>
      </c>
      <c r="AK336">
        <f t="shared" si="138"/>
        <v>333</v>
      </c>
      <c r="AL336">
        <f>IF(B336=1,(AI336/AC336),REF)</f>
        <v>3749.5092265410285</v>
      </c>
      <c r="AM336">
        <f t="shared" si="139"/>
        <v>340</v>
      </c>
      <c r="AN336">
        <f t="shared" si="140"/>
        <v>333</v>
      </c>
      <c r="AO336" t="str">
        <f t="shared" si="141"/>
        <v>Houston Baptist</v>
      </c>
      <c r="AP336">
        <f t="shared" si="142"/>
        <v>4.5562660585897634E-2</v>
      </c>
      <c r="AQ336">
        <f t="shared" si="143"/>
        <v>3.8906210254992218E-2</v>
      </c>
      <c r="AR336">
        <f t="shared" si="144"/>
        <v>0.28201140821841936</v>
      </c>
      <c r="AS336" t="str">
        <f t="shared" si="145"/>
        <v>Houston Baptist</v>
      </c>
      <c r="AT336">
        <f t="shared" si="146"/>
        <v>335</v>
      </c>
      <c r="AU336">
        <f t="shared" si="147"/>
        <v>336</v>
      </c>
      <c r="AV336">
        <v>339</v>
      </c>
      <c r="AW336" t="str">
        <f t="shared" si="148"/>
        <v>Houston Baptist</v>
      </c>
      <c r="AX336" t="str">
        <f t="shared" si="149"/>
        <v/>
      </c>
      <c r="AY336">
        <v>335</v>
      </c>
    </row>
    <row r="337" spans="2:51">
      <c r="B337">
        <v>1</v>
      </c>
      <c r="C337">
        <v>1</v>
      </c>
      <c r="D337" t="s">
        <v>41</v>
      </c>
      <c r="E337">
        <v>69.967200000000005</v>
      </c>
      <c r="F337">
        <v>139</v>
      </c>
      <c r="G337">
        <v>67.810100000000006</v>
      </c>
      <c r="H337">
        <v>210</v>
      </c>
      <c r="I337">
        <v>88.240799999999993</v>
      </c>
      <c r="J337">
        <v>341</v>
      </c>
      <c r="K337">
        <v>84.392399999999995</v>
      </c>
      <c r="L337">
        <v>354</v>
      </c>
      <c r="M337">
        <v>94.382900000000006</v>
      </c>
      <c r="N337">
        <v>33</v>
      </c>
      <c r="O337">
        <v>105.836</v>
      </c>
      <c r="P337">
        <v>256</v>
      </c>
      <c r="Q337">
        <v>-21.4437</v>
      </c>
      <c r="R337">
        <v>348</v>
      </c>
      <c r="S337">
        <f t="shared" si="125"/>
        <v>-0.30648075098045946</v>
      </c>
      <c r="T337">
        <f t="shared" si="126"/>
        <v>339</v>
      </c>
      <c r="U337">
        <f t="shared" si="127"/>
        <v>498311.79831176944</v>
      </c>
      <c r="V337">
        <f t="shared" si="128"/>
        <v>343</v>
      </c>
      <c r="W337">
        <f t="shared" si="129"/>
        <v>24.803843006595745</v>
      </c>
      <c r="X337">
        <f t="shared" si="130"/>
        <v>231</v>
      </c>
      <c r="Y337">
        <f t="shared" si="131"/>
        <v>285</v>
      </c>
      <c r="Z337">
        <v>4.8800000000000003E-2</v>
      </c>
      <c r="AA337">
        <f t="shared" si="132"/>
        <v>341</v>
      </c>
      <c r="AB337">
        <v>0.19819999999999999</v>
      </c>
      <c r="AC337">
        <f t="shared" si="133"/>
        <v>0.1235</v>
      </c>
      <c r="AD337">
        <f t="shared" si="134"/>
        <v>325</v>
      </c>
      <c r="AE337">
        <v>3.6600000000000001E-2</v>
      </c>
      <c r="AF337">
        <f t="shared" si="135"/>
        <v>337</v>
      </c>
      <c r="AG337">
        <v>0.43530000000000002</v>
      </c>
      <c r="AH337">
        <f t="shared" si="136"/>
        <v>183</v>
      </c>
      <c r="AI337">
        <f t="shared" si="137"/>
        <v>302</v>
      </c>
      <c r="AJ337">
        <f>IF(C337=1,(AI337/Z337),REF)</f>
        <v>6188.5245901639337</v>
      </c>
      <c r="AK337">
        <f t="shared" si="138"/>
        <v>341</v>
      </c>
      <c r="AL337">
        <f>IF(B337=1,(AI337/AC337),REF)</f>
        <v>2445.3441295546559</v>
      </c>
      <c r="AM337">
        <f t="shared" si="139"/>
        <v>325</v>
      </c>
      <c r="AN337">
        <f t="shared" si="140"/>
        <v>325</v>
      </c>
      <c r="AO337" t="str">
        <f t="shared" si="141"/>
        <v>Alabama A&amp;M</v>
      </c>
      <c r="AP337">
        <f t="shared" si="142"/>
        <v>2.1272068100122186E-2</v>
      </c>
      <c r="AQ337">
        <f t="shared" si="143"/>
        <v>5.9066554883509439E-2</v>
      </c>
      <c r="AR337">
        <f t="shared" si="144"/>
        <v>0.27641254852460739</v>
      </c>
      <c r="AS337" t="str">
        <f t="shared" si="145"/>
        <v>Alabama A&amp;M</v>
      </c>
      <c r="AT337">
        <f t="shared" si="146"/>
        <v>336</v>
      </c>
      <c r="AU337">
        <f t="shared" si="147"/>
        <v>328.66666666666669</v>
      </c>
      <c r="AV337">
        <v>330</v>
      </c>
      <c r="AW337" t="str">
        <f t="shared" si="148"/>
        <v>Alabama A&amp;M</v>
      </c>
      <c r="AX337" t="str">
        <f t="shared" si="149"/>
        <v/>
      </c>
      <c r="AY337">
        <v>336</v>
      </c>
    </row>
    <row r="338" spans="2:51">
      <c r="B338">
        <v>1</v>
      </c>
      <c r="C338">
        <v>1</v>
      </c>
      <c r="D338" t="s">
        <v>322</v>
      </c>
      <c r="E338">
        <v>70.8827</v>
      </c>
      <c r="F338">
        <v>98</v>
      </c>
      <c r="G338">
        <v>69.885599999999997</v>
      </c>
      <c r="H338">
        <v>108</v>
      </c>
      <c r="I338">
        <v>89.492599999999996</v>
      </c>
      <c r="J338">
        <v>337</v>
      </c>
      <c r="K338">
        <v>89.048100000000005</v>
      </c>
      <c r="L338">
        <v>347</v>
      </c>
      <c r="M338">
        <v>104.56</v>
      </c>
      <c r="N338">
        <v>251</v>
      </c>
      <c r="O338">
        <v>108.745</v>
      </c>
      <c r="P338">
        <v>304</v>
      </c>
      <c r="Q338">
        <v>-19.6965</v>
      </c>
      <c r="R338">
        <v>345</v>
      </c>
      <c r="S338">
        <f t="shared" si="125"/>
        <v>-0.27788021618815312</v>
      </c>
      <c r="T338">
        <f t="shared" si="126"/>
        <v>335</v>
      </c>
      <c r="U338">
        <f t="shared" si="127"/>
        <v>562068.91419578367</v>
      </c>
      <c r="V338">
        <f t="shared" si="128"/>
        <v>331</v>
      </c>
      <c r="W338">
        <f t="shared" si="129"/>
        <v>25.569051872142101</v>
      </c>
      <c r="X338">
        <f t="shared" si="130"/>
        <v>271</v>
      </c>
      <c r="Y338">
        <f t="shared" si="131"/>
        <v>303</v>
      </c>
      <c r="Z338">
        <v>6.1199999999999997E-2</v>
      </c>
      <c r="AA338">
        <f t="shared" si="132"/>
        <v>337</v>
      </c>
      <c r="AB338">
        <v>0.16289999999999999</v>
      </c>
      <c r="AC338">
        <f t="shared" si="133"/>
        <v>0.11205</v>
      </c>
      <c r="AD338">
        <f t="shared" si="134"/>
        <v>329</v>
      </c>
      <c r="AE338">
        <v>7.6100000000000001E-2</v>
      </c>
      <c r="AF338">
        <f t="shared" si="135"/>
        <v>327</v>
      </c>
      <c r="AG338">
        <v>0.13489999999999999</v>
      </c>
      <c r="AH338">
        <f t="shared" si="136"/>
        <v>312</v>
      </c>
      <c r="AI338">
        <f t="shared" si="137"/>
        <v>322.83333333333331</v>
      </c>
      <c r="AJ338">
        <f>IF(C338=1,(AI338/Z338),REF)</f>
        <v>5275.0544662309367</v>
      </c>
      <c r="AK338">
        <f t="shared" si="138"/>
        <v>336</v>
      </c>
      <c r="AL338">
        <f>IF(B338=1,(AI338/AC338),REF)</f>
        <v>2881.154246616094</v>
      </c>
      <c r="AM338">
        <f t="shared" si="139"/>
        <v>331</v>
      </c>
      <c r="AN338">
        <f t="shared" si="140"/>
        <v>329</v>
      </c>
      <c r="AO338" t="str">
        <f t="shared" si="141"/>
        <v>Texas A&amp;M Corpus Chris</v>
      </c>
      <c r="AP338">
        <f t="shared" si="142"/>
        <v>2.7106742616549145E-2</v>
      </c>
      <c r="AQ338">
        <f t="shared" si="143"/>
        <v>5.2718602818936942E-2</v>
      </c>
      <c r="AR338">
        <f t="shared" si="144"/>
        <v>0.2757047981966444</v>
      </c>
      <c r="AS338" t="str">
        <f t="shared" si="145"/>
        <v>Texas A&amp;M Corpus Chris</v>
      </c>
      <c r="AT338">
        <f t="shared" si="146"/>
        <v>337</v>
      </c>
      <c r="AU338">
        <f t="shared" si="147"/>
        <v>331.66666666666669</v>
      </c>
      <c r="AV338">
        <v>332</v>
      </c>
      <c r="AW338" t="str">
        <f t="shared" si="148"/>
        <v>Texas A&amp;M Corpus Chris</v>
      </c>
      <c r="AX338" t="str">
        <f t="shared" si="149"/>
        <v/>
      </c>
      <c r="AY338">
        <v>337</v>
      </c>
    </row>
    <row r="339" spans="2:51">
      <c r="B339">
        <v>1</v>
      </c>
      <c r="C339">
        <v>1</v>
      </c>
      <c r="D339" t="s">
        <v>100</v>
      </c>
      <c r="E339">
        <v>71.434299999999993</v>
      </c>
      <c r="F339">
        <v>82</v>
      </c>
      <c r="G339">
        <v>71.183000000000007</v>
      </c>
      <c r="H339">
        <v>57</v>
      </c>
      <c r="I339">
        <v>95.5809</v>
      </c>
      <c r="J339">
        <v>278</v>
      </c>
      <c r="K339">
        <v>93.371600000000001</v>
      </c>
      <c r="L339">
        <v>308</v>
      </c>
      <c r="M339">
        <v>110.74299999999999</v>
      </c>
      <c r="N339">
        <v>329</v>
      </c>
      <c r="O339">
        <v>112.89100000000001</v>
      </c>
      <c r="P339">
        <v>346</v>
      </c>
      <c r="Q339">
        <v>-19.518999999999998</v>
      </c>
      <c r="R339">
        <v>343</v>
      </c>
      <c r="S339">
        <f t="shared" si="125"/>
        <v>-0.27324968537523298</v>
      </c>
      <c r="T339">
        <f t="shared" si="126"/>
        <v>333</v>
      </c>
      <c r="U339">
        <f t="shared" si="127"/>
        <v>622782.49219043297</v>
      </c>
      <c r="V339">
        <f t="shared" si="128"/>
        <v>286</v>
      </c>
      <c r="W339">
        <f t="shared" si="129"/>
        <v>26.936931308199902</v>
      </c>
      <c r="X339">
        <f t="shared" si="130"/>
        <v>323</v>
      </c>
      <c r="Y339">
        <f t="shared" si="131"/>
        <v>328</v>
      </c>
      <c r="Z339">
        <v>5.9799999999999999E-2</v>
      </c>
      <c r="AA339">
        <f t="shared" si="132"/>
        <v>339</v>
      </c>
      <c r="AB339">
        <v>0.15740000000000001</v>
      </c>
      <c r="AC339">
        <f t="shared" si="133"/>
        <v>0.1086</v>
      </c>
      <c r="AD339">
        <f t="shared" si="134"/>
        <v>331</v>
      </c>
      <c r="AE339">
        <v>0.12509999999999999</v>
      </c>
      <c r="AF339">
        <f t="shared" si="135"/>
        <v>314</v>
      </c>
      <c r="AG339">
        <v>0.1087</v>
      </c>
      <c r="AH339">
        <f t="shared" si="136"/>
        <v>320</v>
      </c>
      <c r="AI339">
        <f t="shared" si="137"/>
        <v>318.66666666666669</v>
      </c>
      <c r="AJ339">
        <f>IF(C339=1,(AI339/Z339),REF)</f>
        <v>5328.8740245261988</v>
      </c>
      <c r="AK339">
        <f t="shared" si="138"/>
        <v>337</v>
      </c>
      <c r="AL339">
        <f>IF(B339=1,(AI339/AC339),REF)</f>
        <v>2934.3155310006141</v>
      </c>
      <c r="AM339">
        <f t="shared" si="139"/>
        <v>333</v>
      </c>
      <c r="AN339">
        <f t="shared" si="140"/>
        <v>331</v>
      </c>
      <c r="AO339" t="str">
        <f t="shared" si="141"/>
        <v>Denver</v>
      </c>
      <c r="AP339">
        <f t="shared" si="142"/>
        <v>2.6459780881742306E-2</v>
      </c>
      <c r="AQ339">
        <f t="shared" si="143"/>
        <v>5.100207269025249E-2</v>
      </c>
      <c r="AR339">
        <f t="shared" si="144"/>
        <v>0.27241006868214901</v>
      </c>
      <c r="AS339" t="str">
        <f t="shared" si="145"/>
        <v>Denver</v>
      </c>
      <c r="AT339">
        <f t="shared" si="146"/>
        <v>338</v>
      </c>
      <c r="AU339">
        <f t="shared" si="147"/>
        <v>333.33333333333331</v>
      </c>
      <c r="AV339">
        <v>335</v>
      </c>
      <c r="AW339" t="str">
        <f t="shared" si="148"/>
        <v>Denver</v>
      </c>
      <c r="AX339" t="str">
        <f t="shared" si="149"/>
        <v/>
      </c>
      <c r="AY339">
        <v>338</v>
      </c>
    </row>
    <row r="340" spans="2:51">
      <c r="B340">
        <v>1</v>
      </c>
      <c r="C340">
        <v>1</v>
      </c>
      <c r="D340" t="s">
        <v>186</v>
      </c>
      <c r="E340">
        <v>65.286100000000005</v>
      </c>
      <c r="F340">
        <v>325</v>
      </c>
      <c r="G340">
        <v>64.915599999999998</v>
      </c>
      <c r="H340">
        <v>328</v>
      </c>
      <c r="I340">
        <v>81.678399999999996</v>
      </c>
      <c r="J340">
        <v>344</v>
      </c>
      <c r="K340">
        <v>85.853099999999998</v>
      </c>
      <c r="L340">
        <v>353</v>
      </c>
      <c r="M340">
        <v>98.4589</v>
      </c>
      <c r="N340">
        <v>90</v>
      </c>
      <c r="O340">
        <v>105.449</v>
      </c>
      <c r="P340">
        <v>246</v>
      </c>
      <c r="Q340">
        <v>-19.5961</v>
      </c>
      <c r="R340">
        <v>344</v>
      </c>
      <c r="S340">
        <f t="shared" si="125"/>
        <v>-0.30015424416529701</v>
      </c>
      <c r="T340">
        <f t="shared" si="126"/>
        <v>337</v>
      </c>
      <c r="U340">
        <f t="shared" si="127"/>
        <v>481207.83361709642</v>
      </c>
      <c r="V340">
        <f t="shared" si="128"/>
        <v>345</v>
      </c>
      <c r="W340">
        <f t="shared" si="129"/>
        <v>26.426960709063749</v>
      </c>
      <c r="X340">
        <f t="shared" si="130"/>
        <v>307</v>
      </c>
      <c r="Y340">
        <f t="shared" si="131"/>
        <v>322</v>
      </c>
      <c r="Z340">
        <v>6.08E-2</v>
      </c>
      <c r="AA340">
        <f t="shared" si="132"/>
        <v>338</v>
      </c>
      <c r="AB340">
        <v>0.14580000000000001</v>
      </c>
      <c r="AC340">
        <f t="shared" si="133"/>
        <v>0.1033</v>
      </c>
      <c r="AD340">
        <f t="shared" si="134"/>
        <v>335</v>
      </c>
      <c r="AE340">
        <v>0</v>
      </c>
      <c r="AF340">
        <f t="shared" si="135"/>
        <v>344</v>
      </c>
      <c r="AG340">
        <v>6.1699999999999998E-2</v>
      </c>
      <c r="AH340">
        <f t="shared" si="136"/>
        <v>336</v>
      </c>
      <c r="AI340">
        <f t="shared" si="137"/>
        <v>336.5</v>
      </c>
      <c r="AJ340">
        <f>IF(C340=1,(AI340/Z340),REF)</f>
        <v>5534.5394736842109</v>
      </c>
      <c r="AK340">
        <f t="shared" si="138"/>
        <v>339</v>
      </c>
      <c r="AL340">
        <f>IF(B340=1,(AI340/AC340),REF)</f>
        <v>3257.5024201355277</v>
      </c>
      <c r="AM340">
        <f t="shared" si="139"/>
        <v>337</v>
      </c>
      <c r="AN340">
        <f t="shared" si="140"/>
        <v>335</v>
      </c>
      <c r="AO340" t="str">
        <f t="shared" si="141"/>
        <v>Maine</v>
      </c>
      <c r="AP340">
        <f t="shared" si="142"/>
        <v>2.6800570266365953E-2</v>
      </c>
      <c r="AQ340">
        <f t="shared" si="143"/>
        <v>4.8008764399774487E-2</v>
      </c>
      <c r="AR340">
        <f t="shared" si="144"/>
        <v>0.26863977722083499</v>
      </c>
      <c r="AS340" t="str">
        <f t="shared" si="145"/>
        <v>Maine</v>
      </c>
      <c r="AT340">
        <f t="shared" si="146"/>
        <v>339</v>
      </c>
      <c r="AU340">
        <f t="shared" si="147"/>
        <v>336.33333333333331</v>
      </c>
      <c r="AV340">
        <v>338</v>
      </c>
      <c r="AW340" t="str">
        <f t="shared" si="148"/>
        <v>Maine</v>
      </c>
      <c r="AX340" t="str">
        <f t="shared" si="149"/>
        <v/>
      </c>
      <c r="AY340">
        <v>339</v>
      </c>
    </row>
    <row r="341" spans="2:51">
      <c r="B341">
        <v>1</v>
      </c>
      <c r="C341">
        <v>1</v>
      </c>
      <c r="D341" t="s">
        <v>317</v>
      </c>
      <c r="E341">
        <v>68.399699999999996</v>
      </c>
      <c r="F341">
        <v>203</v>
      </c>
      <c r="G341">
        <v>67.694199999999995</v>
      </c>
      <c r="H341">
        <v>220</v>
      </c>
      <c r="I341">
        <v>92.948800000000006</v>
      </c>
      <c r="J341">
        <v>314</v>
      </c>
      <c r="K341">
        <v>92.285600000000002</v>
      </c>
      <c r="L341">
        <v>320</v>
      </c>
      <c r="M341">
        <v>112.08799999999999</v>
      </c>
      <c r="N341">
        <v>334</v>
      </c>
      <c r="O341">
        <v>112.97499999999999</v>
      </c>
      <c r="P341">
        <v>347</v>
      </c>
      <c r="Q341">
        <v>-20.689499999999999</v>
      </c>
      <c r="R341">
        <v>347</v>
      </c>
      <c r="S341">
        <f t="shared" si="125"/>
        <v>-0.30247793484474339</v>
      </c>
      <c r="T341">
        <f t="shared" si="126"/>
        <v>338</v>
      </c>
      <c r="U341">
        <f t="shared" si="127"/>
        <v>582535.07157783385</v>
      </c>
      <c r="V341">
        <f t="shared" si="128"/>
        <v>321</v>
      </c>
      <c r="W341">
        <f t="shared" si="129"/>
        <v>28.165506340137512</v>
      </c>
      <c r="X341">
        <f t="shared" si="130"/>
        <v>333</v>
      </c>
      <c r="Y341">
        <f t="shared" si="131"/>
        <v>335.5</v>
      </c>
      <c r="Z341">
        <v>6.1699999999999998E-2</v>
      </c>
      <c r="AA341">
        <f t="shared" si="132"/>
        <v>336</v>
      </c>
      <c r="AB341">
        <v>0.12559999999999999</v>
      </c>
      <c r="AC341">
        <f t="shared" si="133"/>
        <v>9.3649999999999997E-2</v>
      </c>
      <c r="AD341">
        <f t="shared" si="134"/>
        <v>338</v>
      </c>
      <c r="AE341">
        <v>3.1600000000000003E-2</v>
      </c>
      <c r="AF341">
        <f t="shared" si="135"/>
        <v>338</v>
      </c>
      <c r="AG341">
        <v>6.4799999999999996E-2</v>
      </c>
      <c r="AH341">
        <f t="shared" si="136"/>
        <v>333</v>
      </c>
      <c r="AI341">
        <f t="shared" si="137"/>
        <v>333.91666666666669</v>
      </c>
      <c r="AJ341">
        <f>IF(C341=1,(AI341/Z341),REF)</f>
        <v>5411.939492166397</v>
      </c>
      <c r="AK341">
        <f t="shared" si="138"/>
        <v>338</v>
      </c>
      <c r="AL341">
        <f>IF(B341=1,(AI341/AC341),REF)</f>
        <v>3565.5810642463075</v>
      </c>
      <c r="AM341">
        <f t="shared" si="139"/>
        <v>338</v>
      </c>
      <c r="AN341">
        <f t="shared" si="140"/>
        <v>338</v>
      </c>
      <c r="AO341" t="str">
        <f t="shared" si="141"/>
        <v>Tennessee Martin</v>
      </c>
      <c r="AP341">
        <f t="shared" si="142"/>
        <v>2.7258281708460497E-2</v>
      </c>
      <c r="AQ341">
        <f t="shared" si="143"/>
        <v>4.3132380932586152E-2</v>
      </c>
      <c r="AR341">
        <f t="shared" si="144"/>
        <v>0.26217665800412487</v>
      </c>
      <c r="AS341" t="str">
        <f t="shared" si="145"/>
        <v>Tennessee Martin</v>
      </c>
      <c r="AT341">
        <f t="shared" si="146"/>
        <v>340</v>
      </c>
      <c r="AU341">
        <f t="shared" si="147"/>
        <v>338.66666666666669</v>
      </c>
      <c r="AV341">
        <v>340</v>
      </c>
      <c r="AW341" t="str">
        <f t="shared" si="148"/>
        <v>Tennessee Martin</v>
      </c>
      <c r="AX341" t="str">
        <f t="shared" si="149"/>
        <v/>
      </c>
      <c r="AY341">
        <v>340</v>
      </c>
    </row>
    <row r="342" spans="2:51">
      <c r="B342">
        <v>1</v>
      </c>
      <c r="C342">
        <v>1</v>
      </c>
      <c r="D342" t="s">
        <v>50</v>
      </c>
      <c r="E342">
        <v>69.430199999999999</v>
      </c>
      <c r="F342">
        <v>168</v>
      </c>
      <c r="G342">
        <v>67.260300000000001</v>
      </c>
      <c r="H342">
        <v>239</v>
      </c>
      <c r="I342">
        <v>88.429699999999997</v>
      </c>
      <c r="J342">
        <v>340</v>
      </c>
      <c r="K342">
        <v>90.766400000000004</v>
      </c>
      <c r="L342">
        <v>335</v>
      </c>
      <c r="M342">
        <v>109.74</v>
      </c>
      <c r="N342">
        <v>320</v>
      </c>
      <c r="O342">
        <v>114.812</v>
      </c>
      <c r="P342">
        <v>355</v>
      </c>
      <c r="Q342">
        <v>-24.045300000000001</v>
      </c>
      <c r="R342">
        <v>351</v>
      </c>
      <c r="S342">
        <f t="shared" si="125"/>
        <v>-0.34632767873346171</v>
      </c>
      <c r="T342">
        <f t="shared" si="126"/>
        <v>342</v>
      </c>
      <c r="U342">
        <f t="shared" si="127"/>
        <v>572003.4360947666</v>
      </c>
      <c r="V342">
        <f t="shared" si="128"/>
        <v>326</v>
      </c>
      <c r="W342">
        <f t="shared" si="129"/>
        <v>28.472869357243734</v>
      </c>
      <c r="X342">
        <f t="shared" si="130"/>
        <v>338</v>
      </c>
      <c r="Y342">
        <f t="shared" si="131"/>
        <v>340</v>
      </c>
      <c r="Z342">
        <v>5.6000000000000001E-2</v>
      </c>
      <c r="AA342">
        <f t="shared" si="132"/>
        <v>340</v>
      </c>
      <c r="AB342">
        <v>9.9900000000000003E-2</v>
      </c>
      <c r="AC342">
        <f t="shared" si="133"/>
        <v>7.7950000000000005E-2</v>
      </c>
      <c r="AD342">
        <f t="shared" si="134"/>
        <v>341</v>
      </c>
      <c r="AE342">
        <v>7.0999999999999994E-2</v>
      </c>
      <c r="AF342">
        <f t="shared" si="135"/>
        <v>330</v>
      </c>
      <c r="AG342">
        <v>0.1053</v>
      </c>
      <c r="AH342">
        <f t="shared" si="136"/>
        <v>322</v>
      </c>
      <c r="AI342">
        <f t="shared" si="137"/>
        <v>333.5</v>
      </c>
      <c r="AJ342">
        <f>IF(C342=1,(AI342/Z342),REF)</f>
        <v>5955.3571428571431</v>
      </c>
      <c r="AK342">
        <f t="shared" si="138"/>
        <v>340</v>
      </c>
      <c r="AL342">
        <f>IF(B342=1,(AI342/AC342),REF)</f>
        <v>4278.3835792174468</v>
      </c>
      <c r="AM342">
        <f t="shared" si="139"/>
        <v>341</v>
      </c>
      <c r="AN342">
        <f t="shared" si="140"/>
        <v>340</v>
      </c>
      <c r="AO342" t="str">
        <f t="shared" si="141"/>
        <v>Arkansas Pine Bluff</v>
      </c>
      <c r="AP342">
        <f t="shared" si="142"/>
        <v>2.4504500295138277E-2</v>
      </c>
      <c r="AQ342">
        <f t="shared" si="143"/>
        <v>3.5253060761102219E-2</v>
      </c>
      <c r="AR342">
        <f t="shared" si="144"/>
        <v>0.24555294508345871</v>
      </c>
      <c r="AS342" t="str">
        <f t="shared" si="145"/>
        <v>Arkansas Pine Bluff</v>
      </c>
      <c r="AT342">
        <f t="shared" si="146"/>
        <v>341</v>
      </c>
      <c r="AU342">
        <f t="shared" si="147"/>
        <v>340.66666666666669</v>
      </c>
      <c r="AV342">
        <v>341</v>
      </c>
      <c r="AW342" t="str">
        <f t="shared" si="148"/>
        <v>Arkansas Pine Bluff</v>
      </c>
      <c r="AX342" t="str">
        <f t="shared" si="149"/>
        <v/>
      </c>
      <c r="AY342">
        <v>341</v>
      </c>
    </row>
    <row r="343" spans="2:51">
      <c r="B343">
        <v>1</v>
      </c>
      <c r="C343">
        <v>1</v>
      </c>
      <c r="D343" t="s">
        <v>99</v>
      </c>
      <c r="E343">
        <v>77.240499999999997</v>
      </c>
      <c r="F343">
        <v>2</v>
      </c>
      <c r="G343">
        <v>73.615600000000001</v>
      </c>
      <c r="H343">
        <v>12</v>
      </c>
      <c r="I343">
        <v>90.254099999999994</v>
      </c>
      <c r="J343">
        <v>332</v>
      </c>
      <c r="K343">
        <v>90.838999999999999</v>
      </c>
      <c r="L343">
        <v>333</v>
      </c>
      <c r="M343">
        <v>113.185</v>
      </c>
      <c r="N343">
        <v>339</v>
      </c>
      <c r="O343">
        <v>114.79600000000001</v>
      </c>
      <c r="P343">
        <v>354</v>
      </c>
      <c r="Q343">
        <v>-23.9573</v>
      </c>
      <c r="R343">
        <v>350</v>
      </c>
      <c r="S343">
        <f t="shared" si="125"/>
        <v>-0.31016112013775166</v>
      </c>
      <c r="T343">
        <f t="shared" si="126"/>
        <v>340</v>
      </c>
      <c r="U343">
        <f t="shared" si="127"/>
        <v>637367.28152000043</v>
      </c>
      <c r="V343">
        <f t="shared" si="128"/>
        <v>269</v>
      </c>
      <c r="W343">
        <f t="shared" si="129"/>
        <v>25.588081924192647</v>
      </c>
      <c r="X343">
        <f t="shared" si="130"/>
        <v>273</v>
      </c>
      <c r="Y343">
        <f t="shared" si="131"/>
        <v>306.5</v>
      </c>
      <c r="Z343">
        <v>4.3400000000000001E-2</v>
      </c>
      <c r="AA343">
        <f t="shared" si="132"/>
        <v>342</v>
      </c>
      <c r="AB343">
        <v>8.3799999999999999E-2</v>
      </c>
      <c r="AC343">
        <f t="shared" si="133"/>
        <v>6.3600000000000004E-2</v>
      </c>
      <c r="AD343">
        <f t="shared" si="134"/>
        <v>342</v>
      </c>
      <c r="AE343">
        <v>4.4900000000000002E-2</v>
      </c>
      <c r="AF343">
        <f t="shared" si="135"/>
        <v>335</v>
      </c>
      <c r="AG343">
        <v>3.0599999999999999E-2</v>
      </c>
      <c r="AH343">
        <f t="shared" si="136"/>
        <v>343</v>
      </c>
      <c r="AI343">
        <f t="shared" si="137"/>
        <v>322.58333333333331</v>
      </c>
      <c r="AJ343">
        <f>IF(C343=1,(AI343/Z343),REF)</f>
        <v>7432.7956989247305</v>
      </c>
      <c r="AK343">
        <f t="shared" si="138"/>
        <v>342</v>
      </c>
      <c r="AL343">
        <f>IF(B343=1,(AI343/AC343),REF)</f>
        <v>5072.0649895178194</v>
      </c>
      <c r="AM343">
        <f t="shared" si="139"/>
        <v>342</v>
      </c>
      <c r="AN343">
        <f t="shared" si="140"/>
        <v>342</v>
      </c>
      <c r="AO343" t="str">
        <f t="shared" si="141"/>
        <v>Delaware St.</v>
      </c>
      <c r="AP343">
        <f t="shared" si="142"/>
        <v>1.8574755878914804E-2</v>
      </c>
      <c r="AQ343">
        <f t="shared" si="143"/>
        <v>2.8277910562608234E-2</v>
      </c>
      <c r="AR343">
        <f t="shared" si="144"/>
        <v>0.22278283519435704</v>
      </c>
      <c r="AS343" t="str">
        <f t="shared" si="145"/>
        <v>Delaware St.</v>
      </c>
      <c r="AT343">
        <f t="shared" si="146"/>
        <v>342</v>
      </c>
      <c r="AU343">
        <f t="shared" si="147"/>
        <v>342</v>
      </c>
      <c r="AV343">
        <v>342</v>
      </c>
      <c r="AW343" t="str">
        <f t="shared" si="148"/>
        <v>Delaware St.</v>
      </c>
      <c r="AX343" t="str">
        <f t="shared" si="149"/>
        <v/>
      </c>
      <c r="AY343">
        <v>342</v>
      </c>
    </row>
    <row r="344" spans="2:51">
      <c r="B344">
        <v>1</v>
      </c>
      <c r="C344">
        <v>1</v>
      </c>
      <c r="D344" t="s">
        <v>294</v>
      </c>
      <c r="E344">
        <v>72.434700000000007</v>
      </c>
      <c r="F344">
        <v>46</v>
      </c>
      <c r="G344">
        <v>71.961200000000005</v>
      </c>
      <c r="H344">
        <v>42</v>
      </c>
      <c r="I344">
        <v>84.302400000000006</v>
      </c>
      <c r="J344">
        <v>343</v>
      </c>
      <c r="K344">
        <v>87.019599999999997</v>
      </c>
      <c r="L344">
        <v>351</v>
      </c>
      <c r="M344">
        <v>108.205</v>
      </c>
      <c r="N344">
        <v>304</v>
      </c>
      <c r="O344">
        <v>111.98099999999999</v>
      </c>
      <c r="P344">
        <v>338</v>
      </c>
      <c r="Q344">
        <v>-24.961200000000002</v>
      </c>
      <c r="R344">
        <v>353</v>
      </c>
      <c r="S344">
        <f t="shared" si="125"/>
        <v>-0.34460555507236168</v>
      </c>
      <c r="T344">
        <f t="shared" si="126"/>
        <v>341</v>
      </c>
      <c r="U344">
        <f t="shared" si="127"/>
        <v>548505.30342739436</v>
      </c>
      <c r="V344">
        <f t="shared" si="128"/>
        <v>335</v>
      </c>
      <c r="W344">
        <f t="shared" si="129"/>
        <v>26.223115063312203</v>
      </c>
      <c r="X344">
        <f t="shared" si="130"/>
        <v>300</v>
      </c>
      <c r="Y344">
        <f t="shared" si="131"/>
        <v>320.5</v>
      </c>
      <c r="Z344">
        <v>2.7300000000000001E-2</v>
      </c>
      <c r="AA344">
        <f t="shared" si="132"/>
        <v>344</v>
      </c>
      <c r="AB344">
        <v>7.0800000000000002E-2</v>
      </c>
      <c r="AC344">
        <f t="shared" si="133"/>
        <v>4.9050000000000003E-2</v>
      </c>
      <c r="AD344">
        <f t="shared" si="134"/>
        <v>343</v>
      </c>
      <c r="AE344">
        <v>5.3499999999999999E-2</v>
      </c>
      <c r="AF344">
        <f t="shared" si="135"/>
        <v>332</v>
      </c>
      <c r="AG344">
        <v>2.1000000000000001E-2</v>
      </c>
      <c r="AH344">
        <f t="shared" si="136"/>
        <v>344</v>
      </c>
      <c r="AI344">
        <f t="shared" si="137"/>
        <v>335.91666666666669</v>
      </c>
      <c r="AJ344">
        <f>IF(C344=1,(AI344/Z344),REF)</f>
        <v>12304.639804639804</v>
      </c>
      <c r="AK344">
        <f t="shared" si="138"/>
        <v>344</v>
      </c>
      <c r="AL344">
        <f>IF(B344=1,(AI344/AC344),REF)</f>
        <v>6848.4539585457014</v>
      </c>
      <c r="AM344">
        <f t="shared" si="139"/>
        <v>343</v>
      </c>
      <c r="AN344">
        <f t="shared" si="140"/>
        <v>343</v>
      </c>
      <c r="AO344" t="str">
        <f t="shared" si="141"/>
        <v>South Carolina St.</v>
      </c>
      <c r="AP344">
        <f t="shared" si="142"/>
        <v>1.1109751920367878E-2</v>
      </c>
      <c r="AQ344">
        <f t="shared" si="143"/>
        <v>2.1163546149448563E-2</v>
      </c>
      <c r="AR344">
        <f t="shared" si="144"/>
        <v>0.19192225659140488</v>
      </c>
      <c r="AS344" t="str">
        <f t="shared" si="145"/>
        <v>South Carolina St.</v>
      </c>
      <c r="AT344">
        <f t="shared" si="146"/>
        <v>343</v>
      </c>
      <c r="AU344">
        <f t="shared" si="147"/>
        <v>343</v>
      </c>
      <c r="AV344">
        <v>344</v>
      </c>
      <c r="AW344" t="str">
        <f t="shared" si="148"/>
        <v>South Carolina St.</v>
      </c>
      <c r="AX344" t="str">
        <f t="shared" si="149"/>
        <v/>
      </c>
      <c r="AY344">
        <v>343</v>
      </c>
    </row>
    <row r="345" spans="2:51">
      <c r="B345">
        <v>1</v>
      </c>
      <c r="C345">
        <v>1</v>
      </c>
      <c r="D345" t="s">
        <v>42</v>
      </c>
      <c r="E345">
        <v>72.349999999999994</v>
      </c>
      <c r="F345">
        <v>47</v>
      </c>
      <c r="G345">
        <v>71.081800000000001</v>
      </c>
      <c r="H345">
        <v>62</v>
      </c>
      <c r="I345">
        <v>88.780900000000003</v>
      </c>
      <c r="J345">
        <v>338</v>
      </c>
      <c r="K345">
        <v>83.938699999999997</v>
      </c>
      <c r="L345">
        <v>356</v>
      </c>
      <c r="M345">
        <v>98.676000000000002</v>
      </c>
      <c r="N345">
        <v>95</v>
      </c>
      <c r="O345">
        <v>110.45699999999999</v>
      </c>
      <c r="P345">
        <v>321</v>
      </c>
      <c r="Q345">
        <v>-26.5184</v>
      </c>
      <c r="R345">
        <v>354</v>
      </c>
      <c r="S345">
        <f t="shared" si="125"/>
        <v>-0.36652798894263994</v>
      </c>
      <c r="T345">
        <f t="shared" si="126"/>
        <v>344</v>
      </c>
      <c r="U345">
        <f t="shared" si="127"/>
        <v>509756.78262887144</v>
      </c>
      <c r="V345">
        <f t="shared" si="128"/>
        <v>342</v>
      </c>
      <c r="W345">
        <f t="shared" si="129"/>
        <v>25.684472716142061</v>
      </c>
      <c r="X345">
        <f t="shared" si="130"/>
        <v>275</v>
      </c>
      <c r="Y345">
        <f t="shared" si="131"/>
        <v>309.5</v>
      </c>
      <c r="Z345">
        <v>3.6700000000000003E-2</v>
      </c>
      <c r="AA345">
        <f t="shared" si="132"/>
        <v>343</v>
      </c>
      <c r="AB345">
        <v>4.2099999999999999E-2</v>
      </c>
      <c r="AC345">
        <f t="shared" si="133"/>
        <v>3.9400000000000004E-2</v>
      </c>
      <c r="AD345">
        <f t="shared" si="134"/>
        <v>344</v>
      </c>
      <c r="AE345">
        <v>2.75E-2</v>
      </c>
      <c r="AF345">
        <f t="shared" si="135"/>
        <v>340</v>
      </c>
      <c r="AG345">
        <v>4.2099999999999999E-2</v>
      </c>
      <c r="AH345">
        <f t="shared" si="136"/>
        <v>340</v>
      </c>
      <c r="AI345">
        <f t="shared" si="137"/>
        <v>336.58333333333331</v>
      </c>
      <c r="AJ345">
        <f>IF(C345=1,(AI345/Z345),REF)</f>
        <v>9171.2079927338764</v>
      </c>
      <c r="AK345">
        <f t="shared" si="138"/>
        <v>343</v>
      </c>
      <c r="AL345">
        <f>IF(B345=1,(AI345/AC345),REF)</f>
        <v>8542.7241962774951</v>
      </c>
      <c r="AM345">
        <f t="shared" si="139"/>
        <v>344</v>
      </c>
      <c r="AN345">
        <f t="shared" si="140"/>
        <v>343</v>
      </c>
      <c r="AO345" t="str">
        <f t="shared" si="141"/>
        <v>Alabama St.</v>
      </c>
      <c r="AP345">
        <f t="shared" si="142"/>
        <v>1.5380555271654165E-2</v>
      </c>
      <c r="AQ345">
        <f t="shared" si="143"/>
        <v>1.6628200984494183E-2</v>
      </c>
      <c r="AR345">
        <f t="shared" si="144"/>
        <v>0.19129143340833291</v>
      </c>
      <c r="AS345" t="str">
        <f t="shared" si="145"/>
        <v>Alabama St.</v>
      </c>
      <c r="AT345">
        <f t="shared" si="146"/>
        <v>344</v>
      </c>
      <c r="AU345">
        <f t="shared" si="147"/>
        <v>343.66666666666669</v>
      </c>
      <c r="AV345">
        <v>343</v>
      </c>
      <c r="AW345" t="str">
        <f t="shared" si="148"/>
        <v>Alabama St.</v>
      </c>
      <c r="AX345" t="str">
        <f t="shared" si="149"/>
        <v/>
      </c>
      <c r="AY345">
        <v>344</v>
      </c>
    </row>
    <row r="346" spans="2:51">
      <c r="B346">
        <v>1</v>
      </c>
      <c r="C346">
        <v>1</v>
      </c>
      <c r="D346" t="s">
        <v>85</v>
      </c>
      <c r="E346">
        <v>71.154200000000003</v>
      </c>
      <c r="F346">
        <v>90</v>
      </c>
      <c r="G346">
        <v>67.755899999999997</v>
      </c>
      <c r="H346">
        <v>216</v>
      </c>
      <c r="I346">
        <v>78.004099999999994</v>
      </c>
      <c r="J346">
        <v>346</v>
      </c>
      <c r="K346">
        <v>88.270799999999994</v>
      </c>
      <c r="L346">
        <v>348</v>
      </c>
      <c r="M346">
        <v>123.819</v>
      </c>
      <c r="N346">
        <v>347</v>
      </c>
      <c r="O346">
        <v>117.669</v>
      </c>
      <c r="P346">
        <v>356</v>
      </c>
      <c r="Q346">
        <v>-29.398</v>
      </c>
      <c r="R346">
        <v>356</v>
      </c>
      <c r="S346">
        <f t="shared" si="125"/>
        <v>-0.41316183724924183</v>
      </c>
      <c r="T346">
        <f t="shared" si="126"/>
        <v>345</v>
      </c>
      <c r="U346">
        <f t="shared" si="127"/>
        <v>554414.6088206931</v>
      </c>
      <c r="V346">
        <f t="shared" si="128"/>
        <v>334</v>
      </c>
      <c r="W346">
        <f t="shared" si="129"/>
        <v>28.897399372065763</v>
      </c>
      <c r="X346">
        <f t="shared" si="130"/>
        <v>341</v>
      </c>
      <c r="Y346">
        <f t="shared" si="131"/>
        <v>343</v>
      </c>
      <c r="Z346" s="3">
        <v>1.9199999999999998E-2</v>
      </c>
      <c r="AA346">
        <f t="shared" si="132"/>
        <v>345</v>
      </c>
      <c r="AB346" s="3">
        <v>0</v>
      </c>
      <c r="AC346">
        <f t="shared" si="133"/>
        <v>9.5999999999999992E-3</v>
      </c>
      <c r="AD346">
        <f t="shared" si="134"/>
        <v>345</v>
      </c>
      <c r="AE346">
        <v>0</v>
      </c>
      <c r="AF346">
        <f t="shared" si="135"/>
        <v>344</v>
      </c>
      <c r="AG346">
        <v>1.9199999999999998E-2</v>
      </c>
      <c r="AH346">
        <f t="shared" si="136"/>
        <v>345</v>
      </c>
      <c r="AI346">
        <f t="shared" si="137"/>
        <v>342.66666666666669</v>
      </c>
      <c r="AJ346">
        <f>IF(C346=1,(AI346/Z346),REF)</f>
        <v>17847.222222222226</v>
      </c>
      <c r="AK346">
        <f t="shared" si="138"/>
        <v>345</v>
      </c>
      <c r="AL346">
        <f>IF(B346=1,(AI346/AC346),REF)</f>
        <v>35694.444444444453</v>
      </c>
      <c r="AM346">
        <f t="shared" si="139"/>
        <v>345</v>
      </c>
      <c r="AN346">
        <f t="shared" si="140"/>
        <v>345</v>
      </c>
      <c r="AO346" t="str">
        <f t="shared" si="141"/>
        <v>Chicago St.</v>
      </c>
      <c r="AP346">
        <f t="shared" si="142"/>
        <v>7.5282281157426321E-3</v>
      </c>
      <c r="AQ346">
        <f t="shared" si="143"/>
        <v>3.5117197672283693E-3</v>
      </c>
      <c r="AR346">
        <f t="shared" si="144"/>
        <v>0.12496109179414745</v>
      </c>
      <c r="AS346" t="str">
        <f t="shared" si="145"/>
        <v>Chicago St.</v>
      </c>
      <c r="AT346">
        <f t="shared" si="146"/>
        <v>345</v>
      </c>
      <c r="AU346">
        <f t="shared" si="147"/>
        <v>345</v>
      </c>
      <c r="AV346">
        <v>345</v>
      </c>
      <c r="AW346" t="str">
        <f t="shared" si="148"/>
        <v>Chicago St.</v>
      </c>
      <c r="AX346" t="str">
        <f t="shared" si="149"/>
        <v/>
      </c>
      <c r="AY346">
        <v>345</v>
      </c>
    </row>
    <row r="347" spans="2:51">
      <c r="B347">
        <v>1</v>
      </c>
      <c r="C347">
        <v>1</v>
      </c>
      <c r="D347" t="s">
        <v>206</v>
      </c>
      <c r="E347">
        <v>73.640600000000006</v>
      </c>
      <c r="F347">
        <v>25</v>
      </c>
      <c r="G347">
        <v>71.407899999999998</v>
      </c>
      <c r="H347">
        <v>50</v>
      </c>
      <c r="I347">
        <v>77.496399999999994</v>
      </c>
      <c r="J347">
        <v>347</v>
      </c>
      <c r="K347">
        <v>78.956900000000005</v>
      </c>
      <c r="L347">
        <v>357</v>
      </c>
      <c r="M347">
        <v>118.289</v>
      </c>
      <c r="N347">
        <v>346</v>
      </c>
      <c r="O347">
        <v>120.876</v>
      </c>
      <c r="P347">
        <v>357</v>
      </c>
      <c r="Q347">
        <v>-41.9191</v>
      </c>
      <c r="R347">
        <v>357</v>
      </c>
      <c r="S347">
        <f t="shared" si="125"/>
        <v>-0.56923897958463121</v>
      </c>
      <c r="T347">
        <f t="shared" si="126"/>
        <v>346</v>
      </c>
      <c r="U347">
        <f t="shared" si="127"/>
        <v>459089.6436376351</v>
      </c>
      <c r="V347">
        <f t="shared" si="128"/>
        <v>346</v>
      </c>
      <c r="W347">
        <f t="shared" si="129"/>
        <v>29.149211384343396</v>
      </c>
      <c r="X347">
        <f t="shared" si="130"/>
        <v>344</v>
      </c>
      <c r="Y347">
        <f t="shared" si="131"/>
        <v>345</v>
      </c>
      <c r="Z347">
        <v>8.3000000000000001E-3</v>
      </c>
      <c r="AA347">
        <f t="shared" si="132"/>
        <v>346</v>
      </c>
      <c r="AB347">
        <v>7.6E-3</v>
      </c>
      <c r="AC347">
        <f t="shared" si="133"/>
        <v>7.9500000000000005E-3</v>
      </c>
      <c r="AD347">
        <f t="shared" si="134"/>
        <v>346</v>
      </c>
      <c r="AE347">
        <v>1.15E-2</v>
      </c>
      <c r="AF347">
        <f t="shared" si="135"/>
        <v>343</v>
      </c>
      <c r="AG347">
        <v>1.89E-2</v>
      </c>
      <c r="AH347">
        <f t="shared" si="136"/>
        <v>346</v>
      </c>
      <c r="AI347">
        <f t="shared" si="137"/>
        <v>345.33333333333331</v>
      </c>
      <c r="AJ347">
        <f>IF(C347=1,(AI347/Z347),REF)</f>
        <v>41606.425702811241</v>
      </c>
      <c r="AK347">
        <f t="shared" si="138"/>
        <v>346</v>
      </c>
      <c r="AL347">
        <f>IF(B347=1,(AI347/AC347),REF)</f>
        <v>43438.155136268339</v>
      </c>
      <c r="AM347">
        <f t="shared" si="139"/>
        <v>346</v>
      </c>
      <c r="AN347">
        <f t="shared" si="140"/>
        <v>346</v>
      </c>
      <c r="AO347" t="str">
        <f t="shared" si="141"/>
        <v>Mississippi Valley St.</v>
      </c>
      <c r="AP347">
        <f t="shared" si="142"/>
        <v>2.990271738734682E-3</v>
      </c>
      <c r="AQ347">
        <f t="shared" si="143"/>
        <v>2.8516004417948669E-3</v>
      </c>
      <c r="AR347">
        <f t="shared" si="144"/>
        <v>9.6874354545453845E-2</v>
      </c>
      <c r="AS347" t="str">
        <f t="shared" si="145"/>
        <v>Mississippi Valley St.</v>
      </c>
      <c r="AT347">
        <f t="shared" si="146"/>
        <v>346</v>
      </c>
      <c r="AU347">
        <f t="shared" si="147"/>
        <v>346</v>
      </c>
      <c r="AV347">
        <v>346</v>
      </c>
      <c r="AW347" t="str">
        <f t="shared" si="148"/>
        <v>Mississippi Valley St.</v>
      </c>
      <c r="AX347" t="str">
        <f t="shared" si="149"/>
        <v/>
      </c>
      <c r="AY347">
        <v>346</v>
      </c>
    </row>
  </sheetData>
  <sortState xmlns:xlrd2="http://schemas.microsoft.com/office/spreadsheetml/2017/richdata2" ref="A2:AY347">
    <sortCondition ref="AT2:AT3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2A5D-56C5-4FBA-A38D-A7766026BDE0}">
  <sheetPr>
    <pageSetUpPr fitToPage="1"/>
  </sheetPr>
  <dimension ref="A1:QL89"/>
  <sheetViews>
    <sheetView topLeftCell="S1" workbookViewId="0">
      <selection activeCell="AR9" sqref="AR9"/>
    </sheetView>
  </sheetViews>
  <sheetFormatPr defaultColWidth="14.42578125" defaultRowHeight="15.75" customHeight="1"/>
  <cols>
    <col min="1" max="1" width="3.85546875" style="467" customWidth="1"/>
    <col min="2" max="2" width="4.7109375" style="467" customWidth="1"/>
    <col min="3" max="3" width="20.5703125" style="467" bestFit="1" customWidth="1"/>
    <col min="4" max="4" width="1.7109375" style="467" customWidth="1"/>
    <col min="5" max="5" width="16.7109375" style="467" customWidth="1"/>
    <col min="6" max="7" width="1.7109375" style="467" customWidth="1"/>
    <col min="8" max="8" width="16.7109375" style="467" customWidth="1"/>
    <col min="9" max="10" width="1.7109375" style="467" customWidth="1"/>
    <col min="11" max="11" width="16.7109375" style="467" customWidth="1"/>
    <col min="12" max="13" width="1.7109375" style="467" customWidth="1"/>
    <col min="14" max="14" width="16.7109375" style="467" customWidth="1"/>
    <col min="15" max="19" width="8.28515625" style="467" customWidth="1"/>
    <col min="20" max="20" width="1.7109375" style="467" customWidth="1"/>
    <col min="21" max="21" width="2.140625" style="467" customWidth="1"/>
    <col min="22" max="26" width="8.28515625" style="467" customWidth="1"/>
    <col min="27" max="27" width="16.7109375" style="467" customWidth="1"/>
    <col min="28" max="29" width="1.7109375" style="467" customWidth="1"/>
    <col min="30" max="30" width="16.7109375" style="467" customWidth="1"/>
    <col min="31" max="32" width="1.7109375" style="467" customWidth="1"/>
    <col min="33" max="33" width="16.7109375" style="467" customWidth="1"/>
    <col min="34" max="35" width="1.7109375" style="467" customWidth="1"/>
    <col min="36" max="36" width="16.7109375" style="467" customWidth="1"/>
    <col min="37" max="37" width="1.7109375" style="467" customWidth="1"/>
    <col min="38" max="38" width="16.7109375" style="467" customWidth="1"/>
    <col min="39" max="39" width="4.7109375" style="467" customWidth="1"/>
    <col min="40" max="40" width="2.7109375" style="467" customWidth="1"/>
    <col min="41" max="41" width="14.42578125" style="467"/>
    <col min="42" max="42" width="21.7109375" style="467" bestFit="1" customWidth="1"/>
    <col min="43" max="16384" width="14.42578125" style="467"/>
  </cols>
  <sheetData>
    <row r="1" spans="1:454" ht="79.5" customHeight="1">
      <c r="A1" s="623" t="s">
        <v>504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  <c r="Z1" s="623"/>
      <c r="AA1" s="623"/>
      <c r="AB1" s="623"/>
      <c r="AC1" s="623"/>
      <c r="AD1" s="623"/>
      <c r="AE1" s="623"/>
      <c r="AF1" s="623"/>
      <c r="AG1" s="623"/>
      <c r="AH1" s="623"/>
      <c r="AI1" s="623"/>
      <c r="AJ1" s="623"/>
      <c r="AK1" s="623"/>
      <c r="AL1" s="623"/>
      <c r="AM1" s="623"/>
      <c r="AN1" s="623"/>
    </row>
    <row r="2" spans="1:454" s="468" customFormat="1" ht="7.5" customHeight="1">
      <c r="A2" s="623"/>
      <c r="B2" s="623"/>
      <c r="C2" s="623"/>
      <c r="D2" s="623"/>
      <c r="E2" s="623"/>
      <c r="F2" s="623"/>
      <c r="G2" s="623"/>
      <c r="H2" s="623"/>
      <c r="I2" s="623"/>
      <c r="J2" s="623"/>
      <c r="K2" s="623"/>
      <c r="L2" s="623"/>
      <c r="M2" s="623"/>
      <c r="N2" s="623"/>
      <c r="O2" s="623"/>
      <c r="P2" s="623"/>
      <c r="Q2" s="623"/>
      <c r="R2" s="623"/>
      <c r="S2" s="623"/>
      <c r="T2" s="623"/>
      <c r="U2" s="623"/>
      <c r="V2" s="623"/>
      <c r="W2" s="623"/>
      <c r="X2" s="623"/>
      <c r="Y2" s="623"/>
      <c r="Z2" s="623"/>
      <c r="AA2" s="623"/>
      <c r="AB2" s="623"/>
      <c r="AC2" s="623"/>
      <c r="AD2" s="623"/>
      <c r="AE2" s="623"/>
      <c r="AF2" s="623"/>
      <c r="AG2" s="623"/>
      <c r="AH2" s="623"/>
      <c r="AI2" s="623"/>
      <c r="AJ2" s="623"/>
      <c r="AK2" s="623"/>
      <c r="AL2" s="623"/>
      <c r="AM2" s="623"/>
      <c r="AN2" s="623"/>
    </row>
    <row r="3" spans="1:454" s="498" customFormat="1" ht="21.95" customHeight="1">
      <c r="A3" s="500"/>
      <c r="B3" s="624" t="s">
        <v>498</v>
      </c>
      <c r="C3" s="624"/>
      <c r="D3" s="502"/>
      <c r="E3" s="502" t="s">
        <v>499</v>
      </c>
      <c r="F3" s="502"/>
      <c r="G3" s="502"/>
      <c r="H3" s="502" t="s">
        <v>500</v>
      </c>
      <c r="I3" s="502"/>
      <c r="J3" s="502"/>
      <c r="K3" s="502" t="s">
        <v>501</v>
      </c>
      <c r="L3" s="502"/>
      <c r="M3" s="502"/>
      <c r="N3" s="502" t="s">
        <v>502</v>
      </c>
      <c r="O3" s="502"/>
      <c r="P3" s="502"/>
      <c r="Q3" s="502"/>
      <c r="R3" s="624" t="s">
        <v>503</v>
      </c>
      <c r="S3" s="624"/>
      <c r="T3" s="624"/>
      <c r="U3" s="624"/>
      <c r="V3" s="624"/>
      <c r="W3" s="624"/>
      <c r="X3" s="502"/>
      <c r="Y3" s="502"/>
      <c r="Z3" s="502"/>
      <c r="AA3" s="502" t="s">
        <v>502</v>
      </c>
      <c r="AB3" s="502"/>
      <c r="AC3" s="502"/>
      <c r="AD3" s="502" t="s">
        <v>501</v>
      </c>
      <c r="AE3" s="502"/>
      <c r="AF3" s="502"/>
      <c r="AG3" s="502" t="s">
        <v>500</v>
      </c>
      <c r="AH3" s="502"/>
      <c r="AI3" s="502"/>
      <c r="AJ3" s="502" t="s">
        <v>499</v>
      </c>
      <c r="AK3" s="502"/>
      <c r="AL3" s="624" t="s">
        <v>498</v>
      </c>
      <c r="AM3" s="624"/>
      <c r="AN3" s="500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499"/>
      <c r="AZ3" s="499"/>
      <c r="BA3" s="499"/>
      <c r="BB3" s="499"/>
      <c r="BC3" s="499"/>
      <c r="BD3" s="499"/>
      <c r="BE3" s="499"/>
      <c r="BF3" s="499"/>
      <c r="BG3" s="499"/>
      <c r="BH3" s="499"/>
      <c r="BI3" s="499"/>
      <c r="BJ3" s="499"/>
      <c r="BK3" s="499"/>
      <c r="BL3" s="499"/>
      <c r="BM3" s="499"/>
      <c r="BN3" s="499"/>
      <c r="BO3" s="499"/>
      <c r="BP3" s="499"/>
      <c r="BQ3" s="499"/>
      <c r="BR3" s="499"/>
      <c r="BS3" s="499"/>
      <c r="BT3" s="499"/>
      <c r="BU3" s="499"/>
      <c r="BV3" s="499"/>
      <c r="BW3" s="499"/>
      <c r="BX3" s="499"/>
      <c r="BY3" s="499"/>
      <c r="BZ3" s="499"/>
      <c r="CA3" s="499"/>
      <c r="CB3" s="499"/>
      <c r="CC3" s="499"/>
      <c r="CD3" s="499"/>
      <c r="CE3" s="499"/>
      <c r="CF3" s="499"/>
      <c r="CG3" s="499"/>
      <c r="CH3" s="499"/>
      <c r="CI3" s="499"/>
      <c r="CJ3" s="499"/>
      <c r="CK3" s="499"/>
      <c r="CL3" s="499"/>
      <c r="CM3" s="499"/>
      <c r="CN3" s="499"/>
      <c r="CO3" s="499"/>
      <c r="CP3" s="499"/>
      <c r="CQ3" s="499"/>
      <c r="CR3" s="499"/>
      <c r="CS3" s="499"/>
      <c r="CT3" s="499"/>
      <c r="CU3" s="499"/>
      <c r="CV3" s="499"/>
      <c r="CW3" s="499"/>
      <c r="CX3" s="499"/>
      <c r="CY3" s="499"/>
      <c r="CZ3" s="499"/>
      <c r="DA3" s="499"/>
      <c r="DB3" s="499"/>
      <c r="DC3" s="499"/>
      <c r="DD3" s="499"/>
      <c r="DE3" s="499"/>
      <c r="DF3" s="499"/>
      <c r="DG3" s="499"/>
      <c r="DH3" s="499"/>
      <c r="DI3" s="499"/>
      <c r="DJ3" s="499"/>
      <c r="DK3" s="499"/>
      <c r="DL3" s="499"/>
      <c r="DM3" s="499"/>
      <c r="DN3" s="499"/>
      <c r="DO3" s="499"/>
      <c r="DP3" s="499"/>
      <c r="DQ3" s="499"/>
      <c r="DR3" s="499"/>
      <c r="DS3" s="499"/>
      <c r="DT3" s="499"/>
      <c r="DU3" s="499"/>
      <c r="DV3" s="499"/>
      <c r="DW3" s="499"/>
      <c r="DX3" s="499"/>
      <c r="DY3" s="499"/>
      <c r="DZ3" s="499"/>
      <c r="EA3" s="499"/>
      <c r="EB3" s="499"/>
      <c r="EC3" s="499"/>
      <c r="ED3" s="499"/>
      <c r="EE3" s="499"/>
      <c r="EF3" s="499"/>
      <c r="EG3" s="499"/>
      <c r="EH3" s="499"/>
      <c r="EI3" s="499"/>
      <c r="EJ3" s="499"/>
      <c r="EK3" s="499"/>
      <c r="EL3" s="499"/>
      <c r="EM3" s="499"/>
      <c r="EN3" s="499"/>
      <c r="EO3" s="499"/>
      <c r="EP3" s="499"/>
      <c r="EQ3" s="499"/>
      <c r="ER3" s="499"/>
      <c r="ES3" s="499"/>
      <c r="ET3" s="499"/>
      <c r="EU3" s="499"/>
      <c r="EV3" s="499"/>
      <c r="EW3" s="499"/>
      <c r="EX3" s="499"/>
      <c r="EY3" s="499"/>
      <c r="EZ3" s="499"/>
      <c r="FA3" s="499"/>
      <c r="FB3" s="499"/>
      <c r="FC3" s="499"/>
      <c r="FD3" s="499"/>
      <c r="FE3" s="499"/>
      <c r="FF3" s="499"/>
      <c r="FG3" s="499"/>
      <c r="FH3" s="499"/>
      <c r="FI3" s="499"/>
      <c r="FJ3" s="499"/>
      <c r="FK3" s="499"/>
      <c r="FL3" s="499"/>
      <c r="FM3" s="499"/>
      <c r="FN3" s="499"/>
      <c r="FO3" s="499"/>
      <c r="FP3" s="499"/>
      <c r="FQ3" s="499"/>
      <c r="FR3" s="499"/>
      <c r="FS3" s="499"/>
      <c r="FT3" s="499"/>
      <c r="FU3" s="499"/>
      <c r="FV3" s="499"/>
      <c r="FW3" s="499"/>
      <c r="FX3" s="499"/>
      <c r="FY3" s="499"/>
      <c r="FZ3" s="499"/>
      <c r="GA3" s="499"/>
      <c r="GB3" s="499"/>
      <c r="GC3" s="499"/>
      <c r="GD3" s="499"/>
      <c r="GE3" s="499"/>
      <c r="GF3" s="499"/>
      <c r="GG3" s="499"/>
      <c r="GH3" s="499"/>
      <c r="GI3" s="499"/>
      <c r="GJ3" s="499"/>
      <c r="GK3" s="499"/>
      <c r="GL3" s="499"/>
      <c r="GM3" s="499"/>
      <c r="GN3" s="499"/>
      <c r="GO3" s="499"/>
      <c r="GP3" s="499"/>
      <c r="GQ3" s="499"/>
      <c r="GR3" s="499"/>
      <c r="GS3" s="499"/>
      <c r="GT3" s="499"/>
      <c r="GU3" s="499"/>
      <c r="GV3" s="499"/>
      <c r="GW3" s="499"/>
      <c r="GX3" s="499"/>
      <c r="GY3" s="499"/>
      <c r="GZ3" s="499"/>
      <c r="HA3" s="499"/>
      <c r="HB3" s="499"/>
      <c r="HC3" s="499"/>
      <c r="HD3" s="499"/>
      <c r="HE3" s="499"/>
      <c r="HF3" s="499"/>
      <c r="HG3" s="499"/>
      <c r="HH3" s="499"/>
      <c r="HI3" s="499"/>
      <c r="HJ3" s="499"/>
      <c r="HK3" s="499"/>
      <c r="HL3" s="499"/>
      <c r="HM3" s="499"/>
      <c r="HN3" s="499"/>
      <c r="HO3" s="499"/>
      <c r="HP3" s="499"/>
      <c r="HQ3" s="499"/>
      <c r="HR3" s="499"/>
      <c r="HS3" s="499"/>
      <c r="HT3" s="499"/>
      <c r="HU3" s="499"/>
      <c r="HV3" s="499"/>
      <c r="HW3" s="499"/>
      <c r="HX3" s="499"/>
      <c r="HY3" s="499"/>
      <c r="HZ3" s="499"/>
      <c r="IA3" s="499"/>
      <c r="IB3" s="499"/>
      <c r="IC3" s="499"/>
      <c r="ID3" s="499"/>
      <c r="IE3" s="499"/>
      <c r="IF3" s="499"/>
      <c r="IG3" s="499"/>
      <c r="IH3" s="499"/>
      <c r="II3" s="499"/>
      <c r="IJ3" s="499"/>
      <c r="IK3" s="499"/>
      <c r="IL3" s="499"/>
      <c r="IM3" s="499"/>
      <c r="IN3" s="499"/>
      <c r="IO3" s="499"/>
      <c r="IP3" s="499"/>
      <c r="IQ3" s="499"/>
      <c r="IR3" s="499"/>
      <c r="IS3" s="499"/>
      <c r="IT3" s="499"/>
      <c r="IU3" s="499"/>
      <c r="IV3" s="499"/>
      <c r="IW3" s="499"/>
      <c r="IX3" s="499"/>
      <c r="IY3" s="499"/>
      <c r="IZ3" s="499"/>
      <c r="JA3" s="499"/>
      <c r="JB3" s="499"/>
      <c r="JC3" s="499"/>
      <c r="JD3" s="499"/>
      <c r="JE3" s="499"/>
      <c r="JF3" s="499"/>
      <c r="JG3" s="499"/>
      <c r="JH3" s="499"/>
      <c r="JI3" s="499"/>
      <c r="JJ3" s="499"/>
      <c r="JK3" s="499"/>
      <c r="JL3" s="499"/>
      <c r="JM3" s="499"/>
      <c r="JN3" s="499"/>
      <c r="JO3" s="499"/>
      <c r="JP3" s="499"/>
      <c r="JQ3" s="499"/>
      <c r="JR3" s="499"/>
      <c r="JS3" s="499"/>
      <c r="JT3" s="499"/>
      <c r="JU3" s="499"/>
      <c r="JV3" s="499"/>
      <c r="JW3" s="499"/>
      <c r="JX3" s="499"/>
      <c r="JY3" s="499"/>
      <c r="JZ3" s="499"/>
      <c r="KA3" s="499"/>
      <c r="KB3" s="499"/>
      <c r="KC3" s="499"/>
      <c r="KD3" s="499"/>
      <c r="KE3" s="499"/>
      <c r="KF3" s="499"/>
      <c r="KG3" s="499"/>
      <c r="KH3" s="499"/>
      <c r="KI3" s="499"/>
      <c r="KJ3" s="499"/>
      <c r="KK3" s="499"/>
      <c r="KL3" s="499"/>
      <c r="KM3" s="499"/>
      <c r="KN3" s="499"/>
      <c r="KO3" s="499"/>
      <c r="KP3" s="499"/>
      <c r="KQ3" s="499"/>
      <c r="KR3" s="499"/>
      <c r="KS3" s="499"/>
      <c r="KT3" s="499"/>
      <c r="KU3" s="499"/>
      <c r="KV3" s="499"/>
      <c r="KW3" s="499"/>
      <c r="KX3" s="499"/>
      <c r="KY3" s="499"/>
      <c r="KZ3" s="499"/>
      <c r="LA3" s="499"/>
      <c r="LB3" s="499"/>
      <c r="LC3" s="499"/>
      <c r="LD3" s="499"/>
      <c r="LE3" s="499"/>
      <c r="LF3" s="499"/>
      <c r="LG3" s="499"/>
      <c r="LH3" s="499"/>
      <c r="LI3" s="499"/>
      <c r="LJ3" s="499"/>
      <c r="LK3" s="499"/>
      <c r="LL3" s="499"/>
      <c r="LM3" s="499"/>
      <c r="LN3" s="499"/>
      <c r="LO3" s="499"/>
      <c r="LP3" s="499"/>
      <c r="LQ3" s="499"/>
      <c r="LR3" s="499"/>
      <c r="LS3" s="499"/>
      <c r="LT3" s="499"/>
      <c r="LU3" s="499"/>
      <c r="LV3" s="499"/>
      <c r="LW3" s="499"/>
      <c r="LX3" s="499"/>
      <c r="LY3" s="499"/>
      <c r="LZ3" s="499"/>
      <c r="MA3" s="499"/>
      <c r="MB3" s="499"/>
      <c r="MC3" s="499"/>
      <c r="MD3" s="499"/>
      <c r="ME3" s="499"/>
      <c r="MF3" s="499"/>
      <c r="MG3" s="499"/>
      <c r="MH3" s="499"/>
      <c r="MI3" s="499"/>
      <c r="MJ3" s="499"/>
      <c r="MK3" s="499"/>
      <c r="ML3" s="499"/>
      <c r="MM3" s="499"/>
      <c r="MN3" s="499"/>
      <c r="MO3" s="499"/>
      <c r="MP3" s="499"/>
      <c r="MQ3" s="499"/>
      <c r="MR3" s="499"/>
      <c r="MS3" s="499"/>
      <c r="MT3" s="499"/>
      <c r="MU3" s="499"/>
      <c r="MV3" s="499"/>
      <c r="MW3" s="499"/>
      <c r="MX3" s="499"/>
      <c r="MY3" s="499"/>
      <c r="MZ3" s="499"/>
      <c r="NA3" s="499"/>
      <c r="NB3" s="499"/>
      <c r="NC3" s="499"/>
      <c r="ND3" s="499"/>
      <c r="NE3" s="499"/>
      <c r="NF3" s="499"/>
      <c r="NG3" s="499"/>
      <c r="NH3" s="499"/>
      <c r="NI3" s="499"/>
      <c r="NJ3" s="499"/>
      <c r="NK3" s="499"/>
      <c r="NL3" s="499"/>
      <c r="NM3" s="499"/>
      <c r="NN3" s="499"/>
      <c r="NO3" s="499"/>
      <c r="NP3" s="499"/>
      <c r="NQ3" s="499"/>
      <c r="NR3" s="499"/>
      <c r="NS3" s="499"/>
      <c r="NT3" s="499"/>
      <c r="NU3" s="499"/>
      <c r="NV3" s="499"/>
      <c r="NW3" s="499"/>
      <c r="NX3" s="499"/>
      <c r="NY3" s="499"/>
      <c r="NZ3" s="499"/>
      <c r="OA3" s="499"/>
      <c r="OB3" s="499"/>
      <c r="OC3" s="499"/>
      <c r="OD3" s="499"/>
      <c r="OE3" s="499"/>
      <c r="OF3" s="499"/>
      <c r="OG3" s="499"/>
      <c r="OH3" s="499"/>
      <c r="OI3" s="499"/>
      <c r="OJ3" s="499"/>
      <c r="OK3" s="499"/>
      <c r="OL3" s="499"/>
      <c r="OM3" s="499"/>
      <c r="ON3" s="499"/>
      <c r="OO3" s="499"/>
      <c r="OP3" s="499"/>
      <c r="OQ3" s="499"/>
      <c r="OR3" s="499"/>
      <c r="OS3" s="499"/>
      <c r="OT3" s="499"/>
      <c r="OU3" s="499"/>
      <c r="OV3" s="499"/>
      <c r="OW3" s="499"/>
      <c r="OX3" s="499"/>
      <c r="OY3" s="499"/>
      <c r="OZ3" s="499"/>
      <c r="PA3" s="499"/>
      <c r="PB3" s="499"/>
      <c r="PC3" s="499"/>
      <c r="PD3" s="499"/>
      <c r="PE3" s="499"/>
      <c r="PF3" s="499"/>
      <c r="PG3" s="499"/>
      <c r="PH3" s="499"/>
      <c r="PI3" s="499"/>
      <c r="PJ3" s="499"/>
      <c r="PK3" s="499"/>
      <c r="PL3" s="499"/>
      <c r="PM3" s="499"/>
      <c r="PN3" s="499"/>
      <c r="PO3" s="499"/>
      <c r="PP3" s="499"/>
      <c r="PQ3" s="499"/>
      <c r="PR3" s="499"/>
      <c r="PS3" s="499"/>
      <c r="PT3" s="499"/>
      <c r="PU3" s="499"/>
      <c r="PV3" s="499"/>
      <c r="PW3" s="499"/>
      <c r="PX3" s="499"/>
      <c r="PY3" s="499"/>
      <c r="PZ3" s="499"/>
      <c r="QA3" s="499"/>
      <c r="QB3" s="499"/>
      <c r="QC3" s="499"/>
      <c r="QD3" s="499"/>
      <c r="QE3" s="499"/>
      <c r="QF3" s="499"/>
      <c r="QG3" s="499"/>
      <c r="QH3" s="499"/>
      <c r="QI3" s="499"/>
      <c r="QJ3" s="499"/>
      <c r="QK3" s="499"/>
      <c r="QL3" s="499"/>
    </row>
    <row r="4" spans="1:454" s="498" customFormat="1" ht="18" customHeight="1">
      <c r="A4" s="500"/>
      <c r="B4" s="625"/>
      <c r="C4" s="625"/>
      <c r="D4" s="502"/>
      <c r="E4" s="501"/>
      <c r="F4" s="502"/>
      <c r="G4" s="502"/>
      <c r="H4" s="501"/>
      <c r="I4" s="502"/>
      <c r="J4" s="502"/>
      <c r="K4" s="501"/>
      <c r="L4" s="502"/>
      <c r="M4" s="502"/>
      <c r="N4" s="501"/>
      <c r="O4" s="502"/>
      <c r="P4" s="502"/>
      <c r="Q4" s="502"/>
      <c r="R4" s="625"/>
      <c r="S4" s="625"/>
      <c r="T4" s="625"/>
      <c r="U4" s="625"/>
      <c r="V4" s="625"/>
      <c r="W4" s="625"/>
      <c r="X4" s="502"/>
      <c r="Y4" s="502"/>
      <c r="Z4" s="502"/>
      <c r="AA4" s="501"/>
      <c r="AB4" s="502"/>
      <c r="AC4" s="502"/>
      <c r="AD4" s="501"/>
      <c r="AE4" s="502"/>
      <c r="AF4" s="502"/>
      <c r="AG4" s="501"/>
      <c r="AH4" s="502"/>
      <c r="AI4" s="502"/>
      <c r="AJ4" s="501"/>
      <c r="AK4" s="502"/>
      <c r="AL4" s="625"/>
      <c r="AM4" s="625"/>
      <c r="AN4" s="500"/>
      <c r="AO4" s="499"/>
      <c r="AP4" s="499" t="s">
        <v>497</v>
      </c>
      <c r="AQ4" s="499"/>
      <c r="AR4" s="499"/>
      <c r="AS4" s="499"/>
      <c r="AT4" s="499"/>
      <c r="AU4" s="499"/>
      <c r="AV4" s="499"/>
      <c r="AW4" s="499"/>
      <c r="AX4" s="499"/>
      <c r="AY4" s="499"/>
      <c r="AZ4" s="499"/>
      <c r="BA4" s="499"/>
      <c r="BB4" s="499"/>
      <c r="BC4" s="499"/>
      <c r="BD4" s="499"/>
      <c r="BE4" s="499"/>
      <c r="BF4" s="499"/>
      <c r="BG4" s="499"/>
      <c r="BH4" s="499"/>
      <c r="BI4" s="499"/>
      <c r="BJ4" s="499"/>
      <c r="BK4" s="499"/>
      <c r="BL4" s="499"/>
      <c r="BM4" s="499"/>
      <c r="BN4" s="499"/>
      <c r="BO4" s="499"/>
      <c r="BP4" s="499"/>
      <c r="BQ4" s="499"/>
      <c r="BR4" s="499"/>
      <c r="BS4" s="499"/>
      <c r="BT4" s="499"/>
      <c r="BU4" s="499"/>
      <c r="BV4" s="499"/>
      <c r="BW4" s="499"/>
      <c r="BX4" s="499"/>
      <c r="BY4" s="499"/>
      <c r="BZ4" s="499"/>
      <c r="CA4" s="499"/>
      <c r="CB4" s="499"/>
      <c r="CC4" s="499"/>
      <c r="CD4" s="499"/>
      <c r="CE4" s="499"/>
      <c r="CF4" s="499"/>
      <c r="CG4" s="499"/>
      <c r="CH4" s="499"/>
      <c r="CI4" s="499"/>
      <c r="CJ4" s="499"/>
      <c r="CK4" s="499"/>
      <c r="CL4" s="499"/>
      <c r="CM4" s="499"/>
      <c r="CN4" s="499"/>
      <c r="CO4" s="499"/>
      <c r="CP4" s="499"/>
      <c r="CQ4" s="499"/>
      <c r="CR4" s="499"/>
      <c r="CS4" s="499"/>
      <c r="CT4" s="499"/>
      <c r="CU4" s="499"/>
      <c r="CV4" s="499"/>
      <c r="CW4" s="499"/>
      <c r="CX4" s="499"/>
      <c r="CY4" s="499"/>
      <c r="CZ4" s="499"/>
      <c r="DA4" s="499"/>
      <c r="DB4" s="499"/>
      <c r="DC4" s="499"/>
      <c r="DD4" s="499"/>
      <c r="DE4" s="499"/>
      <c r="DF4" s="499"/>
      <c r="DG4" s="499"/>
      <c r="DH4" s="499"/>
      <c r="DI4" s="499"/>
      <c r="DJ4" s="499"/>
      <c r="DK4" s="499"/>
      <c r="DL4" s="499"/>
      <c r="DM4" s="499"/>
      <c r="DN4" s="499"/>
      <c r="DO4" s="499"/>
      <c r="DP4" s="499"/>
      <c r="DQ4" s="499"/>
      <c r="DR4" s="499"/>
      <c r="DS4" s="499"/>
      <c r="DT4" s="499"/>
      <c r="DU4" s="499"/>
      <c r="DV4" s="499"/>
      <c r="DW4" s="499"/>
      <c r="DX4" s="499"/>
      <c r="DY4" s="499"/>
      <c r="DZ4" s="499"/>
      <c r="EA4" s="499"/>
      <c r="EB4" s="499"/>
      <c r="EC4" s="499"/>
      <c r="ED4" s="499"/>
      <c r="EE4" s="499"/>
      <c r="EF4" s="499"/>
      <c r="EG4" s="499"/>
      <c r="EH4" s="499"/>
      <c r="EI4" s="499"/>
      <c r="EJ4" s="499"/>
      <c r="EK4" s="499"/>
      <c r="EL4" s="499"/>
      <c r="EM4" s="499"/>
      <c r="EN4" s="499"/>
      <c r="EO4" s="499"/>
      <c r="EP4" s="499"/>
      <c r="EQ4" s="499"/>
      <c r="ER4" s="499"/>
      <c r="ES4" s="499"/>
      <c r="ET4" s="499"/>
      <c r="EU4" s="499"/>
      <c r="EV4" s="499"/>
      <c r="EW4" s="499"/>
      <c r="EX4" s="499"/>
      <c r="EY4" s="499"/>
      <c r="EZ4" s="499"/>
      <c r="FA4" s="499"/>
      <c r="FB4" s="499"/>
      <c r="FC4" s="499"/>
      <c r="FD4" s="499"/>
      <c r="FE4" s="499"/>
      <c r="FF4" s="499"/>
      <c r="FG4" s="499"/>
      <c r="FH4" s="499"/>
      <c r="FI4" s="499"/>
      <c r="FJ4" s="499"/>
      <c r="FK4" s="499"/>
      <c r="FL4" s="499"/>
      <c r="FM4" s="499"/>
      <c r="FN4" s="499"/>
      <c r="FO4" s="499"/>
      <c r="FP4" s="499"/>
      <c r="FQ4" s="499"/>
      <c r="FR4" s="499"/>
      <c r="FS4" s="499"/>
      <c r="FT4" s="499"/>
      <c r="FU4" s="499"/>
      <c r="FV4" s="499"/>
      <c r="FW4" s="499"/>
      <c r="FX4" s="499"/>
      <c r="FY4" s="499"/>
      <c r="FZ4" s="499"/>
      <c r="GA4" s="499"/>
      <c r="GB4" s="499"/>
      <c r="GC4" s="499"/>
      <c r="GD4" s="499"/>
      <c r="GE4" s="499"/>
      <c r="GF4" s="499"/>
      <c r="GG4" s="499"/>
      <c r="GH4" s="499"/>
      <c r="GI4" s="499"/>
      <c r="GJ4" s="499"/>
      <c r="GK4" s="499"/>
      <c r="GL4" s="499"/>
      <c r="GM4" s="499"/>
      <c r="GN4" s="499"/>
      <c r="GO4" s="499"/>
      <c r="GP4" s="499"/>
      <c r="GQ4" s="499"/>
      <c r="GR4" s="499"/>
      <c r="GS4" s="499"/>
      <c r="GT4" s="499"/>
      <c r="GU4" s="499"/>
      <c r="GV4" s="499"/>
      <c r="GW4" s="499"/>
      <c r="GX4" s="499"/>
      <c r="GY4" s="499"/>
      <c r="GZ4" s="499"/>
      <c r="HA4" s="499"/>
      <c r="HB4" s="499"/>
      <c r="HC4" s="499"/>
      <c r="HD4" s="499"/>
      <c r="HE4" s="499"/>
      <c r="HF4" s="499"/>
      <c r="HG4" s="499"/>
      <c r="HH4" s="499"/>
      <c r="HI4" s="499"/>
      <c r="HJ4" s="499"/>
      <c r="HK4" s="499"/>
      <c r="HL4" s="499"/>
      <c r="HM4" s="499"/>
      <c r="HN4" s="499"/>
      <c r="HO4" s="499"/>
      <c r="HP4" s="499"/>
      <c r="HQ4" s="499"/>
      <c r="HR4" s="499"/>
      <c r="HS4" s="499"/>
      <c r="HT4" s="499"/>
      <c r="HU4" s="499"/>
      <c r="HV4" s="499"/>
      <c r="HW4" s="499"/>
      <c r="HX4" s="499"/>
      <c r="HY4" s="499"/>
      <c r="HZ4" s="499"/>
      <c r="IA4" s="499"/>
      <c r="IB4" s="499"/>
      <c r="IC4" s="499"/>
      <c r="ID4" s="499"/>
      <c r="IE4" s="499"/>
      <c r="IF4" s="499"/>
      <c r="IG4" s="499"/>
      <c r="IH4" s="499"/>
      <c r="II4" s="499"/>
      <c r="IJ4" s="499"/>
      <c r="IK4" s="499"/>
      <c r="IL4" s="499"/>
      <c r="IM4" s="499"/>
      <c r="IN4" s="499"/>
      <c r="IO4" s="499"/>
      <c r="IP4" s="499"/>
      <c r="IQ4" s="499"/>
      <c r="IR4" s="499"/>
      <c r="IS4" s="499"/>
      <c r="IT4" s="499"/>
      <c r="IU4" s="499"/>
      <c r="IV4" s="499"/>
      <c r="IW4" s="499"/>
      <c r="IX4" s="499"/>
      <c r="IY4" s="499"/>
      <c r="IZ4" s="499"/>
      <c r="JA4" s="499"/>
      <c r="JB4" s="499"/>
      <c r="JC4" s="499"/>
      <c r="JD4" s="499"/>
      <c r="JE4" s="499"/>
      <c r="JF4" s="499"/>
      <c r="JG4" s="499"/>
      <c r="JH4" s="499"/>
      <c r="JI4" s="499"/>
      <c r="JJ4" s="499"/>
      <c r="JK4" s="499"/>
      <c r="JL4" s="499"/>
      <c r="JM4" s="499"/>
      <c r="JN4" s="499"/>
      <c r="JO4" s="499"/>
      <c r="JP4" s="499"/>
      <c r="JQ4" s="499"/>
      <c r="JR4" s="499"/>
      <c r="JS4" s="499"/>
      <c r="JT4" s="499"/>
      <c r="JU4" s="499"/>
      <c r="JV4" s="499"/>
      <c r="JW4" s="499"/>
      <c r="JX4" s="499"/>
      <c r="JY4" s="499"/>
      <c r="JZ4" s="499"/>
      <c r="KA4" s="499"/>
      <c r="KB4" s="499"/>
      <c r="KC4" s="499"/>
      <c r="KD4" s="499"/>
      <c r="KE4" s="499"/>
      <c r="KF4" s="499"/>
      <c r="KG4" s="499"/>
      <c r="KH4" s="499"/>
      <c r="KI4" s="499"/>
      <c r="KJ4" s="499"/>
      <c r="KK4" s="499"/>
      <c r="KL4" s="499"/>
      <c r="KM4" s="499"/>
      <c r="KN4" s="499"/>
      <c r="KO4" s="499"/>
      <c r="KP4" s="499"/>
      <c r="KQ4" s="499"/>
      <c r="KR4" s="499"/>
      <c r="KS4" s="499"/>
      <c r="KT4" s="499"/>
      <c r="KU4" s="499"/>
      <c r="KV4" s="499"/>
      <c r="KW4" s="499"/>
      <c r="KX4" s="499"/>
      <c r="KY4" s="499"/>
      <c r="KZ4" s="499"/>
      <c r="LA4" s="499"/>
      <c r="LB4" s="499"/>
      <c r="LC4" s="499"/>
      <c r="LD4" s="499"/>
      <c r="LE4" s="499"/>
      <c r="LF4" s="499"/>
      <c r="LG4" s="499"/>
      <c r="LH4" s="499"/>
      <c r="LI4" s="499"/>
      <c r="LJ4" s="499"/>
      <c r="LK4" s="499"/>
      <c r="LL4" s="499"/>
      <c r="LM4" s="499"/>
      <c r="LN4" s="499"/>
      <c r="LO4" s="499"/>
      <c r="LP4" s="499"/>
      <c r="LQ4" s="499"/>
      <c r="LR4" s="499"/>
      <c r="LS4" s="499"/>
      <c r="LT4" s="499"/>
      <c r="LU4" s="499"/>
      <c r="LV4" s="499"/>
      <c r="LW4" s="499"/>
      <c r="LX4" s="499"/>
      <c r="LY4" s="499"/>
      <c r="LZ4" s="499"/>
      <c r="MA4" s="499"/>
      <c r="MB4" s="499"/>
      <c r="MC4" s="499"/>
      <c r="MD4" s="499"/>
      <c r="ME4" s="499"/>
      <c r="MF4" s="499"/>
      <c r="MG4" s="499"/>
      <c r="MH4" s="499"/>
      <c r="MI4" s="499"/>
      <c r="MJ4" s="499"/>
      <c r="MK4" s="499"/>
      <c r="ML4" s="499"/>
      <c r="MM4" s="499"/>
      <c r="MN4" s="499"/>
      <c r="MO4" s="499"/>
      <c r="MP4" s="499"/>
      <c r="MQ4" s="499"/>
      <c r="MR4" s="499"/>
      <c r="MS4" s="499"/>
      <c r="MT4" s="499"/>
      <c r="MU4" s="499"/>
      <c r="MV4" s="499"/>
      <c r="MW4" s="499"/>
      <c r="MX4" s="499"/>
      <c r="MY4" s="499"/>
      <c r="MZ4" s="499"/>
      <c r="NA4" s="499"/>
      <c r="NB4" s="499"/>
      <c r="NC4" s="499"/>
      <c r="ND4" s="499"/>
      <c r="NE4" s="499"/>
      <c r="NF4" s="499"/>
      <c r="NG4" s="499"/>
      <c r="NH4" s="499"/>
      <c r="NI4" s="499"/>
      <c r="NJ4" s="499"/>
      <c r="NK4" s="499"/>
      <c r="NL4" s="499"/>
      <c r="NM4" s="499"/>
      <c r="NN4" s="499"/>
      <c r="NO4" s="499"/>
      <c r="NP4" s="499"/>
      <c r="NQ4" s="499"/>
      <c r="NR4" s="499"/>
      <c r="NS4" s="499"/>
      <c r="NT4" s="499"/>
      <c r="NU4" s="499"/>
      <c r="NV4" s="499"/>
      <c r="NW4" s="499"/>
      <c r="NX4" s="499"/>
      <c r="NY4" s="499"/>
      <c r="NZ4" s="499"/>
      <c r="OA4" s="499"/>
      <c r="OB4" s="499"/>
      <c r="OC4" s="499"/>
      <c r="OD4" s="499"/>
      <c r="OE4" s="499"/>
      <c r="OF4" s="499"/>
      <c r="OG4" s="499"/>
      <c r="OH4" s="499"/>
      <c r="OI4" s="499"/>
      <c r="OJ4" s="499"/>
      <c r="OK4" s="499"/>
      <c r="OL4" s="499"/>
      <c r="OM4" s="499"/>
      <c r="ON4" s="499"/>
      <c r="OO4" s="499"/>
      <c r="OP4" s="499"/>
      <c r="OQ4" s="499"/>
      <c r="OR4" s="499"/>
      <c r="OS4" s="499"/>
      <c r="OT4" s="499"/>
      <c r="OU4" s="499"/>
      <c r="OV4" s="499"/>
      <c r="OW4" s="499"/>
      <c r="OX4" s="499"/>
      <c r="OY4" s="499"/>
      <c r="OZ4" s="499"/>
      <c r="PA4" s="499"/>
      <c r="PB4" s="499"/>
      <c r="PC4" s="499"/>
      <c r="PD4" s="499"/>
      <c r="PE4" s="499"/>
      <c r="PF4" s="499"/>
      <c r="PG4" s="499"/>
      <c r="PH4" s="499"/>
      <c r="PI4" s="499"/>
      <c r="PJ4" s="499"/>
      <c r="PK4" s="499"/>
      <c r="PL4" s="499"/>
      <c r="PM4" s="499"/>
      <c r="PN4" s="499"/>
      <c r="PO4" s="499"/>
      <c r="PP4" s="499"/>
      <c r="PQ4" s="499"/>
      <c r="PR4" s="499"/>
      <c r="PS4" s="499"/>
      <c r="PT4" s="499"/>
      <c r="PU4" s="499"/>
      <c r="PV4" s="499"/>
      <c r="PW4" s="499"/>
      <c r="PX4" s="499"/>
      <c r="PY4" s="499"/>
      <c r="PZ4" s="499"/>
      <c r="QA4" s="499"/>
      <c r="QB4" s="499"/>
      <c r="QC4" s="499"/>
      <c r="QD4" s="499"/>
      <c r="QE4" s="499"/>
      <c r="QF4" s="499"/>
      <c r="QG4" s="499"/>
      <c r="QH4" s="499"/>
      <c r="QI4" s="499"/>
      <c r="QJ4" s="499"/>
      <c r="QK4" s="499"/>
      <c r="QL4" s="499"/>
    </row>
    <row r="5" spans="1:454" s="493" customFormat="1" ht="6.75" customHeight="1">
      <c r="A5" s="495"/>
      <c r="B5" s="496"/>
      <c r="C5" s="497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5"/>
      <c r="Q5" s="495"/>
      <c r="R5" s="495"/>
      <c r="S5" s="495"/>
      <c r="T5" s="495"/>
      <c r="U5" s="495"/>
      <c r="V5" s="495"/>
      <c r="W5" s="495"/>
      <c r="X5" s="495"/>
      <c r="Y5" s="495"/>
      <c r="Z5" s="495"/>
      <c r="AA5" s="495"/>
      <c r="AB5" s="495"/>
      <c r="AC5" s="495"/>
      <c r="AD5" s="495"/>
      <c r="AE5" s="495"/>
      <c r="AF5" s="495"/>
      <c r="AG5" s="495"/>
      <c r="AH5" s="495"/>
      <c r="AI5" s="495"/>
      <c r="AJ5" s="495"/>
      <c r="AK5" s="495"/>
      <c r="AL5" s="497"/>
      <c r="AM5" s="496"/>
      <c r="AN5" s="495"/>
      <c r="AO5" s="494"/>
      <c r="AP5" s="494"/>
      <c r="AQ5" s="494"/>
      <c r="AR5" s="494"/>
      <c r="AS5" s="494"/>
      <c r="AT5" s="494"/>
      <c r="AU5" s="494"/>
      <c r="AV5" s="494"/>
      <c r="AW5" s="494"/>
      <c r="AX5" s="494"/>
      <c r="AY5" s="494"/>
      <c r="AZ5" s="494"/>
      <c r="BA5" s="494"/>
      <c r="BB5" s="494"/>
      <c r="BC5" s="494"/>
      <c r="BD5" s="494"/>
      <c r="BE5" s="494"/>
      <c r="BF5" s="494"/>
      <c r="BG5" s="494"/>
      <c r="BH5" s="494"/>
      <c r="BI5" s="494"/>
      <c r="BJ5" s="494"/>
      <c r="BK5" s="494"/>
      <c r="BL5" s="494"/>
      <c r="BM5" s="494"/>
      <c r="BN5" s="494"/>
      <c r="BO5" s="494"/>
      <c r="BP5" s="494"/>
      <c r="BQ5" s="494"/>
      <c r="BR5" s="494"/>
      <c r="BS5" s="494"/>
      <c r="BT5" s="494"/>
      <c r="BU5" s="494"/>
      <c r="BV5" s="494"/>
      <c r="BW5" s="494"/>
      <c r="BX5" s="494"/>
      <c r="BY5" s="494"/>
      <c r="BZ5" s="494"/>
      <c r="CA5" s="494"/>
      <c r="CB5" s="494"/>
      <c r="CC5" s="494"/>
      <c r="CD5" s="494"/>
      <c r="CE5" s="494"/>
      <c r="CF5" s="494"/>
      <c r="CG5" s="494"/>
      <c r="CH5" s="494"/>
      <c r="CI5" s="494"/>
      <c r="CJ5" s="494"/>
      <c r="CK5" s="494"/>
      <c r="CL5" s="494"/>
      <c r="CM5" s="494"/>
      <c r="CN5" s="494"/>
      <c r="CO5" s="494"/>
      <c r="CP5" s="494"/>
      <c r="CQ5" s="494"/>
      <c r="CR5" s="494"/>
      <c r="CS5" s="494"/>
      <c r="CT5" s="494"/>
      <c r="CU5" s="494"/>
      <c r="CV5" s="494"/>
      <c r="CW5" s="494"/>
      <c r="CX5" s="494"/>
      <c r="CY5" s="494"/>
      <c r="CZ5" s="494"/>
      <c r="DA5" s="494"/>
      <c r="DB5" s="494"/>
      <c r="DC5" s="494"/>
      <c r="DD5" s="494"/>
      <c r="DE5" s="494"/>
      <c r="DF5" s="494"/>
      <c r="DG5" s="494"/>
      <c r="DH5" s="494"/>
      <c r="DI5" s="494"/>
      <c r="DJ5" s="494"/>
      <c r="DK5" s="494"/>
      <c r="DL5" s="494"/>
      <c r="DM5" s="494"/>
      <c r="DN5" s="494"/>
      <c r="DO5" s="494"/>
      <c r="DP5" s="494"/>
      <c r="DQ5" s="494"/>
      <c r="DR5" s="494"/>
      <c r="DS5" s="494"/>
      <c r="DT5" s="494"/>
      <c r="DU5" s="494"/>
      <c r="DV5" s="494"/>
      <c r="DW5" s="494"/>
      <c r="DX5" s="494"/>
      <c r="DY5" s="494"/>
      <c r="DZ5" s="494"/>
      <c r="EA5" s="494"/>
      <c r="EB5" s="494"/>
      <c r="EC5" s="494"/>
      <c r="ED5" s="494"/>
      <c r="EE5" s="494"/>
      <c r="EF5" s="494"/>
      <c r="EG5" s="494"/>
      <c r="EH5" s="494"/>
      <c r="EI5" s="494"/>
      <c r="EJ5" s="494"/>
      <c r="EK5" s="494"/>
      <c r="EL5" s="494"/>
      <c r="EM5" s="494"/>
      <c r="EN5" s="494"/>
      <c r="EO5" s="494"/>
      <c r="EP5" s="494"/>
      <c r="EQ5" s="494"/>
      <c r="ER5" s="494"/>
      <c r="ES5" s="494"/>
      <c r="ET5" s="494"/>
      <c r="EU5" s="494"/>
      <c r="EV5" s="494"/>
      <c r="EW5" s="494"/>
      <c r="EX5" s="494"/>
      <c r="EY5" s="494"/>
      <c r="EZ5" s="494"/>
      <c r="FA5" s="494"/>
      <c r="FB5" s="494"/>
      <c r="FC5" s="494"/>
      <c r="FD5" s="494"/>
      <c r="FE5" s="494"/>
      <c r="FF5" s="494"/>
      <c r="FG5" s="494"/>
      <c r="FH5" s="494"/>
      <c r="FI5" s="494"/>
      <c r="FJ5" s="494"/>
      <c r="FK5" s="494"/>
      <c r="FL5" s="494"/>
      <c r="FM5" s="494"/>
      <c r="FN5" s="494"/>
      <c r="FO5" s="494"/>
      <c r="FP5" s="494"/>
      <c r="FQ5" s="494"/>
      <c r="FR5" s="494"/>
      <c r="FS5" s="494"/>
      <c r="FT5" s="494"/>
      <c r="FU5" s="494"/>
      <c r="FV5" s="494"/>
      <c r="FW5" s="494"/>
      <c r="FX5" s="494"/>
      <c r="FY5" s="494"/>
      <c r="FZ5" s="494"/>
      <c r="GA5" s="494"/>
      <c r="GB5" s="494"/>
      <c r="GC5" s="494"/>
      <c r="GD5" s="494"/>
      <c r="GE5" s="494"/>
      <c r="GF5" s="494"/>
      <c r="GG5" s="494"/>
      <c r="GH5" s="494"/>
      <c r="GI5" s="494"/>
      <c r="GJ5" s="494"/>
      <c r="GK5" s="494"/>
      <c r="GL5" s="494"/>
      <c r="GM5" s="494"/>
      <c r="GN5" s="494"/>
      <c r="GO5" s="494"/>
      <c r="GP5" s="494"/>
      <c r="GQ5" s="494"/>
      <c r="GR5" s="494"/>
      <c r="GS5" s="494"/>
      <c r="GT5" s="494"/>
      <c r="GU5" s="494"/>
      <c r="GV5" s="494"/>
      <c r="GW5" s="494"/>
      <c r="GX5" s="494"/>
      <c r="GY5" s="494"/>
      <c r="GZ5" s="494"/>
      <c r="HA5" s="494"/>
      <c r="HB5" s="494"/>
      <c r="HC5" s="494"/>
      <c r="HD5" s="494"/>
      <c r="HE5" s="494"/>
      <c r="HF5" s="494"/>
      <c r="HG5" s="494"/>
      <c r="HH5" s="494"/>
      <c r="HI5" s="494"/>
      <c r="HJ5" s="494"/>
      <c r="HK5" s="494"/>
      <c r="HL5" s="494"/>
      <c r="HM5" s="494"/>
      <c r="HN5" s="494"/>
      <c r="HO5" s="494"/>
      <c r="HP5" s="494"/>
      <c r="HQ5" s="494"/>
      <c r="HR5" s="494"/>
      <c r="HS5" s="494"/>
      <c r="HT5" s="494"/>
      <c r="HU5" s="494"/>
      <c r="HV5" s="494"/>
      <c r="HW5" s="494"/>
      <c r="HX5" s="494"/>
      <c r="HY5" s="494"/>
      <c r="HZ5" s="494"/>
      <c r="IA5" s="494"/>
      <c r="IB5" s="494"/>
      <c r="IC5" s="494"/>
      <c r="ID5" s="494"/>
      <c r="IE5" s="494"/>
      <c r="IF5" s="494"/>
      <c r="IG5" s="494"/>
      <c r="IH5" s="494"/>
      <c r="II5" s="494"/>
      <c r="IJ5" s="494"/>
      <c r="IK5" s="494"/>
      <c r="IL5" s="494"/>
      <c r="IM5" s="494"/>
      <c r="IN5" s="494"/>
      <c r="IO5" s="494"/>
      <c r="IP5" s="494"/>
      <c r="IQ5" s="494"/>
      <c r="IR5" s="494"/>
      <c r="IS5" s="494"/>
      <c r="IT5" s="494"/>
      <c r="IU5" s="494"/>
      <c r="IV5" s="494"/>
      <c r="IW5" s="494"/>
      <c r="IX5" s="494"/>
      <c r="IY5" s="494"/>
      <c r="IZ5" s="494"/>
      <c r="JA5" s="494"/>
      <c r="JB5" s="494"/>
      <c r="JC5" s="494"/>
      <c r="JD5" s="494"/>
      <c r="JE5" s="494"/>
      <c r="JF5" s="494"/>
      <c r="JG5" s="494"/>
      <c r="JH5" s="494"/>
      <c r="JI5" s="494"/>
      <c r="JJ5" s="494"/>
      <c r="JK5" s="494"/>
      <c r="JL5" s="494"/>
      <c r="JM5" s="494"/>
      <c r="JN5" s="494"/>
      <c r="JO5" s="494"/>
      <c r="JP5" s="494"/>
      <c r="JQ5" s="494"/>
      <c r="JR5" s="494"/>
      <c r="JS5" s="494"/>
      <c r="JT5" s="494"/>
      <c r="JU5" s="494"/>
      <c r="JV5" s="494"/>
      <c r="JW5" s="494"/>
      <c r="JX5" s="494"/>
      <c r="JY5" s="494"/>
      <c r="JZ5" s="494"/>
      <c r="KA5" s="494"/>
      <c r="KB5" s="494"/>
      <c r="KC5" s="494"/>
      <c r="KD5" s="494"/>
      <c r="KE5" s="494"/>
      <c r="KF5" s="494"/>
      <c r="KG5" s="494"/>
      <c r="KH5" s="494"/>
      <c r="KI5" s="494"/>
      <c r="KJ5" s="494"/>
      <c r="KK5" s="494"/>
      <c r="KL5" s="494"/>
      <c r="KM5" s="494"/>
      <c r="KN5" s="494"/>
      <c r="KO5" s="494"/>
      <c r="KP5" s="494"/>
      <c r="KQ5" s="494"/>
      <c r="KR5" s="494"/>
      <c r="KS5" s="494"/>
      <c r="KT5" s="494"/>
      <c r="KU5" s="494"/>
      <c r="KV5" s="494"/>
      <c r="KW5" s="494"/>
      <c r="KX5" s="494"/>
      <c r="KY5" s="494"/>
      <c r="KZ5" s="494"/>
      <c r="LA5" s="494"/>
      <c r="LB5" s="494"/>
      <c r="LC5" s="494"/>
      <c r="LD5" s="494"/>
      <c r="LE5" s="494"/>
      <c r="LF5" s="494"/>
      <c r="LG5" s="494"/>
      <c r="LH5" s="494"/>
      <c r="LI5" s="494"/>
      <c r="LJ5" s="494"/>
      <c r="LK5" s="494"/>
      <c r="LL5" s="494"/>
      <c r="LM5" s="494"/>
      <c r="LN5" s="494"/>
      <c r="LO5" s="494"/>
      <c r="LP5" s="494"/>
      <c r="LQ5" s="494"/>
      <c r="LR5" s="494"/>
      <c r="LS5" s="494"/>
      <c r="LT5" s="494"/>
      <c r="LU5" s="494"/>
      <c r="LV5" s="494"/>
      <c r="LW5" s="494"/>
      <c r="LX5" s="494"/>
      <c r="LY5" s="494"/>
      <c r="LZ5" s="494"/>
      <c r="MA5" s="494"/>
      <c r="MB5" s="494"/>
      <c r="MC5" s="494"/>
      <c r="MD5" s="494"/>
      <c r="ME5" s="494"/>
      <c r="MF5" s="494"/>
      <c r="MG5" s="494"/>
      <c r="MH5" s="494"/>
      <c r="MI5" s="494"/>
      <c r="MJ5" s="494"/>
      <c r="MK5" s="494"/>
      <c r="ML5" s="494"/>
      <c r="MM5" s="494"/>
      <c r="MN5" s="494"/>
      <c r="MO5" s="494"/>
      <c r="MP5" s="494"/>
      <c r="MQ5" s="494"/>
      <c r="MR5" s="494"/>
      <c r="MS5" s="494"/>
      <c r="MT5" s="494"/>
      <c r="MU5" s="494"/>
      <c r="MV5" s="494"/>
      <c r="MW5" s="494"/>
      <c r="MX5" s="494"/>
      <c r="MY5" s="494"/>
      <c r="MZ5" s="494"/>
      <c r="NA5" s="494"/>
      <c r="NB5" s="494"/>
      <c r="NC5" s="494"/>
      <c r="ND5" s="494"/>
      <c r="NE5" s="494"/>
      <c r="NF5" s="494"/>
      <c r="NG5" s="494"/>
      <c r="NH5" s="494"/>
      <c r="NI5" s="494"/>
      <c r="NJ5" s="494"/>
      <c r="NK5" s="494"/>
      <c r="NL5" s="494"/>
      <c r="NM5" s="494"/>
      <c r="NN5" s="494"/>
      <c r="NO5" s="494"/>
      <c r="NP5" s="494"/>
      <c r="NQ5" s="494"/>
      <c r="NR5" s="494"/>
      <c r="NS5" s="494"/>
      <c r="NT5" s="494"/>
      <c r="NU5" s="494"/>
      <c r="NV5" s="494"/>
      <c r="NW5" s="494"/>
      <c r="NX5" s="494"/>
      <c r="NY5" s="494"/>
      <c r="NZ5" s="494"/>
      <c r="OA5" s="494"/>
      <c r="OB5" s="494"/>
      <c r="OC5" s="494"/>
      <c r="OD5" s="494"/>
      <c r="OE5" s="494"/>
      <c r="OF5" s="494"/>
      <c r="OG5" s="494"/>
      <c r="OH5" s="494"/>
      <c r="OI5" s="494"/>
      <c r="OJ5" s="494"/>
      <c r="OK5" s="494"/>
      <c r="OL5" s="494"/>
      <c r="OM5" s="494"/>
      <c r="ON5" s="494"/>
      <c r="OO5" s="494"/>
      <c r="OP5" s="494"/>
      <c r="OQ5" s="494"/>
      <c r="OR5" s="494"/>
      <c r="OS5" s="494"/>
      <c r="OT5" s="494"/>
      <c r="OU5" s="494"/>
      <c r="OV5" s="494"/>
      <c r="OW5" s="494"/>
      <c r="OX5" s="494"/>
      <c r="OY5" s="494"/>
      <c r="OZ5" s="494"/>
      <c r="PA5" s="494"/>
      <c r="PB5" s="494"/>
      <c r="PC5" s="494"/>
      <c r="PD5" s="494"/>
      <c r="PE5" s="494"/>
      <c r="PF5" s="494"/>
      <c r="PG5" s="494"/>
      <c r="PH5" s="494"/>
      <c r="PI5" s="494"/>
      <c r="PJ5" s="494"/>
      <c r="PK5" s="494"/>
      <c r="PL5" s="494"/>
      <c r="PM5" s="494"/>
      <c r="PN5" s="494"/>
      <c r="PO5" s="494"/>
      <c r="PP5" s="494"/>
      <c r="PQ5" s="494"/>
      <c r="PR5" s="494"/>
      <c r="PS5" s="494"/>
      <c r="PT5" s="494"/>
      <c r="PU5" s="494"/>
      <c r="PV5" s="494"/>
      <c r="PW5" s="494"/>
      <c r="PX5" s="494"/>
      <c r="PY5" s="494"/>
      <c r="PZ5" s="494"/>
      <c r="QA5" s="494"/>
      <c r="QB5" s="494"/>
      <c r="QC5" s="494"/>
      <c r="QD5" s="494"/>
      <c r="QE5" s="494"/>
      <c r="QF5" s="494"/>
      <c r="QG5" s="494"/>
      <c r="QH5" s="494"/>
      <c r="QI5" s="494"/>
      <c r="QJ5" s="494"/>
      <c r="QK5" s="494"/>
      <c r="QL5" s="494"/>
    </row>
    <row r="6" spans="1:454" ht="50.1" customHeight="1">
      <c r="A6" s="480"/>
      <c r="B6" s="481"/>
      <c r="C6" s="572">
        <v>6</v>
      </c>
      <c r="D6" s="573"/>
      <c r="E6" s="574">
        <v>3</v>
      </c>
      <c r="F6" s="574"/>
      <c r="G6" s="573"/>
      <c r="H6" s="574">
        <v>2</v>
      </c>
      <c r="I6" s="574"/>
      <c r="J6" s="574"/>
      <c r="K6" s="573">
        <v>1</v>
      </c>
      <c r="L6" s="573"/>
      <c r="M6" s="573"/>
      <c r="N6" s="573">
        <v>1</v>
      </c>
      <c r="O6" s="573"/>
      <c r="P6" s="573"/>
      <c r="Q6" s="573"/>
      <c r="R6" s="573"/>
      <c r="S6" s="573"/>
      <c r="T6" s="573"/>
      <c r="U6" s="573"/>
      <c r="V6" s="573"/>
      <c r="W6" s="573"/>
      <c r="X6" s="573"/>
      <c r="Y6" s="573"/>
      <c r="Z6" s="573">
        <v>0</v>
      </c>
      <c r="AA6" s="573">
        <v>1</v>
      </c>
      <c r="AB6" s="573"/>
      <c r="AC6" s="573"/>
      <c r="AD6" s="573">
        <v>1</v>
      </c>
      <c r="AE6" s="573"/>
      <c r="AF6" s="573"/>
      <c r="AG6" s="573">
        <v>2</v>
      </c>
      <c r="AH6" s="573"/>
      <c r="AI6" s="573"/>
      <c r="AJ6" s="574">
        <v>2</v>
      </c>
      <c r="AK6" s="573"/>
      <c r="AL6" s="572">
        <v>6</v>
      </c>
      <c r="AM6" s="481"/>
      <c r="AN6" s="480"/>
      <c r="AO6" s="3" t="s">
        <v>496</v>
      </c>
      <c r="AP6" s="3" t="s">
        <v>466</v>
      </c>
      <c r="AQ6" s="3" t="s">
        <v>33</v>
      </c>
    </row>
    <row r="7" spans="1:454" ht="15.95" customHeight="1" thickBot="1">
      <c r="A7" s="480"/>
      <c r="B7" s="488">
        <v>1</v>
      </c>
      <c r="C7" s="503" t="str">
        <f>VLOOKUP(B7,$AP$10:$AQ$25,2,FALSE)</f>
        <v>Gonzaga</v>
      </c>
      <c r="D7" s="480"/>
      <c r="E7" s="504"/>
      <c r="F7" s="504"/>
      <c r="G7" s="480"/>
      <c r="H7" s="504"/>
      <c r="I7" s="504"/>
      <c r="J7" s="504"/>
      <c r="K7" s="480"/>
      <c r="L7" s="480"/>
      <c r="M7" s="480"/>
      <c r="N7" s="480"/>
      <c r="O7" s="505"/>
      <c r="S7" s="480"/>
      <c r="T7" s="480"/>
      <c r="U7" s="480"/>
      <c r="V7" s="480"/>
      <c r="W7" s="480"/>
      <c r="X7" s="480"/>
      <c r="Y7" s="480"/>
      <c r="Z7" s="480"/>
      <c r="AA7" s="480"/>
      <c r="AB7" s="480"/>
      <c r="AC7" s="480"/>
      <c r="AD7" s="480"/>
      <c r="AE7" s="480"/>
      <c r="AF7" s="480"/>
      <c r="AG7" s="480"/>
      <c r="AH7" s="480"/>
      <c r="AI7" s="480"/>
      <c r="AJ7" s="504"/>
      <c r="AK7" s="480"/>
      <c r="AL7" s="506" t="str">
        <f>VLOOKUP(AM7,$AP$50:$AQ$65,2,FALSE)</f>
        <v>Baylor</v>
      </c>
      <c r="AM7" s="482">
        <v>1</v>
      </c>
      <c r="AN7" s="480"/>
      <c r="AO7"/>
      <c r="AP7" t="s">
        <v>495</v>
      </c>
      <c r="AQ7"/>
    </row>
    <row r="8" spans="1:454" ht="15.95" customHeight="1" thickBot="1">
      <c r="A8" s="480"/>
      <c r="B8" s="487"/>
      <c r="C8" s="507"/>
      <c r="D8" s="484"/>
      <c r="E8" s="508" t="s">
        <v>134</v>
      </c>
      <c r="F8" s="508"/>
      <c r="G8" s="484"/>
      <c r="H8" s="509"/>
      <c r="I8" s="509"/>
      <c r="J8" s="509"/>
      <c r="K8" s="484"/>
      <c r="L8" s="484"/>
      <c r="M8" s="484"/>
      <c r="N8" s="484"/>
      <c r="O8" s="510"/>
      <c r="P8" s="599"/>
      <c r="Q8" s="600"/>
      <c r="R8" s="601"/>
      <c r="S8" s="480"/>
      <c r="T8" s="480"/>
      <c r="U8" s="480"/>
      <c r="V8" s="580">
        <f>SUM(C6:N6,Z6:AL6,AD41:AM41,C41:H41)</f>
        <v>43</v>
      </c>
      <c r="W8" s="580"/>
      <c r="X8" s="580"/>
      <c r="Y8" s="483"/>
      <c r="Z8" s="483"/>
      <c r="AA8" s="483"/>
      <c r="AB8" s="483"/>
      <c r="AC8" s="483"/>
      <c r="AD8" s="483"/>
      <c r="AE8" s="483"/>
      <c r="AF8" s="483"/>
      <c r="AG8" s="483"/>
      <c r="AH8" s="483"/>
      <c r="AI8" s="511"/>
      <c r="AJ8" s="512" t="s">
        <v>56</v>
      </c>
      <c r="AK8" s="483"/>
      <c r="AL8" s="513"/>
      <c r="AM8" s="486"/>
      <c r="AN8" s="480"/>
      <c r="AO8"/>
      <c r="AP8"/>
      <c r="AQ8"/>
    </row>
    <row r="9" spans="1:454" ht="15.95" customHeight="1" thickBot="1">
      <c r="A9" s="480"/>
      <c r="B9" s="485">
        <v>16</v>
      </c>
      <c r="C9" s="514" t="str">
        <f>VLOOKUP(B9,$AP$10:$AQ$25,2,FALSE)</f>
        <v>Norfolk State</v>
      </c>
      <c r="D9" s="515"/>
      <c r="E9" s="516"/>
      <c r="F9" s="517"/>
      <c r="G9" s="484"/>
      <c r="H9" s="484"/>
      <c r="I9" s="484"/>
      <c r="J9" s="484"/>
      <c r="K9" s="484"/>
      <c r="L9" s="484"/>
      <c r="M9" s="484"/>
      <c r="N9" s="484"/>
      <c r="O9" s="518"/>
      <c r="P9" s="602"/>
      <c r="Q9" s="603"/>
      <c r="R9" s="604"/>
      <c r="S9" s="480"/>
      <c r="T9" s="480"/>
      <c r="U9" s="480"/>
      <c r="V9" s="580">
        <v>63</v>
      </c>
      <c r="W9" s="580"/>
      <c r="X9" s="580">
        <v>21</v>
      </c>
      <c r="Y9" s="483"/>
      <c r="Z9" s="483"/>
      <c r="AA9" s="483"/>
      <c r="AB9" s="483"/>
      <c r="AC9" s="483"/>
      <c r="AD9" s="483"/>
      <c r="AE9" s="483"/>
      <c r="AF9" s="483"/>
      <c r="AG9" s="483"/>
      <c r="AH9" s="483"/>
      <c r="AI9" s="519"/>
      <c r="AJ9" s="520"/>
      <c r="AK9" s="521"/>
      <c r="AL9" s="522" t="str">
        <f>VLOOKUP(AM9,$AP$50:$AQ$65,2,FALSE)</f>
        <v>Hartford</v>
      </c>
      <c r="AM9" s="482">
        <v>16</v>
      </c>
      <c r="AN9" s="480"/>
      <c r="AO9"/>
      <c r="AP9" t="s">
        <v>466</v>
      </c>
      <c r="AQ9" t="s">
        <v>487</v>
      </c>
    </row>
    <row r="10" spans="1:454" ht="15.95" customHeight="1">
      <c r="A10" s="480"/>
      <c r="B10" s="489"/>
      <c r="C10" s="509"/>
      <c r="D10" s="484"/>
      <c r="E10" s="523"/>
      <c r="F10" s="524"/>
      <c r="G10" s="484"/>
      <c r="H10" s="508" t="s">
        <v>134</v>
      </c>
      <c r="I10" s="508"/>
      <c r="J10" s="484"/>
      <c r="K10" s="484"/>
      <c r="L10" s="484"/>
      <c r="M10" s="484"/>
      <c r="N10" s="484"/>
      <c r="S10" s="480"/>
      <c r="T10" s="480"/>
      <c r="U10" s="480"/>
      <c r="V10" s="580">
        <f>V8/V9</f>
        <v>0.68253968253968256</v>
      </c>
      <c r="W10" s="580"/>
      <c r="X10" s="580">
        <f>X9/(V9-32)</f>
        <v>0.67741935483870963</v>
      </c>
      <c r="Y10" s="483"/>
      <c r="Z10" s="483"/>
      <c r="AA10" s="483"/>
      <c r="AB10" s="483"/>
      <c r="AC10" s="483"/>
      <c r="AD10" s="483"/>
      <c r="AE10" s="483"/>
      <c r="AF10" s="511"/>
      <c r="AG10" s="525"/>
      <c r="AH10" s="483" t="s">
        <v>56</v>
      </c>
      <c r="AI10" s="526"/>
      <c r="AJ10" s="527"/>
      <c r="AK10" s="483"/>
      <c r="AL10" s="528"/>
      <c r="AM10" s="486"/>
      <c r="AN10" s="480"/>
      <c r="AO10" t="str">
        <f>$AP$7</f>
        <v>West Region:</v>
      </c>
      <c r="AP10">
        <v>1</v>
      </c>
      <c r="AQ10" t="s">
        <v>134</v>
      </c>
    </row>
    <row r="11" spans="1:454" ht="15.95" customHeight="1">
      <c r="A11" s="480"/>
      <c r="B11" s="485">
        <v>8</v>
      </c>
      <c r="C11" s="503" t="str">
        <f>VLOOKUP(B11,$AP$10:$AQ$25,2,FALSE)</f>
        <v>Oklahoma</v>
      </c>
      <c r="D11" s="484"/>
      <c r="E11" s="523"/>
      <c r="F11" s="524"/>
      <c r="G11" s="515"/>
      <c r="H11" s="529"/>
      <c r="I11" s="517"/>
      <c r="J11" s="509"/>
      <c r="K11" s="484"/>
      <c r="L11" s="484"/>
      <c r="M11" s="484"/>
      <c r="N11" s="484"/>
      <c r="S11" s="480"/>
      <c r="T11" s="480"/>
      <c r="U11" s="480"/>
      <c r="V11" s="483"/>
      <c r="W11" s="483"/>
      <c r="X11" s="483"/>
      <c r="Y11" s="483"/>
      <c r="Z11" s="483"/>
      <c r="AA11" s="483"/>
      <c r="AB11" s="483"/>
      <c r="AC11" s="483"/>
      <c r="AD11" s="483"/>
      <c r="AE11" s="483"/>
      <c r="AF11" s="519"/>
      <c r="AG11" s="521"/>
      <c r="AH11" s="521"/>
      <c r="AI11" s="526"/>
      <c r="AJ11" s="527"/>
      <c r="AK11" s="483"/>
      <c r="AL11" s="506" t="str">
        <f>VLOOKUP(AM11,$AP$50:$AQ$65,2,FALSE)</f>
        <v>North Carolina</v>
      </c>
      <c r="AM11" s="482">
        <v>8</v>
      </c>
      <c r="AN11" s="480"/>
      <c r="AO11" t="str">
        <f t="shared" ref="AO11:AO25" si="0">$AP$7</f>
        <v>West Region:</v>
      </c>
      <c r="AP11">
        <v>2</v>
      </c>
      <c r="AQ11" t="s">
        <v>156</v>
      </c>
    </row>
    <row r="12" spans="1:454" ht="15.95" customHeight="1">
      <c r="A12" s="480"/>
      <c r="B12" s="489"/>
      <c r="C12" s="507"/>
      <c r="D12" s="530"/>
      <c r="E12" s="531" t="s">
        <v>249</v>
      </c>
      <c r="F12" s="532"/>
      <c r="I12" s="524"/>
      <c r="J12" s="509"/>
      <c r="K12" s="484"/>
      <c r="L12" s="484"/>
      <c r="M12" s="484"/>
      <c r="N12" s="484"/>
      <c r="O12" s="484"/>
      <c r="P12" s="484"/>
      <c r="Q12" s="484"/>
      <c r="R12" s="484"/>
      <c r="S12" s="480"/>
      <c r="T12" s="480"/>
      <c r="U12" s="480"/>
      <c r="V12" s="483"/>
      <c r="W12" s="483"/>
      <c r="X12" s="483"/>
      <c r="Y12" s="483"/>
      <c r="Z12" s="483"/>
      <c r="AA12" s="483"/>
      <c r="AB12" s="483"/>
      <c r="AC12" s="483"/>
      <c r="AD12" s="483"/>
      <c r="AE12" s="483"/>
      <c r="AF12" s="533"/>
      <c r="AI12" s="534"/>
      <c r="AJ12" s="535" t="s">
        <v>377</v>
      </c>
      <c r="AK12" s="536"/>
      <c r="AL12" s="513"/>
      <c r="AM12" s="486"/>
      <c r="AN12" s="480"/>
      <c r="AO12" t="str">
        <f t="shared" si="0"/>
        <v>West Region:</v>
      </c>
      <c r="AP12">
        <v>3</v>
      </c>
      <c r="AQ12" t="s">
        <v>163</v>
      </c>
    </row>
    <row r="13" spans="1:454" ht="15.95" customHeight="1">
      <c r="A13" s="480"/>
      <c r="B13" s="485">
        <v>9</v>
      </c>
      <c r="C13" s="514" t="str">
        <f>VLOOKUP(B13,$AP$10:$AQ$25,2,FALSE)</f>
        <v>Missouri</v>
      </c>
      <c r="D13" s="484"/>
      <c r="E13" s="509"/>
      <c r="F13" s="509"/>
      <c r="G13" s="484"/>
      <c r="H13" s="509"/>
      <c r="I13" s="524"/>
      <c r="J13" s="509"/>
      <c r="K13" s="509"/>
      <c r="L13" s="509"/>
      <c r="M13" s="484"/>
      <c r="N13" s="484"/>
      <c r="O13" s="484"/>
      <c r="P13" s="484"/>
      <c r="Q13" s="484"/>
      <c r="R13" s="484"/>
      <c r="S13" s="480"/>
      <c r="T13" s="480"/>
      <c r="U13" s="480"/>
      <c r="V13" s="483"/>
      <c r="W13" s="483"/>
      <c r="X13" s="483"/>
      <c r="Y13" s="483"/>
      <c r="Z13" s="483"/>
      <c r="AA13" s="483"/>
      <c r="AB13" s="483"/>
      <c r="AC13" s="483"/>
      <c r="AD13" s="483"/>
      <c r="AE13" s="483"/>
      <c r="AF13" s="526"/>
      <c r="AG13" s="509"/>
      <c r="AH13" s="483"/>
      <c r="AI13" s="483"/>
      <c r="AJ13" s="528"/>
      <c r="AK13" s="483"/>
      <c r="AL13" s="522" t="str">
        <f>VLOOKUP(AM13,$AP$50:$AQ$65,2,FALSE)</f>
        <v>Wisconsin</v>
      </c>
      <c r="AM13" s="482">
        <v>9</v>
      </c>
      <c r="AN13" s="480"/>
      <c r="AO13" t="str">
        <f t="shared" si="0"/>
        <v>West Region:</v>
      </c>
      <c r="AP13">
        <v>4</v>
      </c>
      <c r="AQ13" t="s">
        <v>361</v>
      </c>
    </row>
    <row r="14" spans="1:454" ht="15.95" customHeight="1">
      <c r="A14" s="480"/>
      <c r="B14" s="489"/>
      <c r="C14" s="509"/>
      <c r="D14" s="484"/>
      <c r="E14" s="509"/>
      <c r="F14" s="509"/>
      <c r="G14" s="484"/>
      <c r="H14" s="509"/>
      <c r="I14" s="524"/>
      <c r="J14" s="509"/>
      <c r="K14" s="508" t="s">
        <v>134</v>
      </c>
      <c r="L14" s="537"/>
      <c r="M14" s="509"/>
      <c r="N14" s="509"/>
      <c r="O14" s="484"/>
      <c r="P14" s="484"/>
      <c r="Q14" s="484"/>
      <c r="R14" s="484"/>
      <c r="S14" s="480"/>
      <c r="T14" s="480"/>
      <c r="U14" s="480"/>
      <c r="V14" s="483"/>
      <c r="W14" s="483"/>
      <c r="X14" s="483"/>
      <c r="Y14" s="483"/>
      <c r="Z14" s="483"/>
      <c r="AA14" s="483"/>
      <c r="AB14" s="483"/>
      <c r="AC14" s="511"/>
      <c r="AD14" s="525" t="s">
        <v>56</v>
      </c>
      <c r="AE14" s="483"/>
      <c r="AF14" s="526"/>
      <c r="AG14" s="509"/>
      <c r="AH14" s="483"/>
      <c r="AI14" s="483"/>
      <c r="AJ14" s="528"/>
      <c r="AK14" s="483"/>
      <c r="AL14" s="528"/>
      <c r="AM14" s="486"/>
      <c r="AN14" s="480"/>
      <c r="AO14" t="str">
        <f t="shared" si="0"/>
        <v>West Region:</v>
      </c>
      <c r="AP14">
        <v>5</v>
      </c>
      <c r="AQ14" t="s">
        <v>95</v>
      </c>
    </row>
    <row r="15" spans="1:454" ht="15.95" customHeight="1">
      <c r="A15" s="480"/>
      <c r="B15" s="488">
        <v>5</v>
      </c>
      <c r="C15" s="503" t="str">
        <f>VLOOKUP(B15,$AP$10:$AQ$25,2,FALSE)</f>
        <v>Creighton</v>
      </c>
      <c r="D15" s="484"/>
      <c r="E15" s="509"/>
      <c r="F15" s="509"/>
      <c r="G15" s="484"/>
      <c r="H15" s="509"/>
      <c r="I15" s="524"/>
      <c r="J15" s="529"/>
      <c r="K15" s="515"/>
      <c r="L15" s="538"/>
      <c r="M15" s="484"/>
      <c r="N15" s="484"/>
      <c r="O15" s="484"/>
      <c r="P15" s="484"/>
      <c r="Q15" s="484"/>
      <c r="R15" s="484"/>
      <c r="S15" s="480"/>
      <c r="T15" s="480"/>
      <c r="U15" s="480"/>
      <c r="V15" s="483"/>
      <c r="W15" s="483"/>
      <c r="X15" s="483"/>
      <c r="Y15" s="483"/>
      <c r="Z15" s="483"/>
      <c r="AA15" s="483"/>
      <c r="AB15" s="483"/>
      <c r="AC15" s="519"/>
      <c r="AD15" s="521"/>
      <c r="AE15" s="521"/>
      <c r="AF15" s="526"/>
      <c r="AG15" s="509"/>
      <c r="AH15" s="483"/>
      <c r="AI15" s="483"/>
      <c r="AJ15" s="528"/>
      <c r="AK15" s="483"/>
      <c r="AL15" s="506" t="str">
        <f>VLOOKUP(AM15,$AP$50:$AQ$65,2,FALSE)</f>
        <v>Villanova</v>
      </c>
      <c r="AM15" s="482">
        <v>5</v>
      </c>
      <c r="AN15" s="480"/>
      <c r="AO15" t="str">
        <f t="shared" si="0"/>
        <v>West Region:</v>
      </c>
      <c r="AP15">
        <v>6</v>
      </c>
      <c r="AQ15" t="s">
        <v>347</v>
      </c>
    </row>
    <row r="16" spans="1:454" ht="15.95" customHeight="1">
      <c r="A16" s="480"/>
      <c r="B16" s="487"/>
      <c r="C16" s="507"/>
      <c r="D16" s="484"/>
      <c r="E16" s="508" t="s">
        <v>95</v>
      </c>
      <c r="F16" s="508"/>
      <c r="G16" s="484"/>
      <c r="H16" s="523"/>
      <c r="I16" s="524"/>
      <c r="L16" s="539"/>
      <c r="M16" s="484"/>
      <c r="N16" s="484"/>
      <c r="O16" s="484"/>
      <c r="P16" s="484"/>
      <c r="Q16" s="484"/>
      <c r="R16" s="484"/>
      <c r="S16" s="480"/>
      <c r="T16" s="480"/>
      <c r="U16" s="480"/>
      <c r="V16" s="483"/>
      <c r="W16" s="483"/>
      <c r="X16" s="483"/>
      <c r="Y16" s="483"/>
      <c r="Z16" s="483"/>
      <c r="AA16" s="483"/>
      <c r="AB16" s="483"/>
      <c r="AC16" s="526"/>
      <c r="AF16" s="526"/>
      <c r="AG16" s="523"/>
      <c r="AH16" s="483"/>
      <c r="AI16" s="511"/>
      <c r="AJ16" s="512" t="s">
        <v>360</v>
      </c>
      <c r="AK16" s="511"/>
      <c r="AL16" s="513"/>
      <c r="AM16" s="486"/>
      <c r="AN16" s="480"/>
      <c r="AO16" t="str">
        <f t="shared" si="0"/>
        <v>West Region:</v>
      </c>
      <c r="AP16">
        <v>7</v>
      </c>
      <c r="AQ16" t="s">
        <v>253</v>
      </c>
    </row>
    <row r="17" spans="1:43" ht="15.95" customHeight="1">
      <c r="A17" s="480"/>
      <c r="B17" s="485">
        <v>12</v>
      </c>
      <c r="C17" s="514" t="str">
        <f>VLOOKUP(B17,$AP$10:$AQ$25,2,FALSE)</f>
        <v>UC Santa Barbara</v>
      </c>
      <c r="D17" s="515"/>
      <c r="E17" s="516"/>
      <c r="F17" s="517"/>
      <c r="H17" s="540"/>
      <c r="I17" s="524"/>
      <c r="J17" s="509"/>
      <c r="K17" s="483"/>
      <c r="L17" s="541"/>
      <c r="M17" s="484"/>
      <c r="N17" s="484"/>
      <c r="O17" s="484"/>
      <c r="P17" s="484"/>
      <c r="Q17" s="484"/>
      <c r="R17" s="484"/>
      <c r="S17" s="480"/>
      <c r="T17" s="480"/>
      <c r="U17" s="480"/>
      <c r="V17" s="483"/>
      <c r="W17" s="483"/>
      <c r="X17" s="483"/>
      <c r="Y17" s="483"/>
      <c r="Z17" s="483"/>
      <c r="AA17" s="483"/>
      <c r="AB17" s="483"/>
      <c r="AC17" s="526"/>
      <c r="AD17" s="483"/>
      <c r="AE17" s="483"/>
      <c r="AF17" s="533"/>
      <c r="AG17" s="540"/>
      <c r="AI17" s="519"/>
      <c r="AJ17" s="520"/>
      <c r="AK17" s="521"/>
      <c r="AL17" s="522" t="str">
        <f>VLOOKUP(AM17,$AP$50:$AQ$65,2,FALSE)</f>
        <v>Winthrop</v>
      </c>
      <c r="AM17" s="482">
        <v>12</v>
      </c>
      <c r="AN17" s="480"/>
      <c r="AO17" t="str">
        <f t="shared" si="0"/>
        <v>West Region:</v>
      </c>
      <c r="AP17">
        <v>8</v>
      </c>
      <c r="AQ17" t="s">
        <v>249</v>
      </c>
    </row>
    <row r="18" spans="1:43" ht="15.95" customHeight="1">
      <c r="A18" s="480"/>
      <c r="B18" s="492"/>
      <c r="C18" s="509"/>
      <c r="D18" s="484"/>
      <c r="E18" s="523"/>
      <c r="F18" s="524"/>
      <c r="G18" s="530"/>
      <c r="H18" s="531" t="s">
        <v>95</v>
      </c>
      <c r="I18" s="532"/>
      <c r="J18" s="509"/>
      <c r="K18" s="483"/>
      <c r="L18" s="541"/>
      <c r="M18" s="484"/>
      <c r="N18" s="484"/>
      <c r="O18" s="484"/>
      <c r="P18" s="484"/>
      <c r="Q18" s="484"/>
      <c r="R18" s="484"/>
      <c r="S18" s="480"/>
      <c r="T18" s="480"/>
      <c r="U18" s="480"/>
      <c r="V18" s="483"/>
      <c r="W18" s="483"/>
      <c r="X18" s="483"/>
      <c r="Y18" s="483"/>
      <c r="Z18" s="483"/>
      <c r="AA18" s="483"/>
      <c r="AB18" s="483"/>
      <c r="AC18" s="526"/>
      <c r="AD18" s="483"/>
      <c r="AE18" s="483"/>
      <c r="AF18" s="534"/>
      <c r="AG18" s="525" t="s">
        <v>360</v>
      </c>
      <c r="AH18" s="536"/>
      <c r="AI18" s="526"/>
      <c r="AJ18" s="527"/>
      <c r="AK18" s="483"/>
      <c r="AL18" s="528"/>
      <c r="AM18" s="486"/>
      <c r="AN18" s="480"/>
      <c r="AO18" t="str">
        <f t="shared" si="0"/>
        <v>West Region:</v>
      </c>
      <c r="AP18">
        <v>9</v>
      </c>
      <c r="AQ18" t="s">
        <v>207</v>
      </c>
    </row>
    <row r="19" spans="1:43" ht="15.95" customHeight="1">
      <c r="A19" s="480"/>
      <c r="B19" s="488">
        <v>4</v>
      </c>
      <c r="C19" s="503" t="str">
        <f>VLOOKUP(B19,$AP$10:$AQ$25,2,FALSE)</f>
        <v>Virginia</v>
      </c>
      <c r="D19" s="484"/>
      <c r="E19" s="523"/>
      <c r="F19" s="524"/>
      <c r="G19" s="484"/>
      <c r="H19" s="483"/>
      <c r="I19" s="483"/>
      <c r="J19" s="509"/>
      <c r="K19" s="483"/>
      <c r="L19" s="541"/>
      <c r="M19" s="484"/>
      <c r="N19" s="484"/>
      <c r="O19" s="484"/>
      <c r="P19" s="484"/>
      <c r="Q19" s="484"/>
      <c r="R19" s="484"/>
      <c r="S19" s="480"/>
      <c r="T19" s="480"/>
      <c r="U19" s="480"/>
      <c r="V19" s="483"/>
      <c r="W19" s="483"/>
      <c r="X19" s="483"/>
      <c r="Y19" s="483"/>
      <c r="Z19" s="483"/>
      <c r="AA19" s="483"/>
      <c r="AB19" s="483"/>
      <c r="AC19" s="526"/>
      <c r="AD19" s="483"/>
      <c r="AE19" s="483"/>
      <c r="AF19" s="483"/>
      <c r="AG19" s="483"/>
      <c r="AH19" s="483"/>
      <c r="AI19" s="526"/>
      <c r="AJ19" s="527"/>
      <c r="AK19" s="483"/>
      <c r="AL19" s="506" t="str">
        <f>VLOOKUP(AM19,$AP$50:$AQ$65,2,FALSE)</f>
        <v>Purdue</v>
      </c>
      <c r="AM19" s="482">
        <v>4</v>
      </c>
      <c r="AN19" s="480"/>
      <c r="AO19" t="str">
        <f t="shared" si="0"/>
        <v>West Region:</v>
      </c>
      <c r="AP19">
        <v>10</v>
      </c>
      <c r="AQ19" t="s">
        <v>358</v>
      </c>
    </row>
    <row r="20" spans="1:43" ht="15.95" customHeight="1">
      <c r="A20" s="480"/>
      <c r="B20" s="487"/>
      <c r="C20" s="507"/>
      <c r="D20" s="530"/>
      <c r="E20" s="531" t="s">
        <v>247</v>
      </c>
      <c r="F20" s="532"/>
      <c r="G20" s="484"/>
      <c r="H20" s="509"/>
      <c r="I20" s="509"/>
      <c r="J20" s="509"/>
      <c r="K20" s="483"/>
      <c r="L20" s="541"/>
      <c r="M20" s="484"/>
      <c r="N20" s="484"/>
      <c r="O20" s="484"/>
      <c r="P20" s="484"/>
      <c r="Q20" s="484"/>
      <c r="R20" s="484"/>
      <c r="S20" s="480"/>
      <c r="T20" s="480"/>
      <c r="U20" s="480"/>
      <c r="V20" s="483"/>
      <c r="W20" s="483"/>
      <c r="X20" s="483"/>
      <c r="Y20" s="483"/>
      <c r="Z20" s="483"/>
      <c r="AA20" s="483"/>
      <c r="AB20" s="483"/>
      <c r="AC20" s="526"/>
      <c r="AD20" s="483"/>
      <c r="AE20" s="483"/>
      <c r="AF20" s="483"/>
      <c r="AG20" s="483"/>
      <c r="AH20" s="483"/>
      <c r="AI20" s="534"/>
      <c r="AJ20" s="535" t="s">
        <v>236</v>
      </c>
      <c r="AK20" s="536"/>
      <c r="AL20" s="513"/>
      <c r="AM20" s="486"/>
      <c r="AN20" s="480"/>
      <c r="AO20" t="str">
        <f t="shared" si="0"/>
        <v>West Region:</v>
      </c>
      <c r="AP20">
        <v>11</v>
      </c>
      <c r="AQ20" t="s">
        <v>103</v>
      </c>
    </row>
    <row r="21" spans="1:43" ht="15.95" customHeight="1">
      <c r="A21" s="480"/>
      <c r="B21" s="485">
        <v>13</v>
      </c>
      <c r="C21" s="514" t="str">
        <f>VLOOKUP(B21,$AP$10:$AQ$25,2,FALSE)</f>
        <v>Ohio</v>
      </c>
      <c r="D21" s="484"/>
      <c r="E21" s="509"/>
      <c r="F21" s="509"/>
      <c r="G21" s="484"/>
      <c r="H21" s="509"/>
      <c r="I21" s="509"/>
      <c r="J21" s="509"/>
      <c r="K21" s="483"/>
      <c r="L21" s="541"/>
      <c r="M21" s="484"/>
      <c r="N21" s="484"/>
      <c r="O21" s="484"/>
      <c r="P21" s="484"/>
      <c r="Q21" s="484"/>
      <c r="R21" s="484"/>
      <c r="S21" s="480"/>
      <c r="T21" s="480"/>
      <c r="U21" s="480"/>
      <c r="V21" s="483"/>
      <c r="W21" s="483"/>
      <c r="X21" s="483"/>
      <c r="Y21" s="483"/>
      <c r="Z21" s="483"/>
      <c r="AA21" s="483"/>
      <c r="AB21" s="483"/>
      <c r="AC21" s="526"/>
      <c r="AD21" s="483"/>
      <c r="AE21" s="483"/>
      <c r="AF21" s="483"/>
      <c r="AG21" s="483"/>
      <c r="AH21" s="483"/>
      <c r="AI21" s="483"/>
      <c r="AJ21" s="528"/>
      <c r="AK21" s="483"/>
      <c r="AL21" s="522" t="str">
        <f>VLOOKUP(AM21,$AP$50:$AQ$65,2,FALSE)</f>
        <v>North Texas</v>
      </c>
      <c r="AM21" s="482">
        <v>13</v>
      </c>
      <c r="AN21" s="480"/>
      <c r="AO21" t="str">
        <f t="shared" si="0"/>
        <v>West Region:</v>
      </c>
      <c r="AP21">
        <v>12</v>
      </c>
      <c r="AQ21" t="s">
        <v>337</v>
      </c>
    </row>
    <row r="22" spans="1:43" ht="15.95" customHeight="1">
      <c r="A22" s="480"/>
      <c r="B22" s="489"/>
      <c r="C22" s="509"/>
      <c r="D22" s="484"/>
      <c r="E22" s="509"/>
      <c r="F22" s="509"/>
      <c r="G22" s="484"/>
      <c r="H22" s="509" t="str">
        <f>AP7</f>
        <v>West Region:</v>
      </c>
      <c r="I22" s="509"/>
      <c r="J22" s="509"/>
      <c r="K22" s="605"/>
      <c r="L22" s="541"/>
      <c r="M22" s="484"/>
      <c r="N22" s="508" t="s">
        <v>134</v>
      </c>
      <c r="O22" s="537"/>
      <c r="P22" s="537"/>
      <c r="Q22" s="537"/>
      <c r="R22" s="484"/>
      <c r="S22" s="480"/>
      <c r="T22" s="480"/>
      <c r="U22" s="480"/>
      <c r="V22" s="483"/>
      <c r="W22" s="483"/>
      <c r="X22" s="483"/>
      <c r="Y22" s="483"/>
      <c r="Z22" s="511"/>
      <c r="AA22" s="542" t="s">
        <v>56</v>
      </c>
      <c r="AB22" s="483"/>
      <c r="AC22" s="526"/>
      <c r="AD22" s="605"/>
      <c r="AE22" s="483"/>
      <c r="AF22" s="483"/>
      <c r="AG22" s="483" t="str">
        <f>AP47</f>
        <v>South Region:</v>
      </c>
      <c r="AH22" s="483"/>
      <c r="AI22" s="483"/>
      <c r="AJ22" s="528"/>
      <c r="AK22" s="483"/>
      <c r="AL22" s="528"/>
      <c r="AM22" s="486"/>
      <c r="AN22" s="480"/>
      <c r="AO22" t="str">
        <f t="shared" si="0"/>
        <v>West Region:</v>
      </c>
      <c r="AP22">
        <v>13</v>
      </c>
      <c r="AQ22" t="s">
        <v>247</v>
      </c>
    </row>
    <row r="23" spans="1:43" ht="15.95" customHeight="1">
      <c r="A23" s="480"/>
      <c r="B23" s="488">
        <v>6</v>
      </c>
      <c r="C23" s="503" t="str">
        <f>VLOOKUP(B23,$AP$10:$AQ$25,2,FALSE)</f>
        <v>USC</v>
      </c>
      <c r="D23" s="484"/>
      <c r="E23" s="509"/>
      <c r="F23" s="509"/>
      <c r="G23" s="484"/>
      <c r="H23" s="509"/>
      <c r="I23" s="509"/>
      <c r="J23" s="509"/>
      <c r="K23" s="605"/>
      <c r="L23" s="541"/>
      <c r="M23" s="515"/>
      <c r="N23" s="515"/>
      <c r="O23" s="515"/>
      <c r="P23" s="538"/>
      <c r="Q23" s="484"/>
      <c r="R23" s="484"/>
      <c r="S23" s="480"/>
      <c r="T23" s="480"/>
      <c r="U23" s="480"/>
      <c r="V23" s="483"/>
      <c r="W23" s="483"/>
      <c r="X23" s="483"/>
      <c r="Y23" s="519"/>
      <c r="Z23" s="521"/>
      <c r="AA23" s="521"/>
      <c r="AB23" s="521"/>
      <c r="AC23" s="526"/>
      <c r="AD23" s="605"/>
      <c r="AE23" s="483"/>
      <c r="AF23" s="483"/>
      <c r="AG23" s="483"/>
      <c r="AH23" s="483"/>
      <c r="AI23" s="483"/>
      <c r="AJ23" s="528"/>
      <c r="AK23" s="483"/>
      <c r="AL23" s="506" t="str">
        <f>VLOOKUP(AM23,$AP$50:$AQ$65,2,FALSE)</f>
        <v>Texas Tech</v>
      </c>
      <c r="AM23" s="482">
        <v>6</v>
      </c>
      <c r="AN23" s="480"/>
      <c r="AO23" t="str">
        <f t="shared" si="0"/>
        <v>West Region:</v>
      </c>
      <c r="AP23">
        <v>14</v>
      </c>
      <c r="AQ23" t="s">
        <v>112</v>
      </c>
    </row>
    <row r="24" spans="1:43" ht="15.95" customHeight="1">
      <c r="A24" s="490"/>
      <c r="B24" s="487"/>
      <c r="C24" s="507"/>
      <c r="D24" s="484"/>
      <c r="E24" s="508" t="s">
        <v>347</v>
      </c>
      <c r="F24" s="508"/>
      <c r="G24" s="484"/>
      <c r="H24" s="509"/>
      <c r="I24" s="509"/>
      <c r="J24" s="509"/>
      <c r="K24" s="483"/>
      <c r="L24" s="541"/>
      <c r="P24" s="539"/>
      <c r="R24" s="484"/>
      <c r="S24" s="480"/>
      <c r="T24" s="480"/>
      <c r="U24" s="480"/>
      <c r="V24" s="483"/>
      <c r="W24" s="483"/>
      <c r="X24" s="483"/>
      <c r="Y24" s="526"/>
      <c r="Z24" s="483"/>
      <c r="AC24" s="526"/>
      <c r="AD24" s="483"/>
      <c r="AE24" s="483"/>
      <c r="AF24" s="483"/>
      <c r="AG24" s="483"/>
      <c r="AH24" s="483"/>
      <c r="AI24" s="511"/>
      <c r="AJ24" s="512" t="s">
        <v>325</v>
      </c>
      <c r="AK24" s="483"/>
      <c r="AL24" s="513"/>
      <c r="AM24" s="486"/>
      <c r="AN24" s="490"/>
      <c r="AO24" t="str">
        <f t="shared" si="0"/>
        <v>West Region:</v>
      </c>
      <c r="AP24">
        <v>15</v>
      </c>
      <c r="AQ24" t="s">
        <v>136</v>
      </c>
    </row>
    <row r="25" spans="1:43" ht="15.95" customHeight="1">
      <c r="A25" s="490"/>
      <c r="B25" s="485">
        <v>11</v>
      </c>
      <c r="C25" s="514" t="str">
        <f>VLOOKUP(B25,$AP$10:$AQ$25,2,FALSE)</f>
        <v>Drake</v>
      </c>
      <c r="D25" s="515"/>
      <c r="E25" s="516"/>
      <c r="F25" s="517"/>
      <c r="G25" s="484"/>
      <c r="H25" s="484"/>
      <c r="I25" s="509"/>
      <c r="J25" s="509"/>
      <c r="K25" s="483"/>
      <c r="L25" s="541"/>
      <c r="M25" s="484"/>
      <c r="N25" s="484"/>
      <c r="O25" s="484"/>
      <c r="P25" s="541"/>
      <c r="Q25" s="484"/>
      <c r="R25" s="484"/>
      <c r="S25" s="480"/>
      <c r="T25" s="480"/>
      <c r="U25" s="480"/>
      <c r="V25" s="483"/>
      <c r="W25" s="483"/>
      <c r="X25" s="483"/>
      <c r="Y25" s="526"/>
      <c r="Z25" s="483"/>
      <c r="AA25" s="483"/>
      <c r="AB25" s="483"/>
      <c r="AC25" s="526"/>
      <c r="AD25" s="483"/>
      <c r="AE25" s="483"/>
      <c r="AF25" s="483"/>
      <c r="AG25" s="483"/>
      <c r="AH25" s="483"/>
      <c r="AI25" s="519"/>
      <c r="AJ25" s="520"/>
      <c r="AK25" s="521"/>
      <c r="AL25" s="522" t="str">
        <f>VLOOKUP(AM25,$AP$50:$AQ$65,2,FALSE)</f>
        <v>Utah State</v>
      </c>
      <c r="AM25" s="482">
        <v>11</v>
      </c>
      <c r="AN25" s="490"/>
      <c r="AO25" t="str">
        <f t="shared" si="0"/>
        <v>West Region:</v>
      </c>
      <c r="AP25">
        <v>16</v>
      </c>
      <c r="AQ25" t="s">
        <v>494</v>
      </c>
    </row>
    <row r="26" spans="1:43" ht="15.95" customHeight="1">
      <c r="A26" s="490"/>
      <c r="B26" s="489"/>
      <c r="C26" s="509"/>
      <c r="D26" s="484"/>
      <c r="E26" s="523"/>
      <c r="F26" s="524"/>
      <c r="G26" s="484"/>
      <c r="H26" s="531" t="s">
        <v>347</v>
      </c>
      <c r="I26" s="508"/>
      <c r="J26" s="509"/>
      <c r="K26" s="483"/>
      <c r="L26" s="541"/>
      <c r="M26" s="484"/>
      <c r="N26" s="484"/>
      <c r="O26" s="484"/>
      <c r="P26" s="541"/>
      <c r="Q26" s="484"/>
      <c r="R26" s="484"/>
      <c r="S26" s="480"/>
      <c r="T26" s="480"/>
      <c r="U26" s="480"/>
      <c r="V26" s="483"/>
      <c r="W26" s="483"/>
      <c r="X26" s="483"/>
      <c r="Y26" s="526"/>
      <c r="Z26" s="483"/>
      <c r="AA26" s="483"/>
      <c r="AB26" s="483"/>
      <c r="AC26" s="526"/>
      <c r="AD26" s="483"/>
      <c r="AE26" s="483"/>
      <c r="AF26" s="525"/>
      <c r="AG26" s="525" t="s">
        <v>49</v>
      </c>
      <c r="AH26" s="543"/>
      <c r="AI26" s="526"/>
      <c r="AJ26" s="527"/>
      <c r="AK26" s="483"/>
      <c r="AL26" s="528"/>
      <c r="AM26" s="486"/>
      <c r="AN26" s="490"/>
      <c r="AO26"/>
      <c r="AP26"/>
      <c r="AQ26"/>
    </row>
    <row r="27" spans="1:43" ht="15.95" customHeight="1">
      <c r="A27" s="490"/>
      <c r="B27" s="488">
        <v>3</v>
      </c>
      <c r="C27" s="503" t="str">
        <f>VLOOKUP(B27,$AP$10:$AQ$25,2,FALSE)</f>
        <v>Kansas</v>
      </c>
      <c r="D27" s="484"/>
      <c r="E27" s="523"/>
      <c r="F27" s="524"/>
      <c r="G27" s="515"/>
      <c r="H27" s="529"/>
      <c r="I27" s="517"/>
      <c r="J27" s="509"/>
      <c r="K27" s="483"/>
      <c r="L27" s="541"/>
      <c r="M27" s="484"/>
      <c r="N27" s="484"/>
      <c r="O27" s="484"/>
      <c r="P27" s="541"/>
      <c r="Q27" s="484"/>
      <c r="R27" s="484"/>
      <c r="S27" s="480"/>
      <c r="T27" s="480"/>
      <c r="U27" s="480"/>
      <c r="V27" s="483"/>
      <c r="W27" s="483"/>
      <c r="X27" s="483"/>
      <c r="Y27" s="526"/>
      <c r="Z27" s="483"/>
      <c r="AA27" s="483"/>
      <c r="AB27" s="483"/>
      <c r="AC27" s="526"/>
      <c r="AD27" s="483"/>
      <c r="AE27" s="483"/>
      <c r="AF27" s="544"/>
      <c r="AI27" s="526"/>
      <c r="AJ27" s="527"/>
      <c r="AK27" s="483"/>
      <c r="AL27" s="506" t="str">
        <f>VLOOKUP(AM27,$AP$50:$AQ$65,2,FALSE)</f>
        <v>Arkansas</v>
      </c>
      <c r="AM27" s="482">
        <v>3</v>
      </c>
      <c r="AN27" s="490"/>
      <c r="AP27" t="s">
        <v>493</v>
      </c>
      <c r="AQ27"/>
    </row>
    <row r="28" spans="1:43" ht="15.95" customHeight="1">
      <c r="A28" s="490"/>
      <c r="B28" s="487"/>
      <c r="C28" s="507"/>
      <c r="D28" s="530"/>
      <c r="E28" s="531" t="s">
        <v>163</v>
      </c>
      <c r="F28" s="532"/>
      <c r="I28" s="524"/>
      <c r="J28" s="509"/>
      <c r="K28" s="527"/>
      <c r="L28" s="541"/>
      <c r="M28" s="484"/>
      <c r="N28" s="484"/>
      <c r="O28" s="484"/>
      <c r="P28" s="541"/>
      <c r="Q28" s="484"/>
      <c r="R28" s="484"/>
      <c r="S28" s="480"/>
      <c r="T28" s="480"/>
      <c r="U28" s="480"/>
      <c r="V28" s="483"/>
      <c r="W28" s="483"/>
      <c r="X28" s="483"/>
      <c r="Y28" s="526"/>
      <c r="Z28" s="483"/>
      <c r="AA28" s="483"/>
      <c r="AB28" s="483"/>
      <c r="AC28" s="526"/>
      <c r="AD28" s="527"/>
      <c r="AE28" s="483"/>
      <c r="AF28" s="526"/>
      <c r="AH28" s="483"/>
      <c r="AI28" s="534"/>
      <c r="AJ28" s="535" t="s">
        <v>49</v>
      </c>
      <c r="AK28" s="536"/>
      <c r="AL28" s="513"/>
      <c r="AM28" s="486"/>
      <c r="AN28" s="490"/>
      <c r="AP28"/>
      <c r="AQ28"/>
    </row>
    <row r="29" spans="1:43" ht="15.95" customHeight="1">
      <c r="A29" s="490"/>
      <c r="B29" s="485">
        <v>14</v>
      </c>
      <c r="C29" s="514" t="str">
        <f>VLOOKUP(B29,$AP$10:$AQ$25,2,FALSE)</f>
        <v>Eastern Washington</v>
      </c>
      <c r="D29" s="484"/>
      <c r="E29" s="509"/>
      <c r="F29" s="509"/>
      <c r="G29" s="484"/>
      <c r="H29" s="509"/>
      <c r="I29" s="524"/>
      <c r="K29" s="540"/>
      <c r="L29" s="539"/>
      <c r="M29" s="484"/>
      <c r="N29" s="484"/>
      <c r="O29" s="484"/>
      <c r="P29" s="541"/>
      <c r="Q29" s="484"/>
      <c r="R29" s="484"/>
      <c r="S29" s="480"/>
      <c r="T29" s="480"/>
      <c r="U29" s="480"/>
      <c r="V29" s="483"/>
      <c r="W29" s="483"/>
      <c r="X29" s="483"/>
      <c r="Y29" s="526"/>
      <c r="Z29" s="483"/>
      <c r="AA29" s="483"/>
      <c r="AB29" s="483"/>
      <c r="AC29" s="526"/>
      <c r="AD29" s="540"/>
      <c r="AF29" s="526"/>
      <c r="AG29" s="509"/>
      <c r="AH29" s="483"/>
      <c r="AI29" s="483"/>
      <c r="AJ29" s="528"/>
      <c r="AK29" s="483"/>
      <c r="AL29" s="522" t="str">
        <f>VLOOKUP(AM29,$AP$50:$AQ$65,2,FALSE)</f>
        <v>Colgate</v>
      </c>
      <c r="AM29" s="482">
        <v>14</v>
      </c>
      <c r="AN29" s="490"/>
      <c r="AP29" t="s">
        <v>466</v>
      </c>
      <c r="AQ29" t="s">
        <v>487</v>
      </c>
    </row>
    <row r="30" spans="1:43" ht="15.95" customHeight="1">
      <c r="A30" s="490"/>
      <c r="B30" s="489"/>
      <c r="C30" s="509"/>
      <c r="D30" s="484"/>
      <c r="E30" s="509"/>
      <c r="F30" s="509"/>
      <c r="G30" s="484"/>
      <c r="H30" s="509"/>
      <c r="I30" s="524"/>
      <c r="J30" s="545"/>
      <c r="K30" s="542" t="s">
        <v>347</v>
      </c>
      <c r="L30" s="546"/>
      <c r="M30" s="484"/>
      <c r="N30" s="484"/>
      <c r="O30" s="484"/>
      <c r="P30" s="541"/>
      <c r="Q30" s="484"/>
      <c r="R30" s="484"/>
      <c r="S30" s="480"/>
      <c r="T30" s="480"/>
      <c r="U30" s="480"/>
      <c r="V30" s="483"/>
      <c r="W30" s="483"/>
      <c r="X30" s="483"/>
      <c r="Y30" s="526"/>
      <c r="Z30" s="483"/>
      <c r="AA30" s="483"/>
      <c r="AB30" s="483"/>
      <c r="AC30" s="534"/>
      <c r="AD30" s="525" t="s">
        <v>49</v>
      </c>
      <c r="AE30" s="536"/>
      <c r="AF30" s="526"/>
      <c r="AG30" s="509"/>
      <c r="AH30" s="483"/>
      <c r="AI30" s="483"/>
      <c r="AJ30" s="528"/>
      <c r="AK30" s="483"/>
      <c r="AL30" s="528"/>
      <c r="AM30" s="486"/>
      <c r="AN30" s="490"/>
      <c r="AO30" t="str">
        <f>AP$27</f>
        <v>East Region:</v>
      </c>
      <c r="AP30">
        <v>1</v>
      </c>
      <c r="AQ30" t="s">
        <v>199</v>
      </c>
    </row>
    <row r="31" spans="1:43" ht="15.95" customHeight="1">
      <c r="A31" s="490"/>
      <c r="B31" s="488">
        <v>7</v>
      </c>
      <c r="C31" s="503" t="str">
        <f>VLOOKUP(B31,$AP$10:$AQ$25,2,FALSE)</f>
        <v>Oregon</v>
      </c>
      <c r="D31" s="484"/>
      <c r="E31" s="509"/>
      <c r="F31" s="509"/>
      <c r="G31" s="484"/>
      <c r="H31" s="509"/>
      <c r="I31" s="524"/>
      <c r="J31" s="509"/>
      <c r="K31" s="483"/>
      <c r="L31" s="483"/>
      <c r="M31" s="484"/>
      <c r="N31" s="484"/>
      <c r="O31" s="484"/>
      <c r="P31" s="541"/>
      <c r="Q31" s="484"/>
      <c r="R31" s="484"/>
      <c r="S31" s="480"/>
      <c r="T31" s="480"/>
      <c r="U31" s="480"/>
      <c r="V31" s="483"/>
      <c r="W31" s="483"/>
      <c r="X31" s="483"/>
      <c r="Y31" s="526"/>
      <c r="Z31" s="483"/>
      <c r="AA31" s="483"/>
      <c r="AB31" s="483"/>
      <c r="AC31" s="483"/>
      <c r="AD31" s="483"/>
      <c r="AE31" s="483"/>
      <c r="AF31" s="526"/>
      <c r="AG31" s="509"/>
      <c r="AH31" s="483"/>
      <c r="AI31" s="483"/>
      <c r="AJ31" s="528"/>
      <c r="AK31" s="483"/>
      <c r="AL31" s="506" t="str">
        <f>VLOOKUP(AM31,$AP$50:$AQ$65,2,FALSE)</f>
        <v>Florida</v>
      </c>
      <c r="AM31" s="482">
        <v>7</v>
      </c>
      <c r="AN31" s="490"/>
      <c r="AO31" t="str">
        <f t="shared" ref="AO31:AO45" si="1">AP$27</f>
        <v>East Region:</v>
      </c>
      <c r="AP31">
        <v>2</v>
      </c>
      <c r="AQ31" t="s">
        <v>40</v>
      </c>
    </row>
    <row r="32" spans="1:43" ht="15.95" customHeight="1">
      <c r="A32" s="480"/>
      <c r="B32" s="487"/>
      <c r="C32" s="507"/>
      <c r="D32" s="484"/>
      <c r="E32" s="508" t="s">
        <v>253</v>
      </c>
      <c r="F32" s="508"/>
      <c r="G32" s="484"/>
      <c r="H32" s="523"/>
      <c r="I32" s="524"/>
      <c r="J32" s="509"/>
      <c r="K32" s="484"/>
      <c r="L32" s="484"/>
      <c r="M32" s="484"/>
      <c r="N32" s="484"/>
      <c r="O32" s="484"/>
      <c r="P32" s="541"/>
      <c r="Q32" s="484"/>
      <c r="R32" s="484"/>
      <c r="S32" s="480"/>
      <c r="T32" s="480"/>
      <c r="U32" s="480"/>
      <c r="V32" s="483"/>
      <c r="W32" s="483"/>
      <c r="X32" s="483"/>
      <c r="Y32" s="526"/>
      <c r="Z32" s="483"/>
      <c r="AA32" s="483"/>
      <c r="AB32" s="483"/>
      <c r="AC32" s="483"/>
      <c r="AD32" s="483"/>
      <c r="AE32" s="483"/>
      <c r="AF32" s="526"/>
      <c r="AG32" s="523"/>
      <c r="AH32" s="483"/>
      <c r="AI32" s="511"/>
      <c r="AJ32" s="512" t="s">
        <v>118</v>
      </c>
      <c r="AK32" s="483"/>
      <c r="AL32" s="513"/>
      <c r="AM32" s="486"/>
      <c r="AN32" s="480"/>
      <c r="AO32" t="str">
        <f t="shared" si="1"/>
        <v>East Region:</v>
      </c>
      <c r="AP32">
        <v>3</v>
      </c>
      <c r="AQ32" t="s">
        <v>320</v>
      </c>
    </row>
    <row r="33" spans="1:43" ht="15.95" customHeight="1">
      <c r="A33" s="480"/>
      <c r="B33" s="485">
        <v>10</v>
      </c>
      <c r="C33" s="514" t="str">
        <f>VLOOKUP(B33,$AP$10:$AQ$25,2,FALSE)</f>
        <v>VCU</v>
      </c>
      <c r="D33" s="515"/>
      <c r="E33" s="516"/>
      <c r="F33" s="517"/>
      <c r="H33" s="540"/>
      <c r="I33" s="524"/>
      <c r="J33" s="509"/>
      <c r="K33" s="484"/>
      <c r="L33" s="484"/>
      <c r="M33" s="484"/>
      <c r="N33" s="484"/>
      <c r="O33" s="484"/>
      <c r="P33" s="541"/>
      <c r="Q33" s="484"/>
      <c r="R33" s="484"/>
      <c r="S33" s="480"/>
      <c r="T33" s="480"/>
      <c r="U33" s="480"/>
      <c r="V33" s="483"/>
      <c r="W33" s="483"/>
      <c r="X33" s="483"/>
      <c r="Y33" s="526"/>
      <c r="Z33" s="483"/>
      <c r="AA33" s="483"/>
      <c r="AB33" s="483"/>
      <c r="AC33" s="483"/>
      <c r="AD33" s="483"/>
      <c r="AE33" s="483"/>
      <c r="AF33" s="533"/>
      <c r="AG33" s="540"/>
      <c r="AI33" s="519"/>
      <c r="AJ33" s="520"/>
      <c r="AK33" s="521"/>
      <c r="AL33" s="522" t="str">
        <f>VLOOKUP(AM33,$AP$50:$AQ$65,2,FALSE)</f>
        <v>Virginia Tech</v>
      </c>
      <c r="AM33" s="482">
        <v>10</v>
      </c>
      <c r="AN33" s="480"/>
      <c r="AO33" t="str">
        <f t="shared" si="1"/>
        <v>East Region:</v>
      </c>
      <c r="AP33">
        <v>4</v>
      </c>
      <c r="AQ33" t="s">
        <v>480</v>
      </c>
    </row>
    <row r="34" spans="1:43" ht="15.95" customHeight="1">
      <c r="A34" s="480"/>
      <c r="B34" s="489"/>
      <c r="C34" s="509"/>
      <c r="D34" s="484"/>
      <c r="E34" s="523"/>
      <c r="F34" s="524"/>
      <c r="G34" s="530"/>
      <c r="H34" s="531" t="s">
        <v>253</v>
      </c>
      <c r="I34" s="532"/>
      <c r="J34" s="509"/>
      <c r="K34" s="484"/>
      <c r="L34" s="484"/>
      <c r="M34" s="484"/>
      <c r="N34" s="484"/>
      <c r="O34" s="484"/>
      <c r="P34" s="541"/>
      <c r="Q34" s="484"/>
      <c r="R34" s="484"/>
      <c r="S34" s="480"/>
      <c r="T34" s="547"/>
      <c r="U34" s="480"/>
      <c r="V34" s="483"/>
      <c r="W34" s="483"/>
      <c r="X34" s="483"/>
      <c r="Y34" s="526"/>
      <c r="Z34" s="483"/>
      <c r="AA34" s="483"/>
      <c r="AB34" s="483"/>
      <c r="AC34" s="483"/>
      <c r="AD34" s="483"/>
      <c r="AE34" s="483"/>
      <c r="AF34" s="534"/>
      <c r="AG34" s="525" t="s">
        <v>252</v>
      </c>
      <c r="AH34" s="536"/>
      <c r="AI34" s="526"/>
      <c r="AJ34" s="527"/>
      <c r="AK34" s="483"/>
      <c r="AL34" s="528"/>
      <c r="AM34" s="486"/>
      <c r="AN34" s="480"/>
      <c r="AO34" t="str">
        <f t="shared" si="1"/>
        <v>East Region:</v>
      </c>
      <c r="AP34">
        <v>5</v>
      </c>
      <c r="AQ34" t="s">
        <v>91</v>
      </c>
    </row>
    <row r="35" spans="1:43" ht="15.95" customHeight="1">
      <c r="A35" s="480"/>
      <c r="B35" s="488">
        <v>2</v>
      </c>
      <c r="C35" s="503" t="str">
        <f>VLOOKUP(B35,$AP$10:$AQ$25,2,FALSE)</f>
        <v>Iowa</v>
      </c>
      <c r="D35" s="484"/>
      <c r="E35" s="523"/>
      <c r="F35" s="524"/>
      <c r="G35" s="484"/>
      <c r="H35" s="483"/>
      <c r="I35" s="483"/>
      <c r="J35" s="509"/>
      <c r="K35" s="484"/>
      <c r="L35" s="484"/>
      <c r="M35" s="484"/>
      <c r="N35" s="484"/>
      <c r="O35" s="484"/>
      <c r="P35" s="541"/>
      <c r="Q35" s="484"/>
      <c r="R35" s="484"/>
      <c r="S35" s="548"/>
      <c r="T35" s="547"/>
      <c r="U35" s="548"/>
      <c r="V35" s="549"/>
      <c r="W35" s="483"/>
      <c r="X35" s="483"/>
      <c r="Y35" s="526"/>
      <c r="Z35" s="483"/>
      <c r="AA35" s="483"/>
      <c r="AB35" s="483"/>
      <c r="AC35" s="483"/>
      <c r="AD35" s="483"/>
      <c r="AE35" s="483"/>
      <c r="AF35" s="483"/>
      <c r="AG35" s="483"/>
      <c r="AH35" s="483"/>
      <c r="AI35" s="526"/>
      <c r="AJ35" s="527"/>
      <c r="AK35" s="483"/>
      <c r="AL35" s="506" t="str">
        <f>VLOOKUP(AM35,$AP$50:$AQ$65,2,FALSE)</f>
        <v>Ohio State</v>
      </c>
      <c r="AM35" s="482">
        <v>2</v>
      </c>
      <c r="AN35" s="480"/>
      <c r="AO35" t="str">
        <f t="shared" si="1"/>
        <v>East Region:</v>
      </c>
      <c r="AP35">
        <v>6</v>
      </c>
      <c r="AQ35" t="s">
        <v>69</v>
      </c>
    </row>
    <row r="36" spans="1:43" ht="15.95" customHeight="1">
      <c r="A36" s="480"/>
      <c r="B36" s="487"/>
      <c r="C36" s="507"/>
      <c r="D36" s="530"/>
      <c r="E36" s="531" t="s">
        <v>156</v>
      </c>
      <c r="F36" s="532"/>
      <c r="G36" s="484"/>
      <c r="H36" s="509"/>
      <c r="I36" s="509"/>
      <c r="J36" s="509"/>
      <c r="K36" s="484"/>
      <c r="L36" s="484"/>
      <c r="M36" s="484"/>
      <c r="N36" s="484"/>
      <c r="O36" s="484"/>
      <c r="P36" s="541"/>
      <c r="Q36" s="484"/>
      <c r="R36" s="484"/>
      <c r="S36" s="548"/>
      <c r="T36" s="547"/>
      <c r="U36" s="548"/>
      <c r="V36" s="549"/>
      <c r="W36" s="483"/>
      <c r="X36" s="483"/>
      <c r="Y36" s="526"/>
      <c r="Z36" s="483"/>
      <c r="AA36" s="483"/>
      <c r="AB36" s="483"/>
      <c r="AC36" s="483"/>
      <c r="AD36" s="483"/>
      <c r="AE36" s="483"/>
      <c r="AF36" s="483"/>
      <c r="AG36" s="483"/>
      <c r="AH36" s="483"/>
      <c r="AI36" s="534"/>
      <c r="AJ36" s="535" t="s">
        <v>252</v>
      </c>
      <c r="AK36" s="536"/>
      <c r="AL36" s="513"/>
      <c r="AM36" s="486"/>
      <c r="AN36" s="480"/>
      <c r="AO36" t="str">
        <f t="shared" si="1"/>
        <v>East Region:</v>
      </c>
      <c r="AP36">
        <v>7</v>
      </c>
      <c r="AQ36" t="s">
        <v>481</v>
      </c>
    </row>
    <row r="37" spans="1:43" ht="15.95" customHeight="1">
      <c r="A37" s="480"/>
      <c r="B37" s="485">
        <v>15</v>
      </c>
      <c r="C37" s="514" t="str">
        <f>VLOOKUP(B37,$AP$10:$AQ$25,2,FALSE)</f>
        <v>Grand Canyon</v>
      </c>
      <c r="D37" s="484"/>
      <c r="E37" s="509"/>
      <c r="F37" s="509"/>
      <c r="G37" s="484"/>
      <c r="H37" s="509"/>
      <c r="I37" s="509"/>
      <c r="J37" s="509"/>
      <c r="K37" s="484"/>
      <c r="L37" s="484"/>
      <c r="M37" s="484"/>
      <c r="N37" s="484"/>
      <c r="O37" s="484"/>
      <c r="P37" s="541"/>
      <c r="Q37" s="484"/>
      <c r="R37" s="484"/>
      <c r="S37" s="548"/>
      <c r="T37" s="548"/>
      <c r="U37" s="548"/>
      <c r="V37" s="549"/>
      <c r="W37" s="483"/>
      <c r="X37" s="483"/>
      <c r="Y37" s="526"/>
      <c r="Z37" s="483"/>
      <c r="AA37" s="483"/>
      <c r="AB37" s="483"/>
      <c r="AC37" s="483"/>
      <c r="AD37" s="483"/>
      <c r="AE37" s="483"/>
      <c r="AF37" s="483"/>
      <c r="AG37" s="483"/>
      <c r="AH37" s="483"/>
      <c r="AI37" s="483"/>
      <c r="AJ37" s="528"/>
      <c r="AK37" s="483"/>
      <c r="AL37" s="522" t="str">
        <f>VLOOKUP(AM37,$AP$50:$AQ$65,2,FALSE)</f>
        <v>Oral Roberts</v>
      </c>
      <c r="AM37" s="482">
        <v>15</v>
      </c>
      <c r="AN37" s="480"/>
      <c r="AO37" t="str">
        <f t="shared" si="1"/>
        <v>East Region:</v>
      </c>
      <c r="AP37">
        <v>8</v>
      </c>
      <c r="AQ37" t="s">
        <v>185</v>
      </c>
    </row>
    <row r="38" spans="1:43" ht="15.95" customHeight="1">
      <c r="A38" s="480"/>
      <c r="B38" s="484"/>
      <c r="C38" s="509"/>
      <c r="D38" s="484"/>
      <c r="E38" s="509"/>
      <c r="F38" s="509"/>
      <c r="G38" s="484"/>
      <c r="H38" s="509"/>
      <c r="I38" s="509"/>
      <c r="J38" s="509"/>
      <c r="K38" s="484"/>
      <c r="L38" s="484"/>
      <c r="M38" s="484"/>
      <c r="N38" s="484"/>
      <c r="O38" s="484"/>
      <c r="P38" s="550"/>
      <c r="Q38" s="484"/>
      <c r="R38" s="484"/>
      <c r="S38" s="548"/>
      <c r="T38" s="548"/>
      <c r="U38" s="548"/>
      <c r="V38" s="549"/>
      <c r="W38" s="483"/>
      <c r="X38" s="483"/>
      <c r="Y38" s="551"/>
      <c r="Z38" s="483"/>
      <c r="AA38" s="483"/>
      <c r="AB38" s="483"/>
      <c r="AC38" s="483"/>
      <c r="AD38" s="483"/>
      <c r="AE38" s="483"/>
      <c r="AF38" s="483"/>
      <c r="AG38" s="483"/>
      <c r="AH38" s="483"/>
      <c r="AI38" s="483"/>
      <c r="AJ38" s="528"/>
      <c r="AK38" s="483"/>
      <c r="AL38" s="528"/>
      <c r="AM38" s="483"/>
      <c r="AN38" s="480"/>
      <c r="AO38" t="str">
        <f t="shared" si="1"/>
        <v>East Region:</v>
      </c>
      <c r="AP38">
        <v>9</v>
      </c>
      <c r="AQ38" t="s">
        <v>304</v>
      </c>
    </row>
    <row r="39" spans="1:43" ht="15.95" customHeight="1">
      <c r="A39" s="480"/>
      <c r="B39" s="484"/>
      <c r="C39" s="509"/>
      <c r="D39" s="484"/>
      <c r="E39" s="509"/>
      <c r="F39" s="509"/>
      <c r="G39" s="484"/>
      <c r="H39" s="509"/>
      <c r="I39" s="509"/>
      <c r="J39" s="509"/>
      <c r="K39" s="484"/>
      <c r="L39" s="484"/>
      <c r="M39" s="484"/>
      <c r="N39" s="484"/>
      <c r="O39" s="606" t="s">
        <v>134</v>
      </c>
      <c r="P39" s="607"/>
      <c r="Q39" s="608"/>
      <c r="R39" s="609"/>
      <c r="S39" s="548"/>
      <c r="T39" s="548"/>
      <c r="U39" s="548"/>
      <c r="V39" s="549"/>
      <c r="W39" s="606" t="s">
        <v>56</v>
      </c>
      <c r="X39" s="608"/>
      <c r="Y39" s="607"/>
      <c r="Z39" s="609"/>
      <c r="AA39" s="483"/>
      <c r="AB39" s="483"/>
      <c r="AC39" s="483"/>
      <c r="AD39" s="483"/>
      <c r="AE39" s="483"/>
      <c r="AF39" s="483"/>
      <c r="AG39" s="483"/>
      <c r="AH39" s="483"/>
      <c r="AI39" s="483"/>
      <c r="AJ39" s="528"/>
      <c r="AK39" s="483"/>
      <c r="AL39" s="528"/>
      <c r="AM39" s="483"/>
      <c r="AN39" s="480"/>
      <c r="AO39" t="str">
        <f t="shared" si="1"/>
        <v>East Region:</v>
      </c>
      <c r="AP39">
        <v>10</v>
      </c>
      <c r="AQ39" t="s">
        <v>191</v>
      </c>
    </row>
    <row r="40" spans="1:43" ht="15.95" customHeight="1">
      <c r="A40" s="480"/>
      <c r="B40" s="484"/>
      <c r="C40" s="509"/>
      <c r="D40" s="484"/>
      <c r="E40" s="509"/>
      <c r="F40" s="509"/>
      <c r="G40" s="484"/>
      <c r="H40" s="509"/>
      <c r="I40" s="509"/>
      <c r="J40" s="509"/>
      <c r="K40" s="484"/>
      <c r="L40" s="484"/>
      <c r="M40" s="484"/>
      <c r="N40" s="484"/>
      <c r="O40" s="610"/>
      <c r="P40" s="607"/>
      <c r="Q40" s="611"/>
      <c r="R40" s="612"/>
      <c r="S40" s="548"/>
      <c r="T40" s="548"/>
      <c r="U40" s="548"/>
      <c r="V40" s="549"/>
      <c r="W40" s="610"/>
      <c r="X40" s="611"/>
      <c r="Y40" s="607"/>
      <c r="Z40" s="612"/>
      <c r="AA40" s="483"/>
      <c r="AB40" s="483"/>
      <c r="AC40" s="483"/>
      <c r="AD40" s="483"/>
      <c r="AE40" s="483"/>
      <c r="AF40" s="483"/>
      <c r="AG40" s="483"/>
      <c r="AH40" s="483"/>
      <c r="AI40" s="483"/>
      <c r="AJ40" s="528"/>
      <c r="AK40" s="483"/>
      <c r="AL40" s="528"/>
      <c r="AM40" s="483"/>
      <c r="AN40" s="480"/>
      <c r="AO40" t="str">
        <f t="shared" si="1"/>
        <v>East Region:</v>
      </c>
      <c r="AP40">
        <v>11</v>
      </c>
      <c r="AQ40" t="s">
        <v>339</v>
      </c>
    </row>
    <row r="41" spans="1:43" ht="15.95" customHeight="1">
      <c r="A41" s="480"/>
      <c r="B41" s="484"/>
      <c r="C41" s="575">
        <v>5</v>
      </c>
      <c r="D41" s="576"/>
      <c r="E41" s="575">
        <v>3</v>
      </c>
      <c r="F41" s="575"/>
      <c r="G41" s="576"/>
      <c r="H41" s="575">
        <v>1</v>
      </c>
      <c r="I41" s="575"/>
      <c r="J41" s="575"/>
      <c r="K41" s="576"/>
      <c r="L41" s="576"/>
      <c r="M41" s="576"/>
      <c r="N41" s="576"/>
      <c r="O41" s="576"/>
      <c r="P41" s="577"/>
      <c r="Q41" s="576"/>
      <c r="R41" s="576"/>
      <c r="S41" s="578"/>
      <c r="T41" s="578"/>
      <c r="U41" s="578"/>
      <c r="V41" s="579"/>
      <c r="W41" s="580"/>
      <c r="X41" s="580"/>
      <c r="Y41" s="581"/>
      <c r="Z41" s="580"/>
      <c r="AA41" s="580"/>
      <c r="AB41" s="580"/>
      <c r="AC41" s="580"/>
      <c r="AD41" s="580">
        <v>1</v>
      </c>
      <c r="AE41" s="580"/>
      <c r="AF41" s="580"/>
      <c r="AG41" s="580">
        <v>1</v>
      </c>
      <c r="AH41" s="580"/>
      <c r="AI41" s="580"/>
      <c r="AJ41" s="582">
        <v>1</v>
      </c>
      <c r="AK41" s="580"/>
      <c r="AL41" s="582">
        <v>6</v>
      </c>
      <c r="AM41" s="483"/>
      <c r="AN41" s="480"/>
      <c r="AO41" t="str">
        <f t="shared" si="1"/>
        <v>East Region:</v>
      </c>
      <c r="AP41">
        <v>12</v>
      </c>
      <c r="AQ41" t="s">
        <v>129</v>
      </c>
    </row>
    <row r="42" spans="1:43" ht="15.95" customHeight="1">
      <c r="A42" s="480"/>
      <c r="B42" s="488">
        <v>1</v>
      </c>
      <c r="C42" s="503" t="str">
        <f>VLOOKUP(B42,$AP$30:$AQ$45,2,FALSE)</f>
        <v>Michigan</v>
      </c>
      <c r="D42" s="484"/>
      <c r="E42" s="509"/>
      <c r="F42" s="509"/>
      <c r="G42" s="484"/>
      <c r="H42" s="509"/>
      <c r="I42" s="509"/>
      <c r="J42" s="509"/>
      <c r="K42" s="484"/>
      <c r="L42" s="484"/>
      <c r="M42" s="484"/>
      <c r="N42" s="484"/>
      <c r="O42" s="484"/>
      <c r="P42" s="541"/>
      <c r="Q42" s="484"/>
      <c r="R42" s="484"/>
      <c r="S42" s="548"/>
      <c r="T42" s="548"/>
      <c r="U42" s="548"/>
      <c r="V42" s="549"/>
      <c r="W42" s="483"/>
      <c r="X42" s="483"/>
      <c r="Y42" s="526"/>
      <c r="Z42" s="483"/>
      <c r="AA42" s="483"/>
      <c r="AB42" s="483"/>
      <c r="AC42" s="483"/>
      <c r="AD42" s="483"/>
      <c r="AE42" s="483"/>
      <c r="AF42" s="483"/>
      <c r="AG42" s="483"/>
      <c r="AH42" s="483"/>
      <c r="AI42" s="483"/>
      <c r="AJ42" s="528"/>
      <c r="AK42" s="483"/>
      <c r="AL42" s="506" t="str">
        <f>VLOOKUP(AM42,$AP$70:$AQ$85,2,FALSE)</f>
        <v>Illinois</v>
      </c>
      <c r="AM42" s="482">
        <v>1</v>
      </c>
      <c r="AN42" s="480"/>
      <c r="AO42" t="str">
        <f t="shared" si="1"/>
        <v>East Region:</v>
      </c>
      <c r="AP42">
        <v>13</v>
      </c>
      <c r="AQ42" t="s">
        <v>344</v>
      </c>
    </row>
    <row r="43" spans="1:43" ht="15.95" customHeight="1">
      <c r="A43" s="480"/>
      <c r="B43" s="487"/>
      <c r="C43" s="507"/>
      <c r="D43" s="484"/>
      <c r="E43" s="508" t="s">
        <v>199</v>
      </c>
      <c r="F43" s="508"/>
      <c r="G43" s="484"/>
      <c r="H43" s="509"/>
      <c r="I43" s="509"/>
      <c r="J43" s="509"/>
      <c r="K43" s="484"/>
      <c r="L43" s="484"/>
      <c r="M43" s="484"/>
      <c r="N43" s="484"/>
      <c r="O43" s="484"/>
      <c r="P43" s="541"/>
      <c r="Q43" s="484"/>
      <c r="R43" s="484"/>
      <c r="S43" s="548"/>
      <c r="T43" s="548"/>
      <c r="U43" s="548"/>
      <c r="V43" s="549"/>
      <c r="W43" s="483"/>
      <c r="X43" s="483"/>
      <c r="Y43" s="526"/>
      <c r="Z43" s="483"/>
      <c r="AA43" s="483"/>
      <c r="AB43" s="483"/>
      <c r="AC43" s="483"/>
      <c r="AD43" s="483"/>
      <c r="AE43" s="483"/>
      <c r="AF43" s="483"/>
      <c r="AG43" s="483"/>
      <c r="AH43" s="483"/>
      <c r="AI43" s="511"/>
      <c r="AJ43" s="512" t="s">
        <v>149</v>
      </c>
      <c r="AK43" s="483"/>
      <c r="AL43" s="513"/>
      <c r="AM43" s="486"/>
      <c r="AN43" s="480"/>
      <c r="AO43" t="str">
        <f t="shared" si="1"/>
        <v>East Region:</v>
      </c>
      <c r="AP43">
        <v>14</v>
      </c>
      <c r="AQ43" t="s">
        <v>37</v>
      </c>
    </row>
    <row r="44" spans="1:43" ht="15.95" customHeight="1">
      <c r="A44" s="480"/>
      <c r="B44" s="485">
        <v>16</v>
      </c>
      <c r="C44" s="514" t="str">
        <f>VLOOKUP(B44,$AP$30:$AQ$45,2,FALSE)</f>
        <v>Mount St. Mary's</v>
      </c>
      <c r="D44" s="515"/>
      <c r="E44" s="516"/>
      <c r="F44" s="517"/>
      <c r="G44" s="484"/>
      <c r="H44" s="484"/>
      <c r="I44" s="509"/>
      <c r="J44" s="509"/>
      <c r="K44" s="484">
        <v>0</v>
      </c>
      <c r="L44" s="484"/>
      <c r="M44" s="484"/>
      <c r="N44" s="484"/>
      <c r="O44" s="484"/>
      <c r="P44" s="541"/>
      <c r="Q44" s="484"/>
      <c r="R44" s="613" t="s">
        <v>56</v>
      </c>
      <c r="S44" s="614"/>
      <c r="T44" s="614"/>
      <c r="U44" s="614"/>
      <c r="V44" s="614"/>
      <c r="W44" s="615"/>
      <c r="X44" s="483"/>
      <c r="Y44" s="526"/>
      <c r="Z44" s="483"/>
      <c r="AA44" s="483"/>
      <c r="AB44" s="483"/>
      <c r="AC44" s="483"/>
      <c r="AD44" s="483"/>
      <c r="AE44" s="483"/>
      <c r="AF44" s="483"/>
      <c r="AG44" s="483"/>
      <c r="AH44" s="483"/>
      <c r="AI44" s="519"/>
      <c r="AJ44" s="520"/>
      <c r="AK44" s="521"/>
      <c r="AL44" s="522" t="str">
        <f>VLOOKUP(AM44,$AP$70:$AQ$85,2,FALSE)</f>
        <v>Drexel</v>
      </c>
      <c r="AM44" s="482">
        <v>16</v>
      </c>
      <c r="AN44" s="480"/>
      <c r="AO44" t="str">
        <f t="shared" si="1"/>
        <v>East Region:</v>
      </c>
      <c r="AP44">
        <v>15</v>
      </c>
      <c r="AQ44" t="s">
        <v>155</v>
      </c>
    </row>
    <row r="45" spans="1:43" ht="15.95" customHeight="1">
      <c r="A45" s="480"/>
      <c r="B45" s="489"/>
      <c r="C45" s="509"/>
      <c r="D45" s="484"/>
      <c r="E45" s="523"/>
      <c r="F45" s="524"/>
      <c r="G45" s="484"/>
      <c r="H45" s="531" t="s">
        <v>199</v>
      </c>
      <c r="I45" s="508"/>
      <c r="J45" s="509"/>
      <c r="K45" s="484"/>
      <c r="L45" s="484"/>
      <c r="M45" s="484"/>
      <c r="N45" s="484"/>
      <c r="O45" s="484"/>
      <c r="P45" s="541"/>
      <c r="Q45" s="484"/>
      <c r="R45" s="616"/>
      <c r="S45" s="617"/>
      <c r="T45" s="617"/>
      <c r="U45" s="617"/>
      <c r="V45" s="617"/>
      <c r="W45" s="618"/>
      <c r="X45" s="483"/>
      <c r="Y45" s="526"/>
      <c r="Z45" s="483"/>
      <c r="AA45" s="483"/>
      <c r="AB45" s="483"/>
      <c r="AC45" s="483"/>
      <c r="AD45" s="483"/>
      <c r="AE45" s="483"/>
      <c r="AF45" s="511"/>
      <c r="AG45" s="525" t="s">
        <v>182</v>
      </c>
      <c r="AH45" s="483"/>
      <c r="AI45" s="526"/>
      <c r="AJ45" s="527"/>
      <c r="AK45" s="483"/>
      <c r="AL45" s="528"/>
      <c r="AM45" s="486"/>
      <c r="AN45" s="480"/>
      <c r="AO45" t="str">
        <f t="shared" si="1"/>
        <v>East Region:</v>
      </c>
      <c r="AP45">
        <v>16</v>
      </c>
      <c r="AQ45" t="s">
        <v>214</v>
      </c>
    </row>
    <row r="46" spans="1:43" ht="15.95" customHeight="1">
      <c r="A46" s="480"/>
      <c r="B46" s="488">
        <v>8</v>
      </c>
      <c r="C46" s="503" t="str">
        <f>VLOOKUP(B46,$AP$30:$AQ$45,2,FALSE)</f>
        <v>LSU</v>
      </c>
      <c r="D46" s="484"/>
      <c r="E46" s="523"/>
      <c r="F46" s="524"/>
      <c r="G46" s="515"/>
      <c r="H46" s="529"/>
      <c r="I46" s="517"/>
      <c r="J46" s="509"/>
      <c r="K46" s="484"/>
      <c r="L46" s="484"/>
      <c r="M46" s="484"/>
      <c r="N46" s="484"/>
      <c r="O46" s="484"/>
      <c r="P46" s="541"/>
      <c r="Q46" s="484"/>
      <c r="R46" s="619" t="s">
        <v>492</v>
      </c>
      <c r="S46" s="619"/>
      <c r="T46" s="619"/>
      <c r="U46" s="619"/>
      <c r="V46" s="619"/>
      <c r="W46" s="619"/>
      <c r="X46" s="483"/>
      <c r="Y46" s="526"/>
      <c r="Z46" s="483"/>
      <c r="AA46" s="483"/>
      <c r="AB46" s="483"/>
      <c r="AC46" s="483"/>
      <c r="AD46" s="483"/>
      <c r="AE46" s="483"/>
      <c r="AF46" s="519"/>
      <c r="AG46" s="521"/>
      <c r="AH46" s="521"/>
      <c r="AI46" s="526"/>
      <c r="AJ46" s="527"/>
      <c r="AK46" s="483"/>
      <c r="AL46" s="506" t="str">
        <f>VLOOKUP(AM46,$AP$70:$AQ$85,2,FALSE)</f>
        <v>Loyola Chicago</v>
      </c>
      <c r="AM46" s="482">
        <v>8</v>
      </c>
      <c r="AN46" s="480"/>
      <c r="AO46"/>
      <c r="AP46"/>
      <c r="AQ46"/>
    </row>
    <row r="47" spans="1:43" ht="15.95" customHeight="1">
      <c r="A47" s="480"/>
      <c r="B47" s="487"/>
      <c r="C47" s="507"/>
      <c r="D47" s="530"/>
      <c r="E47" s="531" t="s">
        <v>185</v>
      </c>
      <c r="F47" s="532"/>
      <c r="I47" s="524"/>
      <c r="J47" s="509"/>
      <c r="K47" s="484"/>
      <c r="L47" s="484"/>
      <c r="M47" s="484"/>
      <c r="N47" s="484"/>
      <c r="O47" s="484"/>
      <c r="P47" s="541"/>
      <c r="Q47" s="484"/>
      <c r="R47" s="620"/>
      <c r="S47" s="620"/>
      <c r="T47" s="620"/>
      <c r="U47" s="620"/>
      <c r="V47" s="620"/>
      <c r="W47" s="620"/>
      <c r="X47" s="483"/>
      <c r="Y47" s="526"/>
      <c r="Z47" s="483"/>
      <c r="AA47" s="483"/>
      <c r="AB47" s="483"/>
      <c r="AC47" s="483"/>
      <c r="AD47" s="483"/>
      <c r="AE47" s="483"/>
      <c r="AF47" s="526"/>
      <c r="AI47" s="534"/>
      <c r="AJ47" s="535" t="s">
        <v>182</v>
      </c>
      <c r="AK47" s="536"/>
      <c r="AL47" s="513"/>
      <c r="AM47" s="486"/>
      <c r="AN47" s="480"/>
      <c r="AP47" t="s">
        <v>491</v>
      </c>
      <c r="AQ47"/>
    </row>
    <row r="48" spans="1:43" ht="15.95" customHeight="1">
      <c r="A48" s="480"/>
      <c r="B48" s="485">
        <v>9</v>
      </c>
      <c r="C48" s="514" t="str">
        <f>VLOOKUP(B48,$AP$30:$AQ$45,2,FALSE)</f>
        <v>St. Bonaventure</v>
      </c>
      <c r="D48" s="484"/>
      <c r="E48" s="509"/>
      <c r="F48" s="509"/>
      <c r="G48" s="484"/>
      <c r="H48" s="509"/>
      <c r="I48" s="524"/>
      <c r="J48" s="509"/>
      <c r="K48" s="484"/>
      <c r="L48" s="484"/>
      <c r="M48" s="484"/>
      <c r="N48" s="484"/>
      <c r="O48" s="484"/>
      <c r="P48" s="541"/>
      <c r="Q48" s="484"/>
      <c r="R48" s="484"/>
      <c r="S48" s="480"/>
      <c r="T48" s="480"/>
      <c r="U48" s="480"/>
      <c r="V48" s="483"/>
      <c r="W48" s="483"/>
      <c r="X48" s="483"/>
      <c r="Y48" s="526"/>
      <c r="Z48" s="483"/>
      <c r="AA48" s="483"/>
      <c r="AB48" s="483"/>
      <c r="AC48" s="483"/>
      <c r="AD48" s="483"/>
      <c r="AE48" s="483"/>
      <c r="AF48" s="526"/>
      <c r="AG48" s="509"/>
      <c r="AH48" s="483"/>
      <c r="AI48" s="483"/>
      <c r="AJ48" s="528"/>
      <c r="AK48" s="483"/>
      <c r="AL48" s="522" t="str">
        <f>VLOOKUP(AM48,$AP$70:$AQ$85,2,FALSE)</f>
        <v>Georgia Tech</v>
      </c>
      <c r="AM48" s="482">
        <v>9</v>
      </c>
      <c r="AN48" s="480"/>
      <c r="AP48"/>
      <c r="AQ48"/>
    </row>
    <row r="49" spans="1:43" ht="15.95" customHeight="1">
      <c r="A49" s="480"/>
      <c r="B49" s="489"/>
      <c r="C49" s="509"/>
      <c r="D49" s="484"/>
      <c r="E49" s="509"/>
      <c r="F49" s="509"/>
      <c r="G49" s="484"/>
      <c r="H49" s="509"/>
      <c r="I49" s="524"/>
      <c r="J49" s="509"/>
      <c r="K49" s="542" t="s">
        <v>199</v>
      </c>
      <c r="L49" s="537"/>
      <c r="M49" s="484"/>
      <c r="N49" s="484"/>
      <c r="O49" s="484"/>
      <c r="P49" s="541"/>
      <c r="Q49" s="484"/>
      <c r="R49" s="484"/>
      <c r="S49" s="480"/>
      <c r="T49" s="480"/>
      <c r="U49" s="480"/>
      <c r="V49" s="483"/>
      <c r="W49" s="483"/>
      <c r="X49" s="483"/>
      <c r="Y49" s="526"/>
      <c r="Z49" s="483"/>
      <c r="AA49" s="483"/>
      <c r="AB49" s="483"/>
      <c r="AC49" s="511"/>
      <c r="AD49" s="525" t="s">
        <v>254</v>
      </c>
      <c r="AE49" s="483"/>
      <c r="AF49" s="526"/>
      <c r="AG49" s="509"/>
      <c r="AH49" s="483"/>
      <c r="AI49" s="483"/>
      <c r="AJ49" s="528"/>
      <c r="AK49" s="483"/>
      <c r="AL49" s="528"/>
      <c r="AM49" s="486"/>
      <c r="AN49" s="480"/>
      <c r="AP49" t="s">
        <v>466</v>
      </c>
      <c r="AQ49" t="s">
        <v>487</v>
      </c>
    </row>
    <row r="50" spans="1:43" ht="15.95" customHeight="1">
      <c r="A50" s="480"/>
      <c r="B50" s="488">
        <v>5</v>
      </c>
      <c r="C50" s="503" t="str">
        <f>VLOOKUP(B50,$AP$30:$AQ$45,2,FALSE)</f>
        <v>Colorado</v>
      </c>
      <c r="D50" s="484"/>
      <c r="E50" s="509"/>
      <c r="F50" s="509"/>
      <c r="G50" s="484"/>
      <c r="H50" s="509"/>
      <c r="I50" s="524"/>
      <c r="J50" s="529"/>
      <c r="K50" s="515"/>
      <c r="L50" s="538"/>
      <c r="M50" s="484"/>
      <c r="N50" s="484"/>
      <c r="O50" s="484"/>
      <c r="P50" s="541"/>
      <c r="Q50" s="484"/>
      <c r="R50" s="484"/>
      <c r="S50" s="621"/>
      <c r="T50" s="621"/>
      <c r="U50" s="621"/>
      <c r="V50" s="621"/>
      <c r="W50" s="483"/>
      <c r="X50" s="483"/>
      <c r="Y50" s="526"/>
      <c r="Z50" s="483"/>
      <c r="AA50" s="483"/>
      <c r="AB50" s="483"/>
      <c r="AC50" s="519"/>
      <c r="AD50" s="521"/>
      <c r="AE50" s="521"/>
      <c r="AF50" s="526"/>
      <c r="AG50" s="509"/>
      <c r="AH50" s="483"/>
      <c r="AI50" s="483"/>
      <c r="AJ50" s="528"/>
      <c r="AK50" s="483"/>
      <c r="AL50" s="506" t="str">
        <f>VLOOKUP(AM50,$AP$70:$AQ$85,2,FALSE)</f>
        <v>Tennessee</v>
      </c>
      <c r="AM50" s="482">
        <v>5</v>
      </c>
      <c r="AN50" s="480"/>
      <c r="AO50" t="str">
        <f>AP$47</f>
        <v>South Region:</v>
      </c>
      <c r="AP50">
        <v>1</v>
      </c>
      <c r="AQ50" t="s">
        <v>56</v>
      </c>
    </row>
    <row r="51" spans="1:43" ht="15.95" customHeight="1">
      <c r="A51" s="480"/>
      <c r="B51" s="487"/>
      <c r="C51" s="507"/>
      <c r="D51" s="484"/>
      <c r="E51" s="508" t="s">
        <v>91</v>
      </c>
      <c r="F51" s="508"/>
      <c r="G51" s="484"/>
      <c r="H51" s="523"/>
      <c r="I51" s="524"/>
      <c r="L51" s="539"/>
      <c r="M51" s="484"/>
      <c r="N51" s="484"/>
      <c r="O51" s="484"/>
      <c r="P51" s="541"/>
      <c r="Q51" s="484"/>
      <c r="R51" s="484"/>
      <c r="S51" s="622"/>
      <c r="T51" s="622"/>
      <c r="U51" s="622"/>
      <c r="V51" s="622"/>
      <c r="W51" s="483"/>
      <c r="X51" s="483"/>
      <c r="Y51" s="526"/>
      <c r="Z51" s="483"/>
      <c r="AA51" s="483"/>
      <c r="AB51" s="483"/>
      <c r="AC51" s="526"/>
      <c r="AF51" s="526"/>
      <c r="AG51" s="523"/>
      <c r="AH51" s="483"/>
      <c r="AI51" s="511"/>
      <c r="AJ51" s="512" t="s">
        <v>254</v>
      </c>
      <c r="AK51" s="483"/>
      <c r="AL51" s="513"/>
      <c r="AM51" s="486"/>
      <c r="AN51" s="480"/>
      <c r="AO51" t="str">
        <f t="shared" ref="AO51:AO65" si="2">AP$47</f>
        <v>South Region:</v>
      </c>
      <c r="AP51">
        <v>2</v>
      </c>
      <c r="AQ51" t="s">
        <v>490</v>
      </c>
    </row>
    <row r="52" spans="1:43" ht="15.95" customHeight="1">
      <c r="A52" s="480"/>
      <c r="B52" s="485">
        <v>12</v>
      </c>
      <c r="C52" s="514" t="str">
        <f>VLOOKUP(B52,$AP$30:$AQ$45,2,FALSE)</f>
        <v>Georgetown</v>
      </c>
      <c r="D52" s="515"/>
      <c r="E52" s="516"/>
      <c r="F52" s="517"/>
      <c r="H52" s="540"/>
      <c r="I52" s="524"/>
      <c r="J52" s="509"/>
      <c r="K52" s="483"/>
      <c r="L52" s="541"/>
      <c r="M52" s="484"/>
      <c r="N52" s="484"/>
      <c r="O52" s="484"/>
      <c r="P52" s="541"/>
      <c r="Q52" s="484"/>
      <c r="R52" s="484"/>
      <c r="S52" s="622"/>
      <c r="T52" s="622"/>
      <c r="U52" s="622"/>
      <c r="V52" s="622"/>
      <c r="W52" s="483"/>
      <c r="X52" s="483"/>
      <c r="Y52" s="526"/>
      <c r="Z52" s="483"/>
      <c r="AA52" s="483"/>
      <c r="AB52" s="483"/>
      <c r="AC52" s="526"/>
      <c r="AD52" s="483"/>
      <c r="AE52" s="483"/>
      <c r="AF52" s="526"/>
      <c r="AG52" s="540"/>
      <c r="AI52" s="519"/>
      <c r="AJ52" s="520"/>
      <c r="AK52" s="521"/>
      <c r="AL52" s="522" t="str">
        <f>VLOOKUP(AM52,$AP$70:$AQ$85,2,FALSE)</f>
        <v>Oregon State</v>
      </c>
      <c r="AM52" s="482">
        <v>12</v>
      </c>
      <c r="AN52" s="480"/>
      <c r="AO52" t="str">
        <f t="shared" si="2"/>
        <v>South Region:</v>
      </c>
      <c r="AP52">
        <v>3</v>
      </c>
      <c r="AQ52" t="s">
        <v>49</v>
      </c>
    </row>
    <row r="53" spans="1:43" ht="15.95" customHeight="1">
      <c r="A53" s="480"/>
      <c r="B53" s="489"/>
      <c r="C53" s="509"/>
      <c r="D53" s="484"/>
      <c r="E53" s="523"/>
      <c r="F53" s="524"/>
      <c r="G53" s="530"/>
      <c r="H53" s="531" t="s">
        <v>480</v>
      </c>
      <c r="I53" s="532"/>
      <c r="J53" s="509"/>
      <c r="K53" s="483"/>
      <c r="L53" s="541"/>
      <c r="M53" s="484"/>
      <c r="N53" s="484"/>
      <c r="O53" s="484"/>
      <c r="P53" s="541"/>
      <c r="Q53" s="484"/>
      <c r="R53" s="484"/>
      <c r="S53" s="622"/>
      <c r="T53" s="622"/>
      <c r="U53" s="622"/>
      <c r="V53" s="622"/>
      <c r="W53" s="483"/>
      <c r="X53" s="483"/>
      <c r="Y53" s="526"/>
      <c r="Z53" s="483"/>
      <c r="AA53" s="540"/>
      <c r="AB53" s="483"/>
      <c r="AC53" s="526"/>
      <c r="AD53" s="483"/>
      <c r="AE53" s="483"/>
      <c r="AF53" s="534"/>
      <c r="AG53" s="525" t="s">
        <v>505</v>
      </c>
      <c r="AH53" s="536"/>
      <c r="AI53" s="526"/>
      <c r="AJ53" s="527"/>
      <c r="AK53" s="483"/>
      <c r="AL53" s="528"/>
      <c r="AM53" s="486"/>
      <c r="AN53" s="480"/>
      <c r="AO53" t="str">
        <f t="shared" si="2"/>
        <v>South Region:</v>
      </c>
      <c r="AP53">
        <v>4</v>
      </c>
      <c r="AQ53" t="s">
        <v>264</v>
      </c>
    </row>
    <row r="54" spans="1:43" ht="15.95" customHeight="1">
      <c r="A54" s="480"/>
      <c r="B54" s="488">
        <v>4</v>
      </c>
      <c r="C54" s="503" t="str">
        <f>VLOOKUP(B54,$AP$30:$AQ$45,2,FALSE)</f>
        <v>Florida State</v>
      </c>
      <c r="D54" s="484"/>
      <c r="E54" s="523"/>
      <c r="F54" s="524"/>
      <c r="G54" s="484"/>
      <c r="H54" s="483"/>
      <c r="I54" s="483"/>
      <c r="J54" s="509"/>
      <c r="K54" s="483"/>
      <c r="L54" s="541"/>
      <c r="M54" s="484"/>
      <c r="N54" s="484"/>
      <c r="O54" s="484"/>
      <c r="P54" s="541"/>
      <c r="Q54" s="484"/>
      <c r="R54" s="621"/>
      <c r="S54" s="621"/>
      <c r="T54" s="621"/>
      <c r="U54" s="621"/>
      <c r="V54" s="621"/>
      <c r="W54" s="621"/>
      <c r="X54" s="483"/>
      <c r="Y54" s="526"/>
      <c r="Z54" s="483"/>
      <c r="AA54" s="540"/>
      <c r="AB54" s="483"/>
      <c r="AC54" s="526"/>
      <c r="AD54" s="483"/>
      <c r="AE54" s="483"/>
      <c r="AF54" s="483"/>
      <c r="AG54" s="483"/>
      <c r="AH54" s="483"/>
      <c r="AI54" s="526"/>
      <c r="AJ54" s="527"/>
      <c r="AK54" s="483"/>
      <c r="AL54" s="506" t="str">
        <f>VLOOKUP(AM54,$AP$70:$AQ$85,2,FALSE)</f>
        <v>Oklahoma State</v>
      </c>
      <c r="AM54" s="482">
        <v>4</v>
      </c>
      <c r="AN54" s="480"/>
      <c r="AO54" t="str">
        <f t="shared" si="2"/>
        <v>South Region:</v>
      </c>
      <c r="AP54">
        <v>5</v>
      </c>
      <c r="AQ54" t="s">
        <v>360</v>
      </c>
    </row>
    <row r="55" spans="1:43" ht="15.95" customHeight="1">
      <c r="A55" s="480"/>
      <c r="B55" s="487"/>
      <c r="C55" s="507"/>
      <c r="D55" s="530"/>
      <c r="E55" s="531" t="s">
        <v>480</v>
      </c>
      <c r="F55" s="532"/>
      <c r="G55" s="484"/>
      <c r="H55" s="509"/>
      <c r="I55" s="509"/>
      <c r="J55" s="509"/>
      <c r="K55" s="483"/>
      <c r="L55" s="541"/>
      <c r="M55" s="484"/>
      <c r="N55" s="523"/>
      <c r="O55" s="484"/>
      <c r="P55" s="541"/>
      <c r="Q55" s="484"/>
      <c r="R55" s="621"/>
      <c r="S55" s="621"/>
      <c r="T55" s="621"/>
      <c r="U55" s="621"/>
      <c r="V55" s="621"/>
      <c r="W55" s="621"/>
      <c r="X55" s="483"/>
      <c r="Y55" s="526"/>
      <c r="Z55" s="483"/>
      <c r="AA55" s="540"/>
      <c r="AB55" s="483"/>
      <c r="AC55" s="526"/>
      <c r="AD55" s="483"/>
      <c r="AE55" s="483"/>
      <c r="AF55" s="483"/>
      <c r="AG55" s="483"/>
      <c r="AH55" s="483"/>
      <c r="AI55" s="534"/>
      <c r="AJ55" s="535" t="s">
        <v>486</v>
      </c>
      <c r="AK55" s="536"/>
      <c r="AL55" s="513"/>
      <c r="AM55" s="486"/>
      <c r="AN55" s="480"/>
      <c r="AO55" t="str">
        <f t="shared" si="2"/>
        <v>South Region:</v>
      </c>
      <c r="AP55">
        <v>6</v>
      </c>
      <c r="AQ55" t="s">
        <v>325</v>
      </c>
    </row>
    <row r="56" spans="1:43" ht="15.95" customHeight="1">
      <c r="A56" s="480"/>
      <c r="B56" s="485">
        <v>13</v>
      </c>
      <c r="C56" s="514" t="str">
        <f>VLOOKUP(B56,$AP$30:$AQ$45,2,FALSE)</f>
        <v>UNC Greensboro</v>
      </c>
      <c r="D56" s="484"/>
      <c r="E56" s="509"/>
      <c r="F56" s="509"/>
      <c r="G56" s="484"/>
      <c r="H56" s="509"/>
      <c r="I56" s="509"/>
      <c r="J56" s="509"/>
      <c r="K56" s="483"/>
      <c r="L56" s="541"/>
      <c r="N56" s="540"/>
      <c r="P56" s="539"/>
      <c r="R56" s="484"/>
      <c r="S56" s="480"/>
      <c r="T56" s="480"/>
      <c r="U56" s="480"/>
      <c r="V56" s="483"/>
      <c r="W56" s="483"/>
      <c r="X56" s="483"/>
      <c r="Y56" s="526"/>
      <c r="Z56" s="483"/>
      <c r="AA56" s="540"/>
      <c r="AC56" s="526"/>
      <c r="AD56" s="483"/>
      <c r="AE56" s="483"/>
      <c r="AF56" s="483"/>
      <c r="AG56" s="483"/>
      <c r="AH56" s="483"/>
      <c r="AI56" s="483"/>
      <c r="AJ56" s="528"/>
      <c r="AK56" s="483"/>
      <c r="AL56" s="522" t="str">
        <f>VLOOKUP(AM56,$AP$70:$AQ$85,2,FALSE)</f>
        <v>Liberty</v>
      </c>
      <c r="AM56" s="482">
        <v>13</v>
      </c>
      <c r="AN56" s="480"/>
      <c r="AO56" t="str">
        <f t="shared" si="2"/>
        <v>South Region:</v>
      </c>
      <c r="AP56">
        <v>7</v>
      </c>
      <c r="AQ56" t="s">
        <v>118</v>
      </c>
    </row>
    <row r="57" spans="1:43" ht="15.95" customHeight="1">
      <c r="A57" s="480"/>
      <c r="B57" s="489"/>
      <c r="C57" s="509"/>
      <c r="D57" s="484"/>
      <c r="E57" s="509"/>
      <c r="F57" s="509"/>
      <c r="G57" s="484"/>
      <c r="H57" s="509" t="str">
        <f>AP27</f>
        <v>East Region:</v>
      </c>
      <c r="I57" s="509"/>
      <c r="J57" s="509"/>
      <c r="K57" s="584"/>
      <c r="L57" s="541"/>
      <c r="M57" s="530"/>
      <c r="N57" s="542"/>
      <c r="O57" s="542"/>
      <c r="P57" s="546"/>
      <c r="Q57" s="537"/>
      <c r="R57" s="484"/>
      <c r="S57" s="480"/>
      <c r="T57" s="480"/>
      <c r="U57" s="480"/>
      <c r="V57" s="483"/>
      <c r="W57" s="483"/>
      <c r="X57" s="483"/>
      <c r="Y57" s="551"/>
      <c r="Z57" s="525"/>
      <c r="AA57" s="542" t="s">
        <v>144</v>
      </c>
      <c r="AB57" s="536"/>
      <c r="AC57" s="526"/>
      <c r="AD57" s="584"/>
      <c r="AE57" s="585"/>
      <c r="AF57" s="483"/>
      <c r="AG57" s="483" t="str">
        <f>AP67</f>
        <v>Midwest Region:</v>
      </c>
      <c r="AH57" s="483"/>
      <c r="AI57" s="483"/>
      <c r="AJ57" s="528"/>
      <c r="AK57" s="483"/>
      <c r="AL57" s="528"/>
      <c r="AM57" s="486"/>
      <c r="AN57" s="480"/>
      <c r="AO57" t="str">
        <f t="shared" si="2"/>
        <v>South Region:</v>
      </c>
      <c r="AP57">
        <v>8</v>
      </c>
      <c r="AQ57" t="s">
        <v>230</v>
      </c>
    </row>
    <row r="58" spans="1:43" ht="15.95" customHeight="1">
      <c r="A58" s="480"/>
      <c r="B58" s="488">
        <v>6</v>
      </c>
      <c r="C58" s="503" t="str">
        <f>VLOOKUP(B58,$AP$30:$AQ$45,2,FALSE)</f>
        <v>BYU</v>
      </c>
      <c r="D58" s="484"/>
      <c r="E58" s="509"/>
      <c r="F58" s="509"/>
      <c r="G58" s="484"/>
      <c r="H58" s="509"/>
      <c r="I58" s="509"/>
      <c r="J58" s="509"/>
      <c r="K58" s="584"/>
      <c r="L58" s="541"/>
      <c r="M58" s="484"/>
      <c r="N58" s="483"/>
      <c r="O58" s="483"/>
      <c r="P58" s="483"/>
      <c r="Q58" s="483"/>
      <c r="R58" s="484"/>
      <c r="S58" s="480"/>
      <c r="T58" s="480"/>
      <c r="U58" s="480"/>
      <c r="V58" s="483"/>
      <c r="W58" s="483"/>
      <c r="X58" s="483"/>
      <c r="Y58" s="483"/>
      <c r="Z58" s="483"/>
      <c r="AA58" s="483"/>
      <c r="AB58" s="483"/>
      <c r="AC58" s="526"/>
      <c r="AD58" s="585"/>
      <c r="AE58" s="585"/>
      <c r="AF58" s="483"/>
      <c r="AG58" s="483"/>
      <c r="AH58" s="483"/>
      <c r="AI58" s="483"/>
      <c r="AJ58" s="528"/>
      <c r="AK58" s="483"/>
      <c r="AL58" s="506" t="str">
        <f>VLOOKUP(AM58,$AP$70:$AQ$85,2,FALSE)</f>
        <v>San Diego State</v>
      </c>
      <c r="AM58" s="482">
        <v>6</v>
      </c>
      <c r="AN58" s="480"/>
      <c r="AO58" t="str">
        <f t="shared" si="2"/>
        <v>South Region:</v>
      </c>
      <c r="AP58">
        <v>9</v>
      </c>
      <c r="AQ58" t="s">
        <v>377</v>
      </c>
    </row>
    <row r="59" spans="1:43" ht="15.95" customHeight="1">
      <c r="A59" s="490"/>
      <c r="B59" s="487"/>
      <c r="C59" s="507"/>
      <c r="D59" s="484"/>
      <c r="E59" s="508" t="s">
        <v>339</v>
      </c>
      <c r="F59" s="508"/>
      <c r="G59" s="484"/>
      <c r="H59" s="509"/>
      <c r="I59" s="509"/>
      <c r="J59" s="509"/>
      <c r="K59" s="483"/>
      <c r="L59" s="541"/>
      <c r="M59" s="484"/>
      <c r="N59" s="484"/>
      <c r="O59" s="484"/>
      <c r="P59" s="484"/>
      <c r="Q59" s="484"/>
      <c r="R59" s="586"/>
      <c r="S59" s="586"/>
      <c r="T59" s="586"/>
      <c r="U59" s="586"/>
      <c r="V59" s="586"/>
      <c r="W59" s="586"/>
      <c r="X59" s="483"/>
      <c r="Y59" s="483"/>
      <c r="Z59" s="483"/>
      <c r="AA59" s="483"/>
      <c r="AB59" s="483"/>
      <c r="AC59" s="526"/>
      <c r="AD59" s="483"/>
      <c r="AE59" s="483"/>
      <c r="AF59" s="483"/>
      <c r="AG59" s="483"/>
      <c r="AH59" s="483"/>
      <c r="AI59" s="511"/>
      <c r="AJ59" s="512" t="s">
        <v>312</v>
      </c>
      <c r="AK59" s="483"/>
      <c r="AL59" s="513"/>
      <c r="AM59" s="486"/>
      <c r="AN59" s="480"/>
      <c r="AO59" t="str">
        <f t="shared" si="2"/>
        <v>South Region:</v>
      </c>
      <c r="AP59">
        <v>10</v>
      </c>
      <c r="AQ59" t="s">
        <v>362</v>
      </c>
    </row>
    <row r="60" spans="1:43" ht="15.95" customHeight="1">
      <c r="A60" s="490"/>
      <c r="B60" s="485">
        <v>11</v>
      </c>
      <c r="C60" s="514" t="str">
        <f>VLOOKUP(B60,$AP$30:$AQ$45,2,FALSE)</f>
        <v>UCLA</v>
      </c>
      <c r="D60" s="515"/>
      <c r="E60" s="516"/>
      <c r="F60" s="517"/>
      <c r="G60" s="484"/>
      <c r="H60" s="484"/>
      <c r="I60" s="509"/>
      <c r="J60" s="509"/>
      <c r="K60" s="483"/>
      <c r="L60" s="541"/>
      <c r="M60" s="484"/>
      <c r="N60" s="484"/>
      <c r="O60" s="484"/>
      <c r="P60" s="484"/>
      <c r="Q60" s="484"/>
      <c r="R60" s="484"/>
      <c r="S60" s="480"/>
      <c r="T60" s="480"/>
      <c r="U60" s="480"/>
      <c r="V60" s="483"/>
      <c r="W60" s="483"/>
      <c r="X60" s="483"/>
      <c r="Y60" s="483"/>
      <c r="Z60" s="483"/>
      <c r="AA60" s="483"/>
      <c r="AB60" s="483"/>
      <c r="AC60" s="526"/>
      <c r="AD60" s="483"/>
      <c r="AE60" s="483"/>
      <c r="AF60" s="483"/>
      <c r="AG60" s="483"/>
      <c r="AH60" s="483"/>
      <c r="AI60" s="519"/>
      <c r="AJ60" s="520"/>
      <c r="AK60" s="521"/>
      <c r="AL60" s="522" t="str">
        <f>VLOOKUP(AM60,$AP$70:$AQ$85,2,FALSE)</f>
        <v>Syracuse</v>
      </c>
      <c r="AM60" s="482">
        <v>11</v>
      </c>
      <c r="AN60" s="480"/>
      <c r="AO60" t="str">
        <f t="shared" si="2"/>
        <v>South Region:</v>
      </c>
      <c r="AP60">
        <v>11</v>
      </c>
      <c r="AQ60" t="s">
        <v>489</v>
      </c>
    </row>
    <row r="61" spans="1:43" ht="15.95" customHeight="1" thickBot="1">
      <c r="A61" s="490"/>
      <c r="B61" s="489"/>
      <c r="C61" s="509"/>
      <c r="D61" s="484"/>
      <c r="E61" s="523"/>
      <c r="F61" s="524"/>
      <c r="G61" s="484"/>
      <c r="H61" s="531" t="s">
        <v>339</v>
      </c>
      <c r="I61" s="508"/>
      <c r="J61" s="509"/>
      <c r="K61" s="483"/>
      <c r="L61" s="541"/>
      <c r="M61" s="484"/>
      <c r="N61" s="484"/>
      <c r="O61" s="484"/>
      <c r="P61" s="484"/>
      <c r="Q61" s="484"/>
      <c r="R61" s="484"/>
      <c r="S61" s="480"/>
      <c r="T61" s="480"/>
      <c r="U61" s="480"/>
      <c r="V61" s="483"/>
      <c r="W61" s="483"/>
      <c r="X61" s="483"/>
      <c r="Y61" s="483"/>
      <c r="Z61" s="483"/>
      <c r="AA61" s="483"/>
      <c r="AB61" s="483"/>
      <c r="AC61" s="526"/>
      <c r="AD61" s="483"/>
      <c r="AE61" s="483"/>
      <c r="AF61" s="511"/>
      <c r="AG61" s="525" t="s">
        <v>312</v>
      </c>
      <c r="AH61" s="483"/>
      <c r="AI61" s="526"/>
      <c r="AJ61" s="527"/>
      <c r="AK61" s="483"/>
      <c r="AL61" s="528"/>
      <c r="AM61" s="486"/>
      <c r="AN61" s="480"/>
      <c r="AO61" t="str">
        <f t="shared" si="2"/>
        <v>South Region:</v>
      </c>
      <c r="AP61">
        <v>12</v>
      </c>
      <c r="AQ61" t="s">
        <v>376</v>
      </c>
    </row>
    <row r="62" spans="1:43" ht="15.95" customHeight="1">
      <c r="A62" s="490"/>
      <c r="B62" s="488">
        <v>3</v>
      </c>
      <c r="C62" s="503" t="str">
        <f>VLOOKUP(B62,$AP$30:$AQ$45,2,FALSE)</f>
        <v>Texas</v>
      </c>
      <c r="D62" s="484"/>
      <c r="E62" s="523"/>
      <c r="F62" s="524"/>
      <c r="G62" s="515"/>
      <c r="H62" s="529"/>
      <c r="I62" s="517"/>
      <c r="J62" s="509"/>
      <c r="K62" s="483"/>
      <c r="L62" s="541"/>
      <c r="M62" s="484"/>
      <c r="N62" s="484"/>
      <c r="O62" s="552"/>
      <c r="P62" s="553"/>
      <c r="Q62" s="553"/>
      <c r="R62" s="553"/>
      <c r="S62" s="554"/>
      <c r="T62" s="555"/>
      <c r="U62" s="556"/>
      <c r="V62" s="557"/>
      <c r="W62" s="587"/>
      <c r="X62" s="587"/>
      <c r="Y62" s="587"/>
      <c r="Z62" s="588"/>
      <c r="AA62" s="483"/>
      <c r="AB62" s="483"/>
      <c r="AC62" s="526"/>
      <c r="AD62" s="483"/>
      <c r="AE62" s="483"/>
      <c r="AF62" s="519"/>
      <c r="AG62" s="521"/>
      <c r="AH62" s="521"/>
      <c r="AI62" s="526"/>
      <c r="AJ62" s="527"/>
      <c r="AK62" s="483"/>
      <c r="AL62" s="506" t="str">
        <f>VLOOKUP(AM62,$AP$70:$AQ$85,2,FALSE)</f>
        <v>West Virginia</v>
      </c>
      <c r="AM62" s="482">
        <v>3</v>
      </c>
      <c r="AN62" s="480"/>
      <c r="AO62" t="str">
        <f t="shared" si="2"/>
        <v>South Region:</v>
      </c>
      <c r="AP62">
        <v>13</v>
      </c>
      <c r="AQ62" t="s">
        <v>236</v>
      </c>
    </row>
    <row r="63" spans="1:43" ht="15.95" customHeight="1">
      <c r="A63" s="490"/>
      <c r="B63" s="487"/>
      <c r="C63" s="507"/>
      <c r="D63" s="530"/>
      <c r="E63" s="531" t="s">
        <v>37</v>
      </c>
      <c r="F63" s="532"/>
      <c r="I63" s="524"/>
      <c r="J63" s="509"/>
      <c r="K63" s="527"/>
      <c r="L63" s="541"/>
      <c r="M63" s="484"/>
      <c r="N63" s="484"/>
      <c r="O63" s="558"/>
      <c r="R63" s="559"/>
      <c r="S63" s="560"/>
      <c r="T63" s="561"/>
      <c r="U63" s="480"/>
      <c r="V63" s="544"/>
      <c r="W63" s="559"/>
      <c r="Z63" s="562"/>
      <c r="AA63" s="483"/>
      <c r="AB63" s="483"/>
      <c r="AC63" s="526"/>
      <c r="AD63" s="527"/>
      <c r="AE63" s="483"/>
      <c r="AF63" s="526"/>
      <c r="AI63" s="534"/>
      <c r="AJ63" s="535" t="s">
        <v>369</v>
      </c>
      <c r="AK63" s="536"/>
      <c r="AL63" s="513"/>
      <c r="AM63" s="486"/>
      <c r="AN63" s="480"/>
      <c r="AO63" t="str">
        <f t="shared" si="2"/>
        <v>South Region:</v>
      </c>
      <c r="AP63">
        <v>14</v>
      </c>
      <c r="AQ63" t="s">
        <v>90</v>
      </c>
    </row>
    <row r="64" spans="1:43" ht="15.95" customHeight="1">
      <c r="A64" s="490"/>
      <c r="B64" s="485">
        <v>14</v>
      </c>
      <c r="C64" s="514" t="str">
        <f>VLOOKUP(B64,$AP$30:$AQ$45,2,FALSE)</f>
        <v>Abilene Christian</v>
      </c>
      <c r="D64" s="484"/>
      <c r="E64" s="509"/>
      <c r="F64" s="509"/>
      <c r="G64" s="484"/>
      <c r="H64" s="509"/>
      <c r="I64" s="524"/>
      <c r="K64" s="540"/>
      <c r="L64" s="539"/>
      <c r="M64" s="484"/>
      <c r="N64" s="484"/>
      <c r="O64" s="563"/>
      <c r="P64" s="542"/>
      <c r="Q64" s="542"/>
      <c r="R64" s="542"/>
      <c r="S64" s="564"/>
      <c r="T64" s="561"/>
      <c r="U64" s="480"/>
      <c r="V64" s="565"/>
      <c r="W64" s="589"/>
      <c r="X64" s="589"/>
      <c r="Y64" s="589"/>
      <c r="Z64" s="590"/>
      <c r="AA64" s="483"/>
      <c r="AB64" s="483"/>
      <c r="AC64" s="526"/>
      <c r="AD64" s="540"/>
      <c r="AF64" s="526"/>
      <c r="AG64" s="509"/>
      <c r="AH64" s="483"/>
      <c r="AI64" s="483"/>
      <c r="AJ64" s="528"/>
      <c r="AK64" s="483"/>
      <c r="AL64" s="522" t="str">
        <f>VLOOKUP(AM64,$AP$70:$AQ$85,2,FALSE)</f>
        <v>Morehead State</v>
      </c>
      <c r="AM64" s="482">
        <v>14</v>
      </c>
      <c r="AN64" s="480"/>
      <c r="AO64" t="str">
        <f t="shared" si="2"/>
        <v>South Region:</v>
      </c>
      <c r="AP64">
        <v>15</v>
      </c>
      <c r="AQ64" t="s">
        <v>252</v>
      </c>
    </row>
    <row r="65" spans="1:44" ht="15.95" customHeight="1">
      <c r="A65" s="490"/>
      <c r="B65" s="489"/>
      <c r="C65" s="509"/>
      <c r="D65" s="484"/>
      <c r="E65" s="509"/>
      <c r="F65" s="509"/>
      <c r="G65" s="484"/>
      <c r="H65" s="509"/>
      <c r="I65" s="524"/>
      <c r="J65" s="545"/>
      <c r="K65" s="542" t="s">
        <v>339</v>
      </c>
      <c r="L65" s="546"/>
      <c r="M65" s="484"/>
      <c r="N65" s="484"/>
      <c r="O65" s="591"/>
      <c r="P65" s="592"/>
      <c r="Q65" s="592"/>
      <c r="R65" s="592"/>
      <c r="S65" s="592"/>
      <c r="T65" s="480"/>
      <c r="U65" s="480"/>
      <c r="V65" s="592"/>
      <c r="W65" s="592"/>
      <c r="X65" s="592"/>
      <c r="Y65" s="592"/>
      <c r="Z65" s="593"/>
      <c r="AA65" s="483"/>
      <c r="AB65" s="483"/>
      <c r="AC65" s="534"/>
      <c r="AD65" s="525" t="s">
        <v>144</v>
      </c>
      <c r="AE65" s="536"/>
      <c r="AF65" s="526"/>
      <c r="AG65" s="509"/>
      <c r="AH65" s="483"/>
      <c r="AI65" s="483"/>
      <c r="AJ65" s="528"/>
      <c r="AK65" s="483"/>
      <c r="AL65" s="528"/>
      <c r="AM65" s="491"/>
      <c r="AN65" s="480"/>
      <c r="AO65" t="str">
        <f t="shared" si="2"/>
        <v>South Region:</v>
      </c>
      <c r="AP65">
        <v>16</v>
      </c>
      <c r="AQ65" t="s">
        <v>139</v>
      </c>
    </row>
    <row r="66" spans="1:44" ht="15.95" customHeight="1">
      <c r="A66" s="490"/>
      <c r="B66" s="488">
        <v>7</v>
      </c>
      <c r="C66" s="503" t="str">
        <f>VLOOKUP(B66,$AP$30:$AQ$45,2,FALSE)</f>
        <v>UConn</v>
      </c>
      <c r="D66" s="484"/>
      <c r="E66" s="509"/>
      <c r="F66" s="509"/>
      <c r="G66" s="484"/>
      <c r="H66" s="509"/>
      <c r="I66" s="524"/>
      <c r="J66" s="509"/>
      <c r="K66" s="483"/>
      <c r="L66" s="483"/>
      <c r="M66" s="484"/>
      <c r="N66" s="484"/>
      <c r="O66" s="558"/>
      <c r="T66" s="480"/>
      <c r="U66" s="480"/>
      <c r="V66" s="483"/>
      <c r="W66" s="483"/>
      <c r="X66" s="483"/>
      <c r="Y66" s="483"/>
      <c r="Z66" s="566"/>
      <c r="AA66" s="483"/>
      <c r="AB66" s="483"/>
      <c r="AC66" s="483"/>
      <c r="AD66" s="483"/>
      <c r="AE66" s="483"/>
      <c r="AF66" s="526"/>
      <c r="AG66" s="509"/>
      <c r="AH66" s="483"/>
      <c r="AI66" s="483"/>
      <c r="AJ66" s="528"/>
      <c r="AK66" s="483"/>
      <c r="AL66" s="506" t="str">
        <f>VLOOKUP(AM66,$AP$70:$AQ$85,2,FALSE)</f>
        <v>Clemson</v>
      </c>
      <c r="AM66" s="482">
        <v>7</v>
      </c>
      <c r="AN66" s="480"/>
      <c r="AO66"/>
      <c r="AP66"/>
      <c r="AQ66"/>
    </row>
    <row r="67" spans="1:44" ht="15.95" customHeight="1">
      <c r="A67" s="480"/>
      <c r="B67" s="487"/>
      <c r="C67" s="507"/>
      <c r="D67" s="484"/>
      <c r="E67" s="508" t="s">
        <v>191</v>
      </c>
      <c r="F67" s="508"/>
      <c r="G67" s="484"/>
      <c r="H67" s="523"/>
      <c r="I67" s="524"/>
      <c r="J67" s="509"/>
      <c r="K67" s="484"/>
      <c r="L67" s="484"/>
      <c r="M67" s="484"/>
      <c r="N67" s="484"/>
      <c r="O67" s="563"/>
      <c r="P67" s="542"/>
      <c r="Q67" s="542"/>
      <c r="R67" s="542"/>
      <c r="S67" s="567"/>
      <c r="T67" s="480"/>
      <c r="U67" s="480"/>
      <c r="V67" s="537"/>
      <c r="W67" s="589"/>
      <c r="X67" s="589"/>
      <c r="Y67" s="589"/>
      <c r="Z67" s="590"/>
      <c r="AA67" s="483"/>
      <c r="AB67" s="483"/>
      <c r="AC67" s="483"/>
      <c r="AD67" s="483"/>
      <c r="AE67" s="483"/>
      <c r="AF67" s="526"/>
      <c r="AG67" s="523"/>
      <c r="AH67" s="483"/>
      <c r="AI67" s="511"/>
      <c r="AJ67" s="512" t="s">
        <v>273</v>
      </c>
      <c r="AK67" s="483"/>
      <c r="AL67" s="513"/>
      <c r="AM67" s="486"/>
      <c r="AN67" s="480"/>
      <c r="AP67" t="s">
        <v>488</v>
      </c>
      <c r="AQ67"/>
    </row>
    <row r="68" spans="1:44" ht="15.95" customHeight="1">
      <c r="A68" s="480"/>
      <c r="B68" s="485">
        <v>10</v>
      </c>
      <c r="C68" s="514" t="str">
        <f>VLOOKUP(B68,$AP$30:$AQ$45,2,FALSE)</f>
        <v>Maryland</v>
      </c>
      <c r="D68" s="515"/>
      <c r="E68" s="516"/>
      <c r="F68" s="517"/>
      <c r="H68" s="540"/>
      <c r="I68" s="524"/>
      <c r="J68" s="509"/>
      <c r="K68" s="484"/>
      <c r="L68" s="484"/>
      <c r="M68" s="484"/>
      <c r="N68" s="484"/>
      <c r="O68" s="558"/>
      <c r="R68" s="559"/>
      <c r="S68" s="560"/>
      <c r="T68" s="561"/>
      <c r="U68" s="480"/>
      <c r="V68" s="544"/>
      <c r="W68" s="559"/>
      <c r="Z68" s="562"/>
      <c r="AA68" s="483"/>
      <c r="AB68" s="483"/>
      <c r="AC68" s="483"/>
      <c r="AD68" s="483"/>
      <c r="AE68" s="483"/>
      <c r="AF68" s="526"/>
      <c r="AG68" s="540"/>
      <c r="AI68" s="519"/>
      <c r="AJ68" s="520"/>
      <c r="AK68" s="521"/>
      <c r="AL68" s="522" t="str">
        <f>VLOOKUP(AM68,$AP$70:$AQ$85,2,FALSE)</f>
        <v>Rutgers</v>
      </c>
      <c r="AM68" s="482">
        <v>10</v>
      </c>
      <c r="AN68" s="480"/>
      <c r="AP68"/>
      <c r="AQ68"/>
    </row>
    <row r="69" spans="1:44" ht="15.95" customHeight="1">
      <c r="A69" s="480"/>
      <c r="B69" s="489"/>
      <c r="C69" s="509"/>
      <c r="D69" s="484"/>
      <c r="E69" s="523"/>
      <c r="F69" s="524"/>
      <c r="G69" s="530"/>
      <c r="H69" s="531" t="s">
        <v>40</v>
      </c>
      <c r="I69" s="532"/>
      <c r="J69" s="509"/>
      <c r="K69" s="484"/>
      <c r="L69" s="484"/>
      <c r="M69" s="484"/>
      <c r="N69" s="484"/>
      <c r="O69" s="594"/>
      <c r="P69" s="595"/>
      <c r="Q69" s="595"/>
      <c r="R69" s="595"/>
      <c r="S69" s="564"/>
      <c r="T69" s="561"/>
      <c r="U69" s="480"/>
      <c r="V69" s="565"/>
      <c r="W69" s="589"/>
      <c r="X69" s="589"/>
      <c r="Y69" s="589"/>
      <c r="Z69" s="590"/>
      <c r="AA69" s="483"/>
      <c r="AB69" s="483"/>
      <c r="AC69" s="483"/>
      <c r="AD69" s="483"/>
      <c r="AE69" s="483"/>
      <c r="AF69" s="534"/>
      <c r="AG69" s="525" t="s">
        <v>144</v>
      </c>
      <c r="AH69" s="536"/>
      <c r="AI69" s="526"/>
      <c r="AJ69" s="527"/>
      <c r="AK69" s="483"/>
      <c r="AL69" s="528"/>
      <c r="AM69" s="486"/>
      <c r="AN69" s="480"/>
      <c r="AP69" t="s">
        <v>466</v>
      </c>
      <c r="AQ69" t="s">
        <v>487</v>
      </c>
    </row>
    <row r="70" spans="1:44" ht="15.95" customHeight="1" thickBot="1">
      <c r="A70" s="480"/>
      <c r="B70" s="488">
        <v>2</v>
      </c>
      <c r="C70" s="503" t="str">
        <f>VLOOKUP(B70,$AP$30:$AQ$45,2,FALSE)</f>
        <v>Alabama</v>
      </c>
      <c r="D70" s="484"/>
      <c r="E70" s="523"/>
      <c r="F70" s="524"/>
      <c r="G70" s="484"/>
      <c r="H70" s="483"/>
      <c r="I70" s="483"/>
      <c r="J70" s="509"/>
      <c r="K70" s="484"/>
      <c r="L70" s="484"/>
      <c r="M70" s="484"/>
      <c r="N70" s="484"/>
      <c r="O70" s="596"/>
      <c r="P70" s="597"/>
      <c r="Q70" s="597"/>
      <c r="R70" s="597"/>
      <c r="S70" s="597"/>
      <c r="T70" s="568"/>
      <c r="U70" s="568"/>
      <c r="V70" s="597"/>
      <c r="W70" s="597"/>
      <c r="X70" s="597"/>
      <c r="Y70" s="597"/>
      <c r="Z70" s="598"/>
      <c r="AA70" s="483"/>
      <c r="AB70" s="483"/>
      <c r="AC70" s="483"/>
      <c r="AD70" s="483"/>
      <c r="AE70" s="483"/>
      <c r="AF70" s="483"/>
      <c r="AG70" s="483"/>
      <c r="AH70" s="483"/>
      <c r="AI70" s="526"/>
      <c r="AJ70" s="527"/>
      <c r="AK70" s="483"/>
      <c r="AL70" s="506" t="str">
        <f>VLOOKUP(AM70,$AP$70:$AQ$85,2,FALSE)</f>
        <v>Houston</v>
      </c>
      <c r="AM70" s="482">
        <v>2</v>
      </c>
      <c r="AN70" s="480"/>
      <c r="AO70" t="str">
        <f>AP$67</f>
        <v>Midwest Region:</v>
      </c>
      <c r="AP70">
        <v>1</v>
      </c>
      <c r="AQ70" t="s">
        <v>149</v>
      </c>
    </row>
    <row r="71" spans="1:44" ht="15.95" customHeight="1">
      <c r="A71" s="480"/>
      <c r="B71" s="487"/>
      <c r="C71" s="507"/>
      <c r="D71" s="530"/>
      <c r="E71" s="531" t="s">
        <v>40</v>
      </c>
      <c r="F71" s="532"/>
      <c r="G71" s="484"/>
      <c r="H71" s="509"/>
      <c r="I71" s="509"/>
      <c r="J71" s="509"/>
      <c r="K71" s="484"/>
      <c r="L71" s="484"/>
      <c r="M71" s="484"/>
      <c r="N71" s="484"/>
      <c r="AA71" s="483"/>
      <c r="AB71" s="483"/>
      <c r="AC71" s="483"/>
      <c r="AD71" s="483"/>
      <c r="AE71" s="483"/>
      <c r="AF71" s="483"/>
      <c r="AG71" s="483"/>
      <c r="AH71" s="483"/>
      <c r="AI71" s="534"/>
      <c r="AJ71" s="535" t="s">
        <v>144</v>
      </c>
      <c r="AK71" s="536"/>
      <c r="AL71" s="513"/>
      <c r="AM71" s="486"/>
      <c r="AN71" s="480"/>
      <c r="AO71" t="str">
        <f t="shared" ref="AO71:AO85" si="3">AP$67</f>
        <v>Midwest Region:</v>
      </c>
      <c r="AP71">
        <v>2</v>
      </c>
      <c r="AQ71" t="s">
        <v>144</v>
      </c>
    </row>
    <row r="72" spans="1:44" ht="15.95" customHeight="1">
      <c r="A72" s="480"/>
      <c r="B72" s="485">
        <v>15</v>
      </c>
      <c r="C72" s="514" t="str">
        <f>VLOOKUP(B72,$AP$30:$AQ$45,2,FALSE)</f>
        <v>Iona</v>
      </c>
      <c r="D72" s="484"/>
      <c r="E72" s="509"/>
      <c r="F72" s="509"/>
      <c r="G72" s="484"/>
      <c r="H72" s="509"/>
      <c r="I72" s="509"/>
      <c r="J72" s="509"/>
      <c r="K72" s="484"/>
      <c r="L72" s="484"/>
      <c r="M72" s="484"/>
      <c r="N72" s="509"/>
      <c r="O72" s="583"/>
      <c r="P72" s="583"/>
      <c r="Q72" s="583"/>
      <c r="R72" s="583"/>
      <c r="S72" s="583"/>
      <c r="T72" s="583"/>
      <c r="U72" s="583"/>
      <c r="V72" s="583"/>
      <c r="W72" s="583"/>
      <c r="X72" s="583"/>
      <c r="Y72" s="583"/>
      <c r="Z72" s="583"/>
      <c r="AA72" s="483"/>
      <c r="AB72" s="483"/>
      <c r="AC72" s="483"/>
      <c r="AD72" s="483"/>
      <c r="AE72" s="483"/>
      <c r="AF72" s="483"/>
      <c r="AG72" s="483"/>
      <c r="AH72" s="483"/>
      <c r="AI72" s="483"/>
      <c r="AJ72" s="528"/>
      <c r="AK72" s="483"/>
      <c r="AL72" s="522" t="str">
        <f>VLOOKUP(AM72,$AP$70:$AQ$85,2,FALSE)</f>
        <v>Cleveland State</v>
      </c>
      <c r="AM72" s="482">
        <v>15</v>
      </c>
      <c r="AN72" s="480"/>
      <c r="AO72" t="str">
        <f t="shared" si="3"/>
        <v>Midwest Region:</v>
      </c>
      <c r="AP72">
        <v>3</v>
      </c>
      <c r="AQ72" t="s">
        <v>369</v>
      </c>
    </row>
    <row r="73" spans="1:44" ht="15.95" customHeight="1">
      <c r="A73" s="480"/>
      <c r="B73" s="481"/>
      <c r="C73" s="476"/>
      <c r="D73" s="480"/>
      <c r="E73" s="504"/>
      <c r="F73" s="504"/>
      <c r="G73" s="480"/>
      <c r="H73" s="504"/>
      <c r="I73" s="504"/>
      <c r="J73" s="504"/>
      <c r="K73" s="480"/>
      <c r="L73" s="480"/>
      <c r="M73" s="480"/>
      <c r="N73" s="569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473"/>
      <c r="AB73" s="480"/>
      <c r="AC73" s="480"/>
      <c r="AD73" s="480"/>
      <c r="AE73" s="480"/>
      <c r="AF73" s="480"/>
      <c r="AG73" s="480"/>
      <c r="AH73" s="480"/>
      <c r="AI73" s="480"/>
      <c r="AJ73" s="504"/>
      <c r="AK73" s="480"/>
      <c r="AL73" s="476"/>
      <c r="AM73" s="481"/>
      <c r="AN73" s="480"/>
      <c r="AO73" t="str">
        <f t="shared" si="3"/>
        <v>Midwest Region:</v>
      </c>
      <c r="AP73">
        <v>4</v>
      </c>
      <c r="AQ73" t="s">
        <v>486</v>
      </c>
    </row>
    <row r="74" spans="1:44" s="468" customFormat="1" ht="45" customHeight="1">
      <c r="A74" s="478"/>
      <c r="B74" s="479"/>
      <c r="C74" s="570"/>
      <c r="D74" s="478"/>
      <c r="E74" s="571"/>
      <c r="F74" s="571"/>
      <c r="G74" s="478"/>
      <c r="H74" s="571"/>
      <c r="I74" s="571"/>
      <c r="J74" s="571"/>
      <c r="K74" s="478"/>
      <c r="L74" s="478"/>
      <c r="M74" s="478"/>
      <c r="N74" s="473"/>
      <c r="O74" s="583"/>
      <c r="P74" s="583"/>
      <c r="Q74" s="583"/>
      <c r="R74" s="583"/>
      <c r="S74" s="583"/>
      <c r="T74" s="583"/>
      <c r="U74" s="583"/>
      <c r="V74" s="583"/>
      <c r="W74" s="583"/>
      <c r="X74" s="583"/>
      <c r="Y74" s="583"/>
      <c r="Z74" s="583"/>
      <c r="AA74" s="473"/>
      <c r="AB74" s="478"/>
      <c r="AC74" s="478"/>
      <c r="AD74" s="478"/>
      <c r="AE74" s="478"/>
      <c r="AF74" s="478"/>
      <c r="AG74" s="478"/>
      <c r="AH74" s="478"/>
      <c r="AI74" s="478"/>
      <c r="AJ74" s="571"/>
      <c r="AK74" s="478"/>
      <c r="AL74" s="570"/>
      <c r="AM74" s="479"/>
      <c r="AN74" s="478"/>
      <c r="AO74" t="str">
        <f t="shared" si="3"/>
        <v>Midwest Region:</v>
      </c>
      <c r="AP74">
        <v>5</v>
      </c>
      <c r="AQ74" t="s">
        <v>316</v>
      </c>
      <c r="AR74" s="467"/>
    </row>
    <row r="75" spans="1:44" ht="15" customHeight="1">
      <c r="A75" s="474"/>
      <c r="B75" s="475"/>
      <c r="C75" s="476"/>
      <c r="D75" s="474"/>
      <c r="E75" s="477"/>
      <c r="F75" s="477"/>
      <c r="G75" s="474"/>
      <c r="H75" s="477"/>
      <c r="I75" s="477"/>
      <c r="J75" s="477"/>
      <c r="K75" s="474"/>
      <c r="L75" s="474"/>
      <c r="M75" s="474"/>
      <c r="N75" s="473"/>
      <c r="O75" s="473"/>
      <c r="P75" s="473"/>
      <c r="Q75" s="473"/>
      <c r="R75" s="473"/>
      <c r="S75" s="473"/>
      <c r="T75" s="473"/>
      <c r="U75" s="473"/>
      <c r="V75" s="473"/>
      <c r="W75" s="473"/>
      <c r="X75" s="473"/>
      <c r="Y75" s="473"/>
      <c r="Z75" s="473"/>
      <c r="AA75" s="473"/>
      <c r="AB75" s="474"/>
      <c r="AC75" s="474"/>
      <c r="AD75" s="474"/>
      <c r="AE75" s="474"/>
      <c r="AF75" s="474"/>
      <c r="AG75" s="474"/>
      <c r="AH75" s="474"/>
      <c r="AI75" s="474"/>
      <c r="AJ75" s="477"/>
      <c r="AK75" s="474"/>
      <c r="AL75" s="476"/>
      <c r="AM75" s="475"/>
      <c r="AN75" s="474"/>
      <c r="AO75" t="str">
        <f t="shared" si="3"/>
        <v>Midwest Region:</v>
      </c>
      <c r="AP75">
        <v>6</v>
      </c>
      <c r="AQ75" t="s">
        <v>485</v>
      </c>
    </row>
    <row r="76" spans="1:44" ht="24.95" customHeight="1">
      <c r="A76" s="469"/>
      <c r="B76" s="470"/>
      <c r="C76" s="471"/>
      <c r="D76" s="469"/>
      <c r="E76" s="472"/>
      <c r="F76" s="472"/>
      <c r="G76" s="469"/>
      <c r="H76" s="472"/>
      <c r="I76" s="472"/>
      <c r="J76" s="472"/>
      <c r="K76" s="469"/>
      <c r="L76" s="469"/>
      <c r="M76" s="469"/>
      <c r="N76" s="473"/>
      <c r="O76" s="473"/>
      <c r="P76" s="473"/>
      <c r="Q76" s="473"/>
      <c r="R76" s="473"/>
      <c r="S76" s="473"/>
      <c r="T76" s="473"/>
      <c r="U76" s="473"/>
      <c r="V76" s="473"/>
      <c r="W76" s="473"/>
      <c r="X76" s="473"/>
      <c r="Y76" s="473"/>
      <c r="Z76" s="473"/>
      <c r="AA76" s="473"/>
      <c r="AB76" s="469"/>
      <c r="AC76" s="469"/>
      <c r="AD76" s="469"/>
      <c r="AE76" s="469"/>
      <c r="AF76" s="469"/>
      <c r="AG76" s="469"/>
      <c r="AH76" s="469"/>
      <c r="AI76" s="469"/>
      <c r="AJ76" s="472"/>
      <c r="AK76" s="469"/>
      <c r="AL76" s="471"/>
      <c r="AM76" s="470"/>
      <c r="AN76" s="469"/>
      <c r="AO76" t="str">
        <f t="shared" si="3"/>
        <v>Midwest Region:</v>
      </c>
      <c r="AP76">
        <v>7</v>
      </c>
      <c r="AQ76" t="s">
        <v>87</v>
      </c>
    </row>
    <row r="77" spans="1:44" ht="9" customHeight="1">
      <c r="AO77" t="str">
        <f t="shared" si="3"/>
        <v>Midwest Region:</v>
      </c>
      <c r="AP77">
        <v>8</v>
      </c>
      <c r="AQ77" t="s">
        <v>182</v>
      </c>
      <c r="AR77" s="468"/>
    </row>
    <row r="78" spans="1:44" ht="9" customHeight="1">
      <c r="AO78" t="str">
        <f t="shared" si="3"/>
        <v>Midwest Region:</v>
      </c>
      <c r="AP78">
        <v>9</v>
      </c>
      <c r="AQ78" t="s">
        <v>133</v>
      </c>
    </row>
    <row r="79" spans="1:44" ht="15.75" customHeight="1">
      <c r="AO79" t="str">
        <f t="shared" si="3"/>
        <v>Midwest Region:</v>
      </c>
      <c r="AP79">
        <v>10</v>
      </c>
      <c r="AQ79" t="s">
        <v>273</v>
      </c>
    </row>
    <row r="80" spans="1:44" ht="15.75" customHeight="1">
      <c r="AO80" t="str">
        <f t="shared" si="3"/>
        <v>Midwest Region:</v>
      </c>
      <c r="AP80">
        <v>11</v>
      </c>
      <c r="AQ80" t="s">
        <v>312</v>
      </c>
    </row>
    <row r="81" spans="41:43" ht="15.75" customHeight="1">
      <c r="AO81" t="str">
        <f t="shared" si="3"/>
        <v>Midwest Region:</v>
      </c>
      <c r="AP81">
        <v>12</v>
      </c>
      <c r="AQ81" t="s">
        <v>484</v>
      </c>
    </row>
    <row r="82" spans="41:43" ht="15.75" customHeight="1">
      <c r="AO82" t="str">
        <f t="shared" si="3"/>
        <v>Midwest Region:</v>
      </c>
      <c r="AP82">
        <v>13</v>
      </c>
      <c r="AQ82" t="s">
        <v>172</v>
      </c>
    </row>
    <row r="83" spans="41:43" ht="15.75" customHeight="1">
      <c r="AO83" t="str">
        <f t="shared" si="3"/>
        <v>Midwest Region:</v>
      </c>
      <c r="AP83">
        <v>14</v>
      </c>
      <c r="AQ83" t="s">
        <v>483</v>
      </c>
    </row>
    <row r="84" spans="41:43" ht="15.75" customHeight="1">
      <c r="AO84" t="str">
        <f t="shared" si="3"/>
        <v>Midwest Region:</v>
      </c>
      <c r="AP84">
        <v>15</v>
      </c>
      <c r="AQ84" t="s">
        <v>482</v>
      </c>
    </row>
    <row r="85" spans="41:43" ht="15.75" customHeight="1">
      <c r="AO85" t="str">
        <f t="shared" si="3"/>
        <v>Midwest Region:</v>
      </c>
      <c r="AP85">
        <v>16</v>
      </c>
      <c r="AQ85" t="s">
        <v>104</v>
      </c>
    </row>
    <row r="89" spans="41:43" ht="15.75" customHeight="1">
      <c r="AP89" s="468"/>
      <c r="AQ89" s="468"/>
    </row>
  </sheetData>
  <dataConsolidate/>
  <mergeCells count="31">
    <mergeCell ref="A1:AN2"/>
    <mergeCell ref="B3:C3"/>
    <mergeCell ref="R3:W3"/>
    <mergeCell ref="AL3:AM3"/>
    <mergeCell ref="B4:C4"/>
    <mergeCell ref="R4:W4"/>
    <mergeCell ref="AL4:AM4"/>
    <mergeCell ref="K57:K58"/>
    <mergeCell ref="P8:R8"/>
    <mergeCell ref="P9:R9"/>
    <mergeCell ref="K22:K23"/>
    <mergeCell ref="AD22:AD23"/>
    <mergeCell ref="O39:R40"/>
    <mergeCell ref="W39:Z40"/>
    <mergeCell ref="R44:W45"/>
    <mergeCell ref="R46:W47"/>
    <mergeCell ref="S50:V50"/>
    <mergeCell ref="S51:V53"/>
    <mergeCell ref="R54:W55"/>
    <mergeCell ref="O72:Z74"/>
    <mergeCell ref="AD57:AE58"/>
    <mergeCell ref="R59:W59"/>
    <mergeCell ref="W62:Z62"/>
    <mergeCell ref="W64:Z64"/>
    <mergeCell ref="O65:S65"/>
    <mergeCell ref="V65:Z65"/>
    <mergeCell ref="W67:Z67"/>
    <mergeCell ref="O69:R69"/>
    <mergeCell ref="W69:Z69"/>
    <mergeCell ref="O70:S70"/>
    <mergeCell ref="V70:Z70"/>
  </mergeCells>
  <pageMargins left="0.09" right="0" top="0" bottom="0" header="0" footer="0"/>
  <pageSetup scale="47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7D7E-C0DF-4B6E-B363-F249341C1EB6}">
  <dimension ref="B1:AB40"/>
  <sheetViews>
    <sheetView topLeftCell="C4" workbookViewId="0">
      <selection activeCell="X18" sqref="X18"/>
    </sheetView>
  </sheetViews>
  <sheetFormatPr defaultRowHeight="15"/>
  <cols>
    <col min="3" max="3" width="20.28515625" bestFit="1" customWidth="1"/>
    <col min="5" max="5" width="9.140625" style="430"/>
    <col min="10" max="10" width="18" bestFit="1" customWidth="1"/>
    <col min="12" max="12" width="9.140625" style="430"/>
    <col min="17" max="17" width="14.42578125" bestFit="1" customWidth="1"/>
    <col min="19" max="19" width="9.140625" style="430"/>
    <col min="24" max="24" width="15.42578125" bestFit="1" customWidth="1"/>
    <col min="26" max="26" width="9.140625" style="430"/>
  </cols>
  <sheetData>
    <row r="1" spans="2:28" ht="15.75" thickBot="1"/>
    <row r="2" spans="2:28" ht="15.75" thickBot="1">
      <c r="B2" s="626" t="s">
        <v>463</v>
      </c>
      <c r="C2" s="627"/>
      <c r="D2" s="627"/>
      <c r="E2" s="627"/>
      <c r="F2" s="627"/>
      <c r="G2" s="628"/>
      <c r="H2" s="430"/>
      <c r="I2" s="626" t="s">
        <v>462</v>
      </c>
      <c r="J2" s="627"/>
      <c r="K2" s="627"/>
      <c r="L2" s="627"/>
      <c r="M2" s="627"/>
      <c r="N2" s="628"/>
      <c r="O2" s="430"/>
      <c r="P2" s="629" t="s">
        <v>464</v>
      </c>
      <c r="Q2" s="630"/>
      <c r="R2" s="630"/>
      <c r="S2" s="630"/>
      <c r="T2" s="630"/>
      <c r="U2" s="631"/>
      <c r="V2" s="430"/>
      <c r="W2" s="629" t="s">
        <v>465</v>
      </c>
      <c r="X2" s="630"/>
      <c r="Y2" s="630"/>
      <c r="Z2" s="630"/>
      <c r="AA2" s="630"/>
      <c r="AB2" s="631"/>
    </row>
    <row r="3" spans="2:28" ht="15.75" thickBot="1">
      <c r="B3" s="430"/>
      <c r="C3" s="430"/>
      <c r="D3" s="430"/>
      <c r="F3" s="430"/>
      <c r="G3" s="430"/>
      <c r="H3" s="430"/>
      <c r="I3" s="430"/>
      <c r="J3" s="430"/>
      <c r="K3" s="430"/>
      <c r="M3" s="430"/>
      <c r="N3" s="430"/>
      <c r="O3" s="430"/>
      <c r="P3" s="430"/>
      <c r="Q3" s="430"/>
      <c r="R3" s="430"/>
      <c r="T3" s="430"/>
      <c r="U3" s="430"/>
      <c r="V3" s="430"/>
      <c r="W3" s="430"/>
      <c r="X3" s="430"/>
      <c r="Y3" s="430"/>
      <c r="AA3" s="430"/>
      <c r="AB3" s="430"/>
    </row>
    <row r="4" spans="2:28" ht="15.75" thickBot="1">
      <c r="B4" s="431" t="s">
        <v>466</v>
      </c>
      <c r="C4" s="432" t="s">
        <v>33</v>
      </c>
      <c r="D4" s="432" t="s">
        <v>467</v>
      </c>
      <c r="E4" s="432" t="s">
        <v>468</v>
      </c>
      <c r="F4" s="432" t="s">
        <v>469</v>
      </c>
      <c r="G4" s="433" t="s">
        <v>470</v>
      </c>
      <c r="H4" s="430"/>
      <c r="I4" s="431" t="s">
        <v>466</v>
      </c>
      <c r="J4" s="432" t="s">
        <v>33</v>
      </c>
      <c r="K4" s="432" t="s">
        <v>467</v>
      </c>
      <c r="L4" s="432" t="s">
        <v>468</v>
      </c>
      <c r="M4" s="432" t="s">
        <v>469</v>
      </c>
      <c r="N4" s="433" t="s">
        <v>470</v>
      </c>
      <c r="O4" s="430"/>
      <c r="P4" s="431" t="s">
        <v>466</v>
      </c>
      <c r="Q4" s="432" t="s">
        <v>33</v>
      </c>
      <c r="R4" s="432" t="s">
        <v>467</v>
      </c>
      <c r="S4" s="432" t="s">
        <v>468</v>
      </c>
      <c r="T4" s="432" t="s">
        <v>469</v>
      </c>
      <c r="U4" s="433" t="s">
        <v>470</v>
      </c>
      <c r="V4" s="430"/>
      <c r="W4" s="431" t="s">
        <v>466</v>
      </c>
      <c r="X4" s="432" t="s">
        <v>33</v>
      </c>
      <c r="Y4" s="432" t="s">
        <v>467</v>
      </c>
      <c r="Z4" s="432" t="s">
        <v>468</v>
      </c>
      <c r="AA4" s="432" t="s">
        <v>469</v>
      </c>
      <c r="AB4" s="433" t="s">
        <v>470</v>
      </c>
    </row>
    <row r="5" spans="2:28">
      <c r="B5" s="437">
        <v>1</v>
      </c>
      <c r="C5" s="438" t="s">
        <v>134</v>
      </c>
      <c r="D5" s="430">
        <f>VLOOKUP(C5,values!$AO$2:$AR$347,4,FALSE)</f>
        <v>0.99156673508304294</v>
      </c>
      <c r="E5" s="435">
        <f>D5/([1]values!$AQ$2)</f>
        <v>1.0057777472799569</v>
      </c>
      <c r="F5" s="430">
        <f>VLOOKUP(C5,values!$AO$2:$AT$347,6,FALSE)</f>
        <v>1</v>
      </c>
      <c r="G5" s="447"/>
      <c r="H5" s="430"/>
      <c r="I5" s="437">
        <v>1</v>
      </c>
      <c r="J5" s="438" t="s">
        <v>199</v>
      </c>
      <c r="K5" s="430">
        <f>VLOOKUP(J5,values!$AO$2:$AR$347,4,FALSE)</f>
        <v>0.9030937586588289</v>
      </c>
      <c r="L5" s="435">
        <f>K5/([1]values!$AQ$2)</f>
        <v>0.91603678706546732</v>
      </c>
      <c r="M5" s="430">
        <f>VLOOKUP(J5,values!$AO$2:$AT$347,6,FALSE)</f>
        <v>6</v>
      </c>
      <c r="N5" s="447"/>
      <c r="O5" s="430"/>
      <c r="P5" s="437">
        <v>1</v>
      </c>
      <c r="Q5" s="438" t="s">
        <v>56</v>
      </c>
      <c r="R5" s="430">
        <f>VLOOKUP(Q5,values!$AO$2:$AR$347,4,FALSE)</f>
        <v>0.90920951418841156</v>
      </c>
      <c r="S5" s="435">
        <f>R5/([1]values!$AQ$2)</f>
        <v>0.92224019284928827</v>
      </c>
      <c r="T5" s="430">
        <f>VLOOKUP(Q5,values!$AO$2:$AT$347,6,FALSE)</f>
        <v>4</v>
      </c>
      <c r="U5" s="447"/>
      <c r="V5" s="430"/>
      <c r="W5" s="437">
        <v>1</v>
      </c>
      <c r="X5" s="438" t="s">
        <v>149</v>
      </c>
      <c r="Y5" s="430">
        <f>VLOOKUP(X5,values!$AO$2:$AR$347,4,FALSE)</f>
        <v>0.92820780857951024</v>
      </c>
      <c r="Z5" s="435">
        <f>Y5/([1]values!$AQ$2)</f>
        <v>0.94151076845329984</v>
      </c>
      <c r="AA5" s="430">
        <f>VLOOKUP(X5,values!$AO$2:$AT$347,6,FALSE)</f>
        <v>2</v>
      </c>
      <c r="AB5" s="447"/>
    </row>
    <row r="6" spans="2:28">
      <c r="B6" s="439"/>
      <c r="C6" s="440"/>
      <c r="D6" s="430"/>
      <c r="F6" s="430"/>
      <c r="G6" s="447"/>
      <c r="H6" s="430"/>
      <c r="I6" s="439"/>
      <c r="J6" s="440"/>
      <c r="K6" s="430"/>
      <c r="M6" s="430"/>
      <c r="N6" s="447"/>
      <c r="O6" s="430"/>
      <c r="P6" s="439"/>
      <c r="Q6" s="440"/>
      <c r="R6" s="430"/>
      <c r="T6" s="430"/>
      <c r="U6" s="447"/>
      <c r="V6" s="430"/>
      <c r="W6" s="439"/>
      <c r="X6" s="440"/>
      <c r="Y6" s="430"/>
      <c r="AA6" s="430"/>
      <c r="AB6" s="447"/>
    </row>
    <row r="7" spans="2:28">
      <c r="B7" s="441">
        <v>16</v>
      </c>
      <c r="C7" s="442" t="s">
        <v>228</v>
      </c>
      <c r="D7" s="430">
        <f>VLOOKUP(C7,values!$AO$2:$AR$347,4,FALSE)</f>
        <v>0.54995777793444778</v>
      </c>
      <c r="E7" s="435">
        <f>D7/([1]values!$AQ$2)</f>
        <v>0.55783970500349134</v>
      </c>
      <c r="F7" s="430">
        <f>VLOOKUP(C7,values!$AO$2:$AT$347,6,FALSE)</f>
        <v>198</v>
      </c>
      <c r="G7" s="447"/>
      <c r="H7" s="430"/>
      <c r="I7" s="441">
        <v>16</v>
      </c>
      <c r="J7" s="442" t="s">
        <v>323</v>
      </c>
      <c r="K7" s="430">
        <f>VLOOKUP(J7,values!$AO$2:$AR$347,4,FALSE)</f>
        <v>0.55019622672870316</v>
      </c>
      <c r="L7" s="435">
        <f>K7/([1]values!$AQ$2)</f>
        <v>0.55808157121646762</v>
      </c>
      <c r="M7" s="430">
        <f>VLOOKUP(J7,values!$AO$2:$AT$347,6,FALSE)</f>
        <v>197</v>
      </c>
      <c r="N7" s="447"/>
      <c r="O7" s="430"/>
      <c r="P7" s="441">
        <v>16</v>
      </c>
      <c r="Q7" s="442" t="s">
        <v>139</v>
      </c>
      <c r="R7" s="430">
        <f>VLOOKUP(Q7,values!$AO$2:$AR$347,4,FALSE)</f>
        <v>0.54439612378823887</v>
      </c>
      <c r="S7" s="435">
        <f>R7/([1]values!$AQ$2)</f>
        <v>0.55219834191575545</v>
      </c>
      <c r="T7" s="430">
        <f>VLOOKUP(Q7,values!$AO$2:$AT$347,6,FALSE)</f>
        <v>201</v>
      </c>
      <c r="U7" s="447"/>
      <c r="V7" s="430"/>
      <c r="W7" s="441">
        <v>16</v>
      </c>
      <c r="X7" s="442" t="s">
        <v>104</v>
      </c>
      <c r="Y7" s="430">
        <f>VLOOKUP(X7,values!$AO$2:$AR$347,4,FALSE)</f>
        <v>0.64731752974007661</v>
      </c>
      <c r="Z7" s="435">
        <f>Y7/([1]values!$AQ$2)</f>
        <v>0.65659480476851129</v>
      </c>
      <c r="AA7" s="430">
        <f>VLOOKUP(X7,values!$AO$2:$AT$347,6,FALSE)</f>
        <v>133</v>
      </c>
      <c r="AB7" s="447"/>
    </row>
    <row r="8" spans="2:28">
      <c r="B8" s="443"/>
      <c r="C8" s="444"/>
      <c r="D8" s="430"/>
      <c r="F8" s="430"/>
      <c r="G8" s="447"/>
      <c r="H8" s="430"/>
      <c r="I8" s="443"/>
      <c r="J8" s="444"/>
      <c r="K8" s="430"/>
      <c r="M8" s="430"/>
      <c r="N8" s="447"/>
      <c r="O8" s="430"/>
      <c r="P8" s="443"/>
      <c r="Q8" s="444"/>
      <c r="R8" s="430"/>
      <c r="T8" s="430"/>
      <c r="U8" s="447"/>
      <c r="V8" s="430"/>
      <c r="W8" s="443"/>
      <c r="X8" s="444"/>
      <c r="Y8" s="430"/>
      <c r="AA8" s="430"/>
      <c r="AB8" s="447"/>
    </row>
    <row r="9" spans="2:28">
      <c r="B9" s="437">
        <v>8</v>
      </c>
      <c r="C9" s="438" t="s">
        <v>249</v>
      </c>
      <c r="D9" s="430">
        <f>VLOOKUP(C9,values!$AO$2:$AR$347,4,FALSE)</f>
        <v>0.79992410643980483</v>
      </c>
      <c r="E9" s="435">
        <f>D9/([1]values!$AQ$2)</f>
        <v>0.81138852011063012</v>
      </c>
      <c r="F9" s="430">
        <f>VLOOKUP(C9,values!$AO$2:$AT$347,6,FALSE)</f>
        <v>45</v>
      </c>
      <c r="G9" s="447"/>
      <c r="H9" s="430"/>
      <c r="I9" s="437">
        <v>8</v>
      </c>
      <c r="J9" s="438" t="s">
        <v>185</v>
      </c>
      <c r="K9" s="430">
        <f>VLOOKUP(J9,values!$AO$2:$AR$347,4,FALSE)</f>
        <v>0.82897042921193986</v>
      </c>
      <c r="L9" s="435">
        <f>K9/([1]values!$AQ$2)</f>
        <v>0.84085113119961319</v>
      </c>
      <c r="M9" s="430">
        <f>VLOOKUP(J9,values!$AO$2:$AT$347,6,FALSE)</f>
        <v>31</v>
      </c>
      <c r="N9" s="447"/>
      <c r="O9" s="430"/>
      <c r="P9" s="437">
        <v>8</v>
      </c>
      <c r="Q9" s="438" t="s">
        <v>230</v>
      </c>
      <c r="R9" s="430">
        <f>VLOOKUP(Q9,values!$AO$2:$AR$347,4,FALSE)</f>
        <v>0.82256682403018688</v>
      </c>
      <c r="S9" s="435">
        <f>R9/([1]values!$AQ$2)</f>
        <v>0.83435575033789611</v>
      </c>
      <c r="T9" s="430">
        <f>VLOOKUP(Q9,values!$AO$2:$AT$347,6,FALSE)</f>
        <v>36</v>
      </c>
      <c r="U9" s="447"/>
      <c r="V9" s="430"/>
      <c r="W9" s="437">
        <v>8</v>
      </c>
      <c r="X9" s="438" t="s">
        <v>182</v>
      </c>
      <c r="Y9" s="430">
        <f>VLOOKUP(X9,values!$AO$2:$AR$347,4,FALSE)</f>
        <v>0.8452290173563386</v>
      </c>
      <c r="Z9" s="435">
        <f>Y9/([1]values!$AQ$2)</f>
        <v>0.85734273542477557</v>
      </c>
      <c r="AA9" s="430">
        <f>VLOOKUP(X9,values!$AO$2:$AT$347,6,FALSE)</f>
        <v>22</v>
      </c>
      <c r="AB9" s="447"/>
    </row>
    <row r="10" spans="2:28" ht="15" customHeight="1">
      <c r="B10" s="439"/>
      <c r="C10" s="440"/>
      <c r="D10" s="430"/>
      <c r="F10" s="430"/>
      <c r="G10" s="447"/>
      <c r="H10" s="430"/>
      <c r="I10" s="439"/>
      <c r="J10" s="440"/>
      <c r="K10" s="430"/>
      <c r="M10" s="430"/>
      <c r="N10" s="447"/>
      <c r="O10" s="430"/>
      <c r="P10" s="439"/>
      <c r="Q10" s="440"/>
      <c r="R10" s="430"/>
      <c r="T10" s="430"/>
      <c r="U10" s="447"/>
      <c r="V10" s="430"/>
      <c r="W10" s="439"/>
      <c r="X10" s="440"/>
      <c r="Y10" s="430"/>
      <c r="AA10" s="430"/>
      <c r="AB10" s="447"/>
    </row>
    <row r="11" spans="2:28">
      <c r="B11" s="441">
        <v>9</v>
      </c>
      <c r="C11" s="442" t="s">
        <v>207</v>
      </c>
      <c r="D11" s="430">
        <f>VLOOKUP(C11,values!$AO$2:$AR$347,4,FALSE)</f>
        <v>0.8229076547372669</v>
      </c>
      <c r="E11" s="435">
        <f>D11/([1]values!$AQ$2)</f>
        <v>0.8347014657886489</v>
      </c>
      <c r="F11" s="430">
        <f>VLOOKUP(C11,values!$AO$2:$AT$347,6,FALSE)</f>
        <v>35</v>
      </c>
      <c r="G11" s="447"/>
      <c r="H11" s="430"/>
      <c r="I11" s="441">
        <v>9</v>
      </c>
      <c r="J11" s="442" t="s">
        <v>304</v>
      </c>
      <c r="K11" s="430">
        <f>VLOOKUP(J11,values!$AO$2:$AR$347,4,FALSE)</f>
        <v>0.83348858161642114</v>
      </c>
      <c r="L11" s="435">
        <f>K11/([1]values!$AQ$2)</f>
        <v>0.84543403720731236</v>
      </c>
      <c r="M11" s="430">
        <f>VLOOKUP(J11,values!$AO$2:$AT$347,6,FALSE)</f>
        <v>27</v>
      </c>
      <c r="N11" s="447"/>
      <c r="O11" s="430"/>
      <c r="P11" s="441">
        <v>9</v>
      </c>
      <c r="Q11" s="442" t="s">
        <v>377</v>
      </c>
      <c r="R11" s="430">
        <f>VLOOKUP(Q11,values!$AO$2:$AR$347,4,FALSE)</f>
        <v>0.86097106877792684</v>
      </c>
      <c r="S11" s="435">
        <f>R11/([1]values!$AQ$2)</f>
        <v>0.87331039998649995</v>
      </c>
      <c r="T11" s="430">
        <f>VLOOKUP(Q11,values!$AO$2:$AT$347,6,FALSE)</f>
        <v>13</v>
      </c>
      <c r="U11" s="447"/>
      <c r="V11" s="430"/>
      <c r="W11" s="441">
        <v>9</v>
      </c>
      <c r="X11" s="442" t="s">
        <v>133</v>
      </c>
      <c r="Y11" s="430">
        <f>VLOOKUP(X11,values!$AO$2:$AR$347,4,FALSE)</f>
        <v>0.8260427626534711</v>
      </c>
      <c r="Z11" s="435">
        <f>Y11/([1]values!$AQ$2)</f>
        <v>0.83788150568498065</v>
      </c>
      <c r="AA11" s="430">
        <f>VLOOKUP(X11,values!$AO$2:$AT$347,6,FALSE)</f>
        <v>33</v>
      </c>
      <c r="AB11" s="447"/>
    </row>
    <row r="12" spans="2:28">
      <c r="B12" s="443"/>
      <c r="C12" s="444"/>
      <c r="D12" s="430"/>
      <c r="F12" s="430"/>
      <c r="G12" s="447"/>
      <c r="H12" s="430"/>
      <c r="I12" s="443"/>
      <c r="J12" s="444"/>
      <c r="K12" s="430"/>
      <c r="M12" s="430"/>
      <c r="N12" s="447"/>
      <c r="O12" s="430"/>
      <c r="P12" s="443"/>
      <c r="Q12" s="444"/>
      <c r="R12" s="430"/>
      <c r="T12" s="430"/>
      <c r="U12" s="447"/>
      <c r="V12" s="430"/>
      <c r="W12" s="443"/>
      <c r="X12" s="444"/>
      <c r="Y12" s="430"/>
      <c r="AA12" s="430"/>
      <c r="AB12" s="447"/>
    </row>
    <row r="13" spans="2:28">
      <c r="B13" s="437">
        <v>5</v>
      </c>
      <c r="C13" s="438" t="s">
        <v>95</v>
      </c>
      <c r="D13" s="430">
        <f>VLOOKUP(C13,values!$AO$2:$AR$347,4,FALSE)</f>
        <v>0.84998007603037151</v>
      </c>
      <c r="E13" s="435">
        <f>D13/([1]values!$AQ$2)</f>
        <v>0.86216188568596663</v>
      </c>
      <c r="F13" s="430">
        <f>VLOOKUP(C13,values!$AO$2:$AT$347,6,FALSE)</f>
        <v>18</v>
      </c>
      <c r="G13" s="447"/>
      <c r="H13" s="430"/>
      <c r="I13" s="437">
        <v>5</v>
      </c>
      <c r="J13" s="438" t="s">
        <v>91</v>
      </c>
      <c r="K13" s="430">
        <f>VLOOKUP(J13,values!$AO$2:$AR$347,4,FALSE)</f>
        <v>0.86463990343857189</v>
      </c>
      <c r="L13" s="435">
        <f>K13/([1]values!$AQ$2)</f>
        <v>0.8770318159331707</v>
      </c>
      <c r="M13" s="430">
        <f>VLOOKUP(J13,values!$AO$2:$AT$347,6,FALSE)</f>
        <v>12</v>
      </c>
      <c r="N13" s="447"/>
      <c r="O13" s="430"/>
      <c r="P13" s="437">
        <v>5</v>
      </c>
      <c r="Q13" s="438" t="s">
        <v>360</v>
      </c>
      <c r="R13" s="430">
        <f>VLOOKUP(Q13,values!$AO$2:$AR$347,4,FALSE)</f>
        <v>0.82420003284009824</v>
      </c>
      <c r="S13" s="435">
        <f>R13/([1]values!$AQ$2)</f>
        <v>0.83601236609511276</v>
      </c>
      <c r="T13" s="430">
        <f>VLOOKUP(Q13,values!$AO$2:$AT$347,6,FALSE)</f>
        <v>34</v>
      </c>
      <c r="U13" s="447"/>
      <c r="V13" s="430"/>
      <c r="W13" s="437">
        <v>5</v>
      </c>
      <c r="X13" s="438" t="s">
        <v>316</v>
      </c>
      <c r="Y13" s="430">
        <f>VLOOKUP(X13,values!$AO$2:$AR$347,4,FALSE)</f>
        <v>0.85832468204499557</v>
      </c>
      <c r="Z13" s="435">
        <f>Y13/([1]values!$AQ$2)</f>
        <v>0.8706260855651855</v>
      </c>
      <c r="AA13" s="430">
        <f>VLOOKUP(X13,values!$AO$2:$AT$347,6,FALSE)</f>
        <v>15</v>
      </c>
      <c r="AB13" s="447"/>
    </row>
    <row r="14" spans="2:28">
      <c r="B14" s="439"/>
      <c r="C14" s="440"/>
      <c r="D14" s="430"/>
      <c r="F14" s="430"/>
      <c r="G14" s="447"/>
      <c r="H14" s="430"/>
      <c r="I14" s="439"/>
      <c r="J14" s="440"/>
      <c r="K14" s="430"/>
      <c r="M14" s="430"/>
      <c r="N14" s="447"/>
      <c r="O14" s="430"/>
      <c r="P14" s="439"/>
      <c r="Q14" s="440"/>
      <c r="R14" s="430"/>
      <c r="T14" s="430"/>
      <c r="U14" s="447"/>
      <c r="V14" s="430"/>
      <c r="W14" s="439"/>
      <c r="X14" s="440"/>
      <c r="Y14" s="430"/>
      <c r="AA14" s="430"/>
      <c r="AB14" s="447"/>
    </row>
    <row r="15" spans="2:28">
      <c r="B15" s="441">
        <v>12</v>
      </c>
      <c r="C15" s="442" t="s">
        <v>337</v>
      </c>
      <c r="D15" s="430">
        <f>VLOOKUP(C15,values!$AO$2:$AR$347,4,FALSE)</f>
        <v>0.77117880800561367</v>
      </c>
      <c r="E15" s="435">
        <f>D15/([1]values!$AQ$2)</f>
        <v>0.78223124760328888</v>
      </c>
      <c r="F15" s="430">
        <f>VLOOKUP(C15,values!$AO$2:$AT$347,6,FALSE)</f>
        <v>65</v>
      </c>
      <c r="G15" s="447"/>
      <c r="H15" s="430"/>
      <c r="I15" s="441">
        <v>12</v>
      </c>
      <c r="J15" s="442" t="s">
        <v>129</v>
      </c>
      <c r="K15" s="430">
        <f>VLOOKUP(J15,values!$AO$2:$AR$347,4,FALSE)</f>
        <v>0.80202863665421542</v>
      </c>
      <c r="L15" s="435">
        <f>K15/([1]values!$AQ$2)</f>
        <v>0.81352321219260604</v>
      </c>
      <c r="M15" s="430">
        <f>VLOOKUP(J15,values!$AO$2:$AT$347,6,FALSE)</f>
        <v>42</v>
      </c>
      <c r="N15" s="447"/>
      <c r="O15" s="430"/>
      <c r="P15" s="441">
        <v>12</v>
      </c>
      <c r="Q15" s="442" t="s">
        <v>376</v>
      </c>
      <c r="R15" s="430">
        <f>VLOOKUP(Q15,values!$AO$2:$AR$347,4,FALSE)</f>
        <v>0.72007664419232842</v>
      </c>
      <c r="S15" s="435">
        <f>R15/([1]values!$AQ$2)</f>
        <v>0.73039669387861916</v>
      </c>
      <c r="T15" s="430">
        <f>VLOOKUP(Q15,values!$AO$2:$AT$347,6,FALSE)</f>
        <v>98</v>
      </c>
      <c r="U15" s="447"/>
      <c r="V15" s="430"/>
      <c r="W15" s="441">
        <v>12</v>
      </c>
      <c r="X15" s="442" t="s">
        <v>254</v>
      </c>
      <c r="Y15" s="430">
        <f>VLOOKUP(X15,values!$AO$2:$AR$347,4,FALSE)</f>
        <v>0.77093681915182666</v>
      </c>
      <c r="Z15" s="435">
        <f>Y15/([1]values!$AQ$2)</f>
        <v>0.78198579059508422</v>
      </c>
      <c r="AA15" s="430">
        <f>VLOOKUP(X15,values!$AO$2:$AT$347,6,FALSE)</f>
        <v>66</v>
      </c>
      <c r="AB15" s="447"/>
    </row>
    <row r="16" spans="2:28">
      <c r="B16" s="443"/>
      <c r="C16" s="444"/>
      <c r="D16" s="430"/>
      <c r="F16" s="430"/>
      <c r="G16" s="447"/>
      <c r="H16" s="430"/>
      <c r="I16" s="443"/>
      <c r="J16" s="444"/>
      <c r="K16" s="430"/>
      <c r="M16" s="430"/>
      <c r="N16" s="447"/>
      <c r="O16" s="430"/>
      <c r="P16" s="443"/>
      <c r="Q16" s="444"/>
      <c r="R16" s="430"/>
      <c r="T16" s="430"/>
      <c r="U16" s="447"/>
      <c r="V16" s="430"/>
      <c r="W16" s="443"/>
      <c r="X16" s="444"/>
      <c r="Y16" s="430"/>
      <c r="AA16" s="430"/>
      <c r="AB16" s="447"/>
    </row>
    <row r="17" spans="2:28">
      <c r="B17" s="437">
        <v>4</v>
      </c>
      <c r="C17" s="438" t="s">
        <v>361</v>
      </c>
      <c r="D17" s="430">
        <f>VLOOKUP(C17,values!$AO$2:$AR$347,4,FALSE)</f>
        <v>0.83946441813679507</v>
      </c>
      <c r="E17" s="435">
        <f>D17/([1]values!$AQ$2)</f>
        <v>0.85149551867993523</v>
      </c>
      <c r="F17" s="430">
        <f>VLOOKUP(C17,values!$AO$2:$AT$347,6,FALSE)</f>
        <v>24</v>
      </c>
      <c r="G17" s="447"/>
      <c r="H17" s="430"/>
      <c r="I17" s="437">
        <v>4</v>
      </c>
      <c r="J17" s="438" t="s">
        <v>122</v>
      </c>
      <c r="K17" s="430">
        <f>VLOOKUP(J17,values!$AO$2:$AR$347,4,FALSE)</f>
        <v>0.84919517084262985</v>
      </c>
      <c r="L17" s="435">
        <f>K17/([1]values!$AQ$2)</f>
        <v>0.8613657313338452</v>
      </c>
      <c r="M17" s="430">
        <f>VLOOKUP(J17,values!$AO$2:$AT$347,6,FALSE)</f>
        <v>19</v>
      </c>
      <c r="N17" s="447"/>
      <c r="O17" s="430"/>
      <c r="P17" s="437">
        <v>4</v>
      </c>
      <c r="Q17" s="438" t="s">
        <v>264</v>
      </c>
      <c r="R17" s="430">
        <f>VLOOKUP(Q17,values!$AO$2:$AR$347,4,FALSE)</f>
        <v>0.84409711293769818</v>
      </c>
      <c r="S17" s="435">
        <f>R17/([1]values!$AQ$2)</f>
        <v>0.85619460869155972</v>
      </c>
      <c r="T17" s="430">
        <f>VLOOKUP(Q17,values!$AO$2:$AT$347,6,FALSE)</f>
        <v>23</v>
      </c>
      <c r="U17" s="447"/>
      <c r="V17" s="430"/>
      <c r="W17" s="437">
        <v>4</v>
      </c>
      <c r="X17" s="438" t="s">
        <v>250</v>
      </c>
      <c r="Y17" s="430">
        <f>VLOOKUP(X17,values!$AO$2:$AR$347,4,FALSE)</f>
        <v>0.83166564339191307</v>
      </c>
      <c r="Z17" s="435">
        <f>Y17/([1]values!$AQ$2)</f>
        <v>0.8435849728569208</v>
      </c>
      <c r="AA17" s="430">
        <f>VLOOKUP(X17,values!$AO$2:$AT$347,6,FALSE)</f>
        <v>29</v>
      </c>
      <c r="AB17" s="447"/>
    </row>
    <row r="18" spans="2:28">
      <c r="B18" s="439"/>
      <c r="C18" s="440"/>
      <c r="D18" s="430"/>
      <c r="F18" s="430"/>
      <c r="G18" s="447"/>
      <c r="H18" s="430"/>
      <c r="I18" s="439"/>
      <c r="J18" s="440"/>
      <c r="K18" s="430"/>
      <c r="M18" s="430"/>
      <c r="N18" s="447"/>
      <c r="O18" s="430"/>
      <c r="P18" s="439"/>
      <c r="Q18" s="440"/>
      <c r="R18" s="430"/>
      <c r="T18" s="430"/>
      <c r="U18" s="447"/>
      <c r="V18" s="430"/>
      <c r="W18" s="439"/>
      <c r="X18" s="440"/>
      <c r="Y18" s="430"/>
      <c r="AA18" s="430"/>
      <c r="AB18" s="447"/>
    </row>
    <row r="19" spans="2:28" ht="15.75" thickBot="1">
      <c r="B19" s="445">
        <v>13</v>
      </c>
      <c r="C19" s="446" t="s">
        <v>247</v>
      </c>
      <c r="D19" s="430">
        <f>VLOOKUP(C19,values!$AO$2:$AR$347,4,FALSE)</f>
        <v>0.77334275119806095</v>
      </c>
      <c r="E19" s="435">
        <f>D19/([1]values!$AQ$2)</f>
        <v>0.78442620416277775</v>
      </c>
      <c r="F19" s="430">
        <f>VLOOKUP(C19,values!$AO$2:$AT$347,6,FALSE)</f>
        <v>62</v>
      </c>
      <c r="G19" s="447"/>
      <c r="H19" s="430"/>
      <c r="I19" s="445">
        <v>13</v>
      </c>
      <c r="J19" s="446" t="s">
        <v>344</v>
      </c>
      <c r="K19" s="430">
        <f>VLOOKUP(J19,values!$AO$2:$AR$347,4,FALSE)</f>
        <v>0.68273265086672075</v>
      </c>
      <c r="L19" s="435">
        <f>K19/([1]values!$AQ$2)</f>
        <v>0.69251749104481108</v>
      </c>
      <c r="M19" s="430">
        <f>VLOOKUP(J19,values!$AO$2:$AT$347,6,FALSE)</f>
        <v>113</v>
      </c>
      <c r="N19" s="447"/>
      <c r="O19" s="430"/>
      <c r="P19" s="445">
        <v>13</v>
      </c>
      <c r="Q19" s="446" t="s">
        <v>236</v>
      </c>
      <c r="R19" s="430">
        <f>VLOOKUP(Q19,values!$AO$2:$AR$347,4,FALSE)</f>
        <v>0.75108520258817257</v>
      </c>
      <c r="S19" s="435">
        <f>R19/([1]values!$AQ$2)</f>
        <v>0.7618496631103463</v>
      </c>
      <c r="T19" s="430">
        <f>VLOOKUP(Q19,values!$AO$2:$AT$347,6,FALSE)</f>
        <v>75</v>
      </c>
      <c r="U19" s="447"/>
      <c r="V19" s="430"/>
      <c r="W19" s="445">
        <v>13</v>
      </c>
      <c r="X19" s="446" t="s">
        <v>172</v>
      </c>
      <c r="Y19" s="430">
        <f>VLOOKUP(X19,values!$AO$2:$AR$347,4,FALSE)</f>
        <v>0.72129466590295632</v>
      </c>
      <c r="Z19" s="435">
        <f>Y19/([1]values!$AQ$2)</f>
        <v>0.73163217212623388</v>
      </c>
      <c r="AA19" s="430">
        <f>VLOOKUP(X19,values!$AO$2:$AT$347,6,FALSE)</f>
        <v>96</v>
      </c>
      <c r="AB19" s="447"/>
    </row>
    <row r="20" spans="2:28">
      <c r="B20" s="443"/>
      <c r="C20" s="444"/>
      <c r="D20" s="430"/>
      <c r="F20" s="430"/>
      <c r="G20" s="447"/>
      <c r="H20" s="430"/>
      <c r="I20" s="443"/>
      <c r="J20" s="444"/>
      <c r="K20" s="430"/>
      <c r="M20" s="430"/>
      <c r="N20" s="447"/>
      <c r="O20" s="430"/>
      <c r="P20" s="443"/>
      <c r="Q20" s="444"/>
      <c r="R20" s="430"/>
      <c r="T20" s="430"/>
      <c r="U20" s="447"/>
      <c r="V20" s="430"/>
      <c r="W20" s="443"/>
      <c r="X20" s="444"/>
      <c r="Y20" s="430"/>
      <c r="AA20" s="430"/>
      <c r="AB20" s="447"/>
    </row>
    <row r="21" spans="2:28">
      <c r="B21" s="437">
        <v>6</v>
      </c>
      <c r="C21" s="438" t="s">
        <v>347</v>
      </c>
      <c r="D21" s="430">
        <f>VLOOKUP(C21,values!$AO$2:$AR$347,4,FALSE)</f>
        <v>0.8605778893433883</v>
      </c>
      <c r="E21" s="435">
        <f>D21/([1]values!$AQ$2)</f>
        <v>0.87291158555278081</v>
      </c>
      <c r="F21" s="430">
        <f>VLOOKUP(C21,values!$AO$2:$AT$347,6,FALSE)</f>
        <v>14</v>
      </c>
      <c r="G21" s="447"/>
      <c r="H21" s="430"/>
      <c r="I21" s="437">
        <v>6</v>
      </c>
      <c r="J21" s="438" t="s">
        <v>69</v>
      </c>
      <c r="K21" s="430">
        <f>VLOOKUP(J21,values!$AO$2:$AR$347,4,FALSE)</f>
        <v>0.85650545117946608</v>
      </c>
      <c r="L21" s="435">
        <f>K21/([1]values!$AQ$2)</f>
        <v>0.8687807817071842</v>
      </c>
      <c r="M21" s="430">
        <f>VLOOKUP(J21,values!$AO$2:$AT$347,6,FALSE)</f>
        <v>17</v>
      </c>
      <c r="N21" s="447"/>
      <c r="O21" s="430"/>
      <c r="P21" s="437">
        <v>6</v>
      </c>
      <c r="Q21" s="438" t="s">
        <v>325</v>
      </c>
      <c r="R21" s="430">
        <f>VLOOKUP(Q21,values!$AO$2:$AR$347,4,FALSE)</f>
        <v>0.8477231849264325</v>
      </c>
      <c r="S21" s="435">
        <f>R21/([1]values!$AQ$2)</f>
        <v>0.85987264909697814</v>
      </c>
      <c r="T21" s="430">
        <f>VLOOKUP(Q21,values!$AO$2:$AT$347,6,FALSE)</f>
        <v>21</v>
      </c>
      <c r="U21" s="447"/>
      <c r="V21" s="430"/>
      <c r="W21" s="437">
        <v>6</v>
      </c>
      <c r="X21" s="438" t="s">
        <v>283</v>
      </c>
      <c r="Y21" s="430">
        <f>VLOOKUP(X21,values!$AO$2:$AR$347,4,FALSE)</f>
        <v>0.86732781533725412</v>
      </c>
      <c r="Z21" s="435">
        <f>Y21/([1]values!$AQ$2)</f>
        <v>0.8797582506537921</v>
      </c>
      <c r="AA21" s="430">
        <f>VLOOKUP(X21,values!$AO$2:$AT$347,6,FALSE)</f>
        <v>9</v>
      </c>
      <c r="AB21" s="447"/>
    </row>
    <row r="22" spans="2:28">
      <c r="B22" s="439"/>
      <c r="C22" s="440"/>
      <c r="D22" s="430"/>
      <c r="F22" s="430"/>
      <c r="G22" s="447"/>
      <c r="H22" s="430"/>
      <c r="I22" s="439"/>
      <c r="J22" s="440"/>
      <c r="K22" s="430"/>
      <c r="M22" s="430"/>
      <c r="N22" s="447"/>
      <c r="O22" s="430"/>
      <c r="P22" s="439"/>
      <c r="Q22" s="440"/>
      <c r="R22" s="430"/>
      <c r="T22" s="430"/>
      <c r="U22" s="447"/>
      <c r="V22" s="430"/>
      <c r="W22" s="439"/>
      <c r="X22" s="440"/>
      <c r="Y22" s="430"/>
      <c r="AA22" s="430"/>
      <c r="AB22" s="447"/>
    </row>
    <row r="23" spans="2:28">
      <c r="B23" s="441">
        <v>11</v>
      </c>
      <c r="C23" s="442" t="s">
        <v>103</v>
      </c>
      <c r="D23" s="430">
        <f>VLOOKUP(C23,values!$AO$2:$AR$347,4,FALSE)</f>
        <v>0.75939552487932194</v>
      </c>
      <c r="E23" s="435">
        <f>D23/([1]values!$AQ$2)</f>
        <v>0.77027908791599253</v>
      </c>
      <c r="F23" s="430">
        <f>VLOOKUP(C23,values!$AO$2:$AT$347,6,FALSE)</f>
        <v>70</v>
      </c>
      <c r="G23" s="447"/>
      <c r="H23" s="430"/>
      <c r="I23" s="441">
        <v>11</v>
      </c>
      <c r="J23" s="442" t="s">
        <v>339</v>
      </c>
      <c r="K23" s="430">
        <f>VLOOKUP(J23,values!$AO$2:$AR$347,4,FALSE)</f>
        <v>0.80665742023215403</v>
      </c>
      <c r="L23" s="435">
        <f>K23/([1]values!$AQ$2)</f>
        <v>0.81821833492610074</v>
      </c>
      <c r="M23" s="430">
        <f>VLOOKUP(J23,values!$AO$2:$AT$347,6,FALSE)</f>
        <v>40</v>
      </c>
      <c r="N23" s="447"/>
      <c r="O23" s="430"/>
      <c r="P23" s="441">
        <v>11</v>
      </c>
      <c r="Q23" s="442" t="s">
        <v>352</v>
      </c>
      <c r="R23" s="430">
        <f>VLOOKUP(Q23,values!$AO$2:$AR$347,4,FALSE)</f>
        <v>0.7943228439580704</v>
      </c>
      <c r="S23" s="435">
        <f>R23/([1]values!$AQ$2)</f>
        <v>0.80570698102558724</v>
      </c>
      <c r="T23" s="430">
        <f>VLOOKUP(Q23,values!$AO$2:$AT$347,6,FALSE)</f>
        <v>50</v>
      </c>
      <c r="U23" s="447"/>
      <c r="V23" s="430"/>
      <c r="W23" s="441">
        <v>11</v>
      </c>
      <c r="X23" s="442" t="s">
        <v>312</v>
      </c>
      <c r="Y23" s="430">
        <f>VLOOKUP(X23,values!$AO$2:$AR$347,4,FALSE)</f>
        <v>0.79050654162876943</v>
      </c>
      <c r="Z23" s="435">
        <f>Y23/([1]values!$AQ$2)</f>
        <v>0.80183598392181477</v>
      </c>
      <c r="AA23" s="430">
        <f>VLOOKUP(X23,values!$AO$2:$AT$347,6,FALSE)</f>
        <v>54</v>
      </c>
      <c r="AB23" s="447"/>
    </row>
    <row r="24" spans="2:28">
      <c r="B24" s="443"/>
      <c r="C24" s="444"/>
      <c r="D24" s="430"/>
      <c r="F24" s="430"/>
      <c r="G24" s="447"/>
      <c r="H24" s="430"/>
      <c r="I24" s="443"/>
      <c r="J24" s="444"/>
      <c r="K24" s="430"/>
      <c r="M24" s="430"/>
      <c r="N24" s="447"/>
      <c r="O24" s="430"/>
      <c r="P24" s="443"/>
      <c r="Q24" s="444"/>
      <c r="R24" s="430"/>
      <c r="T24" s="430"/>
      <c r="U24" s="447"/>
      <c r="V24" s="430"/>
      <c r="W24" s="443"/>
      <c r="X24" s="444"/>
      <c r="Y24" s="430"/>
      <c r="AA24" s="430"/>
      <c r="AB24" s="447"/>
    </row>
    <row r="25" spans="2:28">
      <c r="B25" s="437">
        <v>3</v>
      </c>
      <c r="C25" s="438" t="s">
        <v>163</v>
      </c>
      <c r="D25" s="430">
        <f>VLOOKUP(C25,values!$AO$2:$AR$347,4,FALSE)</f>
        <v>0.83551161070248248</v>
      </c>
      <c r="E25" s="435">
        <f>D25/([1]values!$AQ$2)</f>
        <v>0.84748606009681582</v>
      </c>
      <c r="F25" s="430">
        <f>VLOOKUP(C25,values!$AO$2:$AT$347,6,FALSE)</f>
        <v>25</v>
      </c>
      <c r="G25" s="447"/>
      <c r="H25" s="430"/>
      <c r="I25" s="437">
        <v>3</v>
      </c>
      <c r="J25" s="438" t="s">
        <v>320</v>
      </c>
      <c r="K25" s="430">
        <f>VLOOKUP(J25,values!$AO$2:$AR$347,4,FALSE)</f>
        <v>0.86775315370203743</v>
      </c>
      <c r="L25" s="435">
        <f>K25/([1]values!$AQ$2)</f>
        <v>0.88018968491557947</v>
      </c>
      <c r="M25" s="430">
        <f>VLOOKUP(J25,values!$AO$2:$AT$347,6,FALSE)</f>
        <v>8</v>
      </c>
      <c r="N25" s="447"/>
      <c r="O25" s="430"/>
      <c r="P25" s="437">
        <v>3</v>
      </c>
      <c r="Q25" s="438" t="s">
        <v>49</v>
      </c>
      <c r="R25" s="430">
        <f>VLOOKUP(Q25,values!$AO$2:$AR$347,4,FALSE)</f>
        <v>0.84792232066785755</v>
      </c>
      <c r="S25" s="435">
        <f>R25/([1]values!$AQ$2)</f>
        <v>0.86007463882729784</v>
      </c>
      <c r="T25" s="430">
        <f>VLOOKUP(Q25,values!$AO$2:$AT$347,6,FALSE)</f>
        <v>20</v>
      </c>
      <c r="U25" s="447"/>
      <c r="V25" s="430"/>
      <c r="W25" s="437">
        <v>3</v>
      </c>
      <c r="X25" s="438" t="s">
        <v>369</v>
      </c>
      <c r="Y25" s="430">
        <f>VLOOKUP(X25,values!$AO$2:$AR$347,4,FALSE)</f>
        <v>0.85766961616826809</v>
      </c>
      <c r="Z25" s="435">
        <f>Y25/([1]values!$AQ$2)</f>
        <v>0.86996163136507587</v>
      </c>
      <c r="AA25" s="430">
        <f>VLOOKUP(X25,values!$AO$2:$AT$347,6,FALSE)</f>
        <v>16</v>
      </c>
      <c r="AB25" s="447"/>
    </row>
    <row r="26" spans="2:28">
      <c r="B26" s="439"/>
      <c r="C26" s="440"/>
      <c r="D26" s="430"/>
      <c r="F26" s="430"/>
      <c r="G26" s="447"/>
      <c r="H26" s="430"/>
      <c r="I26" s="439"/>
      <c r="J26" s="440"/>
      <c r="K26" s="430"/>
      <c r="M26" s="430"/>
      <c r="N26" s="447"/>
      <c r="O26" s="430"/>
      <c r="P26" s="439"/>
      <c r="Q26" s="440"/>
      <c r="R26" s="430"/>
      <c r="T26" s="430"/>
      <c r="U26" s="447"/>
      <c r="V26" s="430"/>
      <c r="W26" s="439"/>
      <c r="X26" s="440"/>
      <c r="Y26" s="430"/>
      <c r="AA26" s="430"/>
      <c r="AB26" s="447"/>
    </row>
    <row r="27" spans="2:28">
      <c r="B27" s="441">
        <v>14</v>
      </c>
      <c r="C27" s="442" t="s">
        <v>112</v>
      </c>
      <c r="D27" s="430">
        <f>VLOOKUP(C27,values!$AO$2:$AR$347,4,FALSE)</f>
        <v>0.73900072395339789</v>
      </c>
      <c r="E27" s="435">
        <f>D27/([1]values!$AQ$2)</f>
        <v>0.74959199121767384</v>
      </c>
      <c r="F27" s="430">
        <f>VLOOKUP(C27,values!$AO$2:$AT$347,6,FALSE)</f>
        <v>83</v>
      </c>
      <c r="G27" s="447"/>
      <c r="H27" s="430"/>
      <c r="I27" s="441">
        <v>14</v>
      </c>
      <c r="J27" s="442" t="s">
        <v>37</v>
      </c>
      <c r="K27" s="430">
        <f>VLOOKUP(J27,values!$AO$2:$AR$347,4,FALSE)</f>
        <v>0.72305128926351481</v>
      </c>
      <c r="L27" s="435">
        <f>K27/([1]values!$AQ$2)</f>
        <v>0.73341397119622165</v>
      </c>
      <c r="M27" s="430">
        <f>VLOOKUP(J27,values!$AO$2:$AT$347,6,FALSE)</f>
        <v>95</v>
      </c>
      <c r="N27" s="447"/>
      <c r="O27" s="430"/>
      <c r="P27" s="441">
        <v>14</v>
      </c>
      <c r="Q27" s="442" t="s">
        <v>90</v>
      </c>
      <c r="R27" s="430">
        <f>VLOOKUP(Q27,values!$AO$2:$AR$347,4,FALSE)</f>
        <v>0.79883394176145661</v>
      </c>
      <c r="S27" s="435">
        <f>R27/([1]values!$AQ$2)</f>
        <v>0.81028273132651818</v>
      </c>
      <c r="T27" s="430">
        <f>VLOOKUP(Q27,values!$AO$2:$AT$347,6,FALSE)</f>
        <v>47</v>
      </c>
      <c r="U27" s="447"/>
      <c r="V27" s="430"/>
      <c r="W27" s="441">
        <v>14</v>
      </c>
      <c r="X27" s="442" t="s">
        <v>212</v>
      </c>
      <c r="Y27" s="430">
        <f>VLOOKUP(X27,values!$AO$2:$AR$347,4,FALSE)</f>
        <v>0.64434059963191537</v>
      </c>
      <c r="Z27" s="435">
        <f>Y27/([1]values!$AQ$2)</f>
        <v>0.65357520966506577</v>
      </c>
      <c r="AA27" s="430">
        <f>VLOOKUP(X27,values!$AO$2:$AT$347,6,FALSE)</f>
        <v>136</v>
      </c>
      <c r="AB27" s="447"/>
    </row>
    <row r="28" spans="2:28">
      <c r="B28" s="443"/>
      <c r="C28" s="444"/>
      <c r="D28" s="430"/>
      <c r="F28" s="430"/>
      <c r="G28" s="447"/>
      <c r="H28" s="430"/>
      <c r="I28" s="443"/>
      <c r="J28" s="444"/>
      <c r="K28" s="430"/>
      <c r="M28" s="430"/>
      <c r="N28" s="447"/>
      <c r="O28" s="430"/>
      <c r="P28" s="443"/>
      <c r="Q28" s="444"/>
      <c r="R28" s="430"/>
      <c r="T28" s="430"/>
      <c r="U28" s="447"/>
      <c r="V28" s="430"/>
      <c r="W28" s="443"/>
      <c r="X28" s="444"/>
      <c r="Y28" s="430"/>
      <c r="AA28" s="430"/>
      <c r="AB28" s="447"/>
    </row>
    <row r="29" spans="2:28">
      <c r="B29" s="437">
        <v>7</v>
      </c>
      <c r="C29" s="438" t="s">
        <v>253</v>
      </c>
      <c r="D29" s="430">
        <f>VLOOKUP(C29,values!$AO$2:$AR$347,4,FALSE)</f>
        <v>0.8332631278537409</v>
      </c>
      <c r="E29" s="435">
        <f>D29/([1]values!$AQ$2)</f>
        <v>0.84520535226910165</v>
      </c>
      <c r="F29" s="430">
        <f>VLOOKUP(C29,values!$AO$2:$AT$347,6,FALSE)</f>
        <v>28</v>
      </c>
      <c r="G29" s="447"/>
      <c r="H29" s="430"/>
      <c r="I29" s="437">
        <v>7</v>
      </c>
      <c r="J29" s="438" t="s">
        <v>93</v>
      </c>
      <c r="K29" s="430">
        <f>VLOOKUP(J29,values!$AO$2:$AR$347,4,FALSE)</f>
        <v>0.86635619569984201</v>
      </c>
      <c r="L29" s="435">
        <f>K29/([1]values!$AQ$2)</f>
        <v>0.87877270588352763</v>
      </c>
      <c r="M29" s="430">
        <f>VLOOKUP(J29,values!$AO$2:$AT$347,6,FALSE)</f>
        <v>11</v>
      </c>
      <c r="N29" s="447"/>
      <c r="O29" s="430"/>
      <c r="P29" s="437">
        <v>7</v>
      </c>
      <c r="Q29" s="438" t="s">
        <v>118</v>
      </c>
      <c r="R29" s="430">
        <f>VLOOKUP(Q29,values!$AO$2:$AR$347,4,FALSE)</f>
        <v>0.82935004493437103</v>
      </c>
      <c r="S29" s="435">
        <f>R29/([1]values!$AQ$2)</f>
        <v>0.8412361875277754</v>
      </c>
      <c r="T29" s="430">
        <f>VLOOKUP(Q29,values!$AO$2:$AT$347,6,FALSE)</f>
        <v>30</v>
      </c>
      <c r="U29" s="447"/>
      <c r="V29" s="430"/>
      <c r="W29" s="437">
        <v>7</v>
      </c>
      <c r="X29" s="438" t="s">
        <v>87</v>
      </c>
      <c r="Y29" s="430">
        <f>VLOOKUP(X29,values!$AO$2:$AR$347,4,FALSE)</f>
        <v>0.77792786220505861</v>
      </c>
      <c r="Z29" s="435">
        <f>Y29/([1]values!$AQ$2)</f>
        <v>0.78907702841542915</v>
      </c>
      <c r="AA29" s="430">
        <f>VLOOKUP(X29,values!$AO$2:$AT$347,6,FALSE)</f>
        <v>61</v>
      </c>
      <c r="AB29" s="447"/>
    </row>
    <row r="30" spans="2:28">
      <c r="B30" s="439"/>
      <c r="C30" s="440"/>
      <c r="D30" s="430"/>
      <c r="F30" s="430"/>
      <c r="G30" s="447"/>
      <c r="H30" s="430"/>
      <c r="I30" s="439"/>
      <c r="J30" s="440"/>
      <c r="K30" s="430"/>
      <c r="M30" s="430"/>
      <c r="N30" s="447"/>
      <c r="O30" s="430"/>
      <c r="P30" s="439"/>
      <c r="Q30" s="440"/>
      <c r="R30" s="430"/>
      <c r="T30" s="430"/>
      <c r="U30" s="447"/>
      <c r="V30" s="430"/>
      <c r="W30" s="439"/>
      <c r="X30" s="440"/>
      <c r="Y30" s="430"/>
      <c r="AA30" s="430"/>
      <c r="AB30" s="447"/>
    </row>
    <row r="31" spans="2:28">
      <c r="B31" s="441">
        <v>10</v>
      </c>
      <c r="C31" s="442" t="s">
        <v>358</v>
      </c>
      <c r="D31" s="430">
        <f>VLOOKUP(C31,values!$AO$2:$AR$347,4,FALSE)</f>
        <v>0.79240991177839193</v>
      </c>
      <c r="E31" s="435">
        <f>D31/([1]values!$AQ$2)</f>
        <v>0.80376663293775508</v>
      </c>
      <c r="F31" s="430">
        <f>VLOOKUP(C31,values!$AO$2:$AT$347,6,FALSE)</f>
        <v>51</v>
      </c>
      <c r="G31" s="447"/>
      <c r="H31" s="430"/>
      <c r="I31" s="441">
        <v>10</v>
      </c>
      <c r="J31" s="442" t="s">
        <v>191</v>
      </c>
      <c r="K31" s="430">
        <f>VLOOKUP(J31,values!$AO$2:$AR$347,4,FALSE)</f>
        <v>0.81071859827591741</v>
      </c>
      <c r="L31" s="435">
        <f>K31/([1]values!$AQ$2)</f>
        <v>0.82233771727288452</v>
      </c>
      <c r="M31" s="430">
        <f>VLOOKUP(J31,values!$AO$2:$AT$347,6,FALSE)</f>
        <v>39</v>
      </c>
      <c r="N31" s="447"/>
      <c r="O31" s="430"/>
      <c r="P31" s="441">
        <v>10</v>
      </c>
      <c r="Q31" s="442" t="s">
        <v>362</v>
      </c>
      <c r="R31" s="430">
        <f>VLOOKUP(Q31,values!$AO$2:$AR$347,4,FALSE)</f>
        <v>0.78576213030361186</v>
      </c>
      <c r="S31" s="435">
        <f>R31/([1]values!$AQ$2)</f>
        <v>0.79702357627848375</v>
      </c>
      <c r="T31" s="430">
        <f>VLOOKUP(Q31,values!$AO$2:$AT$347,6,FALSE)</f>
        <v>56</v>
      </c>
      <c r="U31" s="447"/>
      <c r="V31" s="430"/>
      <c r="W31" s="441">
        <v>10</v>
      </c>
      <c r="X31" s="442" t="s">
        <v>273</v>
      </c>
      <c r="Y31" s="430">
        <f>VLOOKUP(X31,values!$AO$2:$AR$347,4,FALSE)</f>
        <v>0.79175152982966268</v>
      </c>
      <c r="Z31" s="435">
        <f>Y31/([1]values!$AQ$2)</f>
        <v>0.80309881514010861</v>
      </c>
      <c r="AA31" s="430">
        <f>VLOOKUP(X31,values!$AO$2:$AT$347,6,FALSE)</f>
        <v>52</v>
      </c>
      <c r="AB31" s="447"/>
    </row>
    <row r="32" spans="2:28" ht="15" customHeight="1">
      <c r="B32" s="443"/>
      <c r="C32" s="444"/>
      <c r="D32" s="430"/>
      <c r="F32" s="430"/>
      <c r="G32" s="447"/>
      <c r="H32" s="430"/>
      <c r="I32" s="443"/>
      <c r="J32" s="444"/>
      <c r="K32" s="430"/>
      <c r="M32" s="430"/>
      <c r="N32" s="447"/>
      <c r="O32" s="430"/>
      <c r="P32" s="443"/>
      <c r="Q32" s="444"/>
      <c r="R32" s="430"/>
      <c r="T32" s="430"/>
      <c r="U32" s="447"/>
      <c r="V32" s="430"/>
      <c r="W32" s="443"/>
      <c r="X32" s="444"/>
      <c r="Y32" s="430"/>
      <c r="AA32" s="430"/>
      <c r="AB32" s="447"/>
    </row>
    <row r="33" spans="2:28">
      <c r="B33" s="437">
        <v>2</v>
      </c>
      <c r="C33" s="438" t="s">
        <v>156</v>
      </c>
      <c r="D33" s="430">
        <f>VLOOKUP(C33,values!$AO$2:$AR$347,4,FALSE)</f>
        <v>0.9111374279755009</v>
      </c>
      <c r="E33" s="435">
        <f>D33/([1]values!$AQ$2)</f>
        <v>0.92419573725908155</v>
      </c>
      <c r="F33" s="430">
        <f>VLOOKUP(C33,values!$AO$2:$AT$347,6,FALSE)</f>
        <v>3</v>
      </c>
      <c r="G33" s="447"/>
      <c r="H33" s="430"/>
      <c r="I33" s="437">
        <v>2</v>
      </c>
      <c r="J33" s="438" t="s">
        <v>40</v>
      </c>
      <c r="K33" s="430">
        <f>VLOOKUP(J33,values!$AO$2:$AR$347,4,FALSE)</f>
        <v>0.86690146511037325</v>
      </c>
      <c r="L33" s="435">
        <f>K33/([1]values!$AQ$2)</f>
        <v>0.87932579002802425</v>
      </c>
      <c r="M33" s="430">
        <f>VLOOKUP(J33,values!$AO$2:$AT$347,6,FALSE)</f>
        <v>10</v>
      </c>
      <c r="N33" s="447"/>
      <c r="O33" s="430"/>
      <c r="P33" s="437">
        <v>2</v>
      </c>
      <c r="Q33" s="438" t="s">
        <v>248</v>
      </c>
      <c r="R33" s="430">
        <f>VLOOKUP(Q33,values!$AO$2:$AR$347,4,FALSE)</f>
        <v>0.87505947543052764</v>
      </c>
      <c r="S33" s="435">
        <f>R33/([1]values!$AQ$2)</f>
        <v>0.88760071994628575</v>
      </c>
      <c r="T33" s="430">
        <f>VLOOKUP(Q33,values!$AO$2:$AT$347,6,FALSE)</f>
        <v>7</v>
      </c>
      <c r="U33" s="447"/>
      <c r="V33" s="430"/>
      <c r="W33" s="437">
        <v>2</v>
      </c>
      <c r="X33" s="438" t="s">
        <v>144</v>
      </c>
      <c r="Y33" s="430">
        <f>VLOOKUP(X33,values!$AO$2:$AR$347,4,FALSE)</f>
        <v>0.90851435502798006</v>
      </c>
      <c r="Z33" s="435">
        <f>Y33/([1]values!$AQ$2)</f>
        <v>0.92153507075347563</v>
      </c>
      <c r="AA33" s="430">
        <f>VLOOKUP(X33,values!$AO$2:$AT$347,6,FALSE)</f>
        <v>5</v>
      </c>
      <c r="AB33" s="447"/>
    </row>
    <row r="34" spans="2:28">
      <c r="B34" s="439"/>
      <c r="C34" s="440"/>
      <c r="D34" s="430"/>
      <c r="F34" s="430"/>
      <c r="G34" s="447"/>
      <c r="H34" s="430"/>
      <c r="I34" s="439"/>
      <c r="J34" s="440"/>
      <c r="K34" s="430"/>
      <c r="M34" s="430"/>
      <c r="N34" s="447"/>
      <c r="O34" s="430"/>
      <c r="P34" s="439"/>
      <c r="Q34" s="440"/>
      <c r="R34" s="430"/>
      <c r="T34" s="430"/>
      <c r="U34" s="447"/>
      <c r="V34" s="430"/>
      <c r="W34" s="439"/>
      <c r="X34" s="440"/>
      <c r="Y34" s="430"/>
      <c r="AA34" s="430"/>
      <c r="AB34" s="447"/>
    </row>
    <row r="35" spans="2:28" ht="15.75" thickBot="1">
      <c r="B35" s="445">
        <v>15</v>
      </c>
      <c r="C35" s="446" t="s">
        <v>136</v>
      </c>
      <c r="D35" s="448">
        <f>VLOOKUP(C35,values!$AO$2:$AR$347,4,FALSE)</f>
        <v>0.74148915547565852</v>
      </c>
      <c r="E35" s="466">
        <f>D35/([1]values!$AQ$2)</f>
        <v>0.75211608663371265</v>
      </c>
      <c r="F35" s="448">
        <f>VLOOKUP(C35,values!$AO$2:$AT$347,6,FALSE)</f>
        <v>81</v>
      </c>
      <c r="G35" s="449"/>
      <c r="H35" s="430"/>
      <c r="I35" s="445">
        <v>15</v>
      </c>
      <c r="J35" s="446" t="s">
        <v>155</v>
      </c>
      <c r="K35" s="430">
        <f>VLOOKUP(J35,values!$AO$2:$AR$347,4,FALSE)</f>
        <v>0.65085887127863684</v>
      </c>
      <c r="L35" s="435">
        <f>K35/([1]values!$AQ$2)</f>
        <v>0.66018690037739014</v>
      </c>
      <c r="M35" s="448">
        <f>VLOOKUP(J35,values!$AO$2:$AT$347,6,FALSE)</f>
        <v>128</v>
      </c>
      <c r="N35" s="449"/>
      <c r="O35" s="430"/>
      <c r="P35" s="445">
        <v>15</v>
      </c>
      <c r="Q35" s="446" t="s">
        <v>252</v>
      </c>
      <c r="R35" s="430">
        <f>VLOOKUP(Q35,values!$AO$2:$AR$347,4,FALSE)</f>
        <v>0.63507198349749217</v>
      </c>
      <c r="S35" s="435">
        <f>R35/([1]values!$AQ$2)</f>
        <v>0.64417375686693201</v>
      </c>
      <c r="T35" s="448">
        <f>VLOOKUP(Q35,values!$AO$2:$AT$347,6,FALSE)</f>
        <v>144</v>
      </c>
      <c r="U35" s="449"/>
      <c r="V35" s="430"/>
      <c r="W35" s="445">
        <v>15</v>
      </c>
      <c r="X35" s="446" t="s">
        <v>88</v>
      </c>
      <c r="Y35" s="430">
        <f>VLOOKUP(X35,values!$AO$2:$AR$347,4,FALSE)</f>
        <v>0.5950965808776203</v>
      </c>
      <c r="Z35" s="435">
        <f>Y35/([1]values!$AQ$2)</f>
        <v>0.60362543170528082</v>
      </c>
      <c r="AA35" s="448">
        <f>VLOOKUP(X35,values!$AO$2:$AT$347,6,FALSE)</f>
        <v>179</v>
      </c>
      <c r="AB35" s="449"/>
    </row>
    <row r="36" spans="2:28" ht="15.75" thickBot="1">
      <c r="B36" s="430"/>
      <c r="C36" s="450"/>
      <c r="D36" s="451" t="s">
        <v>471</v>
      </c>
      <c r="E36" s="448" t="s">
        <v>472</v>
      </c>
      <c r="F36" s="453" t="s">
        <v>473</v>
      </c>
      <c r="G36" s="449" t="s">
        <v>474</v>
      </c>
      <c r="H36" s="430"/>
      <c r="I36" s="430"/>
      <c r="J36" s="450"/>
      <c r="K36" s="451" t="s">
        <v>471</v>
      </c>
      <c r="L36" s="452" t="s">
        <v>472</v>
      </c>
      <c r="M36" s="453" t="s">
        <v>473</v>
      </c>
      <c r="N36" s="449" t="s">
        <v>475</v>
      </c>
      <c r="O36" s="430"/>
      <c r="P36" s="430"/>
      <c r="Q36" s="450"/>
      <c r="R36" s="451" t="s">
        <v>471</v>
      </c>
      <c r="S36" s="452" t="s">
        <v>472</v>
      </c>
      <c r="T36" s="453" t="s">
        <v>473</v>
      </c>
      <c r="U36" s="449" t="s">
        <v>475</v>
      </c>
      <c r="V36" s="430"/>
      <c r="W36" s="430"/>
      <c r="X36" s="450"/>
      <c r="Y36" s="451" t="s">
        <v>471</v>
      </c>
      <c r="Z36" s="452" t="s">
        <v>472</v>
      </c>
      <c r="AA36" s="453" t="s">
        <v>473</v>
      </c>
      <c r="AB36" s="449" t="s">
        <v>475</v>
      </c>
    </row>
    <row r="37" spans="2:28">
      <c r="B37" s="430"/>
      <c r="C37" s="454" t="s">
        <v>476</v>
      </c>
      <c r="D37" s="455">
        <f>SUM(D5:D35)/16</f>
        <v>0.80444423122045539</v>
      </c>
      <c r="E37" s="456">
        <f>SUM(E5:E35)/16</f>
        <v>0.81597342676235063</v>
      </c>
      <c r="F37" s="457">
        <f>SUM(F5:F35)/16</f>
        <v>50.1875</v>
      </c>
      <c r="G37" s="457">
        <f>SUM(G5:G35)/16</f>
        <v>0</v>
      </c>
      <c r="H37" s="430"/>
      <c r="I37" s="430"/>
      <c r="J37" s="454" t="s">
        <v>476</v>
      </c>
      <c r="K37" s="455">
        <f>SUM(K5:K35)/16</f>
        <v>0.79769673767249838</v>
      </c>
      <c r="L37" s="456">
        <f>SUM(L5:L35)/16</f>
        <v>0.80912922896876283</v>
      </c>
      <c r="M37" s="457">
        <f>SUM(M5:M35)/16</f>
        <v>49.6875</v>
      </c>
      <c r="N37" s="457">
        <f>SUM(N5:N35)/16</f>
        <v>0</v>
      </c>
      <c r="O37" s="430"/>
      <c r="P37" s="430"/>
      <c r="Q37" s="454" t="s">
        <v>476</v>
      </c>
      <c r="R37" s="455">
        <f>SUM(R5:R35)/16</f>
        <v>0.79316552805142992</v>
      </c>
      <c r="S37" s="456">
        <f>SUM(S5:S35)/16</f>
        <v>0.80453307861005852</v>
      </c>
      <c r="T37" s="457">
        <f>SUM(T5:T35)/16</f>
        <v>53.6875</v>
      </c>
      <c r="U37" s="457">
        <f>SUM(U5:U35)/16</f>
        <v>0</v>
      </c>
      <c r="V37" s="430"/>
      <c r="W37" s="430"/>
      <c r="X37" s="454" t="s">
        <v>476</v>
      </c>
      <c r="Y37" s="455">
        <f>SUM(Y5:Y35)/16</f>
        <v>0.79138461434547613</v>
      </c>
      <c r="Z37" s="456">
        <f>SUM(Z5:Z35)/16</f>
        <v>0.80272664106843961</v>
      </c>
      <c r="AA37" s="457">
        <f>SUM(AA5:AA35)/16</f>
        <v>56.75</v>
      </c>
      <c r="AB37" s="457">
        <f>SUM(AB5:AB35)/16</f>
        <v>0</v>
      </c>
    </row>
    <row r="38" spans="2:28">
      <c r="B38" s="430"/>
      <c r="C38" s="458" t="s">
        <v>477</v>
      </c>
      <c r="D38" s="459">
        <f>SUM(D5:D19)/8</f>
        <v>0.79979029094567533</v>
      </c>
      <c r="E38" s="460">
        <f>SUM(E5:E19)/8</f>
        <v>0.8112527867893371</v>
      </c>
      <c r="F38" s="461">
        <f>SUM(F5:F19)/8</f>
        <v>56</v>
      </c>
      <c r="G38" s="461">
        <f>SUM(G5:G19)/8</f>
        <v>0</v>
      </c>
      <c r="H38" s="430"/>
      <c r="I38" s="430"/>
      <c r="J38" s="458" t="s">
        <v>477</v>
      </c>
      <c r="K38" s="459">
        <f>SUM(K5:K19)/8</f>
        <v>0.78929316975225394</v>
      </c>
      <c r="L38" s="460">
        <f>SUM(L5:L19)/8</f>
        <v>0.80060522214916174</v>
      </c>
      <c r="M38" s="461">
        <f>SUM(M5:M19)/8</f>
        <v>55.875</v>
      </c>
      <c r="N38" s="461">
        <f>SUM(N5:N19)/8</f>
        <v>0</v>
      </c>
      <c r="O38" s="430"/>
      <c r="P38" s="430"/>
      <c r="Q38" s="458" t="s">
        <v>477</v>
      </c>
      <c r="R38" s="459">
        <f>SUM(R5:R19)/8</f>
        <v>0.78457531541788261</v>
      </c>
      <c r="S38" s="460">
        <f>SUM(S5:S19)/8</f>
        <v>0.79581975210813471</v>
      </c>
      <c r="T38" s="461">
        <f>SUM(T5:T19)/8</f>
        <v>60.5</v>
      </c>
      <c r="U38" s="461">
        <f>SUM(U5:U19)/8</f>
        <v>0</v>
      </c>
      <c r="V38" s="430"/>
      <c r="W38" s="430"/>
      <c r="X38" s="458" t="s">
        <v>477</v>
      </c>
      <c r="Y38" s="459">
        <f>SUM(Y5:Y19)/8</f>
        <v>0.80362736610263608</v>
      </c>
      <c r="Z38" s="460">
        <f>SUM(Z5:Z19)/8</f>
        <v>0.81514485443437401</v>
      </c>
      <c r="AA38" s="461">
        <f>SUM(AA5:AA19)/8</f>
        <v>49.5</v>
      </c>
      <c r="AB38" s="461">
        <f>SUM(AB5:AB19)/8</f>
        <v>0</v>
      </c>
    </row>
    <row r="39" spans="2:28" ht="15.75" thickBot="1">
      <c r="B39" s="430"/>
      <c r="C39" s="462" t="s">
        <v>478</v>
      </c>
      <c r="D39" s="463">
        <f>SUM(D21:D35)/8</f>
        <v>0.80909817149523544</v>
      </c>
      <c r="E39" s="464">
        <f>SUM(E21:E35)/8</f>
        <v>0.82069406673536427</v>
      </c>
      <c r="F39" s="465">
        <f>SUM(F21:F35)/8</f>
        <v>44.375</v>
      </c>
      <c r="G39" s="465">
        <f>SUM(G21:G35)/8</f>
        <v>0</v>
      </c>
      <c r="H39" s="430"/>
      <c r="I39" s="430"/>
      <c r="J39" s="462" t="s">
        <v>478</v>
      </c>
      <c r="K39" s="463">
        <f>SUM(K21:K35)/8</f>
        <v>0.80610030559274282</v>
      </c>
      <c r="L39" s="464">
        <f>SUM(L21:L35)/8</f>
        <v>0.81765323578836402</v>
      </c>
      <c r="M39" s="465">
        <f>SUM(M21:M35)/8</f>
        <v>43.5</v>
      </c>
      <c r="N39" s="465">
        <f>SUM(N21:N35)/8</f>
        <v>0</v>
      </c>
      <c r="O39" s="430"/>
      <c r="P39" s="430"/>
      <c r="Q39" s="462" t="s">
        <v>478</v>
      </c>
      <c r="R39" s="463">
        <f>SUM(R21:R35)/8</f>
        <v>0.80175574068497746</v>
      </c>
      <c r="S39" s="464">
        <f>SUM(S21:S35)/8</f>
        <v>0.81324640511198221</v>
      </c>
      <c r="T39" s="465">
        <f>SUM(T21:T35)/8</f>
        <v>46.875</v>
      </c>
      <c r="U39" s="465">
        <f>SUM(U21:U35)/8</f>
        <v>0</v>
      </c>
      <c r="V39" s="430"/>
      <c r="W39" s="430"/>
      <c r="X39" s="462" t="s">
        <v>478</v>
      </c>
      <c r="Y39" s="463">
        <f>SUM(Y21:Y35)/8</f>
        <v>0.77914186258831608</v>
      </c>
      <c r="Z39" s="464">
        <f>SUM(Z21:Z35)/8</f>
        <v>0.79030842770250531</v>
      </c>
      <c r="AA39" s="465">
        <f>SUM(AA21:AA35)/8</f>
        <v>64</v>
      </c>
      <c r="AB39" s="465">
        <f>SUM(AB21:AB35)/8</f>
        <v>0</v>
      </c>
    </row>
    <row r="40" spans="2:28" ht="15.75" thickBot="1">
      <c r="B40" s="430"/>
      <c r="C40" s="434" t="s">
        <v>479</v>
      </c>
      <c r="D40" s="430"/>
      <c r="F40" s="430"/>
      <c r="G40" s="430"/>
      <c r="H40" s="430"/>
      <c r="I40" s="430"/>
      <c r="J40" s="434"/>
      <c r="K40" s="430"/>
      <c r="M40" s="430"/>
      <c r="N40" s="430"/>
      <c r="O40" s="430"/>
      <c r="P40" s="430"/>
      <c r="Q40" s="434"/>
      <c r="R40" s="430"/>
      <c r="T40" s="436"/>
      <c r="U40" s="430"/>
      <c r="V40" s="430"/>
      <c r="W40" s="430"/>
      <c r="X40" s="434"/>
      <c r="Y40" s="430"/>
      <c r="AA40" s="436"/>
      <c r="AB40" s="430"/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1B45-5AF1-4BE7-BC25-4F712A1191F4}">
  <dimension ref="A1:M672"/>
  <sheetViews>
    <sheetView workbookViewId="0"/>
  </sheetViews>
  <sheetFormatPr defaultRowHeight="15"/>
  <sheetData>
    <row r="1" spans="1:13">
      <c r="A1" t="s">
        <v>437</v>
      </c>
      <c r="B1" t="s">
        <v>35</v>
      </c>
      <c r="D1" t="s">
        <v>438</v>
      </c>
      <c r="E1" t="s">
        <v>447</v>
      </c>
      <c r="F1" t="s">
        <v>446</v>
      </c>
      <c r="I1" t="s">
        <v>37</v>
      </c>
      <c r="J1">
        <v>0.82279999999999998</v>
      </c>
      <c r="L1" s="12" t="s">
        <v>87</v>
      </c>
      <c r="M1" s="14">
        <v>0.98119999999999996</v>
      </c>
    </row>
    <row r="2" spans="1:13" ht="15.75" thickBot="1">
      <c r="A2" t="str">
        <f>IF(B2=D2,"","BAD")</f>
        <v/>
      </c>
      <c r="B2" s="3" t="s">
        <v>37</v>
      </c>
      <c r="D2" t="s">
        <v>37</v>
      </c>
      <c r="E2">
        <v>0.82279999999999998</v>
      </c>
      <c r="F2">
        <v>61</v>
      </c>
      <c r="I2" t="s">
        <v>38</v>
      </c>
      <c r="J2">
        <v>0.22550000000000001</v>
      </c>
      <c r="L2" s="13" t="s">
        <v>394</v>
      </c>
      <c r="M2" s="15">
        <v>1</v>
      </c>
    </row>
    <row r="3" spans="1:13">
      <c r="A3" t="str">
        <f t="shared" ref="A3:A66" si="0">IF(B3=D3,"","BAD")</f>
        <v/>
      </c>
      <c r="B3" t="s">
        <v>38</v>
      </c>
      <c r="D3" t="s">
        <v>38</v>
      </c>
      <c r="E3">
        <v>0.22550000000000001</v>
      </c>
      <c r="F3">
        <v>272</v>
      </c>
      <c r="I3" t="s">
        <v>39</v>
      </c>
      <c r="J3">
        <v>0.51519999999999999</v>
      </c>
      <c r="L3" s="12" t="s">
        <v>316</v>
      </c>
      <c r="M3" s="14">
        <v>0.98040000000000005</v>
      </c>
    </row>
    <row r="4" spans="1:13" ht="15.75" thickBot="1">
      <c r="A4" t="str">
        <f t="shared" si="0"/>
        <v/>
      </c>
      <c r="B4" t="s">
        <v>39</v>
      </c>
      <c r="D4" t="s">
        <v>39</v>
      </c>
      <c r="E4">
        <v>0.51519999999999999</v>
      </c>
      <c r="F4">
        <v>158</v>
      </c>
      <c r="I4" t="s">
        <v>40</v>
      </c>
      <c r="J4">
        <v>0.76770000000000005</v>
      </c>
      <c r="L4" s="13" t="s">
        <v>397</v>
      </c>
      <c r="M4" s="15">
        <v>2</v>
      </c>
    </row>
    <row r="5" spans="1:13">
      <c r="A5" t="str">
        <f t="shared" si="0"/>
        <v/>
      </c>
      <c r="B5" t="s">
        <v>40</v>
      </c>
      <c r="D5" t="s">
        <v>40</v>
      </c>
      <c r="E5">
        <v>0.76770000000000005</v>
      </c>
      <c r="F5">
        <v>77</v>
      </c>
      <c r="I5" t="s">
        <v>41</v>
      </c>
      <c r="J5">
        <v>0.43530000000000002</v>
      </c>
      <c r="L5" s="12" t="s">
        <v>134</v>
      </c>
      <c r="M5" s="16">
        <v>0.97719999999999996</v>
      </c>
    </row>
    <row r="6" spans="1:13" ht="15.75" thickBot="1">
      <c r="A6" t="str">
        <f t="shared" si="0"/>
        <v/>
      </c>
      <c r="B6" t="s">
        <v>41</v>
      </c>
      <c r="D6" t="s">
        <v>41</v>
      </c>
      <c r="E6">
        <v>0.43530000000000002</v>
      </c>
      <c r="F6">
        <v>183</v>
      </c>
      <c r="I6" t="s">
        <v>43</v>
      </c>
      <c r="J6">
        <v>0.27979999999999999</v>
      </c>
      <c r="L6" s="13" t="s">
        <v>384</v>
      </c>
      <c r="M6" s="17">
        <v>3</v>
      </c>
    </row>
    <row r="7" spans="1:13">
      <c r="A7" t="str">
        <f t="shared" si="0"/>
        <v/>
      </c>
      <c r="B7" t="s">
        <v>42</v>
      </c>
      <c r="D7" t="s">
        <v>42</v>
      </c>
      <c r="E7">
        <v>4.2099999999999999E-2</v>
      </c>
      <c r="F7">
        <v>340</v>
      </c>
      <c r="I7" t="s">
        <v>44</v>
      </c>
      <c r="J7">
        <v>3.9300000000000002E-2</v>
      </c>
      <c r="L7" s="12" t="s">
        <v>377</v>
      </c>
      <c r="M7" s="18">
        <v>0.97450000000000003</v>
      </c>
    </row>
    <row r="8" spans="1:13" ht="15.75" thickBot="1">
      <c r="A8" t="str">
        <f t="shared" si="0"/>
        <v/>
      </c>
      <c r="B8" t="s">
        <v>43</v>
      </c>
      <c r="D8" t="s">
        <v>43</v>
      </c>
      <c r="E8">
        <v>0.27979999999999999</v>
      </c>
      <c r="F8">
        <v>238</v>
      </c>
      <c r="I8" t="s">
        <v>46</v>
      </c>
      <c r="J8">
        <v>0.28899999999999998</v>
      </c>
      <c r="L8" s="13" t="s">
        <v>402</v>
      </c>
      <c r="M8" s="19">
        <v>4</v>
      </c>
    </row>
    <row r="9" spans="1:13">
      <c r="A9" t="str">
        <f t="shared" si="0"/>
        <v/>
      </c>
      <c r="B9" t="s">
        <v>44</v>
      </c>
      <c r="D9" t="s">
        <v>44</v>
      </c>
      <c r="E9">
        <v>3.9300000000000002E-2</v>
      </c>
      <c r="F9">
        <v>342</v>
      </c>
      <c r="I9" t="s">
        <v>47</v>
      </c>
      <c r="J9">
        <v>0.85470000000000002</v>
      </c>
      <c r="L9" s="12" t="s">
        <v>56</v>
      </c>
      <c r="M9" s="20">
        <v>0.9738</v>
      </c>
    </row>
    <row r="10" spans="1:13" ht="15.75" thickBot="1">
      <c r="A10" t="str">
        <f t="shared" si="0"/>
        <v/>
      </c>
      <c r="B10" t="s">
        <v>45</v>
      </c>
      <c r="D10" t="s">
        <v>45</v>
      </c>
      <c r="E10">
        <v>0.36080000000000001</v>
      </c>
      <c r="F10">
        <v>207</v>
      </c>
      <c r="I10" t="s">
        <v>48</v>
      </c>
      <c r="J10">
        <v>0.67069999999999996</v>
      </c>
      <c r="L10" s="13" t="s">
        <v>387</v>
      </c>
      <c r="M10" s="21">
        <v>5</v>
      </c>
    </row>
    <row r="11" spans="1:13">
      <c r="A11" t="str">
        <f t="shared" si="0"/>
        <v/>
      </c>
      <c r="B11" t="s">
        <v>46</v>
      </c>
      <c r="D11" t="s">
        <v>46</v>
      </c>
      <c r="E11">
        <v>0.28899999999999998</v>
      </c>
      <c r="F11">
        <v>236</v>
      </c>
      <c r="I11" t="s">
        <v>49</v>
      </c>
      <c r="J11">
        <v>0.91710000000000003</v>
      </c>
      <c r="L11" s="12" t="s">
        <v>144</v>
      </c>
      <c r="M11" s="22">
        <v>0.96719999999999995</v>
      </c>
    </row>
    <row r="12" spans="1:13" ht="15.75" thickBot="1">
      <c r="A12" t="str">
        <f t="shared" si="0"/>
        <v/>
      </c>
      <c r="B12" t="s">
        <v>47</v>
      </c>
      <c r="D12" t="s">
        <v>47</v>
      </c>
      <c r="E12">
        <v>0.85470000000000002</v>
      </c>
      <c r="F12">
        <v>51</v>
      </c>
      <c r="I12" t="s">
        <v>50</v>
      </c>
      <c r="J12">
        <v>0.1053</v>
      </c>
      <c r="L12" s="13" t="s">
        <v>389</v>
      </c>
      <c r="M12" s="23">
        <v>6</v>
      </c>
    </row>
    <row r="13" spans="1:13">
      <c r="A13" t="str">
        <f t="shared" si="0"/>
        <v/>
      </c>
      <c r="B13" t="s">
        <v>48</v>
      </c>
      <c r="D13" t="s">
        <v>48</v>
      </c>
      <c r="E13">
        <v>0.67069999999999996</v>
      </c>
      <c r="F13">
        <v>110</v>
      </c>
      <c r="I13" t="s">
        <v>51</v>
      </c>
      <c r="J13">
        <v>0.1275</v>
      </c>
      <c r="L13" s="12" t="s">
        <v>91</v>
      </c>
      <c r="M13" s="24">
        <v>0.94369999999999998</v>
      </c>
    </row>
    <row r="14" spans="1:13" ht="15.75" thickBot="1">
      <c r="A14" t="str">
        <f t="shared" si="0"/>
        <v/>
      </c>
      <c r="B14" t="s">
        <v>49</v>
      </c>
      <c r="D14" t="s">
        <v>49</v>
      </c>
      <c r="E14">
        <v>0.91710000000000003</v>
      </c>
      <c r="F14">
        <v>21</v>
      </c>
      <c r="I14" t="s">
        <v>52</v>
      </c>
      <c r="J14">
        <v>0.73170000000000002</v>
      </c>
      <c r="L14" s="13" t="s">
        <v>399</v>
      </c>
      <c r="M14" s="25">
        <v>7</v>
      </c>
    </row>
    <row r="15" spans="1:13">
      <c r="A15" t="str">
        <f t="shared" si="0"/>
        <v/>
      </c>
      <c r="B15" t="s">
        <v>50</v>
      </c>
      <c r="D15" t="s">
        <v>50</v>
      </c>
      <c r="E15">
        <v>0.1053</v>
      </c>
      <c r="F15">
        <v>322</v>
      </c>
      <c r="I15" t="s">
        <v>53</v>
      </c>
      <c r="J15">
        <v>0.79600000000000004</v>
      </c>
      <c r="L15" s="12" t="s">
        <v>283</v>
      </c>
      <c r="M15" s="26">
        <v>0.94130000000000003</v>
      </c>
    </row>
    <row r="16" spans="1:13" ht="15.75" thickBot="1">
      <c r="A16" t="str">
        <f t="shared" si="0"/>
        <v/>
      </c>
      <c r="B16" t="s">
        <v>51</v>
      </c>
      <c r="D16" t="s">
        <v>51</v>
      </c>
      <c r="E16">
        <v>0.1275</v>
      </c>
      <c r="F16">
        <v>315</v>
      </c>
      <c r="I16" t="s">
        <v>54</v>
      </c>
      <c r="J16">
        <v>0.28249999999999997</v>
      </c>
      <c r="L16" s="13" t="s">
        <v>392</v>
      </c>
      <c r="M16" s="27">
        <v>8</v>
      </c>
    </row>
    <row r="17" spans="1:13">
      <c r="A17" t="str">
        <f t="shared" si="0"/>
        <v/>
      </c>
      <c r="B17" t="s">
        <v>52</v>
      </c>
      <c r="D17" t="s">
        <v>52</v>
      </c>
      <c r="E17">
        <v>0.73170000000000002</v>
      </c>
      <c r="F17">
        <v>91</v>
      </c>
      <c r="I17" t="s">
        <v>55</v>
      </c>
      <c r="J17">
        <v>0.4647</v>
      </c>
      <c r="L17" s="12" t="s">
        <v>320</v>
      </c>
      <c r="M17" s="28">
        <v>0.94030000000000002</v>
      </c>
    </row>
    <row r="18" spans="1:13" ht="15.75" thickBot="1">
      <c r="A18" t="str">
        <f t="shared" si="0"/>
        <v/>
      </c>
      <c r="B18" t="s">
        <v>53</v>
      </c>
      <c r="D18" t="s">
        <v>53</v>
      </c>
      <c r="E18">
        <v>0.79600000000000004</v>
      </c>
      <c r="F18">
        <v>67</v>
      </c>
      <c r="I18" t="s">
        <v>56</v>
      </c>
      <c r="J18">
        <v>0.9738</v>
      </c>
      <c r="L18" s="13" t="s">
        <v>393</v>
      </c>
      <c r="M18" s="29">
        <v>9</v>
      </c>
    </row>
    <row r="19" spans="1:13">
      <c r="A19" t="str">
        <f t="shared" si="0"/>
        <v/>
      </c>
      <c r="B19" t="s">
        <v>54</v>
      </c>
      <c r="D19" t="s">
        <v>54</v>
      </c>
      <c r="E19">
        <v>0.28249999999999997</v>
      </c>
      <c r="F19">
        <v>237</v>
      </c>
      <c r="I19" t="s">
        <v>57</v>
      </c>
      <c r="J19">
        <v>0.4143</v>
      </c>
      <c r="L19" s="632" t="s">
        <v>256</v>
      </c>
      <c r="M19" s="30">
        <v>0.94</v>
      </c>
    </row>
    <row r="20" spans="1:13" ht="15.75" thickBot="1">
      <c r="A20" t="str">
        <f t="shared" si="0"/>
        <v/>
      </c>
      <c r="B20" t="s">
        <v>55</v>
      </c>
      <c r="D20" t="s">
        <v>55</v>
      </c>
      <c r="E20">
        <v>0.4647</v>
      </c>
      <c r="F20">
        <v>175</v>
      </c>
      <c r="I20" t="s">
        <v>58</v>
      </c>
      <c r="J20">
        <v>0.57030000000000003</v>
      </c>
      <c r="L20" s="633"/>
      <c r="M20" s="31">
        <v>10</v>
      </c>
    </row>
    <row r="21" spans="1:13">
      <c r="A21" t="str">
        <f t="shared" si="0"/>
        <v/>
      </c>
      <c r="B21" s="412" t="s">
        <v>56</v>
      </c>
      <c r="D21" t="s">
        <v>56</v>
      </c>
      <c r="E21">
        <v>0.9738</v>
      </c>
      <c r="F21">
        <v>5</v>
      </c>
      <c r="I21" t="s">
        <v>59</v>
      </c>
      <c r="J21">
        <v>0.15260000000000001</v>
      </c>
      <c r="L21" s="12" t="s">
        <v>325</v>
      </c>
      <c r="M21" s="32">
        <v>0.93759999999999999</v>
      </c>
    </row>
    <row r="22" spans="1:13" ht="15.75" thickBot="1">
      <c r="A22" t="str">
        <f t="shared" si="0"/>
        <v/>
      </c>
      <c r="B22" t="s">
        <v>57</v>
      </c>
      <c r="D22" t="s">
        <v>57</v>
      </c>
      <c r="E22">
        <v>0.4143</v>
      </c>
      <c r="F22">
        <v>194</v>
      </c>
      <c r="I22" t="s">
        <v>60</v>
      </c>
      <c r="J22">
        <v>0.92569999999999997</v>
      </c>
      <c r="L22" s="13" t="s">
        <v>403</v>
      </c>
      <c r="M22" s="33">
        <v>11</v>
      </c>
    </row>
    <row r="23" spans="1:13">
      <c r="A23" t="str">
        <f t="shared" si="0"/>
        <v/>
      </c>
      <c r="B23" t="s">
        <v>58</v>
      </c>
      <c r="D23" t="s">
        <v>58</v>
      </c>
      <c r="E23">
        <v>0.57030000000000003</v>
      </c>
      <c r="F23">
        <v>142</v>
      </c>
      <c r="I23" t="s">
        <v>61</v>
      </c>
      <c r="J23">
        <v>0.64359999999999995</v>
      </c>
      <c r="L23" s="12" t="s">
        <v>347</v>
      </c>
      <c r="M23" s="34">
        <v>0.93700000000000006</v>
      </c>
    </row>
    <row r="24" spans="1:13" ht="15.75" thickBot="1">
      <c r="A24" t="str">
        <f t="shared" si="0"/>
        <v/>
      </c>
      <c r="B24" t="s">
        <v>59</v>
      </c>
      <c r="D24" t="s">
        <v>59</v>
      </c>
      <c r="E24">
        <v>0.15260000000000001</v>
      </c>
      <c r="F24">
        <v>305</v>
      </c>
      <c r="I24" t="s">
        <v>63</v>
      </c>
      <c r="J24">
        <v>0.4219</v>
      </c>
      <c r="L24" s="13" t="s">
        <v>401</v>
      </c>
      <c r="M24" s="35">
        <v>12</v>
      </c>
    </row>
    <row r="25" spans="1:13">
      <c r="A25" t="str">
        <f t="shared" si="0"/>
        <v/>
      </c>
      <c r="B25" t="s">
        <v>60</v>
      </c>
      <c r="D25" t="s">
        <v>60</v>
      </c>
      <c r="E25">
        <v>0.92569999999999997</v>
      </c>
      <c r="F25">
        <v>17</v>
      </c>
      <c r="I25" t="s">
        <v>64</v>
      </c>
      <c r="J25">
        <v>0.75229999999999997</v>
      </c>
      <c r="L25" s="12" t="s">
        <v>149</v>
      </c>
      <c r="M25" s="36">
        <v>0.93289999999999995</v>
      </c>
    </row>
    <row r="26" spans="1:13" ht="15.75" thickBot="1">
      <c r="A26" t="str">
        <f t="shared" si="0"/>
        <v/>
      </c>
      <c r="B26" t="s">
        <v>61</v>
      </c>
      <c r="D26" t="s">
        <v>61</v>
      </c>
      <c r="E26">
        <v>0.64359999999999995</v>
      </c>
      <c r="F26">
        <v>115</v>
      </c>
      <c r="I26" t="s">
        <v>65</v>
      </c>
      <c r="J26">
        <v>0.72330000000000005</v>
      </c>
      <c r="L26" s="13" t="s">
        <v>385</v>
      </c>
      <c r="M26" s="37">
        <v>13</v>
      </c>
    </row>
    <row r="27" spans="1:13">
      <c r="A27" t="str">
        <f t="shared" si="0"/>
        <v/>
      </c>
      <c r="B27" t="s">
        <v>62</v>
      </c>
      <c r="D27" t="s">
        <v>62</v>
      </c>
      <c r="E27">
        <v>0.1784</v>
      </c>
      <c r="F27">
        <v>294</v>
      </c>
      <c r="I27" t="s">
        <v>67</v>
      </c>
      <c r="J27">
        <v>0.64319999999999999</v>
      </c>
      <c r="L27" s="12" t="s">
        <v>156</v>
      </c>
      <c r="M27" s="38">
        <v>0.93089999999999995</v>
      </c>
    </row>
    <row r="28" spans="1:13" ht="15.75" thickBot="1">
      <c r="A28" t="str">
        <f t="shared" si="0"/>
        <v/>
      </c>
      <c r="B28" t="s">
        <v>63</v>
      </c>
      <c r="D28" t="s">
        <v>63</v>
      </c>
      <c r="E28">
        <v>0.4219</v>
      </c>
      <c r="F28">
        <v>191</v>
      </c>
      <c r="I28" t="s">
        <v>68</v>
      </c>
      <c r="J28">
        <v>0.36059999999999998</v>
      </c>
      <c r="L28" s="13" t="s">
        <v>386</v>
      </c>
      <c r="M28" s="39">
        <v>14</v>
      </c>
    </row>
    <row r="29" spans="1:13">
      <c r="A29" t="str">
        <f t="shared" si="0"/>
        <v/>
      </c>
      <c r="B29" t="s">
        <v>64</v>
      </c>
      <c r="D29" t="s">
        <v>64</v>
      </c>
      <c r="E29">
        <v>0.75229999999999997</v>
      </c>
      <c r="F29">
        <v>88</v>
      </c>
      <c r="I29" t="s">
        <v>69</v>
      </c>
      <c r="J29">
        <v>0.87509999999999999</v>
      </c>
      <c r="L29" s="12" t="s">
        <v>369</v>
      </c>
      <c r="M29" s="40">
        <v>0.92769999999999997</v>
      </c>
    </row>
    <row r="30" spans="1:13" ht="15.75" thickBot="1">
      <c r="A30" t="str">
        <f t="shared" si="0"/>
        <v/>
      </c>
      <c r="B30" t="s">
        <v>65</v>
      </c>
      <c r="D30" t="s">
        <v>65</v>
      </c>
      <c r="E30">
        <v>0.72330000000000005</v>
      </c>
      <c r="F30">
        <v>93</v>
      </c>
      <c r="I30" t="s">
        <v>70</v>
      </c>
      <c r="J30">
        <v>0.53639999999999999</v>
      </c>
      <c r="L30" s="13" t="s">
        <v>398</v>
      </c>
      <c r="M30" s="41">
        <v>15</v>
      </c>
    </row>
    <row r="31" spans="1:13">
      <c r="A31" t="str">
        <f t="shared" si="0"/>
        <v/>
      </c>
      <c r="B31" t="s">
        <v>66</v>
      </c>
      <c r="D31" t="s">
        <v>66</v>
      </c>
      <c r="E31">
        <v>0.22850000000000001</v>
      </c>
      <c r="F31">
        <v>267</v>
      </c>
      <c r="I31" t="s">
        <v>71</v>
      </c>
      <c r="J31">
        <v>0.13850000000000001</v>
      </c>
      <c r="L31" s="632" t="s">
        <v>379</v>
      </c>
      <c r="M31" s="44">
        <v>0.92720000000000002</v>
      </c>
    </row>
    <row r="32" spans="1:13" ht="15.75" thickBot="1">
      <c r="A32" t="str">
        <f t="shared" si="0"/>
        <v/>
      </c>
      <c r="B32" t="s">
        <v>67</v>
      </c>
      <c r="D32" t="s">
        <v>67</v>
      </c>
      <c r="E32">
        <v>0.64319999999999999</v>
      </c>
      <c r="F32">
        <v>116</v>
      </c>
      <c r="I32" t="s">
        <v>72</v>
      </c>
      <c r="J32">
        <v>0.55779999999999996</v>
      </c>
      <c r="L32" s="633"/>
      <c r="M32" s="45">
        <v>16</v>
      </c>
    </row>
    <row r="33" spans="1:13">
      <c r="A33" t="str">
        <f t="shared" si="0"/>
        <v/>
      </c>
      <c r="B33" t="s">
        <v>68</v>
      </c>
      <c r="D33" t="s">
        <v>68</v>
      </c>
      <c r="E33">
        <v>0.36059999999999998</v>
      </c>
      <c r="F33">
        <v>208</v>
      </c>
      <c r="I33" t="s">
        <v>74</v>
      </c>
      <c r="J33">
        <v>0.3589</v>
      </c>
      <c r="L33" s="632" t="s">
        <v>60</v>
      </c>
      <c r="M33" s="46">
        <v>0.92569999999999997</v>
      </c>
    </row>
    <row r="34" spans="1:13" ht="15.75" thickBot="1">
      <c r="A34" t="str">
        <f t="shared" si="0"/>
        <v/>
      </c>
      <c r="B34" t="s">
        <v>69</v>
      </c>
      <c r="D34" t="s">
        <v>69</v>
      </c>
      <c r="E34">
        <v>0.87509999999999999</v>
      </c>
      <c r="F34">
        <v>41</v>
      </c>
      <c r="I34" t="s">
        <v>75</v>
      </c>
      <c r="J34">
        <v>0.60250000000000004</v>
      </c>
      <c r="L34" s="633"/>
      <c r="M34" s="47">
        <v>17</v>
      </c>
    </row>
    <row r="35" spans="1:13">
      <c r="A35" t="str">
        <f t="shared" si="0"/>
        <v/>
      </c>
      <c r="B35" t="s">
        <v>70</v>
      </c>
      <c r="D35" t="s">
        <v>70</v>
      </c>
      <c r="E35">
        <v>0.53639999999999999</v>
      </c>
      <c r="F35">
        <v>150</v>
      </c>
      <c r="I35" t="s">
        <v>76</v>
      </c>
      <c r="J35">
        <v>0.2626</v>
      </c>
      <c r="L35" s="12" t="s">
        <v>93</v>
      </c>
      <c r="M35" s="48">
        <v>0.92530000000000001</v>
      </c>
    </row>
    <row r="36" spans="1:13" ht="15.75" thickBot="1">
      <c r="A36" t="str">
        <f t="shared" si="0"/>
        <v/>
      </c>
      <c r="B36" t="s">
        <v>71</v>
      </c>
      <c r="D36" t="s">
        <v>71</v>
      </c>
      <c r="E36">
        <v>0.13850000000000001</v>
      </c>
      <c r="F36">
        <v>310</v>
      </c>
      <c r="I36" t="s">
        <v>78</v>
      </c>
      <c r="J36">
        <v>0.35210000000000002</v>
      </c>
      <c r="L36" s="13" t="s">
        <v>394</v>
      </c>
      <c r="M36" s="49">
        <v>18</v>
      </c>
    </row>
    <row r="37" spans="1:13">
      <c r="A37" t="str">
        <f t="shared" si="0"/>
        <v/>
      </c>
      <c r="B37" t="s">
        <v>72</v>
      </c>
      <c r="D37" t="s">
        <v>72</v>
      </c>
      <c r="E37">
        <v>0.55779999999999996</v>
      </c>
      <c r="F37">
        <v>144</v>
      </c>
      <c r="I37" t="s">
        <v>79</v>
      </c>
      <c r="J37">
        <v>8.43E-2</v>
      </c>
      <c r="L37" s="12" t="s">
        <v>95</v>
      </c>
      <c r="M37" s="50">
        <v>0.92159999999999997</v>
      </c>
    </row>
    <row r="38" spans="1:13" ht="15.75" thickBot="1">
      <c r="A38" t="str">
        <f t="shared" si="0"/>
        <v/>
      </c>
      <c r="B38" t="s">
        <v>73</v>
      </c>
      <c r="D38" t="s">
        <v>73</v>
      </c>
      <c r="E38">
        <v>0.26640000000000003</v>
      </c>
      <c r="F38">
        <v>244</v>
      </c>
      <c r="I38" t="s">
        <v>80</v>
      </c>
      <c r="J38">
        <v>0.19350000000000001</v>
      </c>
      <c r="L38" s="13" t="s">
        <v>407</v>
      </c>
      <c r="M38" s="51">
        <v>19</v>
      </c>
    </row>
    <row r="39" spans="1:13">
      <c r="A39" t="str">
        <f t="shared" si="0"/>
        <v/>
      </c>
      <c r="B39" t="s">
        <v>74</v>
      </c>
      <c r="D39" t="s">
        <v>74</v>
      </c>
      <c r="E39">
        <v>0.3589</v>
      </c>
      <c r="F39">
        <v>209</v>
      </c>
      <c r="I39" t="s">
        <v>82</v>
      </c>
      <c r="J39">
        <v>7.3200000000000001E-2</v>
      </c>
      <c r="L39" s="632" t="s">
        <v>338</v>
      </c>
      <c r="M39" s="52">
        <v>0.91839999999999999</v>
      </c>
    </row>
    <row r="40" spans="1:13" ht="15.75" thickBot="1">
      <c r="A40" t="str">
        <f t="shared" si="0"/>
        <v/>
      </c>
      <c r="B40" t="s">
        <v>75</v>
      </c>
      <c r="D40" t="s">
        <v>75</v>
      </c>
      <c r="E40">
        <v>0.60250000000000004</v>
      </c>
      <c r="F40">
        <v>130</v>
      </c>
      <c r="I40" t="s">
        <v>83</v>
      </c>
      <c r="J40">
        <v>0.5141</v>
      </c>
      <c r="L40" s="633"/>
      <c r="M40" s="53">
        <v>20</v>
      </c>
    </row>
    <row r="41" spans="1:13">
      <c r="A41" t="str">
        <f t="shared" si="0"/>
        <v/>
      </c>
      <c r="B41" t="s">
        <v>76</v>
      </c>
      <c r="D41" t="s">
        <v>76</v>
      </c>
      <c r="E41">
        <v>0.2626</v>
      </c>
      <c r="F41">
        <v>247</v>
      </c>
      <c r="I41" t="s">
        <v>84</v>
      </c>
      <c r="J41">
        <v>0.52659999999999996</v>
      </c>
      <c r="L41" s="12" t="s">
        <v>49</v>
      </c>
      <c r="M41" s="54">
        <v>0.91710000000000003</v>
      </c>
    </row>
    <row r="42" spans="1:13" ht="15.75" thickBot="1">
      <c r="A42" t="str">
        <f t="shared" si="0"/>
        <v/>
      </c>
      <c r="B42" t="s">
        <v>77</v>
      </c>
      <c r="D42" t="s">
        <v>77</v>
      </c>
      <c r="E42">
        <v>0.46400000000000002</v>
      </c>
      <c r="F42">
        <v>176</v>
      </c>
      <c r="I42" t="s">
        <v>85</v>
      </c>
      <c r="J42">
        <v>1.9199999999999998E-2</v>
      </c>
      <c r="L42" s="13" t="s">
        <v>413</v>
      </c>
      <c r="M42" s="55">
        <v>21</v>
      </c>
    </row>
    <row r="43" spans="1:13">
      <c r="A43" t="str">
        <f t="shared" si="0"/>
        <v/>
      </c>
      <c r="B43" t="s">
        <v>78</v>
      </c>
      <c r="D43" t="s">
        <v>78</v>
      </c>
      <c r="E43">
        <v>0.35210000000000002</v>
      </c>
      <c r="F43">
        <v>211</v>
      </c>
      <c r="I43" t="s">
        <v>86</v>
      </c>
      <c r="J43">
        <v>0.52739999999999998</v>
      </c>
      <c r="L43" s="632" t="s">
        <v>153</v>
      </c>
      <c r="M43" s="56">
        <v>0.91510000000000002</v>
      </c>
    </row>
    <row r="44" spans="1:13" ht="15.75" thickBot="1">
      <c r="A44" t="str">
        <f t="shared" si="0"/>
        <v/>
      </c>
      <c r="B44" t="s">
        <v>79</v>
      </c>
      <c r="D44" t="s">
        <v>79</v>
      </c>
      <c r="E44">
        <v>8.43E-2</v>
      </c>
      <c r="F44">
        <v>328</v>
      </c>
      <c r="I44" t="s">
        <v>87</v>
      </c>
      <c r="J44">
        <v>0.98119999999999996</v>
      </c>
      <c r="L44" s="633"/>
      <c r="M44" s="57">
        <v>22</v>
      </c>
    </row>
    <row r="45" spans="1:13">
      <c r="A45" t="str">
        <f t="shared" si="0"/>
        <v/>
      </c>
      <c r="B45" t="s">
        <v>80</v>
      </c>
      <c r="D45" t="s">
        <v>80</v>
      </c>
      <c r="E45">
        <v>0.19350000000000001</v>
      </c>
      <c r="F45">
        <v>284</v>
      </c>
      <c r="I45" t="s">
        <v>88</v>
      </c>
      <c r="J45">
        <v>0.23830000000000001</v>
      </c>
      <c r="L45" s="632" t="s">
        <v>204</v>
      </c>
      <c r="M45" s="58">
        <v>0.91400000000000003</v>
      </c>
    </row>
    <row r="46" spans="1:13" ht="15.75" thickBot="1">
      <c r="A46" t="str">
        <f t="shared" si="0"/>
        <v/>
      </c>
      <c r="B46" t="s">
        <v>81</v>
      </c>
      <c r="D46" t="s">
        <v>81</v>
      </c>
      <c r="E46">
        <v>0.16020000000000001</v>
      </c>
      <c r="F46">
        <v>302</v>
      </c>
      <c r="I46" t="s">
        <v>89</v>
      </c>
      <c r="J46">
        <v>0.2472</v>
      </c>
      <c r="L46" s="633"/>
      <c r="M46" s="59">
        <v>23</v>
      </c>
    </row>
    <row r="47" spans="1:13">
      <c r="A47" t="str">
        <f t="shared" si="0"/>
        <v/>
      </c>
      <c r="B47" t="s">
        <v>82</v>
      </c>
      <c r="D47" t="s">
        <v>82</v>
      </c>
      <c r="E47">
        <v>7.3200000000000001E-2</v>
      </c>
      <c r="F47">
        <v>332</v>
      </c>
      <c r="I47" t="s">
        <v>431</v>
      </c>
      <c r="J47">
        <v>0.16020000000000001</v>
      </c>
      <c r="L47" s="632" t="s">
        <v>409</v>
      </c>
      <c r="M47" s="60">
        <v>0.91300000000000003</v>
      </c>
    </row>
    <row r="48" spans="1:13" ht="15.75" thickBot="1">
      <c r="A48" t="str">
        <f t="shared" si="0"/>
        <v/>
      </c>
      <c r="B48" t="s">
        <v>83</v>
      </c>
      <c r="D48" t="s">
        <v>83</v>
      </c>
      <c r="E48">
        <v>0.5141</v>
      </c>
      <c r="F48">
        <v>159</v>
      </c>
      <c r="I48" t="s">
        <v>91</v>
      </c>
      <c r="J48">
        <v>0.94369999999999998</v>
      </c>
      <c r="L48" s="633"/>
      <c r="M48" s="61">
        <v>24</v>
      </c>
    </row>
    <row r="49" spans="1:13">
      <c r="A49" t="str">
        <f t="shared" si="0"/>
        <v/>
      </c>
      <c r="B49" t="s">
        <v>84</v>
      </c>
      <c r="D49" t="s">
        <v>84</v>
      </c>
      <c r="E49">
        <v>0.52659999999999996</v>
      </c>
      <c r="F49">
        <v>155</v>
      </c>
      <c r="I49" t="s">
        <v>92</v>
      </c>
      <c r="J49">
        <v>0.4829</v>
      </c>
      <c r="L49" s="12" t="s">
        <v>360</v>
      </c>
      <c r="M49" s="62">
        <v>0.91249999999999998</v>
      </c>
    </row>
    <row r="50" spans="1:13" ht="15.75" thickBot="1">
      <c r="A50" t="str">
        <f t="shared" si="0"/>
        <v/>
      </c>
      <c r="B50" t="s">
        <v>85</v>
      </c>
      <c r="D50" t="s">
        <v>85</v>
      </c>
      <c r="E50">
        <v>1.9199999999999998E-2</v>
      </c>
      <c r="F50">
        <v>345</v>
      </c>
      <c r="I50" t="s">
        <v>93</v>
      </c>
      <c r="J50">
        <v>0.92530000000000001</v>
      </c>
      <c r="L50" s="13" t="s">
        <v>407</v>
      </c>
      <c r="M50" s="63">
        <v>25</v>
      </c>
    </row>
    <row r="51" spans="1:13" ht="15.75" thickBot="1">
      <c r="A51" t="str">
        <f t="shared" si="0"/>
        <v/>
      </c>
      <c r="B51" t="s">
        <v>86</v>
      </c>
      <c r="D51" t="s">
        <v>86</v>
      </c>
      <c r="E51">
        <v>0.52739999999999998</v>
      </c>
      <c r="F51">
        <v>154</v>
      </c>
      <c r="I51" t="s">
        <v>94</v>
      </c>
      <c r="J51">
        <v>0.21959999999999999</v>
      </c>
      <c r="L51" s="10" t="s">
        <v>23</v>
      </c>
      <c r="M51" s="11" t="s">
        <v>383</v>
      </c>
    </row>
    <row r="52" spans="1:13">
      <c r="A52" t="str">
        <f t="shared" si="0"/>
        <v/>
      </c>
      <c r="B52" t="s">
        <v>87</v>
      </c>
      <c r="D52" t="s">
        <v>87</v>
      </c>
      <c r="E52">
        <v>0.98119999999999996</v>
      </c>
      <c r="F52">
        <v>1</v>
      </c>
      <c r="I52" t="s">
        <v>95</v>
      </c>
      <c r="J52">
        <v>0.92159999999999997</v>
      </c>
      <c r="L52" s="12" t="s">
        <v>207</v>
      </c>
      <c r="M52" s="64">
        <v>0.91</v>
      </c>
    </row>
    <row r="53" spans="1:13" ht="15.75" thickBot="1">
      <c r="A53" t="str">
        <f t="shared" si="0"/>
        <v/>
      </c>
      <c r="B53" t="s">
        <v>88</v>
      </c>
      <c r="D53" t="s">
        <v>88</v>
      </c>
      <c r="E53">
        <v>0.23830000000000001</v>
      </c>
      <c r="F53">
        <v>263</v>
      </c>
      <c r="I53" t="s">
        <v>96</v>
      </c>
      <c r="J53">
        <v>0.72330000000000005</v>
      </c>
      <c r="L53" s="13" t="s">
        <v>400</v>
      </c>
      <c r="M53" s="65">
        <v>26</v>
      </c>
    </row>
    <row r="54" spans="1:13">
      <c r="A54" t="str">
        <f t="shared" si="0"/>
        <v/>
      </c>
      <c r="B54" t="s">
        <v>89</v>
      </c>
      <c r="D54" t="s">
        <v>89</v>
      </c>
      <c r="E54">
        <v>0.2472</v>
      </c>
      <c r="F54">
        <v>256</v>
      </c>
      <c r="I54" t="s">
        <v>97</v>
      </c>
      <c r="J54">
        <v>0.71419999999999995</v>
      </c>
      <c r="L54" s="12" t="s">
        <v>358</v>
      </c>
      <c r="M54" s="66">
        <v>0.90990000000000004</v>
      </c>
    </row>
    <row r="55" spans="1:13" ht="15.75" thickBot="1">
      <c r="A55" t="str">
        <f t="shared" si="0"/>
        <v/>
      </c>
      <c r="B55" t="s">
        <v>90</v>
      </c>
      <c r="D55" t="s">
        <v>90</v>
      </c>
      <c r="E55">
        <v>0.7</v>
      </c>
      <c r="F55">
        <v>104</v>
      </c>
      <c r="I55" t="s">
        <v>98</v>
      </c>
      <c r="J55">
        <v>0.22750000000000001</v>
      </c>
      <c r="L55" s="13" t="s">
        <v>419</v>
      </c>
      <c r="M55" s="67">
        <v>27</v>
      </c>
    </row>
    <row r="56" spans="1:13">
      <c r="A56" t="str">
        <f t="shared" si="0"/>
        <v/>
      </c>
      <c r="B56" t="s">
        <v>91</v>
      </c>
      <c r="D56" t="s">
        <v>91</v>
      </c>
      <c r="E56">
        <v>0.94369999999999998</v>
      </c>
      <c r="F56">
        <v>7</v>
      </c>
      <c r="I56" t="s">
        <v>99</v>
      </c>
      <c r="J56">
        <v>3.0599999999999999E-2</v>
      </c>
      <c r="L56" s="12" t="s">
        <v>199</v>
      </c>
      <c r="M56" s="68">
        <v>0.9083</v>
      </c>
    </row>
    <row r="57" spans="1:13" ht="15.75" thickBot="1">
      <c r="A57" t="str">
        <f t="shared" si="0"/>
        <v/>
      </c>
      <c r="B57" t="s">
        <v>92</v>
      </c>
      <c r="D57" t="s">
        <v>92</v>
      </c>
      <c r="E57">
        <v>0.4829</v>
      </c>
      <c r="F57">
        <v>168</v>
      </c>
      <c r="I57" t="s">
        <v>100</v>
      </c>
      <c r="J57">
        <v>0.1087</v>
      </c>
      <c r="L57" s="13" t="s">
        <v>391</v>
      </c>
      <c r="M57" s="69">
        <v>28</v>
      </c>
    </row>
    <row r="58" spans="1:13">
      <c r="A58" t="str">
        <f t="shared" si="0"/>
        <v/>
      </c>
      <c r="B58" t="s">
        <v>93</v>
      </c>
      <c r="D58" t="s">
        <v>93</v>
      </c>
      <c r="E58">
        <v>0.92530000000000001</v>
      </c>
      <c r="F58">
        <v>18</v>
      </c>
      <c r="I58" t="s">
        <v>101</v>
      </c>
      <c r="J58">
        <v>0.8982</v>
      </c>
      <c r="L58" s="632" t="s">
        <v>277</v>
      </c>
      <c r="M58" s="70">
        <v>0.90820000000000001</v>
      </c>
    </row>
    <row r="59" spans="1:13" ht="15.75" thickBot="1">
      <c r="A59" t="str">
        <f t="shared" si="0"/>
        <v/>
      </c>
      <c r="B59" t="s">
        <v>94</v>
      </c>
      <c r="D59" t="s">
        <v>94</v>
      </c>
      <c r="E59">
        <v>0.21959999999999999</v>
      </c>
      <c r="F59">
        <v>274</v>
      </c>
      <c r="I59" t="s">
        <v>102</v>
      </c>
      <c r="J59">
        <v>0.45639999999999997</v>
      </c>
      <c r="L59" s="633"/>
      <c r="M59" s="71">
        <v>29</v>
      </c>
    </row>
    <row r="60" spans="1:13">
      <c r="A60" t="str">
        <f t="shared" si="0"/>
        <v/>
      </c>
      <c r="B60" t="s">
        <v>95</v>
      </c>
      <c r="D60" t="s">
        <v>95</v>
      </c>
      <c r="E60">
        <v>0.92159999999999997</v>
      </c>
      <c r="F60">
        <v>19</v>
      </c>
      <c r="I60" t="s">
        <v>103</v>
      </c>
      <c r="J60">
        <v>0.87090000000000001</v>
      </c>
      <c r="L60" s="12" t="s">
        <v>118</v>
      </c>
      <c r="M60" s="74">
        <v>0.90629999999999999</v>
      </c>
    </row>
    <row r="61" spans="1:13" ht="15.75" thickBot="1">
      <c r="A61" t="str">
        <f t="shared" si="0"/>
        <v/>
      </c>
      <c r="B61" t="s">
        <v>96</v>
      </c>
      <c r="D61" t="s">
        <v>96</v>
      </c>
      <c r="E61">
        <v>0.72330000000000005</v>
      </c>
      <c r="F61">
        <v>94</v>
      </c>
      <c r="I61" t="s">
        <v>104</v>
      </c>
      <c r="J61">
        <v>0.58160000000000001</v>
      </c>
      <c r="L61" s="13" t="s">
        <v>411</v>
      </c>
      <c r="M61" s="75">
        <v>30</v>
      </c>
    </row>
    <row r="62" spans="1:13">
      <c r="A62" t="str">
        <f t="shared" si="0"/>
        <v/>
      </c>
      <c r="B62" t="s">
        <v>97</v>
      </c>
      <c r="D62" t="s">
        <v>97</v>
      </c>
      <c r="E62">
        <v>0.71419999999999995</v>
      </c>
      <c r="F62">
        <v>99</v>
      </c>
      <c r="I62" t="s">
        <v>105</v>
      </c>
      <c r="J62">
        <v>0.72209999999999996</v>
      </c>
      <c r="L62" s="632" t="s">
        <v>381</v>
      </c>
      <c r="M62" s="76">
        <v>0.90490000000000004</v>
      </c>
    </row>
    <row r="63" spans="1:13" ht="15.75" thickBot="1">
      <c r="A63" t="str">
        <f t="shared" si="0"/>
        <v/>
      </c>
      <c r="B63" t="s">
        <v>98</v>
      </c>
      <c r="D63" t="s">
        <v>98</v>
      </c>
      <c r="E63">
        <v>0.22750000000000001</v>
      </c>
      <c r="F63">
        <v>269</v>
      </c>
      <c r="I63" t="s">
        <v>106</v>
      </c>
      <c r="J63">
        <v>0.55840000000000001</v>
      </c>
      <c r="L63" s="633"/>
      <c r="M63" s="77">
        <v>31</v>
      </c>
    </row>
    <row r="64" spans="1:13">
      <c r="A64" t="str">
        <f t="shared" si="0"/>
        <v/>
      </c>
      <c r="B64" t="s">
        <v>99</v>
      </c>
      <c r="D64" t="s">
        <v>99</v>
      </c>
      <c r="E64">
        <v>3.0599999999999999E-2</v>
      </c>
      <c r="F64">
        <v>343</v>
      </c>
      <c r="I64" t="s">
        <v>107</v>
      </c>
      <c r="J64">
        <v>0.57350000000000001</v>
      </c>
      <c r="L64" s="12" t="s">
        <v>253</v>
      </c>
      <c r="M64" s="78">
        <v>0.90239999999999998</v>
      </c>
    </row>
    <row r="65" spans="1:13" ht="15.75" thickBot="1">
      <c r="A65" t="str">
        <f t="shared" si="0"/>
        <v/>
      </c>
      <c r="B65" t="s">
        <v>100</v>
      </c>
      <c r="D65" t="s">
        <v>100</v>
      </c>
      <c r="E65">
        <v>0.1087</v>
      </c>
      <c r="F65">
        <v>320</v>
      </c>
      <c r="I65" t="s">
        <v>108</v>
      </c>
      <c r="J65">
        <v>0.45300000000000001</v>
      </c>
      <c r="L65" s="13" t="s">
        <v>406</v>
      </c>
      <c r="M65" s="79">
        <v>32</v>
      </c>
    </row>
    <row r="66" spans="1:13">
      <c r="A66" t="str">
        <f t="shared" si="0"/>
        <v/>
      </c>
      <c r="B66" t="s">
        <v>101</v>
      </c>
      <c r="D66" t="s">
        <v>101</v>
      </c>
      <c r="E66">
        <v>0.8982</v>
      </c>
      <c r="F66">
        <v>33</v>
      </c>
      <c r="I66" t="s">
        <v>109</v>
      </c>
      <c r="J66">
        <v>0.34420000000000001</v>
      </c>
      <c r="L66" s="632" t="s">
        <v>101</v>
      </c>
      <c r="M66" s="80">
        <v>0.8982</v>
      </c>
    </row>
    <row r="67" spans="1:13" ht="15.75" thickBot="1">
      <c r="A67" t="str">
        <f t="shared" ref="A67:A130" si="1">IF(B67=D67,"","BAD")</f>
        <v/>
      </c>
      <c r="B67" t="s">
        <v>102</v>
      </c>
      <c r="D67" t="s">
        <v>102</v>
      </c>
      <c r="E67">
        <v>0.45639999999999997</v>
      </c>
      <c r="F67">
        <v>180</v>
      </c>
      <c r="I67" t="s">
        <v>110</v>
      </c>
      <c r="J67">
        <v>0.75270000000000004</v>
      </c>
      <c r="L67" s="633"/>
      <c r="M67" s="81">
        <v>33</v>
      </c>
    </row>
    <row r="68" spans="1:13">
      <c r="A68" t="str">
        <f t="shared" si="1"/>
        <v/>
      </c>
      <c r="B68" t="s">
        <v>103</v>
      </c>
      <c r="D68" t="s">
        <v>103</v>
      </c>
      <c r="E68">
        <v>0.87090000000000001</v>
      </c>
      <c r="F68">
        <v>44</v>
      </c>
      <c r="I68" t="s">
        <v>111</v>
      </c>
      <c r="J68">
        <v>0.2656</v>
      </c>
      <c r="L68" s="632" t="s">
        <v>189</v>
      </c>
      <c r="M68" s="82">
        <v>0.89549999999999996</v>
      </c>
    </row>
    <row r="69" spans="1:13" ht="15.75" thickBot="1">
      <c r="A69" t="str">
        <f t="shared" si="1"/>
        <v/>
      </c>
      <c r="B69" t="s">
        <v>104</v>
      </c>
      <c r="D69" t="s">
        <v>104</v>
      </c>
      <c r="E69">
        <v>0.58160000000000001</v>
      </c>
      <c r="F69">
        <v>137</v>
      </c>
      <c r="I69" t="s">
        <v>112</v>
      </c>
      <c r="J69">
        <v>0.77049999999999996</v>
      </c>
      <c r="L69" s="633"/>
      <c r="M69" s="83">
        <v>34</v>
      </c>
    </row>
    <row r="70" spans="1:13">
      <c r="A70" t="str">
        <f t="shared" si="1"/>
        <v/>
      </c>
      <c r="B70" t="s">
        <v>105</v>
      </c>
      <c r="D70" t="s">
        <v>105</v>
      </c>
      <c r="E70">
        <v>0.72209999999999996</v>
      </c>
      <c r="F70">
        <v>96</v>
      </c>
      <c r="I70" t="s">
        <v>113</v>
      </c>
      <c r="J70">
        <v>0.4219</v>
      </c>
      <c r="L70" s="12" t="s">
        <v>248</v>
      </c>
      <c r="M70" s="84">
        <v>0.89500000000000002</v>
      </c>
    </row>
    <row r="71" spans="1:13" ht="15.75" thickBot="1">
      <c r="A71" t="str">
        <f t="shared" si="1"/>
        <v/>
      </c>
      <c r="B71" t="s">
        <v>106</v>
      </c>
      <c r="D71" t="s">
        <v>106</v>
      </c>
      <c r="E71">
        <v>0.55840000000000001</v>
      </c>
      <c r="F71">
        <v>143</v>
      </c>
      <c r="I71" t="s">
        <v>114</v>
      </c>
      <c r="J71">
        <v>0.14899999999999999</v>
      </c>
      <c r="L71" s="13" t="s">
        <v>390</v>
      </c>
      <c r="M71" s="85">
        <v>35</v>
      </c>
    </row>
    <row r="72" spans="1:13">
      <c r="A72" t="str">
        <f t="shared" si="1"/>
        <v/>
      </c>
      <c r="B72" t="s">
        <v>107</v>
      </c>
      <c r="D72" t="s">
        <v>107</v>
      </c>
      <c r="E72">
        <v>0.57350000000000001</v>
      </c>
      <c r="F72">
        <v>141</v>
      </c>
      <c r="I72" t="s">
        <v>115</v>
      </c>
      <c r="J72">
        <v>0.18190000000000001</v>
      </c>
      <c r="L72" s="12" t="s">
        <v>273</v>
      </c>
      <c r="M72" s="86">
        <v>0.88600000000000001</v>
      </c>
    </row>
    <row r="73" spans="1:13" ht="15.75" thickBot="1">
      <c r="A73" t="str">
        <f t="shared" si="1"/>
        <v/>
      </c>
      <c r="B73" t="s">
        <v>108</v>
      </c>
      <c r="D73" t="s">
        <v>108</v>
      </c>
      <c r="E73">
        <v>0.45300000000000001</v>
      </c>
      <c r="F73">
        <v>181</v>
      </c>
      <c r="I73" t="s">
        <v>116</v>
      </c>
      <c r="J73">
        <v>0.25019999999999998</v>
      </c>
      <c r="L73" s="13" t="s">
        <v>416</v>
      </c>
      <c r="M73" s="87">
        <v>36</v>
      </c>
    </row>
    <row r="74" spans="1:13">
      <c r="A74" t="str">
        <f t="shared" si="1"/>
        <v/>
      </c>
      <c r="B74" t="s">
        <v>109</v>
      </c>
      <c r="D74" t="s">
        <v>109</v>
      </c>
      <c r="E74">
        <v>0.34420000000000001</v>
      </c>
      <c r="F74">
        <v>213</v>
      </c>
      <c r="I74" t="s">
        <v>117</v>
      </c>
      <c r="J74">
        <v>0.4617</v>
      </c>
      <c r="L74" s="12" t="s">
        <v>247</v>
      </c>
      <c r="M74" s="88">
        <v>0.88549999999999995</v>
      </c>
    </row>
    <row r="75" spans="1:13" ht="15.75" thickBot="1">
      <c r="A75" t="str">
        <f t="shared" si="1"/>
        <v/>
      </c>
      <c r="B75" t="s">
        <v>110</v>
      </c>
      <c r="D75" t="s">
        <v>110</v>
      </c>
      <c r="E75">
        <v>0.75270000000000004</v>
      </c>
      <c r="F75">
        <v>87</v>
      </c>
      <c r="I75" t="s">
        <v>118</v>
      </c>
      <c r="J75">
        <v>0.90629999999999999</v>
      </c>
      <c r="L75" s="13" t="s">
        <v>420</v>
      </c>
      <c r="M75" s="89">
        <v>37</v>
      </c>
    </row>
    <row r="76" spans="1:13">
      <c r="A76" t="str">
        <f t="shared" si="1"/>
        <v/>
      </c>
      <c r="B76" t="s">
        <v>111</v>
      </c>
      <c r="D76" t="s">
        <v>111</v>
      </c>
      <c r="E76">
        <v>0.2656</v>
      </c>
      <c r="F76">
        <v>245</v>
      </c>
      <c r="I76" t="s">
        <v>119</v>
      </c>
      <c r="J76">
        <v>0.33510000000000001</v>
      </c>
      <c r="L76" s="632" t="s">
        <v>335</v>
      </c>
      <c r="M76" s="90">
        <v>0.87980000000000003</v>
      </c>
    </row>
    <row r="77" spans="1:13" ht="15.75" thickBot="1">
      <c r="A77" t="str">
        <f t="shared" si="1"/>
        <v/>
      </c>
      <c r="B77" t="s">
        <v>112</v>
      </c>
      <c r="D77" t="s">
        <v>112</v>
      </c>
      <c r="E77">
        <v>0.77049999999999996</v>
      </c>
      <c r="F77">
        <v>75</v>
      </c>
      <c r="I77" t="s">
        <v>120</v>
      </c>
      <c r="J77">
        <v>0.18770000000000001</v>
      </c>
      <c r="L77" s="633"/>
      <c r="M77" s="91">
        <v>38</v>
      </c>
    </row>
    <row r="78" spans="1:13">
      <c r="A78" t="str">
        <f t="shared" si="1"/>
        <v/>
      </c>
      <c r="B78" t="s">
        <v>113</v>
      </c>
      <c r="D78" t="s">
        <v>113</v>
      </c>
      <c r="E78">
        <v>0.4219</v>
      </c>
      <c r="F78">
        <v>192</v>
      </c>
      <c r="I78" t="s">
        <v>121</v>
      </c>
      <c r="J78">
        <v>0.23599999999999999</v>
      </c>
      <c r="L78" s="632" t="s">
        <v>308</v>
      </c>
      <c r="M78" s="92">
        <v>0.87670000000000003</v>
      </c>
    </row>
    <row r="79" spans="1:13" ht="15.75" thickBot="1">
      <c r="A79" t="str">
        <f t="shared" si="1"/>
        <v/>
      </c>
      <c r="B79" t="s">
        <v>114</v>
      </c>
      <c r="D79" t="s">
        <v>114</v>
      </c>
      <c r="E79">
        <v>0.14899999999999999</v>
      </c>
      <c r="F79">
        <v>307</v>
      </c>
      <c r="I79" t="s">
        <v>122</v>
      </c>
      <c r="J79">
        <v>0.81869999999999998</v>
      </c>
      <c r="L79" s="633"/>
      <c r="M79" s="93">
        <v>39</v>
      </c>
    </row>
    <row r="80" spans="1:13">
      <c r="A80" t="str">
        <f t="shared" si="1"/>
        <v/>
      </c>
      <c r="B80" t="s">
        <v>115</v>
      </c>
      <c r="D80" t="s">
        <v>115</v>
      </c>
      <c r="E80">
        <v>0.18190000000000001</v>
      </c>
      <c r="F80">
        <v>289</v>
      </c>
      <c r="I80" t="s">
        <v>432</v>
      </c>
      <c r="J80">
        <v>0.20169999999999999</v>
      </c>
      <c r="L80" s="12" t="s">
        <v>249</v>
      </c>
      <c r="M80" s="94">
        <v>0.87570000000000003</v>
      </c>
    </row>
    <row r="81" spans="1:13" ht="15.75" thickBot="1">
      <c r="A81" t="str">
        <f t="shared" si="1"/>
        <v/>
      </c>
      <c r="B81" t="s">
        <v>116</v>
      </c>
      <c r="D81" t="s">
        <v>116</v>
      </c>
      <c r="E81">
        <v>0.25019999999999998</v>
      </c>
      <c r="F81">
        <v>255</v>
      </c>
      <c r="I81" t="s">
        <v>125</v>
      </c>
      <c r="J81">
        <v>0.83509999999999995</v>
      </c>
      <c r="L81" s="13" t="s">
        <v>415</v>
      </c>
      <c r="M81" s="95">
        <v>40</v>
      </c>
    </row>
    <row r="82" spans="1:13">
      <c r="A82" t="str">
        <f t="shared" si="1"/>
        <v/>
      </c>
      <c r="B82" t="s">
        <v>117</v>
      </c>
      <c r="D82" t="s">
        <v>117</v>
      </c>
      <c r="E82">
        <v>0.4617</v>
      </c>
      <c r="F82">
        <v>178</v>
      </c>
      <c r="I82" t="s">
        <v>126</v>
      </c>
      <c r="J82">
        <v>0.59740000000000004</v>
      </c>
      <c r="L82" s="12" t="s">
        <v>69</v>
      </c>
      <c r="M82" s="96">
        <v>0.87509999999999999</v>
      </c>
    </row>
    <row r="83" spans="1:13" ht="15.75" thickBot="1">
      <c r="A83" t="str">
        <f t="shared" si="1"/>
        <v/>
      </c>
      <c r="B83" t="s">
        <v>118</v>
      </c>
      <c r="D83" t="s">
        <v>118</v>
      </c>
      <c r="E83">
        <v>0.90629999999999999</v>
      </c>
      <c r="F83">
        <v>30</v>
      </c>
      <c r="I83" t="s">
        <v>127</v>
      </c>
      <c r="J83">
        <v>0.41930000000000001</v>
      </c>
      <c r="L83" s="13" t="s">
        <v>392</v>
      </c>
      <c r="M83" s="97">
        <v>41</v>
      </c>
    </row>
    <row r="84" spans="1:13">
      <c r="A84" t="str">
        <f t="shared" si="1"/>
        <v/>
      </c>
      <c r="B84" t="s">
        <v>119</v>
      </c>
      <c r="D84" t="s">
        <v>119</v>
      </c>
      <c r="E84">
        <v>0.33510000000000001</v>
      </c>
      <c r="F84">
        <v>216</v>
      </c>
      <c r="I84" t="s">
        <v>128</v>
      </c>
      <c r="J84">
        <v>0.26029999999999998</v>
      </c>
      <c r="L84" s="12" t="s">
        <v>185</v>
      </c>
      <c r="M84" s="98">
        <v>0.87309999999999999</v>
      </c>
    </row>
    <row r="85" spans="1:13" ht="15.75" thickBot="1">
      <c r="A85" t="str">
        <f t="shared" si="1"/>
        <v/>
      </c>
      <c r="B85" t="s">
        <v>120</v>
      </c>
      <c r="D85" t="s">
        <v>120</v>
      </c>
      <c r="E85">
        <v>0.18770000000000001</v>
      </c>
      <c r="F85">
        <v>287</v>
      </c>
      <c r="I85" t="s">
        <v>129</v>
      </c>
      <c r="J85">
        <v>0.72250000000000003</v>
      </c>
      <c r="L85" s="13" t="s">
        <v>415</v>
      </c>
      <c r="M85" s="99">
        <v>42</v>
      </c>
    </row>
    <row r="86" spans="1:13">
      <c r="A86" t="str">
        <f t="shared" si="1"/>
        <v/>
      </c>
      <c r="B86" t="s">
        <v>121</v>
      </c>
      <c r="D86" t="s">
        <v>121</v>
      </c>
      <c r="E86">
        <v>0.23599999999999999</v>
      </c>
      <c r="F86">
        <v>264</v>
      </c>
      <c r="I86" t="s">
        <v>130</v>
      </c>
      <c r="J86">
        <v>0.69910000000000005</v>
      </c>
      <c r="L86" s="12" t="s">
        <v>337</v>
      </c>
      <c r="M86" s="100">
        <v>0.87180000000000002</v>
      </c>
    </row>
    <row r="87" spans="1:13" ht="15.75" thickBot="1">
      <c r="A87" t="str">
        <f t="shared" si="1"/>
        <v/>
      </c>
      <c r="B87" t="s">
        <v>122</v>
      </c>
      <c r="D87" t="s">
        <v>122</v>
      </c>
      <c r="E87">
        <v>0.81869999999999998</v>
      </c>
      <c r="F87">
        <v>62</v>
      </c>
      <c r="I87" t="s">
        <v>131</v>
      </c>
      <c r="J87">
        <v>0.17549999999999999</v>
      </c>
      <c r="L87" s="13" t="s">
        <v>410</v>
      </c>
      <c r="M87" s="101">
        <v>43</v>
      </c>
    </row>
    <row r="88" spans="1:13">
      <c r="A88" t="str">
        <f t="shared" si="1"/>
        <v/>
      </c>
      <c r="B88" t="s">
        <v>123</v>
      </c>
      <c r="D88" t="s">
        <v>123</v>
      </c>
      <c r="E88">
        <v>9.06E-2</v>
      </c>
      <c r="F88">
        <v>325</v>
      </c>
      <c r="I88" t="s">
        <v>132</v>
      </c>
      <c r="J88">
        <v>0.7389</v>
      </c>
      <c r="L88" s="12" t="s">
        <v>103</v>
      </c>
      <c r="M88" s="104">
        <v>0.87090000000000001</v>
      </c>
    </row>
    <row r="89" spans="1:13" ht="15.75" thickBot="1">
      <c r="A89" t="str">
        <f t="shared" si="1"/>
        <v/>
      </c>
      <c r="B89" t="s">
        <v>124</v>
      </c>
      <c r="D89" t="s">
        <v>124</v>
      </c>
      <c r="E89">
        <v>0.4829</v>
      </c>
      <c r="F89">
        <v>169</v>
      </c>
      <c r="I89" t="s">
        <v>133</v>
      </c>
      <c r="J89">
        <v>0.68420000000000003</v>
      </c>
      <c r="L89" s="13" t="s">
        <v>418</v>
      </c>
      <c r="M89" s="105">
        <v>44</v>
      </c>
    </row>
    <row r="90" spans="1:13">
      <c r="A90" t="str">
        <f t="shared" si="1"/>
        <v/>
      </c>
      <c r="B90" t="s">
        <v>125</v>
      </c>
      <c r="D90" t="s">
        <v>125</v>
      </c>
      <c r="E90">
        <v>0.83509999999999995</v>
      </c>
      <c r="F90">
        <v>55</v>
      </c>
      <c r="I90" t="s">
        <v>134</v>
      </c>
      <c r="J90">
        <v>0.97719999999999996</v>
      </c>
      <c r="L90" s="632" t="s">
        <v>332</v>
      </c>
      <c r="M90" s="106">
        <v>0.86960000000000004</v>
      </c>
    </row>
    <row r="91" spans="1:13" ht="15.75" thickBot="1">
      <c r="A91" t="str">
        <f t="shared" si="1"/>
        <v/>
      </c>
      <c r="B91" t="s">
        <v>126</v>
      </c>
      <c r="D91" t="s">
        <v>126</v>
      </c>
      <c r="E91">
        <v>0.59740000000000004</v>
      </c>
      <c r="F91">
        <v>132</v>
      </c>
      <c r="I91" t="s">
        <v>135</v>
      </c>
      <c r="J91">
        <v>0.192</v>
      </c>
      <c r="L91" s="633"/>
      <c r="M91" s="107">
        <v>45</v>
      </c>
    </row>
    <row r="92" spans="1:13">
      <c r="A92" t="str">
        <f t="shared" si="1"/>
        <v/>
      </c>
      <c r="B92" t="s">
        <v>127</v>
      </c>
      <c r="D92" t="s">
        <v>127</v>
      </c>
      <c r="E92">
        <v>0.41930000000000001</v>
      </c>
      <c r="F92">
        <v>193</v>
      </c>
      <c r="I92" t="s">
        <v>136</v>
      </c>
      <c r="J92">
        <v>0.70669999999999999</v>
      </c>
      <c r="L92" s="12" t="s">
        <v>304</v>
      </c>
      <c r="M92" s="108">
        <v>0.86950000000000005</v>
      </c>
    </row>
    <row r="93" spans="1:13" ht="15.75" thickBot="1">
      <c r="A93" t="str">
        <f t="shared" si="1"/>
        <v/>
      </c>
      <c r="B93" t="s">
        <v>128</v>
      </c>
      <c r="D93" t="s">
        <v>128</v>
      </c>
      <c r="E93">
        <v>0.26029999999999998</v>
      </c>
      <c r="F93">
        <v>250</v>
      </c>
      <c r="I93" t="s">
        <v>137</v>
      </c>
      <c r="J93">
        <v>0.14080000000000001</v>
      </c>
      <c r="L93" s="13" t="s">
        <v>400</v>
      </c>
      <c r="M93" s="109">
        <v>46</v>
      </c>
    </row>
    <row r="94" spans="1:13">
      <c r="A94" t="str">
        <f t="shared" si="1"/>
        <v/>
      </c>
      <c r="B94" t="s">
        <v>129</v>
      </c>
      <c r="D94" t="s">
        <v>129</v>
      </c>
      <c r="E94">
        <v>0.72250000000000003</v>
      </c>
      <c r="F94">
        <v>95</v>
      </c>
      <c r="I94" t="s">
        <v>138</v>
      </c>
      <c r="J94">
        <v>0.1128</v>
      </c>
      <c r="L94" s="12" t="s">
        <v>361</v>
      </c>
      <c r="M94" s="110">
        <v>0.8679</v>
      </c>
    </row>
    <row r="95" spans="1:13" ht="15.75" thickBot="1">
      <c r="A95" t="str">
        <f t="shared" si="1"/>
        <v/>
      </c>
      <c r="B95" t="s">
        <v>130</v>
      </c>
      <c r="D95" t="s">
        <v>130</v>
      </c>
      <c r="E95">
        <v>0.69910000000000005</v>
      </c>
      <c r="F95">
        <v>105</v>
      </c>
      <c r="I95" t="s">
        <v>139</v>
      </c>
      <c r="J95">
        <v>0.31769999999999998</v>
      </c>
      <c r="L95" s="13" t="s">
        <v>396</v>
      </c>
      <c r="M95" s="111">
        <v>47</v>
      </c>
    </row>
    <row r="96" spans="1:13">
      <c r="A96" t="str">
        <f t="shared" si="1"/>
        <v/>
      </c>
      <c r="B96" t="s">
        <v>131</v>
      </c>
      <c r="D96" t="s">
        <v>131</v>
      </c>
      <c r="E96">
        <v>0.17549999999999999</v>
      </c>
      <c r="F96">
        <v>296</v>
      </c>
      <c r="I96" t="s">
        <v>141</v>
      </c>
      <c r="J96">
        <v>0.54590000000000005</v>
      </c>
      <c r="L96" s="12" t="s">
        <v>339</v>
      </c>
      <c r="M96" s="112">
        <v>0.86099999999999999</v>
      </c>
    </row>
    <row r="97" spans="1:13" ht="15.75" thickBot="1">
      <c r="A97" t="str">
        <f t="shared" si="1"/>
        <v/>
      </c>
      <c r="B97" t="s">
        <v>132</v>
      </c>
      <c r="D97" t="s">
        <v>132</v>
      </c>
      <c r="E97">
        <v>0.7389</v>
      </c>
      <c r="F97">
        <v>90</v>
      </c>
      <c r="I97" t="s">
        <v>142</v>
      </c>
      <c r="J97">
        <v>0.58320000000000005</v>
      </c>
      <c r="L97" s="13" t="s">
        <v>417</v>
      </c>
      <c r="M97" s="113">
        <v>48</v>
      </c>
    </row>
    <row r="98" spans="1:13">
      <c r="A98" t="str">
        <f t="shared" si="1"/>
        <v/>
      </c>
      <c r="B98" t="s">
        <v>133</v>
      </c>
      <c r="D98" t="s">
        <v>133</v>
      </c>
      <c r="E98">
        <v>0.68420000000000003</v>
      </c>
      <c r="F98">
        <v>108</v>
      </c>
      <c r="I98" t="s">
        <v>144</v>
      </c>
      <c r="J98">
        <v>0.96719999999999995</v>
      </c>
      <c r="L98" s="632" t="s">
        <v>166</v>
      </c>
      <c r="M98" s="114">
        <v>0.85580000000000001</v>
      </c>
    </row>
    <row r="99" spans="1:13" ht="15.75" thickBot="1">
      <c r="A99" t="str">
        <f t="shared" si="1"/>
        <v/>
      </c>
      <c r="B99" s="412" t="s">
        <v>134</v>
      </c>
      <c r="D99" t="s">
        <v>134</v>
      </c>
      <c r="E99">
        <v>0.97719999999999996</v>
      </c>
      <c r="F99">
        <v>3</v>
      </c>
      <c r="I99" t="s">
        <v>434</v>
      </c>
      <c r="J99">
        <v>6.3100000000000003E-2</v>
      </c>
      <c r="L99" s="633"/>
      <c r="M99" s="115">
        <v>49</v>
      </c>
    </row>
    <row r="100" spans="1:13">
      <c r="A100" t="str">
        <f t="shared" si="1"/>
        <v/>
      </c>
      <c r="B100" t="s">
        <v>135</v>
      </c>
      <c r="D100" t="s">
        <v>135</v>
      </c>
      <c r="E100">
        <v>0.192</v>
      </c>
      <c r="F100">
        <v>285</v>
      </c>
      <c r="I100" t="s">
        <v>146</v>
      </c>
      <c r="J100">
        <v>0.11119999999999999</v>
      </c>
      <c r="L100" s="632" t="s">
        <v>365</v>
      </c>
      <c r="M100" s="116">
        <v>0.85570000000000002</v>
      </c>
    </row>
    <row r="101" spans="1:13" ht="15.75" thickBot="1">
      <c r="A101" t="str">
        <f t="shared" si="1"/>
        <v/>
      </c>
      <c r="B101" t="s">
        <v>136</v>
      </c>
      <c r="D101" t="s">
        <v>136</v>
      </c>
      <c r="E101">
        <v>0.70669999999999999</v>
      </c>
      <c r="F101">
        <v>103</v>
      </c>
      <c r="I101" t="s">
        <v>147</v>
      </c>
      <c r="J101">
        <v>0.26129999999999998</v>
      </c>
      <c r="L101" s="633"/>
      <c r="M101" s="117">
        <v>50</v>
      </c>
    </row>
    <row r="102" spans="1:13" ht="15.75" thickBot="1">
      <c r="A102" t="str">
        <f t="shared" si="1"/>
        <v/>
      </c>
      <c r="B102" t="s">
        <v>137</v>
      </c>
      <c r="D102" t="s">
        <v>137</v>
      </c>
      <c r="E102">
        <v>0.14080000000000001</v>
      </c>
      <c r="F102">
        <v>308</v>
      </c>
      <c r="I102" t="s">
        <v>148</v>
      </c>
      <c r="J102">
        <v>9.06E-2</v>
      </c>
      <c r="L102" s="10" t="s">
        <v>23</v>
      </c>
      <c r="M102" s="11" t="s">
        <v>383</v>
      </c>
    </row>
    <row r="103" spans="1:13">
      <c r="A103" t="str">
        <f t="shared" si="1"/>
        <v/>
      </c>
      <c r="B103" t="s">
        <v>138</v>
      </c>
      <c r="D103" t="s">
        <v>138</v>
      </c>
      <c r="E103">
        <v>0.1128</v>
      </c>
      <c r="F103">
        <v>318</v>
      </c>
      <c r="I103" t="s">
        <v>149</v>
      </c>
      <c r="J103">
        <v>0.93289999999999995</v>
      </c>
      <c r="L103" s="632" t="s">
        <v>47</v>
      </c>
      <c r="M103" s="118">
        <v>0.85470000000000002</v>
      </c>
    </row>
    <row r="104" spans="1:13" ht="15.75" thickBot="1">
      <c r="A104" t="str">
        <f t="shared" si="1"/>
        <v/>
      </c>
      <c r="B104" t="s">
        <v>139</v>
      </c>
      <c r="D104" t="s">
        <v>139</v>
      </c>
      <c r="E104">
        <v>0.31769999999999998</v>
      </c>
      <c r="F104">
        <v>225</v>
      </c>
      <c r="I104" t="s">
        <v>150</v>
      </c>
      <c r="J104">
        <v>0.43080000000000002</v>
      </c>
      <c r="L104" s="633"/>
      <c r="M104" s="119">
        <v>51</v>
      </c>
    </row>
    <row r="105" spans="1:13">
      <c r="A105" t="str">
        <f t="shared" si="1"/>
        <v/>
      </c>
      <c r="B105" t="s">
        <v>140</v>
      </c>
      <c r="D105" t="s">
        <v>140</v>
      </c>
      <c r="E105">
        <v>0.3911</v>
      </c>
      <c r="F105">
        <v>203</v>
      </c>
      <c r="I105" t="s">
        <v>151</v>
      </c>
      <c r="J105">
        <v>0.26390000000000002</v>
      </c>
      <c r="L105" s="12" t="s">
        <v>264</v>
      </c>
      <c r="M105" s="120">
        <v>0.84789999999999999</v>
      </c>
    </row>
    <row r="106" spans="1:13" ht="15.75" thickBot="1">
      <c r="A106" t="str">
        <f t="shared" si="1"/>
        <v/>
      </c>
      <c r="B106" t="s">
        <v>141</v>
      </c>
      <c r="D106" t="s">
        <v>141</v>
      </c>
      <c r="E106">
        <v>0.54590000000000005</v>
      </c>
      <c r="F106">
        <v>147</v>
      </c>
      <c r="I106" t="s">
        <v>152</v>
      </c>
      <c r="J106">
        <v>0.25119999999999998</v>
      </c>
      <c r="L106" s="13" t="s">
        <v>396</v>
      </c>
      <c r="M106" s="121">
        <v>52</v>
      </c>
    </row>
    <row r="107" spans="1:13">
      <c r="A107" t="str">
        <f t="shared" si="1"/>
        <v/>
      </c>
      <c r="B107" t="s">
        <v>142</v>
      </c>
      <c r="D107" t="s">
        <v>142</v>
      </c>
      <c r="E107">
        <v>0.58320000000000005</v>
      </c>
      <c r="F107">
        <v>136</v>
      </c>
      <c r="I107" t="s">
        <v>153</v>
      </c>
      <c r="J107">
        <v>0.91510000000000002</v>
      </c>
      <c r="L107" s="632" t="s">
        <v>270</v>
      </c>
      <c r="M107" s="122">
        <v>0.84489999999999998</v>
      </c>
    </row>
    <row r="108" spans="1:13" ht="15.75" thickBot="1">
      <c r="A108" t="str">
        <f t="shared" si="1"/>
        <v/>
      </c>
      <c r="B108" t="s">
        <v>143</v>
      </c>
      <c r="D108" t="s">
        <v>143</v>
      </c>
      <c r="E108">
        <v>0.24079999999999999</v>
      </c>
      <c r="F108">
        <v>261</v>
      </c>
      <c r="I108" t="s">
        <v>154</v>
      </c>
      <c r="J108">
        <v>0.59140000000000004</v>
      </c>
      <c r="L108" s="633"/>
      <c r="M108" s="123">
        <v>53</v>
      </c>
    </row>
    <row r="109" spans="1:13">
      <c r="A109" t="str">
        <f t="shared" si="1"/>
        <v/>
      </c>
      <c r="B109" s="410" t="s">
        <v>144</v>
      </c>
      <c r="D109" t="s">
        <v>144</v>
      </c>
      <c r="E109">
        <v>0.96719999999999995</v>
      </c>
      <c r="F109">
        <v>6</v>
      </c>
      <c r="I109" t="s">
        <v>155</v>
      </c>
      <c r="J109">
        <v>0.44469999999999998</v>
      </c>
      <c r="L109" s="632" t="s">
        <v>203</v>
      </c>
      <c r="M109" s="124">
        <v>0.83630000000000004</v>
      </c>
    </row>
    <row r="110" spans="1:13" ht="15.75" thickBot="1">
      <c r="A110" t="str">
        <f t="shared" si="1"/>
        <v>BAD</v>
      </c>
      <c r="B110" t="s">
        <v>145</v>
      </c>
      <c r="D110" t="s">
        <v>434</v>
      </c>
      <c r="E110">
        <v>6.3100000000000003E-2</v>
      </c>
      <c r="F110">
        <v>334</v>
      </c>
      <c r="I110" t="s">
        <v>156</v>
      </c>
      <c r="J110">
        <v>0.93089999999999995</v>
      </c>
      <c r="L110" s="633"/>
      <c r="M110" s="125">
        <v>54</v>
      </c>
    </row>
    <row r="111" spans="1:13">
      <c r="A111" t="str">
        <f t="shared" si="1"/>
        <v/>
      </c>
      <c r="B111" t="s">
        <v>146</v>
      </c>
      <c r="D111" t="s">
        <v>146</v>
      </c>
      <c r="E111">
        <v>0.11119999999999999</v>
      </c>
      <c r="F111">
        <v>319</v>
      </c>
      <c r="I111" t="s">
        <v>157</v>
      </c>
      <c r="J111">
        <v>0.29570000000000002</v>
      </c>
      <c r="L111" s="632" t="s">
        <v>125</v>
      </c>
      <c r="M111" s="126">
        <v>0.83509999999999995</v>
      </c>
    </row>
    <row r="112" spans="1:13" ht="15.75" thickBot="1">
      <c r="A112" t="str">
        <f t="shared" si="1"/>
        <v/>
      </c>
      <c r="B112" t="s">
        <v>147</v>
      </c>
      <c r="D112" t="s">
        <v>147</v>
      </c>
      <c r="E112">
        <v>0.26129999999999998</v>
      </c>
      <c r="F112">
        <v>249</v>
      </c>
      <c r="I112" t="s">
        <v>158</v>
      </c>
      <c r="J112">
        <v>0.2298</v>
      </c>
      <c r="L112" s="633"/>
      <c r="M112" s="127">
        <v>55</v>
      </c>
    </row>
    <row r="113" spans="1:13">
      <c r="A113" t="str">
        <f t="shared" si="1"/>
        <v/>
      </c>
      <c r="B113" t="s">
        <v>148</v>
      </c>
      <c r="D113" t="s">
        <v>148</v>
      </c>
      <c r="E113">
        <v>9.06E-2</v>
      </c>
      <c r="F113">
        <v>326</v>
      </c>
      <c r="I113" t="s">
        <v>159</v>
      </c>
      <c r="J113">
        <v>6.2399999999999997E-2</v>
      </c>
      <c r="L113" s="12" t="s">
        <v>191</v>
      </c>
      <c r="M113" s="128">
        <v>0.83340000000000003</v>
      </c>
    </row>
    <row r="114" spans="1:13" ht="15.75" thickBot="1">
      <c r="A114" t="str">
        <f t="shared" si="1"/>
        <v/>
      </c>
      <c r="B114" t="s">
        <v>149</v>
      </c>
      <c r="D114" t="s">
        <v>149</v>
      </c>
      <c r="E114">
        <v>0.93289999999999995</v>
      </c>
      <c r="F114">
        <v>13</v>
      </c>
      <c r="I114" t="s">
        <v>160</v>
      </c>
      <c r="J114">
        <v>0.21460000000000001</v>
      </c>
      <c r="L114" s="13" t="s">
        <v>416</v>
      </c>
      <c r="M114" s="129">
        <v>56</v>
      </c>
    </row>
    <row r="115" spans="1:13">
      <c r="A115" t="str">
        <f t="shared" si="1"/>
        <v/>
      </c>
      <c r="B115" t="s">
        <v>150</v>
      </c>
      <c r="D115" t="s">
        <v>150</v>
      </c>
      <c r="E115">
        <v>0.43080000000000002</v>
      </c>
      <c r="F115">
        <v>185</v>
      </c>
      <c r="I115" t="s">
        <v>161</v>
      </c>
      <c r="J115">
        <v>0.50590000000000002</v>
      </c>
      <c r="L115" s="632" t="s">
        <v>291</v>
      </c>
      <c r="M115" s="130">
        <v>0.83279999999999998</v>
      </c>
    </row>
    <row r="116" spans="1:13" ht="15.75" thickBot="1">
      <c r="A116" t="str">
        <f t="shared" si="1"/>
        <v/>
      </c>
      <c r="B116" t="s">
        <v>151</v>
      </c>
      <c r="D116" t="s">
        <v>151</v>
      </c>
      <c r="E116">
        <v>0.26390000000000002</v>
      </c>
      <c r="F116">
        <v>246</v>
      </c>
      <c r="I116" t="s">
        <v>162</v>
      </c>
      <c r="J116">
        <v>0.43140000000000001</v>
      </c>
      <c r="L116" s="633"/>
      <c r="M116" s="131">
        <v>57</v>
      </c>
    </row>
    <row r="117" spans="1:13">
      <c r="A117" t="str">
        <f t="shared" si="1"/>
        <v/>
      </c>
      <c r="B117" t="s">
        <v>152</v>
      </c>
      <c r="D117" t="s">
        <v>152</v>
      </c>
      <c r="E117">
        <v>0.25119999999999998</v>
      </c>
      <c r="F117">
        <v>254</v>
      </c>
      <c r="I117" t="s">
        <v>163</v>
      </c>
      <c r="J117">
        <v>0.76629999999999998</v>
      </c>
      <c r="L117" s="632" t="s">
        <v>278</v>
      </c>
      <c r="M117" s="132">
        <v>0.8276</v>
      </c>
    </row>
    <row r="118" spans="1:13" ht="15.75" thickBot="1">
      <c r="A118" t="str">
        <f t="shared" si="1"/>
        <v/>
      </c>
      <c r="B118" t="s">
        <v>153</v>
      </c>
      <c r="D118" t="s">
        <v>153</v>
      </c>
      <c r="E118">
        <v>0.91510000000000002</v>
      </c>
      <c r="F118">
        <v>22</v>
      </c>
      <c r="I118" t="s">
        <v>164</v>
      </c>
      <c r="J118">
        <v>0.50800000000000001</v>
      </c>
      <c r="L118" s="633"/>
      <c r="M118" s="133">
        <v>58</v>
      </c>
    </row>
    <row r="119" spans="1:13">
      <c r="A119" t="str">
        <f t="shared" si="1"/>
        <v/>
      </c>
      <c r="B119" t="s">
        <v>154</v>
      </c>
      <c r="D119" t="s">
        <v>154</v>
      </c>
      <c r="E119">
        <v>0.59140000000000004</v>
      </c>
      <c r="F119">
        <v>135</v>
      </c>
      <c r="I119" t="s">
        <v>165</v>
      </c>
      <c r="J119">
        <v>0.15540000000000001</v>
      </c>
      <c r="L119" s="12" t="s">
        <v>376</v>
      </c>
      <c r="M119" s="136">
        <v>0.82609999999999995</v>
      </c>
    </row>
    <row r="120" spans="1:13" ht="15.75" thickBot="1">
      <c r="A120" t="str">
        <f t="shared" si="1"/>
        <v/>
      </c>
      <c r="B120" t="s">
        <v>155</v>
      </c>
      <c r="D120" t="s">
        <v>155</v>
      </c>
      <c r="E120">
        <v>0.44469999999999998</v>
      </c>
      <c r="F120">
        <v>182</v>
      </c>
      <c r="I120" t="s">
        <v>166</v>
      </c>
      <c r="J120">
        <v>0.85580000000000001</v>
      </c>
      <c r="L120" s="13" t="s">
        <v>410</v>
      </c>
      <c r="M120" s="137">
        <v>59</v>
      </c>
    </row>
    <row r="121" spans="1:13">
      <c r="A121" t="str">
        <f t="shared" si="1"/>
        <v/>
      </c>
      <c r="B121" t="s">
        <v>156</v>
      </c>
      <c r="D121" t="s">
        <v>156</v>
      </c>
      <c r="E121">
        <v>0.93089999999999995</v>
      </c>
      <c r="F121">
        <v>14</v>
      </c>
      <c r="I121" t="s">
        <v>167</v>
      </c>
      <c r="J121">
        <v>0.76619999999999999</v>
      </c>
      <c r="L121" s="12" t="s">
        <v>200</v>
      </c>
      <c r="M121" s="138">
        <v>0.82340000000000002</v>
      </c>
    </row>
    <row r="122" spans="1:13" ht="15.75" thickBot="1">
      <c r="A122" t="str">
        <f t="shared" si="1"/>
        <v/>
      </c>
      <c r="B122" t="s">
        <v>157</v>
      </c>
      <c r="D122" t="s">
        <v>157</v>
      </c>
      <c r="E122">
        <v>0.29570000000000002</v>
      </c>
      <c r="F122">
        <v>233</v>
      </c>
      <c r="I122" t="s">
        <v>168</v>
      </c>
      <c r="J122">
        <v>0.46500000000000002</v>
      </c>
      <c r="L122" s="13" t="s">
        <v>423</v>
      </c>
      <c r="M122" s="139">
        <v>60</v>
      </c>
    </row>
    <row r="123" spans="1:13">
      <c r="A123" t="str">
        <f t="shared" si="1"/>
        <v/>
      </c>
      <c r="B123" t="s">
        <v>158</v>
      </c>
      <c r="D123" t="s">
        <v>158</v>
      </c>
      <c r="E123">
        <v>0.2298</v>
      </c>
      <c r="F123">
        <v>266</v>
      </c>
      <c r="I123" t="s">
        <v>170</v>
      </c>
      <c r="J123">
        <v>0.11459999999999999</v>
      </c>
      <c r="L123" s="12" t="s">
        <v>37</v>
      </c>
      <c r="M123" s="140">
        <v>0.82279999999999998</v>
      </c>
    </row>
    <row r="124" spans="1:13" ht="15.75" thickBot="1">
      <c r="A124" t="str">
        <f t="shared" si="1"/>
        <v/>
      </c>
      <c r="B124" t="s">
        <v>159</v>
      </c>
      <c r="D124" t="s">
        <v>159</v>
      </c>
      <c r="E124">
        <v>6.2399999999999997E-2</v>
      </c>
      <c r="F124">
        <v>335</v>
      </c>
      <c r="I124" t="s">
        <v>172</v>
      </c>
      <c r="J124">
        <v>0.80910000000000004</v>
      </c>
      <c r="L124" s="13" t="s">
        <v>425</v>
      </c>
      <c r="M124" s="141">
        <v>61</v>
      </c>
    </row>
    <row r="125" spans="1:13">
      <c r="A125" t="str">
        <f t="shared" si="1"/>
        <v/>
      </c>
      <c r="B125" t="s">
        <v>160</v>
      </c>
      <c r="D125" t="s">
        <v>160</v>
      </c>
      <c r="E125">
        <v>0.21460000000000001</v>
      </c>
      <c r="F125">
        <v>276</v>
      </c>
      <c r="I125" t="s">
        <v>173</v>
      </c>
      <c r="J125">
        <v>0.27279999999999999</v>
      </c>
      <c r="L125" s="12" t="s">
        <v>122</v>
      </c>
      <c r="M125" s="142">
        <v>0.81869999999999998</v>
      </c>
    </row>
    <row r="126" spans="1:13" ht="15.75" thickBot="1">
      <c r="A126" t="str">
        <f t="shared" si="1"/>
        <v/>
      </c>
      <c r="B126" t="s">
        <v>161</v>
      </c>
      <c r="D126" t="s">
        <v>161</v>
      </c>
      <c r="E126">
        <v>0.50590000000000002</v>
      </c>
      <c r="F126">
        <v>164</v>
      </c>
      <c r="I126" t="s">
        <v>174</v>
      </c>
      <c r="J126">
        <v>0.46350000000000002</v>
      </c>
      <c r="L126" s="13" t="s">
        <v>405</v>
      </c>
      <c r="M126" s="143">
        <v>62</v>
      </c>
    </row>
    <row r="127" spans="1:13">
      <c r="A127" t="str">
        <f t="shared" si="1"/>
        <v/>
      </c>
      <c r="B127" t="s">
        <v>162</v>
      </c>
      <c r="D127" t="s">
        <v>162</v>
      </c>
      <c r="E127">
        <v>0.43140000000000001</v>
      </c>
      <c r="F127">
        <v>184</v>
      </c>
      <c r="I127" t="s">
        <v>176</v>
      </c>
      <c r="J127">
        <v>0.1517</v>
      </c>
      <c r="L127" s="632" t="s">
        <v>181</v>
      </c>
      <c r="M127" s="144">
        <v>0.81589999999999996</v>
      </c>
    </row>
    <row r="128" spans="1:13" ht="15.75" thickBot="1">
      <c r="A128" t="str">
        <f t="shared" si="1"/>
        <v/>
      </c>
      <c r="B128" t="s">
        <v>163</v>
      </c>
      <c r="D128" t="s">
        <v>163</v>
      </c>
      <c r="E128">
        <v>0.76629999999999998</v>
      </c>
      <c r="F128">
        <v>78</v>
      </c>
      <c r="I128" t="s">
        <v>177</v>
      </c>
      <c r="J128">
        <v>0.31900000000000001</v>
      </c>
      <c r="L128" s="633"/>
      <c r="M128" s="145">
        <v>63</v>
      </c>
    </row>
    <row r="129" spans="1:13">
      <c r="A129" t="str">
        <f t="shared" si="1"/>
        <v/>
      </c>
      <c r="B129" t="s">
        <v>164</v>
      </c>
      <c r="D129" t="s">
        <v>164</v>
      </c>
      <c r="E129">
        <v>0.50800000000000001</v>
      </c>
      <c r="F129">
        <v>161</v>
      </c>
      <c r="I129" t="s">
        <v>428</v>
      </c>
      <c r="J129">
        <v>0.54300000000000004</v>
      </c>
      <c r="L129" s="12" t="s">
        <v>172</v>
      </c>
      <c r="M129" s="146">
        <v>0.80910000000000004</v>
      </c>
    </row>
    <row r="130" spans="1:13" ht="15.75" thickBot="1">
      <c r="A130" t="str">
        <f t="shared" si="1"/>
        <v/>
      </c>
      <c r="B130" t="s">
        <v>165</v>
      </c>
      <c r="D130" t="s">
        <v>165</v>
      </c>
      <c r="E130">
        <v>0.15540000000000001</v>
      </c>
      <c r="F130">
        <v>303</v>
      </c>
      <c r="I130" t="s">
        <v>179</v>
      </c>
      <c r="J130">
        <v>0.18790000000000001</v>
      </c>
      <c r="L130" s="13" t="s">
        <v>424</v>
      </c>
      <c r="M130" s="147">
        <v>64</v>
      </c>
    </row>
    <row r="131" spans="1:13">
      <c r="A131" t="str">
        <f t="shared" ref="A131:A194" si="2">IF(B131=D131,"","BAD")</f>
        <v/>
      </c>
      <c r="B131" t="s">
        <v>166</v>
      </c>
      <c r="D131" t="s">
        <v>166</v>
      </c>
      <c r="E131">
        <v>0.85580000000000001</v>
      </c>
      <c r="F131">
        <v>49</v>
      </c>
      <c r="I131" t="s">
        <v>180</v>
      </c>
      <c r="J131">
        <v>0.54969999999999997</v>
      </c>
      <c r="L131" s="12" t="s">
        <v>312</v>
      </c>
      <c r="M131" s="148">
        <v>0.80859999999999999</v>
      </c>
    </row>
    <row r="132" spans="1:13" ht="15.75" thickBot="1">
      <c r="A132" t="str">
        <f t="shared" si="2"/>
        <v/>
      </c>
      <c r="B132" t="s">
        <v>167</v>
      </c>
      <c r="D132" t="s">
        <v>167</v>
      </c>
      <c r="E132">
        <v>0.76619999999999999</v>
      </c>
      <c r="F132">
        <v>79</v>
      </c>
      <c r="I132" t="s">
        <v>181</v>
      </c>
      <c r="J132">
        <v>0.81589999999999996</v>
      </c>
      <c r="L132" s="13" t="s">
        <v>421</v>
      </c>
      <c r="M132" s="149">
        <v>65</v>
      </c>
    </row>
    <row r="133" spans="1:13">
      <c r="A133" t="str">
        <f t="shared" si="2"/>
        <v/>
      </c>
      <c r="B133" t="s">
        <v>168</v>
      </c>
      <c r="D133" t="s">
        <v>168</v>
      </c>
      <c r="E133">
        <v>0.46500000000000002</v>
      </c>
      <c r="F133">
        <v>174</v>
      </c>
      <c r="I133" t="s">
        <v>182</v>
      </c>
      <c r="J133">
        <v>0.71140000000000003</v>
      </c>
      <c r="L133" s="12" t="s">
        <v>250</v>
      </c>
      <c r="M133" s="150">
        <v>0.79630000000000001</v>
      </c>
    </row>
    <row r="134" spans="1:13" ht="15.75" thickBot="1">
      <c r="A134" t="str">
        <f t="shared" si="2"/>
        <v/>
      </c>
      <c r="B134" t="s">
        <v>169</v>
      </c>
      <c r="D134" t="s">
        <v>169</v>
      </c>
      <c r="E134">
        <v>0.31069999999999998</v>
      </c>
      <c r="F134">
        <v>227</v>
      </c>
      <c r="I134" t="s">
        <v>183</v>
      </c>
      <c r="J134">
        <v>0.70699999999999996</v>
      </c>
      <c r="L134" s="13" t="s">
        <v>404</v>
      </c>
      <c r="M134" s="151">
        <v>66</v>
      </c>
    </row>
    <row r="135" spans="1:13">
      <c r="A135" t="str">
        <f t="shared" si="2"/>
        <v/>
      </c>
      <c r="B135" t="s">
        <v>170</v>
      </c>
      <c r="D135" t="s">
        <v>170</v>
      </c>
      <c r="E135">
        <v>0.11459999999999999</v>
      </c>
      <c r="F135">
        <v>317</v>
      </c>
      <c r="I135" t="s">
        <v>185</v>
      </c>
      <c r="J135">
        <v>0.87309999999999999</v>
      </c>
      <c r="L135" s="632" t="s">
        <v>53</v>
      </c>
      <c r="M135" s="406">
        <v>0.79600000000000004</v>
      </c>
    </row>
    <row r="136" spans="1:13" ht="15.75" thickBot="1">
      <c r="A136" t="str">
        <f t="shared" si="2"/>
        <v/>
      </c>
      <c r="B136" t="s">
        <v>171</v>
      </c>
      <c r="D136" t="s">
        <v>171</v>
      </c>
      <c r="E136">
        <v>8.2799999999999999E-2</v>
      </c>
      <c r="F136">
        <v>329</v>
      </c>
      <c r="I136" t="s">
        <v>186</v>
      </c>
      <c r="J136">
        <v>6.1699999999999998E-2</v>
      </c>
      <c r="L136" s="633"/>
      <c r="M136" s="407">
        <v>67</v>
      </c>
    </row>
    <row r="137" spans="1:13">
      <c r="A137" t="str">
        <f t="shared" si="2"/>
        <v/>
      </c>
      <c r="B137" t="s">
        <v>172</v>
      </c>
      <c r="D137" t="s">
        <v>172</v>
      </c>
      <c r="E137">
        <v>0.80910000000000004</v>
      </c>
      <c r="F137">
        <v>64</v>
      </c>
      <c r="I137" t="s">
        <v>187</v>
      </c>
      <c r="J137">
        <v>0.17810000000000001</v>
      </c>
      <c r="L137" s="632" t="s">
        <v>190</v>
      </c>
      <c r="M137" s="152">
        <v>0.79410000000000003</v>
      </c>
    </row>
    <row r="138" spans="1:13" ht="15.75" thickBot="1">
      <c r="A138" t="str">
        <f t="shared" si="2"/>
        <v/>
      </c>
      <c r="B138" t="s">
        <v>173</v>
      </c>
      <c r="D138" t="s">
        <v>173</v>
      </c>
      <c r="E138">
        <v>0.27279999999999999</v>
      </c>
      <c r="F138">
        <v>239</v>
      </c>
      <c r="I138" t="s">
        <v>188</v>
      </c>
      <c r="J138">
        <v>0.36730000000000002</v>
      </c>
      <c r="L138" s="633"/>
      <c r="M138" s="153">
        <v>68</v>
      </c>
    </row>
    <row r="139" spans="1:13">
      <c r="A139" t="str">
        <f t="shared" si="2"/>
        <v/>
      </c>
      <c r="B139" t="s">
        <v>174</v>
      </c>
      <c r="D139" t="s">
        <v>174</v>
      </c>
      <c r="E139">
        <v>0.46350000000000002</v>
      </c>
      <c r="F139">
        <v>177</v>
      </c>
      <c r="I139" t="s">
        <v>189</v>
      </c>
      <c r="J139">
        <v>0.89549999999999996</v>
      </c>
      <c r="L139" s="632" t="s">
        <v>218</v>
      </c>
      <c r="M139" s="154">
        <v>0.79379999999999995</v>
      </c>
    </row>
    <row r="140" spans="1:13" ht="15.75" thickBot="1">
      <c r="A140" t="str">
        <f t="shared" si="2"/>
        <v>BAD</v>
      </c>
      <c r="B140" t="s">
        <v>175</v>
      </c>
      <c r="D140" t="s">
        <v>429</v>
      </c>
      <c r="E140">
        <v>0.26200000000000001</v>
      </c>
      <c r="F140">
        <v>248</v>
      </c>
      <c r="I140" t="s">
        <v>190</v>
      </c>
      <c r="J140">
        <v>0.79410000000000003</v>
      </c>
      <c r="L140" s="633"/>
      <c r="M140" s="155">
        <v>69</v>
      </c>
    </row>
    <row r="141" spans="1:13">
      <c r="A141" t="str">
        <f t="shared" si="2"/>
        <v/>
      </c>
      <c r="B141" t="s">
        <v>176</v>
      </c>
      <c r="D141" t="s">
        <v>176</v>
      </c>
      <c r="E141">
        <v>0.1517</v>
      </c>
      <c r="F141">
        <v>306</v>
      </c>
      <c r="I141" t="s">
        <v>191</v>
      </c>
      <c r="J141">
        <v>0.83340000000000003</v>
      </c>
      <c r="L141" s="632" t="s">
        <v>205</v>
      </c>
      <c r="M141" s="156">
        <v>0.79069999999999996</v>
      </c>
    </row>
    <row r="142" spans="1:13" ht="15.75" thickBot="1">
      <c r="A142" t="str">
        <f t="shared" si="2"/>
        <v/>
      </c>
      <c r="B142" t="s">
        <v>177</v>
      </c>
      <c r="D142" t="s">
        <v>177</v>
      </c>
      <c r="E142">
        <v>0.31900000000000001</v>
      </c>
      <c r="F142">
        <v>223</v>
      </c>
      <c r="I142" t="s">
        <v>192</v>
      </c>
      <c r="J142">
        <v>0.48880000000000001</v>
      </c>
      <c r="L142" s="633"/>
      <c r="M142" s="157">
        <v>70</v>
      </c>
    </row>
    <row r="143" spans="1:13">
      <c r="A143" t="str">
        <f t="shared" si="2"/>
        <v>BAD</v>
      </c>
      <c r="B143" t="s">
        <v>178</v>
      </c>
      <c r="D143" t="s">
        <v>428</v>
      </c>
      <c r="E143">
        <v>0.54300000000000004</v>
      </c>
      <c r="F143">
        <v>148</v>
      </c>
      <c r="I143" t="s">
        <v>193</v>
      </c>
      <c r="J143">
        <v>9.1200000000000003E-2</v>
      </c>
      <c r="L143" s="12" t="s">
        <v>362</v>
      </c>
      <c r="M143" s="158">
        <v>0.78700000000000003</v>
      </c>
    </row>
    <row r="144" spans="1:13" ht="15.75" thickBot="1">
      <c r="A144" t="str">
        <f t="shared" si="2"/>
        <v/>
      </c>
      <c r="B144" t="s">
        <v>179</v>
      </c>
      <c r="D144" t="s">
        <v>179</v>
      </c>
      <c r="E144">
        <v>0.18790000000000001</v>
      </c>
      <c r="F144">
        <v>286</v>
      </c>
      <c r="I144" t="s">
        <v>194</v>
      </c>
      <c r="J144">
        <v>0.78149999999999997</v>
      </c>
      <c r="L144" s="13" t="s">
        <v>419</v>
      </c>
      <c r="M144" s="159">
        <v>71</v>
      </c>
    </row>
    <row r="145" spans="1:13">
      <c r="A145" t="str">
        <f t="shared" si="2"/>
        <v/>
      </c>
      <c r="B145" t="s">
        <v>180</v>
      </c>
      <c r="D145" t="s">
        <v>180</v>
      </c>
      <c r="E145">
        <v>0.54969999999999997</v>
      </c>
      <c r="F145">
        <v>146</v>
      </c>
      <c r="I145" t="s">
        <v>195</v>
      </c>
      <c r="J145">
        <v>0.6119</v>
      </c>
      <c r="L145" s="632" t="s">
        <v>245</v>
      </c>
      <c r="M145" s="160">
        <v>0.7843</v>
      </c>
    </row>
    <row r="146" spans="1:13" ht="15.75" thickBot="1">
      <c r="A146" t="str">
        <f t="shared" si="2"/>
        <v/>
      </c>
      <c r="B146" t="s">
        <v>181</v>
      </c>
      <c r="D146" t="s">
        <v>181</v>
      </c>
      <c r="E146">
        <v>0.81589999999999996</v>
      </c>
      <c r="F146">
        <v>63</v>
      </c>
      <c r="I146" t="s">
        <v>197</v>
      </c>
      <c r="J146">
        <v>0.61460000000000004</v>
      </c>
      <c r="L146" s="633"/>
      <c r="M146" s="161">
        <v>72</v>
      </c>
    </row>
    <row r="147" spans="1:13">
      <c r="A147" t="str">
        <f t="shared" si="2"/>
        <v/>
      </c>
      <c r="B147" t="s">
        <v>182</v>
      </c>
      <c r="D147" t="s">
        <v>182</v>
      </c>
      <c r="E147">
        <v>0.71140000000000003</v>
      </c>
      <c r="F147">
        <v>101</v>
      </c>
      <c r="I147" t="s">
        <v>198</v>
      </c>
      <c r="J147">
        <v>0.48320000000000002</v>
      </c>
      <c r="L147" s="632" t="s">
        <v>194</v>
      </c>
      <c r="M147" s="164">
        <v>0.78149999999999997</v>
      </c>
    </row>
    <row r="148" spans="1:13" ht="15.75" thickBot="1">
      <c r="A148" t="str">
        <f t="shared" si="2"/>
        <v/>
      </c>
      <c r="B148" t="s">
        <v>183</v>
      </c>
      <c r="D148" t="s">
        <v>183</v>
      </c>
      <c r="E148">
        <v>0.70699999999999996</v>
      </c>
      <c r="F148">
        <v>102</v>
      </c>
      <c r="I148" t="s">
        <v>199</v>
      </c>
      <c r="J148">
        <v>0.9083</v>
      </c>
      <c r="L148" s="633"/>
      <c r="M148" s="165">
        <v>73</v>
      </c>
    </row>
    <row r="149" spans="1:13">
      <c r="A149" t="str">
        <f t="shared" si="2"/>
        <v/>
      </c>
      <c r="B149" t="s">
        <v>184</v>
      </c>
      <c r="D149" t="s">
        <v>184</v>
      </c>
      <c r="E149">
        <v>0.33300000000000002</v>
      </c>
      <c r="F149">
        <v>217</v>
      </c>
      <c r="I149" t="s">
        <v>200</v>
      </c>
      <c r="J149">
        <v>0.82340000000000002</v>
      </c>
      <c r="L149" s="632" t="s">
        <v>288</v>
      </c>
      <c r="M149" s="166">
        <v>0.78120000000000001</v>
      </c>
    </row>
    <row r="150" spans="1:13" ht="15.75" thickBot="1">
      <c r="A150" t="str">
        <f t="shared" si="2"/>
        <v/>
      </c>
      <c r="B150" t="s">
        <v>185</v>
      </c>
      <c r="D150" t="s">
        <v>185</v>
      </c>
      <c r="E150">
        <v>0.87309999999999999</v>
      </c>
      <c r="F150">
        <v>42</v>
      </c>
      <c r="I150" t="s">
        <v>201</v>
      </c>
      <c r="J150">
        <v>0.29480000000000001</v>
      </c>
      <c r="L150" s="633"/>
      <c r="M150" s="167">
        <v>74</v>
      </c>
    </row>
    <row r="151" spans="1:13">
      <c r="A151" t="str">
        <f t="shared" si="2"/>
        <v/>
      </c>
      <c r="B151" t="s">
        <v>186</v>
      </c>
      <c r="D151" t="s">
        <v>186</v>
      </c>
      <c r="E151">
        <v>6.1699999999999998E-2</v>
      </c>
      <c r="F151">
        <v>336</v>
      </c>
      <c r="I151" t="s">
        <v>202</v>
      </c>
      <c r="J151">
        <v>0.54159999999999997</v>
      </c>
      <c r="L151" s="12" t="s">
        <v>112</v>
      </c>
      <c r="M151" s="168">
        <v>0.77049999999999996</v>
      </c>
    </row>
    <row r="152" spans="1:13" ht="15.75" thickBot="1">
      <c r="A152" t="str">
        <f t="shared" si="2"/>
        <v/>
      </c>
      <c r="B152" t="s">
        <v>187</v>
      </c>
      <c r="D152" t="s">
        <v>187</v>
      </c>
      <c r="E152">
        <v>0.17810000000000001</v>
      </c>
      <c r="F152">
        <v>295</v>
      </c>
      <c r="I152" t="s">
        <v>203</v>
      </c>
      <c r="J152">
        <v>0.83630000000000004</v>
      </c>
      <c r="L152" s="13" t="s">
        <v>408</v>
      </c>
      <c r="M152" s="169">
        <v>75</v>
      </c>
    </row>
    <row r="153" spans="1:13" ht="15.75" thickBot="1">
      <c r="A153" t="str">
        <f t="shared" si="2"/>
        <v/>
      </c>
      <c r="B153" t="s">
        <v>188</v>
      </c>
      <c r="D153" t="s">
        <v>188</v>
      </c>
      <c r="E153">
        <v>0.36730000000000002</v>
      </c>
      <c r="F153">
        <v>206</v>
      </c>
      <c r="I153" t="s">
        <v>204</v>
      </c>
      <c r="J153">
        <v>0.91400000000000003</v>
      </c>
      <c r="L153" s="10" t="s">
        <v>23</v>
      </c>
      <c r="M153" s="11" t="s">
        <v>383</v>
      </c>
    </row>
    <row r="154" spans="1:13">
      <c r="A154" t="str">
        <f t="shared" si="2"/>
        <v/>
      </c>
      <c r="B154" t="s">
        <v>189</v>
      </c>
      <c r="D154" t="s">
        <v>189</v>
      </c>
      <c r="E154">
        <v>0.89549999999999996</v>
      </c>
      <c r="F154">
        <v>34</v>
      </c>
      <c r="I154" t="s">
        <v>205</v>
      </c>
      <c r="J154">
        <v>0.79069999999999996</v>
      </c>
      <c r="L154" s="632" t="s">
        <v>315</v>
      </c>
      <c r="M154" s="170">
        <v>0.77</v>
      </c>
    </row>
    <row r="155" spans="1:13" ht="15.75" thickBot="1">
      <c r="A155" t="str">
        <f t="shared" si="2"/>
        <v/>
      </c>
      <c r="B155" t="s">
        <v>190</v>
      </c>
      <c r="D155" t="s">
        <v>190</v>
      </c>
      <c r="E155">
        <v>0.79410000000000003</v>
      </c>
      <c r="F155">
        <v>68</v>
      </c>
      <c r="I155" t="s">
        <v>206</v>
      </c>
      <c r="J155">
        <v>1.89E-2</v>
      </c>
      <c r="L155" s="633"/>
      <c r="M155" s="171">
        <v>76</v>
      </c>
    </row>
    <row r="156" spans="1:13">
      <c r="A156" t="str">
        <f t="shared" si="2"/>
        <v/>
      </c>
      <c r="B156" t="s">
        <v>191</v>
      </c>
      <c r="D156" t="s">
        <v>191</v>
      </c>
      <c r="E156">
        <v>0.83340000000000003</v>
      </c>
      <c r="F156">
        <v>56</v>
      </c>
      <c r="I156" t="s">
        <v>207</v>
      </c>
      <c r="J156">
        <v>0.91</v>
      </c>
      <c r="L156" s="12" t="s">
        <v>40</v>
      </c>
      <c r="M156" s="172">
        <v>0.76770000000000005</v>
      </c>
    </row>
    <row r="157" spans="1:13" ht="15.75" thickBot="1">
      <c r="A157" t="str">
        <f t="shared" si="2"/>
        <v/>
      </c>
      <c r="B157" t="s">
        <v>192</v>
      </c>
      <c r="D157" t="s">
        <v>192</v>
      </c>
      <c r="E157">
        <v>0.48880000000000001</v>
      </c>
      <c r="F157">
        <v>165</v>
      </c>
      <c r="I157" t="s">
        <v>208</v>
      </c>
      <c r="J157">
        <v>0.67910000000000004</v>
      </c>
      <c r="L157" s="13" t="s">
        <v>395</v>
      </c>
      <c r="M157" s="173">
        <v>77</v>
      </c>
    </row>
    <row r="158" spans="1:13">
      <c r="A158" t="str">
        <f t="shared" si="2"/>
        <v/>
      </c>
      <c r="B158" t="s">
        <v>193</v>
      </c>
      <c r="D158" t="s">
        <v>193</v>
      </c>
      <c r="E158">
        <v>9.1200000000000003E-2</v>
      </c>
      <c r="F158">
        <v>324</v>
      </c>
      <c r="I158" t="s">
        <v>209</v>
      </c>
      <c r="J158">
        <v>0.27060000000000001</v>
      </c>
      <c r="L158" s="12" t="s">
        <v>163</v>
      </c>
      <c r="M158" s="174">
        <v>0.76629999999999998</v>
      </c>
    </row>
    <row r="159" spans="1:13" ht="15.75" thickBot="1">
      <c r="A159" t="str">
        <f t="shared" si="2"/>
        <v/>
      </c>
      <c r="B159" t="s">
        <v>194</v>
      </c>
      <c r="D159" t="s">
        <v>194</v>
      </c>
      <c r="E159">
        <v>0.78149999999999997</v>
      </c>
      <c r="F159">
        <v>73</v>
      </c>
      <c r="I159" t="s">
        <v>210</v>
      </c>
      <c r="J159">
        <v>0.62519999999999998</v>
      </c>
      <c r="L159" s="13" t="s">
        <v>398</v>
      </c>
      <c r="M159" s="175">
        <v>78</v>
      </c>
    </row>
    <row r="160" spans="1:13">
      <c r="A160" t="str">
        <f t="shared" si="2"/>
        <v/>
      </c>
      <c r="B160" t="s">
        <v>195</v>
      </c>
      <c r="D160" t="s">
        <v>195</v>
      </c>
      <c r="E160">
        <v>0.6119</v>
      </c>
      <c r="F160">
        <v>128</v>
      </c>
      <c r="I160" t="s">
        <v>211</v>
      </c>
      <c r="J160">
        <v>0.41199999999999998</v>
      </c>
      <c r="L160" s="632" t="s">
        <v>167</v>
      </c>
      <c r="M160" s="176">
        <v>0.76619999999999999</v>
      </c>
    </row>
    <row r="161" spans="1:13" ht="15.75" thickBot="1">
      <c r="A161" t="str">
        <f t="shared" si="2"/>
        <v/>
      </c>
      <c r="B161" t="s">
        <v>196</v>
      </c>
      <c r="D161" t="s">
        <v>196</v>
      </c>
      <c r="E161">
        <v>0.24590000000000001</v>
      </c>
      <c r="F161">
        <v>257</v>
      </c>
      <c r="I161" t="s">
        <v>212</v>
      </c>
      <c r="J161">
        <v>0.17899999999999999</v>
      </c>
      <c r="L161" s="633"/>
      <c r="M161" s="177">
        <v>79</v>
      </c>
    </row>
    <row r="162" spans="1:13">
      <c r="A162" t="str">
        <f t="shared" si="2"/>
        <v/>
      </c>
      <c r="B162" t="s">
        <v>197</v>
      </c>
      <c r="D162" t="s">
        <v>197</v>
      </c>
      <c r="E162">
        <v>0.61460000000000004</v>
      </c>
      <c r="F162">
        <v>126</v>
      </c>
      <c r="I162" t="s">
        <v>213</v>
      </c>
      <c r="J162">
        <v>0.62119999999999997</v>
      </c>
      <c r="L162" s="632" t="s">
        <v>268</v>
      </c>
      <c r="M162" s="178">
        <v>0.76600000000000001</v>
      </c>
    </row>
    <row r="163" spans="1:13" ht="15.75" thickBot="1">
      <c r="A163" t="str">
        <f t="shared" si="2"/>
        <v/>
      </c>
      <c r="B163" t="s">
        <v>198</v>
      </c>
      <c r="D163" t="s">
        <v>198</v>
      </c>
      <c r="E163">
        <v>0.48320000000000002</v>
      </c>
      <c r="F163">
        <v>167</v>
      </c>
      <c r="I163" t="s">
        <v>214</v>
      </c>
      <c r="J163">
        <v>0.40529999999999999</v>
      </c>
      <c r="L163" s="633"/>
      <c r="M163" s="179">
        <v>80</v>
      </c>
    </row>
    <row r="164" spans="1:13">
      <c r="A164" t="str">
        <f t="shared" si="2"/>
        <v/>
      </c>
      <c r="B164" t="s">
        <v>199</v>
      </c>
      <c r="D164" t="s">
        <v>199</v>
      </c>
      <c r="E164">
        <v>0.9083</v>
      </c>
      <c r="F164">
        <v>28</v>
      </c>
      <c r="I164" t="s">
        <v>215</v>
      </c>
      <c r="J164">
        <v>0.2717</v>
      </c>
      <c r="L164" s="632" t="s">
        <v>314</v>
      </c>
      <c r="M164" s="180">
        <v>0.76439999999999997</v>
      </c>
    </row>
    <row r="165" spans="1:13" ht="15.75" thickBot="1">
      <c r="A165" t="str">
        <f t="shared" si="2"/>
        <v/>
      </c>
      <c r="B165" t="s">
        <v>200</v>
      </c>
      <c r="D165" t="s">
        <v>200</v>
      </c>
      <c r="E165">
        <v>0.82340000000000002</v>
      </c>
      <c r="F165">
        <v>60</v>
      </c>
      <c r="I165" t="s">
        <v>217</v>
      </c>
      <c r="J165">
        <v>0.63990000000000002</v>
      </c>
      <c r="L165" s="633"/>
      <c r="M165" s="181">
        <v>81</v>
      </c>
    </row>
    <row r="166" spans="1:13">
      <c r="A166" t="str">
        <f t="shared" si="2"/>
        <v/>
      </c>
      <c r="B166" t="s">
        <v>201</v>
      </c>
      <c r="D166" t="s">
        <v>201</v>
      </c>
      <c r="E166">
        <v>0.29480000000000001</v>
      </c>
      <c r="F166">
        <v>234</v>
      </c>
      <c r="I166" t="s">
        <v>218</v>
      </c>
      <c r="J166">
        <v>0.79379999999999995</v>
      </c>
      <c r="L166" s="12" t="s">
        <v>230</v>
      </c>
      <c r="M166" s="182">
        <v>0.76270000000000004</v>
      </c>
    </row>
    <row r="167" spans="1:13" ht="15.75" thickBot="1">
      <c r="A167" t="str">
        <f t="shared" si="2"/>
        <v/>
      </c>
      <c r="B167" t="s">
        <v>202</v>
      </c>
      <c r="D167" t="s">
        <v>202</v>
      </c>
      <c r="E167">
        <v>0.54159999999999997</v>
      </c>
      <c r="F167">
        <v>149</v>
      </c>
      <c r="I167" t="s">
        <v>219</v>
      </c>
      <c r="J167">
        <v>0.245</v>
      </c>
      <c r="L167" s="13" t="s">
        <v>412</v>
      </c>
      <c r="M167" s="183">
        <v>82</v>
      </c>
    </row>
    <row r="168" spans="1:13">
      <c r="A168" t="str">
        <f t="shared" si="2"/>
        <v/>
      </c>
      <c r="B168" t="s">
        <v>203</v>
      </c>
      <c r="D168" t="s">
        <v>203</v>
      </c>
      <c r="E168">
        <v>0.83630000000000004</v>
      </c>
      <c r="F168">
        <v>54</v>
      </c>
      <c r="I168" t="s">
        <v>220</v>
      </c>
      <c r="J168">
        <v>0.64559999999999995</v>
      </c>
      <c r="L168" s="632" t="s">
        <v>354</v>
      </c>
      <c r="M168" s="184">
        <v>0.76180000000000003</v>
      </c>
    </row>
    <row r="169" spans="1:13" ht="15.75" thickBot="1">
      <c r="A169" t="str">
        <f t="shared" si="2"/>
        <v/>
      </c>
      <c r="B169" t="s">
        <v>204</v>
      </c>
      <c r="D169" t="s">
        <v>204</v>
      </c>
      <c r="E169">
        <v>0.91400000000000003</v>
      </c>
      <c r="F169">
        <v>23</v>
      </c>
      <c r="I169" t="s">
        <v>221</v>
      </c>
      <c r="J169">
        <v>0.16930000000000001</v>
      </c>
      <c r="L169" s="633"/>
      <c r="M169" s="185">
        <v>83</v>
      </c>
    </row>
    <row r="170" spans="1:13">
      <c r="A170" t="str">
        <f t="shared" si="2"/>
        <v/>
      </c>
      <c r="B170" t="s">
        <v>205</v>
      </c>
      <c r="D170" t="s">
        <v>205</v>
      </c>
      <c r="E170">
        <v>0.79069999999999996</v>
      </c>
      <c r="F170">
        <v>70</v>
      </c>
      <c r="I170" t="s">
        <v>222</v>
      </c>
      <c r="J170">
        <v>0.65080000000000005</v>
      </c>
      <c r="L170" s="632" t="s">
        <v>243</v>
      </c>
      <c r="M170" s="186">
        <v>0.75819999999999999</v>
      </c>
    </row>
    <row r="171" spans="1:13" ht="15.75" thickBot="1">
      <c r="A171" t="str">
        <f t="shared" si="2"/>
        <v/>
      </c>
      <c r="B171" t="s">
        <v>206</v>
      </c>
      <c r="D171" t="s">
        <v>206</v>
      </c>
      <c r="E171">
        <v>1.89E-2</v>
      </c>
      <c r="F171">
        <v>346</v>
      </c>
      <c r="I171" t="s">
        <v>223</v>
      </c>
      <c r="J171">
        <v>0.31240000000000001</v>
      </c>
      <c r="L171" s="633"/>
      <c r="M171" s="187">
        <v>84</v>
      </c>
    </row>
    <row r="172" spans="1:13">
      <c r="A172" t="str">
        <f t="shared" si="2"/>
        <v/>
      </c>
      <c r="B172" t="s">
        <v>207</v>
      </c>
      <c r="D172" t="s">
        <v>207</v>
      </c>
      <c r="E172">
        <v>0.91</v>
      </c>
      <c r="F172">
        <v>26</v>
      </c>
      <c r="I172" t="s">
        <v>224</v>
      </c>
      <c r="J172">
        <v>0.1336</v>
      </c>
      <c r="L172" s="632" t="s">
        <v>351</v>
      </c>
      <c r="M172" s="188">
        <v>0.75790000000000002</v>
      </c>
    </row>
    <row r="173" spans="1:13" ht="15.75" thickBot="1">
      <c r="A173" t="str">
        <f t="shared" si="2"/>
        <v/>
      </c>
      <c r="B173" t="s">
        <v>208</v>
      </c>
      <c r="D173" t="s">
        <v>208</v>
      </c>
      <c r="E173">
        <v>0.67910000000000004</v>
      </c>
      <c r="F173">
        <v>109</v>
      </c>
      <c r="I173" t="s">
        <v>225</v>
      </c>
      <c r="J173">
        <v>0.25619999999999998</v>
      </c>
      <c r="L173" s="633"/>
      <c r="M173" s="189">
        <v>85</v>
      </c>
    </row>
    <row r="174" spans="1:13">
      <c r="A174" t="str">
        <f t="shared" si="2"/>
        <v/>
      </c>
      <c r="B174" t="s">
        <v>209</v>
      </c>
      <c r="D174" t="s">
        <v>209</v>
      </c>
      <c r="E174">
        <v>0.27060000000000001</v>
      </c>
      <c r="F174">
        <v>241</v>
      </c>
      <c r="I174" t="s">
        <v>226</v>
      </c>
      <c r="J174">
        <v>0.39960000000000001</v>
      </c>
      <c r="L174" s="632" t="s">
        <v>327</v>
      </c>
      <c r="M174" s="190">
        <v>0.75319999999999998</v>
      </c>
    </row>
    <row r="175" spans="1:13" ht="15.75" thickBot="1">
      <c r="A175" t="str">
        <f t="shared" si="2"/>
        <v/>
      </c>
      <c r="B175" t="s">
        <v>210</v>
      </c>
      <c r="D175" t="s">
        <v>210</v>
      </c>
      <c r="E175">
        <v>0.62519999999999998</v>
      </c>
      <c r="F175">
        <v>123</v>
      </c>
      <c r="I175" t="s">
        <v>227</v>
      </c>
      <c r="J175">
        <v>0.42659999999999998</v>
      </c>
      <c r="L175" s="633"/>
      <c r="M175" s="191">
        <v>86</v>
      </c>
    </row>
    <row r="176" spans="1:13">
      <c r="A176" t="str">
        <f t="shared" si="2"/>
        <v/>
      </c>
      <c r="B176" t="s">
        <v>211</v>
      </c>
      <c r="D176" t="s">
        <v>211</v>
      </c>
      <c r="E176">
        <v>0.41199999999999998</v>
      </c>
      <c r="F176">
        <v>195</v>
      </c>
      <c r="I176" t="s">
        <v>228</v>
      </c>
      <c r="J176">
        <v>0.3911</v>
      </c>
      <c r="L176" s="632" t="s">
        <v>110</v>
      </c>
      <c r="M176" s="194">
        <v>0.75270000000000004</v>
      </c>
    </row>
    <row r="177" spans="1:13" ht="15.75" thickBot="1">
      <c r="A177" t="str">
        <f t="shared" si="2"/>
        <v/>
      </c>
      <c r="B177" t="s">
        <v>212</v>
      </c>
      <c r="D177" t="s">
        <v>212</v>
      </c>
      <c r="E177">
        <v>0.17899999999999999</v>
      </c>
      <c r="F177">
        <v>293</v>
      </c>
      <c r="I177" t="s">
        <v>229</v>
      </c>
      <c r="J177">
        <v>4.2500000000000003E-2</v>
      </c>
      <c r="L177" s="633"/>
      <c r="M177" s="195">
        <v>87</v>
      </c>
    </row>
    <row r="178" spans="1:13">
      <c r="A178" t="str">
        <f t="shared" si="2"/>
        <v/>
      </c>
      <c r="B178" t="s">
        <v>213</v>
      </c>
      <c r="D178" t="s">
        <v>213</v>
      </c>
      <c r="E178">
        <v>0.62119999999999997</v>
      </c>
      <c r="F178">
        <v>124</v>
      </c>
      <c r="I178" t="s">
        <v>230</v>
      </c>
      <c r="J178">
        <v>0.76270000000000004</v>
      </c>
      <c r="L178" s="632" t="s">
        <v>64</v>
      </c>
      <c r="M178" s="196">
        <v>0.75229999999999997</v>
      </c>
    </row>
    <row r="179" spans="1:13" ht="15.75" thickBot="1">
      <c r="A179" t="str">
        <f t="shared" si="2"/>
        <v/>
      </c>
      <c r="B179" t="s">
        <v>214</v>
      </c>
      <c r="D179" t="s">
        <v>214</v>
      </c>
      <c r="E179">
        <v>0.40529999999999999</v>
      </c>
      <c r="F179">
        <v>197</v>
      </c>
      <c r="I179" t="s">
        <v>231</v>
      </c>
      <c r="J179">
        <v>0.15359999999999999</v>
      </c>
      <c r="L179" s="633"/>
      <c r="M179" s="197">
        <v>88</v>
      </c>
    </row>
    <row r="180" spans="1:13">
      <c r="A180" t="str">
        <f t="shared" si="2"/>
        <v/>
      </c>
      <c r="B180" t="s">
        <v>215</v>
      </c>
      <c r="D180" t="s">
        <v>215</v>
      </c>
      <c r="E180">
        <v>0.2717</v>
      </c>
      <c r="F180">
        <v>240</v>
      </c>
      <c r="I180" t="s">
        <v>232</v>
      </c>
      <c r="J180">
        <v>0.45800000000000002</v>
      </c>
      <c r="L180" s="632" t="s">
        <v>284</v>
      </c>
      <c r="M180" s="198">
        <v>0.74790000000000001</v>
      </c>
    </row>
    <row r="181" spans="1:13" ht="15.75" thickBot="1">
      <c r="A181" t="str">
        <f t="shared" si="2"/>
        <v>BAD</v>
      </c>
      <c r="B181" t="s">
        <v>216</v>
      </c>
      <c r="D181" t="s">
        <v>435</v>
      </c>
      <c r="E181">
        <v>0.91300000000000003</v>
      </c>
      <c r="F181">
        <v>24</v>
      </c>
      <c r="I181" t="s">
        <v>409</v>
      </c>
      <c r="J181">
        <v>0.91300000000000003</v>
      </c>
      <c r="L181" s="633"/>
      <c r="M181" s="199">
        <v>89</v>
      </c>
    </row>
    <row r="182" spans="1:13">
      <c r="A182" t="str">
        <f t="shared" si="2"/>
        <v/>
      </c>
      <c r="B182" t="s">
        <v>217</v>
      </c>
      <c r="D182" t="s">
        <v>217</v>
      </c>
      <c r="E182">
        <v>0.63990000000000002</v>
      </c>
      <c r="F182">
        <v>118</v>
      </c>
      <c r="I182" t="s">
        <v>233</v>
      </c>
      <c r="J182">
        <v>0.2268</v>
      </c>
      <c r="L182" s="632" t="s">
        <v>132</v>
      </c>
      <c r="M182" s="200">
        <v>0.7389</v>
      </c>
    </row>
    <row r="183" spans="1:13" ht="15.75" thickBot="1">
      <c r="A183" t="str">
        <f t="shared" si="2"/>
        <v/>
      </c>
      <c r="B183" t="s">
        <v>218</v>
      </c>
      <c r="D183" t="s">
        <v>218</v>
      </c>
      <c r="E183">
        <v>0.79379999999999995</v>
      </c>
      <c r="F183">
        <v>69</v>
      </c>
      <c r="I183" t="s">
        <v>234</v>
      </c>
      <c r="J183">
        <v>0.40760000000000002</v>
      </c>
      <c r="L183" s="633"/>
      <c r="M183" s="201">
        <v>90</v>
      </c>
    </row>
    <row r="184" spans="1:13">
      <c r="A184" t="str">
        <f t="shared" si="2"/>
        <v/>
      </c>
      <c r="B184" t="s">
        <v>219</v>
      </c>
      <c r="D184" t="s">
        <v>219</v>
      </c>
      <c r="E184">
        <v>0.245</v>
      </c>
      <c r="F184">
        <v>258</v>
      </c>
      <c r="I184" t="s">
        <v>235</v>
      </c>
      <c r="J184">
        <v>0.17929999999999999</v>
      </c>
      <c r="L184" s="632" t="s">
        <v>52</v>
      </c>
      <c r="M184" s="202">
        <v>0.73170000000000002</v>
      </c>
    </row>
    <row r="185" spans="1:13" ht="15.75" thickBot="1">
      <c r="A185" t="str">
        <f t="shared" si="2"/>
        <v/>
      </c>
      <c r="B185" t="s">
        <v>220</v>
      </c>
      <c r="D185" t="s">
        <v>220</v>
      </c>
      <c r="E185">
        <v>0.64559999999999995</v>
      </c>
      <c r="F185">
        <v>114</v>
      </c>
      <c r="I185" t="s">
        <v>236</v>
      </c>
      <c r="J185">
        <v>0.63129999999999997</v>
      </c>
      <c r="L185" s="633"/>
      <c r="M185" s="203">
        <v>91</v>
      </c>
    </row>
    <row r="186" spans="1:13">
      <c r="A186" t="str">
        <f t="shared" si="2"/>
        <v/>
      </c>
      <c r="B186" t="s">
        <v>221</v>
      </c>
      <c r="D186" t="s">
        <v>221</v>
      </c>
      <c r="E186">
        <v>0.16930000000000001</v>
      </c>
      <c r="F186">
        <v>298</v>
      </c>
      <c r="I186" t="s">
        <v>237</v>
      </c>
      <c r="J186">
        <v>0.47110000000000002</v>
      </c>
      <c r="L186" s="632" t="s">
        <v>367</v>
      </c>
      <c r="M186" s="204">
        <v>0.73089999999999999</v>
      </c>
    </row>
    <row r="187" spans="1:13" ht="15.75" thickBot="1">
      <c r="A187" t="str">
        <f t="shared" si="2"/>
        <v/>
      </c>
      <c r="B187" t="s">
        <v>223</v>
      </c>
      <c r="D187" t="s">
        <v>223</v>
      </c>
      <c r="E187">
        <v>0.31240000000000001</v>
      </c>
      <c r="F187">
        <v>226</v>
      </c>
      <c r="I187" t="s">
        <v>238</v>
      </c>
      <c r="J187">
        <v>7.46E-2</v>
      </c>
      <c r="L187" s="633"/>
      <c r="M187" s="205">
        <v>92</v>
      </c>
    </row>
    <row r="188" spans="1:13">
      <c r="A188" t="str">
        <f t="shared" si="2"/>
        <v/>
      </c>
      <c r="B188" t="s">
        <v>224</v>
      </c>
      <c r="D188" t="s">
        <v>224</v>
      </c>
      <c r="E188">
        <v>0.1336</v>
      </c>
      <c r="F188">
        <v>314</v>
      </c>
      <c r="I188" t="s">
        <v>239</v>
      </c>
      <c r="J188">
        <v>0.21590000000000001</v>
      </c>
      <c r="L188" s="632" t="s">
        <v>65</v>
      </c>
      <c r="M188" s="206">
        <v>0.72330000000000005</v>
      </c>
    </row>
    <row r="189" spans="1:13" ht="15.75" thickBot="1">
      <c r="A189" t="str">
        <f t="shared" si="2"/>
        <v/>
      </c>
      <c r="B189" t="s">
        <v>225</v>
      </c>
      <c r="D189" t="s">
        <v>225</v>
      </c>
      <c r="E189">
        <v>0.25619999999999998</v>
      </c>
      <c r="F189">
        <v>251</v>
      </c>
      <c r="I189" t="s">
        <v>240</v>
      </c>
      <c r="J189">
        <v>5.1400000000000001E-2</v>
      </c>
      <c r="L189" s="633"/>
      <c r="M189" s="207">
        <v>93</v>
      </c>
    </row>
    <row r="190" spans="1:13">
      <c r="A190" t="str">
        <f t="shared" si="2"/>
        <v/>
      </c>
      <c r="B190" t="s">
        <v>226</v>
      </c>
      <c r="D190" t="s">
        <v>226</v>
      </c>
      <c r="E190">
        <v>0.39960000000000001</v>
      </c>
      <c r="F190">
        <v>200</v>
      </c>
      <c r="I190" t="s">
        <v>241</v>
      </c>
      <c r="J190">
        <v>0.66310000000000002</v>
      </c>
      <c r="L190" s="632" t="s">
        <v>96</v>
      </c>
      <c r="M190" s="208">
        <v>0.72330000000000005</v>
      </c>
    </row>
    <row r="191" spans="1:13" ht="15.75" thickBot="1">
      <c r="A191" t="str">
        <f t="shared" si="2"/>
        <v/>
      </c>
      <c r="B191" t="s">
        <v>227</v>
      </c>
      <c r="D191" t="s">
        <v>227</v>
      </c>
      <c r="E191">
        <v>0.42659999999999998</v>
      </c>
      <c r="F191">
        <v>187</v>
      </c>
      <c r="I191" t="s">
        <v>242</v>
      </c>
      <c r="J191">
        <v>0.3412</v>
      </c>
      <c r="L191" s="633"/>
      <c r="M191" s="209">
        <v>94</v>
      </c>
    </row>
    <row r="192" spans="1:13">
      <c r="A192" t="str">
        <f t="shared" si="2"/>
        <v/>
      </c>
      <c r="B192" t="s">
        <v>228</v>
      </c>
      <c r="D192" t="s">
        <v>228</v>
      </c>
      <c r="E192">
        <v>0.3911</v>
      </c>
      <c r="F192">
        <v>204</v>
      </c>
      <c r="I192" t="s">
        <v>243</v>
      </c>
      <c r="J192">
        <v>0.75819999999999999</v>
      </c>
      <c r="L192" s="12" t="s">
        <v>129</v>
      </c>
      <c r="M192" s="210">
        <v>0.72250000000000003</v>
      </c>
    </row>
    <row r="193" spans="1:13" ht="15.75" thickBot="1">
      <c r="A193" t="str">
        <f t="shared" si="2"/>
        <v/>
      </c>
      <c r="B193" t="s">
        <v>229</v>
      </c>
      <c r="D193" t="s">
        <v>229</v>
      </c>
      <c r="E193">
        <v>4.2500000000000003E-2</v>
      </c>
      <c r="F193">
        <v>339</v>
      </c>
      <c r="I193" t="s">
        <v>244</v>
      </c>
      <c r="J193">
        <v>0.1681</v>
      </c>
      <c r="L193" s="13" t="s">
        <v>410</v>
      </c>
      <c r="M193" s="211">
        <v>95</v>
      </c>
    </row>
    <row r="194" spans="1:13">
      <c r="A194" t="str">
        <f t="shared" si="2"/>
        <v/>
      </c>
      <c r="B194" t="s">
        <v>230</v>
      </c>
      <c r="D194" t="s">
        <v>230</v>
      </c>
      <c r="E194">
        <v>0.76270000000000004</v>
      </c>
      <c r="F194">
        <v>82</v>
      </c>
      <c r="I194" t="s">
        <v>245</v>
      </c>
      <c r="J194">
        <v>0.7843</v>
      </c>
      <c r="L194" s="632" t="s">
        <v>105</v>
      </c>
      <c r="M194" s="212">
        <v>0.72209999999999996</v>
      </c>
    </row>
    <row r="195" spans="1:13" ht="15.75" thickBot="1">
      <c r="A195" t="str">
        <f t="shared" ref="A195:A258" si="3">IF(B195=D195,"","BAD")</f>
        <v/>
      </c>
      <c r="B195" t="s">
        <v>231</v>
      </c>
      <c r="D195" t="s">
        <v>231</v>
      </c>
      <c r="E195">
        <v>0.15359999999999999</v>
      </c>
      <c r="F195">
        <v>304</v>
      </c>
      <c r="I195" t="s">
        <v>246</v>
      </c>
      <c r="J195">
        <v>0.17960000000000001</v>
      </c>
      <c r="L195" s="633"/>
      <c r="M195" s="213">
        <v>96</v>
      </c>
    </row>
    <row r="196" spans="1:13">
      <c r="A196" t="str">
        <f t="shared" si="3"/>
        <v/>
      </c>
      <c r="B196" t="s">
        <v>232</v>
      </c>
      <c r="D196" t="s">
        <v>232</v>
      </c>
      <c r="E196">
        <v>0.45800000000000002</v>
      </c>
      <c r="F196">
        <v>179</v>
      </c>
      <c r="I196" t="s">
        <v>247</v>
      </c>
      <c r="J196">
        <v>0.88549999999999995</v>
      </c>
      <c r="L196" s="632" t="s">
        <v>263</v>
      </c>
      <c r="M196" s="212">
        <v>0.72160000000000002</v>
      </c>
    </row>
    <row r="197" spans="1:13" ht="15.75" thickBot="1">
      <c r="A197" t="str">
        <f t="shared" si="3"/>
        <v/>
      </c>
      <c r="B197" t="s">
        <v>233</v>
      </c>
      <c r="D197" t="s">
        <v>233</v>
      </c>
      <c r="E197">
        <v>0.2268</v>
      </c>
      <c r="F197">
        <v>270</v>
      </c>
      <c r="I197" t="s">
        <v>248</v>
      </c>
      <c r="J197">
        <v>0.89500000000000002</v>
      </c>
      <c r="L197" s="633"/>
      <c r="M197" s="213">
        <v>97</v>
      </c>
    </row>
    <row r="198" spans="1:13">
      <c r="A198" t="str">
        <f t="shared" si="3"/>
        <v/>
      </c>
      <c r="B198" t="s">
        <v>234</v>
      </c>
      <c r="D198" t="s">
        <v>234</v>
      </c>
      <c r="E198">
        <v>0.40760000000000002</v>
      </c>
      <c r="F198">
        <v>196</v>
      </c>
      <c r="I198" t="s">
        <v>249</v>
      </c>
      <c r="J198">
        <v>0.87570000000000003</v>
      </c>
      <c r="L198" s="632" t="s">
        <v>301</v>
      </c>
      <c r="M198" s="212">
        <v>0.71870000000000001</v>
      </c>
    </row>
    <row r="199" spans="1:13" ht="15.75" thickBot="1">
      <c r="A199" t="str">
        <f t="shared" si="3"/>
        <v/>
      </c>
      <c r="B199" t="s">
        <v>235</v>
      </c>
      <c r="D199" t="s">
        <v>235</v>
      </c>
      <c r="E199">
        <v>0.17929999999999999</v>
      </c>
      <c r="F199">
        <v>292</v>
      </c>
      <c r="I199" t="s">
        <v>250</v>
      </c>
      <c r="J199">
        <v>0.79630000000000001</v>
      </c>
      <c r="L199" s="633"/>
      <c r="M199" s="213">
        <v>98</v>
      </c>
    </row>
    <row r="200" spans="1:13">
      <c r="A200" t="str">
        <f t="shared" si="3"/>
        <v/>
      </c>
      <c r="B200" s="3" t="s">
        <v>236</v>
      </c>
      <c r="D200" t="s">
        <v>236</v>
      </c>
      <c r="E200">
        <v>0.63129999999999997</v>
      </c>
      <c r="F200">
        <v>120</v>
      </c>
      <c r="I200" t="s">
        <v>251</v>
      </c>
      <c r="J200">
        <v>0.47720000000000001</v>
      </c>
      <c r="L200" s="632" t="s">
        <v>97</v>
      </c>
      <c r="M200" s="212">
        <v>0.71419999999999995</v>
      </c>
    </row>
    <row r="201" spans="1:13" ht="15.75" thickBot="1">
      <c r="A201" t="str">
        <f t="shared" si="3"/>
        <v/>
      </c>
      <c r="B201" t="s">
        <v>237</v>
      </c>
      <c r="D201" t="s">
        <v>237</v>
      </c>
      <c r="E201">
        <v>0.47110000000000002</v>
      </c>
      <c r="F201">
        <v>172</v>
      </c>
      <c r="I201" t="s">
        <v>252</v>
      </c>
      <c r="J201">
        <v>0.61219999999999997</v>
      </c>
      <c r="L201" s="633"/>
      <c r="M201" s="213">
        <v>99</v>
      </c>
    </row>
    <row r="202" spans="1:13">
      <c r="A202" t="str">
        <f t="shared" si="3"/>
        <v/>
      </c>
      <c r="B202" t="s">
        <v>238</v>
      </c>
      <c r="D202" t="s">
        <v>238</v>
      </c>
      <c r="E202">
        <v>7.46E-2</v>
      </c>
      <c r="F202">
        <v>331</v>
      </c>
      <c r="I202" t="s">
        <v>253</v>
      </c>
      <c r="J202">
        <v>0.90239999999999998</v>
      </c>
      <c r="L202" s="632" t="s">
        <v>372</v>
      </c>
      <c r="M202" s="212">
        <v>0.71340000000000003</v>
      </c>
    </row>
    <row r="203" spans="1:13" ht="15.75" thickBot="1">
      <c r="A203" t="str">
        <f t="shared" si="3"/>
        <v/>
      </c>
      <c r="B203" t="s">
        <v>239</v>
      </c>
      <c r="D203" t="s">
        <v>239</v>
      </c>
      <c r="E203">
        <v>0.21590000000000001</v>
      </c>
      <c r="F203">
        <v>275</v>
      </c>
      <c r="I203" t="s">
        <v>254</v>
      </c>
      <c r="J203">
        <v>0.54990000000000006</v>
      </c>
      <c r="L203" s="633"/>
      <c r="M203" s="213">
        <v>100</v>
      </c>
    </row>
    <row r="204" spans="1:13" ht="15.75" thickBot="1">
      <c r="A204" t="str">
        <f t="shared" si="3"/>
        <v/>
      </c>
      <c r="B204" t="s">
        <v>240</v>
      </c>
      <c r="D204" t="s">
        <v>240</v>
      </c>
      <c r="E204">
        <v>5.1400000000000001E-2</v>
      </c>
      <c r="F204">
        <v>337</v>
      </c>
      <c r="I204" t="s">
        <v>255</v>
      </c>
      <c r="J204">
        <v>0.63759999999999994</v>
      </c>
      <c r="L204" s="10" t="s">
        <v>23</v>
      </c>
      <c r="M204" s="11" t="s">
        <v>383</v>
      </c>
    </row>
    <row r="205" spans="1:13">
      <c r="A205" t="str">
        <f t="shared" si="3"/>
        <v/>
      </c>
      <c r="B205" t="s">
        <v>241</v>
      </c>
      <c r="D205" t="s">
        <v>241</v>
      </c>
      <c r="E205">
        <v>0.66310000000000002</v>
      </c>
      <c r="F205">
        <v>112</v>
      </c>
      <c r="I205" t="s">
        <v>256</v>
      </c>
      <c r="J205">
        <v>0.94</v>
      </c>
      <c r="L205" s="12" t="s">
        <v>182</v>
      </c>
      <c r="M205" s="212">
        <v>0.71140000000000003</v>
      </c>
    </row>
    <row r="206" spans="1:13" ht="15.75" thickBot="1">
      <c r="A206" t="str">
        <f t="shared" si="3"/>
        <v/>
      </c>
      <c r="B206" t="s">
        <v>242</v>
      </c>
      <c r="D206" t="s">
        <v>242</v>
      </c>
      <c r="E206">
        <v>0.3412</v>
      </c>
      <c r="F206">
        <v>215</v>
      </c>
      <c r="I206" t="s">
        <v>257</v>
      </c>
      <c r="J206">
        <v>0.59330000000000005</v>
      </c>
      <c r="L206" s="13" t="s">
        <v>388</v>
      </c>
      <c r="M206" s="213">
        <v>101</v>
      </c>
    </row>
    <row r="207" spans="1:13">
      <c r="A207" t="str">
        <f t="shared" si="3"/>
        <v/>
      </c>
      <c r="B207" t="s">
        <v>243</v>
      </c>
      <c r="D207" t="s">
        <v>243</v>
      </c>
      <c r="E207">
        <v>0.75819999999999999</v>
      </c>
      <c r="F207">
        <v>84</v>
      </c>
      <c r="I207" t="s">
        <v>258</v>
      </c>
      <c r="J207">
        <v>0.64229999999999998</v>
      </c>
      <c r="L207" s="632" t="s">
        <v>183</v>
      </c>
      <c r="M207" s="212">
        <v>0.70699999999999996</v>
      </c>
    </row>
    <row r="208" spans="1:13" ht="15.75" thickBot="1">
      <c r="A208" t="str">
        <f t="shared" si="3"/>
        <v/>
      </c>
      <c r="B208" t="s">
        <v>244</v>
      </c>
      <c r="D208" t="s">
        <v>244</v>
      </c>
      <c r="E208">
        <v>0.1681</v>
      </c>
      <c r="F208">
        <v>300</v>
      </c>
      <c r="I208" t="s">
        <v>259</v>
      </c>
      <c r="J208">
        <v>0.32440000000000002</v>
      </c>
      <c r="L208" s="633"/>
      <c r="M208" s="213">
        <v>102</v>
      </c>
    </row>
    <row r="209" spans="1:13">
      <c r="A209" t="str">
        <f t="shared" si="3"/>
        <v/>
      </c>
      <c r="B209" t="s">
        <v>245</v>
      </c>
      <c r="D209" t="s">
        <v>245</v>
      </c>
      <c r="E209">
        <v>0.7843</v>
      </c>
      <c r="F209">
        <v>72</v>
      </c>
      <c r="I209" t="s">
        <v>260</v>
      </c>
      <c r="J209">
        <v>0.30220000000000002</v>
      </c>
      <c r="L209" s="12" t="s">
        <v>136</v>
      </c>
      <c r="M209" s="212">
        <v>0.70669999999999999</v>
      </c>
    </row>
    <row r="210" spans="1:13" ht="15.75" thickBot="1">
      <c r="A210" t="str">
        <f t="shared" si="3"/>
        <v/>
      </c>
      <c r="B210" t="s">
        <v>246</v>
      </c>
      <c r="D210" t="s">
        <v>246</v>
      </c>
      <c r="E210">
        <v>0.17960000000000001</v>
      </c>
      <c r="F210">
        <v>290</v>
      </c>
      <c r="I210" t="s">
        <v>261</v>
      </c>
      <c r="J210">
        <v>0.2445</v>
      </c>
      <c r="L210" s="13" t="s">
        <v>422</v>
      </c>
      <c r="M210" s="213">
        <v>103</v>
      </c>
    </row>
    <row r="211" spans="1:13">
      <c r="A211" t="str">
        <f t="shared" si="3"/>
        <v/>
      </c>
      <c r="B211" t="s">
        <v>247</v>
      </c>
      <c r="D211" t="s">
        <v>247</v>
      </c>
      <c r="E211">
        <v>0.88549999999999995</v>
      </c>
      <c r="F211">
        <v>37</v>
      </c>
      <c r="I211" t="s">
        <v>262</v>
      </c>
      <c r="J211">
        <v>8.6099999999999996E-2</v>
      </c>
      <c r="L211" s="632" t="s">
        <v>130</v>
      </c>
      <c r="M211" s="212">
        <v>0.69910000000000005</v>
      </c>
    </row>
    <row r="212" spans="1:13" ht="15.75" thickBot="1">
      <c r="A212" t="str">
        <f t="shared" si="3"/>
        <v/>
      </c>
      <c r="B212" s="417" t="s">
        <v>248</v>
      </c>
      <c r="D212" t="s">
        <v>248</v>
      </c>
      <c r="E212">
        <v>0.89500000000000002</v>
      </c>
      <c r="F212">
        <v>35</v>
      </c>
      <c r="I212" t="s">
        <v>263</v>
      </c>
      <c r="J212">
        <v>0.72160000000000002</v>
      </c>
      <c r="L212" s="633"/>
      <c r="M212" s="213">
        <v>104</v>
      </c>
    </row>
    <row r="213" spans="1:13">
      <c r="A213" t="str">
        <f t="shared" si="3"/>
        <v/>
      </c>
      <c r="B213" t="s">
        <v>249</v>
      </c>
      <c r="D213" t="s">
        <v>249</v>
      </c>
      <c r="E213">
        <v>0.87570000000000003</v>
      </c>
      <c r="F213">
        <v>40</v>
      </c>
      <c r="I213" t="s">
        <v>264</v>
      </c>
      <c r="J213">
        <v>0.84789999999999999</v>
      </c>
      <c r="L213" s="632" t="s">
        <v>341</v>
      </c>
      <c r="M213" s="212">
        <v>0.69089999999999996</v>
      </c>
    </row>
    <row r="214" spans="1:13" ht="15.75" thickBot="1">
      <c r="A214" t="str">
        <f t="shared" si="3"/>
        <v/>
      </c>
      <c r="B214" t="s">
        <v>250</v>
      </c>
      <c r="D214" t="s">
        <v>250</v>
      </c>
      <c r="E214">
        <v>0.79630000000000001</v>
      </c>
      <c r="F214">
        <v>66</v>
      </c>
      <c r="I214" t="s">
        <v>266</v>
      </c>
      <c r="J214">
        <v>0.26819999999999999</v>
      </c>
      <c r="L214" s="633"/>
      <c r="M214" s="213">
        <v>105</v>
      </c>
    </row>
    <row r="215" spans="1:13">
      <c r="A215" t="str">
        <f t="shared" si="3"/>
        <v/>
      </c>
      <c r="B215" t="s">
        <v>251</v>
      </c>
      <c r="D215" t="s">
        <v>251</v>
      </c>
      <c r="E215">
        <v>0.47720000000000001</v>
      </c>
      <c r="F215">
        <v>171</v>
      </c>
      <c r="I215" t="s">
        <v>267</v>
      </c>
      <c r="J215">
        <v>0.25590000000000002</v>
      </c>
      <c r="L215" s="12" t="s">
        <v>374</v>
      </c>
      <c r="M215" s="212">
        <v>0.6855</v>
      </c>
    </row>
    <row r="216" spans="1:13" ht="15.75" thickBot="1">
      <c r="A216" t="str">
        <f t="shared" si="3"/>
        <v/>
      </c>
      <c r="B216" s="3" t="s">
        <v>252</v>
      </c>
      <c r="D216" t="s">
        <v>252</v>
      </c>
      <c r="E216">
        <v>0.61219999999999997</v>
      </c>
      <c r="F216">
        <v>127</v>
      </c>
      <c r="I216" t="s">
        <v>268</v>
      </c>
      <c r="J216">
        <v>0.76600000000000001</v>
      </c>
      <c r="L216" s="13" t="s">
        <v>423</v>
      </c>
      <c r="M216" s="213">
        <v>106</v>
      </c>
    </row>
    <row r="217" spans="1:13">
      <c r="A217" t="str">
        <f t="shared" si="3"/>
        <v/>
      </c>
      <c r="B217" t="s">
        <v>253</v>
      </c>
      <c r="D217" t="s">
        <v>253</v>
      </c>
      <c r="E217">
        <v>0.90239999999999998</v>
      </c>
      <c r="F217">
        <v>32</v>
      </c>
      <c r="I217" t="s">
        <v>269</v>
      </c>
      <c r="J217">
        <v>0.33079999999999998</v>
      </c>
      <c r="L217" s="12" t="s">
        <v>133</v>
      </c>
      <c r="M217" s="212">
        <v>0.68420000000000003</v>
      </c>
    </row>
    <row r="218" spans="1:13" ht="15.75" thickBot="1">
      <c r="A218" t="str">
        <f t="shared" si="3"/>
        <v/>
      </c>
      <c r="B218" s="3" t="s">
        <v>254</v>
      </c>
      <c r="D218" t="s">
        <v>254</v>
      </c>
      <c r="E218">
        <v>0.54990000000000006</v>
      </c>
      <c r="F218">
        <v>145</v>
      </c>
      <c r="I218" t="s">
        <v>270</v>
      </c>
      <c r="J218">
        <v>0.84489999999999998</v>
      </c>
      <c r="L218" s="13" t="s">
        <v>400</v>
      </c>
      <c r="M218" s="213">
        <v>107</v>
      </c>
    </row>
    <row r="219" spans="1:13">
      <c r="A219" t="str">
        <f t="shared" si="3"/>
        <v/>
      </c>
      <c r="B219" t="s">
        <v>255</v>
      </c>
      <c r="D219" t="s">
        <v>255</v>
      </c>
      <c r="E219">
        <v>0.63759999999999994</v>
      </c>
      <c r="F219">
        <v>119</v>
      </c>
      <c r="I219" t="s">
        <v>271</v>
      </c>
      <c r="J219">
        <v>0.13420000000000001</v>
      </c>
      <c r="L219" s="632" t="s">
        <v>208</v>
      </c>
      <c r="M219" s="212">
        <v>0.67910000000000004</v>
      </c>
    </row>
    <row r="220" spans="1:13" ht="15.75" thickBot="1">
      <c r="A220" t="str">
        <f t="shared" si="3"/>
        <v/>
      </c>
      <c r="B220" t="s">
        <v>256</v>
      </c>
      <c r="D220" t="s">
        <v>256</v>
      </c>
      <c r="E220">
        <v>0.94</v>
      </c>
      <c r="F220">
        <v>10</v>
      </c>
      <c r="I220" t="s">
        <v>272</v>
      </c>
      <c r="J220">
        <v>0.1065</v>
      </c>
      <c r="L220" s="633"/>
      <c r="M220" s="213">
        <v>108</v>
      </c>
    </row>
    <row r="221" spans="1:13">
      <c r="A221" t="str">
        <f t="shared" si="3"/>
        <v/>
      </c>
      <c r="B221" t="s">
        <v>257</v>
      </c>
      <c r="D221" t="s">
        <v>257</v>
      </c>
      <c r="E221">
        <v>0.59330000000000005</v>
      </c>
      <c r="F221">
        <v>133</v>
      </c>
      <c r="I221" t="s">
        <v>273</v>
      </c>
      <c r="J221">
        <v>0.88600000000000001</v>
      </c>
      <c r="L221" s="632" t="s">
        <v>48</v>
      </c>
      <c r="M221" s="212">
        <v>0.67069999999999996</v>
      </c>
    </row>
    <row r="222" spans="1:13" ht="15.75" thickBot="1">
      <c r="A222" t="str">
        <f t="shared" si="3"/>
        <v/>
      </c>
      <c r="B222" t="s">
        <v>258</v>
      </c>
      <c r="D222" t="s">
        <v>258</v>
      </c>
      <c r="E222">
        <v>0.64229999999999998</v>
      </c>
      <c r="F222">
        <v>117</v>
      </c>
      <c r="I222" t="s">
        <v>274</v>
      </c>
      <c r="J222">
        <v>0.16059999999999999</v>
      </c>
      <c r="L222" s="633"/>
      <c r="M222" s="213">
        <v>109</v>
      </c>
    </row>
    <row r="223" spans="1:13">
      <c r="A223" t="str">
        <f t="shared" si="3"/>
        <v/>
      </c>
      <c r="B223" t="s">
        <v>259</v>
      </c>
      <c r="D223" t="s">
        <v>259</v>
      </c>
      <c r="E223">
        <v>0.32440000000000002</v>
      </c>
      <c r="F223">
        <v>221</v>
      </c>
      <c r="I223" t="s">
        <v>275</v>
      </c>
      <c r="J223">
        <v>0.23139999999999999</v>
      </c>
      <c r="L223" s="632" t="s">
        <v>296</v>
      </c>
      <c r="M223" s="212">
        <v>0.66690000000000005</v>
      </c>
    </row>
    <row r="224" spans="1:13" ht="15.75" thickBot="1">
      <c r="A224" t="str">
        <f t="shared" si="3"/>
        <v/>
      </c>
      <c r="B224" t="s">
        <v>260</v>
      </c>
      <c r="D224" t="s">
        <v>260</v>
      </c>
      <c r="E224">
        <v>0.30220000000000002</v>
      </c>
      <c r="F224">
        <v>228</v>
      </c>
      <c r="I224" t="s">
        <v>276</v>
      </c>
      <c r="J224">
        <v>0.4224</v>
      </c>
      <c r="L224" s="633"/>
      <c r="M224" s="213">
        <v>110</v>
      </c>
    </row>
    <row r="225" spans="1:13">
      <c r="A225" t="str">
        <f t="shared" si="3"/>
        <v/>
      </c>
      <c r="B225" t="s">
        <v>261</v>
      </c>
      <c r="D225" t="s">
        <v>261</v>
      </c>
      <c r="E225">
        <v>0.2445</v>
      </c>
      <c r="F225">
        <v>260</v>
      </c>
      <c r="I225" t="s">
        <v>277</v>
      </c>
      <c r="J225">
        <v>0.90820000000000001</v>
      </c>
      <c r="L225" s="632" t="s">
        <v>241</v>
      </c>
      <c r="M225" s="212">
        <v>0.66310000000000002</v>
      </c>
    </row>
    <row r="226" spans="1:13" ht="15.75" thickBot="1">
      <c r="A226" t="str">
        <f t="shared" si="3"/>
        <v/>
      </c>
      <c r="B226" t="s">
        <v>262</v>
      </c>
      <c r="D226" t="s">
        <v>262</v>
      </c>
      <c r="E226">
        <v>8.6099999999999996E-2</v>
      </c>
      <c r="F226">
        <v>327</v>
      </c>
      <c r="I226" t="s">
        <v>278</v>
      </c>
      <c r="J226">
        <v>0.8276</v>
      </c>
      <c r="L226" s="633"/>
      <c r="M226" s="213">
        <v>111</v>
      </c>
    </row>
    <row r="227" spans="1:13">
      <c r="A227" t="str">
        <f t="shared" si="3"/>
        <v/>
      </c>
      <c r="B227" t="s">
        <v>263</v>
      </c>
      <c r="D227" t="s">
        <v>263</v>
      </c>
      <c r="E227">
        <v>0.72160000000000002</v>
      </c>
      <c r="F227">
        <v>97</v>
      </c>
      <c r="I227" t="s">
        <v>279</v>
      </c>
      <c r="J227">
        <v>0.57489999999999997</v>
      </c>
      <c r="L227" s="632" t="s">
        <v>222</v>
      </c>
      <c r="M227" s="212">
        <v>0.65080000000000005</v>
      </c>
    </row>
    <row r="228" spans="1:13" ht="15.75" thickBot="1">
      <c r="A228" t="str">
        <f t="shared" si="3"/>
        <v/>
      </c>
      <c r="B228" s="417" t="s">
        <v>264</v>
      </c>
      <c r="D228" t="s">
        <v>264</v>
      </c>
      <c r="E228">
        <v>0.84789999999999999</v>
      </c>
      <c r="F228">
        <v>52</v>
      </c>
      <c r="I228" t="s">
        <v>280</v>
      </c>
      <c r="J228">
        <v>0.2447</v>
      </c>
      <c r="L228" s="633"/>
      <c r="M228" s="213">
        <v>112</v>
      </c>
    </row>
    <row r="229" spans="1:13">
      <c r="A229" t="str">
        <f t="shared" si="3"/>
        <v/>
      </c>
      <c r="B229" t="s">
        <v>265</v>
      </c>
      <c r="D229" t="s">
        <v>265</v>
      </c>
      <c r="E229">
        <v>0.20169999999999999</v>
      </c>
      <c r="F229">
        <v>279</v>
      </c>
      <c r="I229" t="s">
        <v>281</v>
      </c>
      <c r="J229">
        <v>0.39989999999999998</v>
      </c>
      <c r="L229" s="632" t="s">
        <v>307</v>
      </c>
      <c r="M229" s="212">
        <v>0.64810000000000001</v>
      </c>
    </row>
    <row r="230" spans="1:13" ht="15.75" thickBot="1">
      <c r="A230" t="str">
        <f t="shared" si="3"/>
        <v/>
      </c>
      <c r="B230" t="s">
        <v>266</v>
      </c>
      <c r="D230" t="s">
        <v>266</v>
      </c>
      <c r="E230">
        <v>0.26819999999999999</v>
      </c>
      <c r="F230">
        <v>243</v>
      </c>
      <c r="I230" t="s">
        <v>282</v>
      </c>
      <c r="J230">
        <v>0.22</v>
      </c>
      <c r="L230" s="633"/>
      <c r="M230" s="213">
        <v>113</v>
      </c>
    </row>
    <row r="231" spans="1:13">
      <c r="A231" t="str">
        <f t="shared" si="3"/>
        <v/>
      </c>
      <c r="B231" t="s">
        <v>267</v>
      </c>
      <c r="D231" t="s">
        <v>267</v>
      </c>
      <c r="E231">
        <v>0.25590000000000002</v>
      </c>
      <c r="F231">
        <v>252</v>
      </c>
      <c r="I231" t="s">
        <v>283</v>
      </c>
      <c r="J231">
        <v>0.94130000000000003</v>
      </c>
      <c r="L231" s="632" t="s">
        <v>220</v>
      </c>
      <c r="M231" s="212">
        <v>0.64559999999999995</v>
      </c>
    </row>
    <row r="232" spans="1:13" ht="15.75" thickBot="1">
      <c r="A232" t="str">
        <f t="shared" si="3"/>
        <v/>
      </c>
      <c r="B232" t="s">
        <v>268</v>
      </c>
      <c r="D232" t="s">
        <v>268</v>
      </c>
      <c r="E232">
        <v>0.76600000000000001</v>
      </c>
      <c r="F232">
        <v>80</v>
      </c>
      <c r="I232" t="s">
        <v>284</v>
      </c>
      <c r="J232">
        <v>0.74790000000000001</v>
      </c>
      <c r="L232" s="633"/>
      <c r="M232" s="213">
        <v>114</v>
      </c>
    </row>
    <row r="233" spans="1:13">
      <c r="A233" t="str">
        <f t="shared" si="3"/>
        <v/>
      </c>
      <c r="B233" t="s">
        <v>269</v>
      </c>
      <c r="D233" t="s">
        <v>269</v>
      </c>
      <c r="E233">
        <v>0.33079999999999998</v>
      </c>
      <c r="F233">
        <v>220</v>
      </c>
      <c r="I233" t="s">
        <v>285</v>
      </c>
      <c r="J233">
        <v>7.7200000000000005E-2</v>
      </c>
      <c r="L233" s="632" t="s">
        <v>61</v>
      </c>
      <c r="M233" s="212">
        <v>0.64359999999999995</v>
      </c>
    </row>
    <row r="234" spans="1:13" ht="15.75" thickBot="1">
      <c r="A234" t="str">
        <f t="shared" si="3"/>
        <v/>
      </c>
      <c r="B234" t="s">
        <v>270</v>
      </c>
      <c r="D234" t="s">
        <v>270</v>
      </c>
      <c r="E234">
        <v>0.84489999999999998</v>
      </c>
      <c r="F234">
        <v>53</v>
      </c>
      <c r="I234" t="s">
        <v>286</v>
      </c>
      <c r="J234">
        <v>0.57450000000000001</v>
      </c>
      <c r="L234" s="633"/>
      <c r="M234" s="213">
        <v>115</v>
      </c>
    </row>
    <row r="235" spans="1:13">
      <c r="A235" t="str">
        <f t="shared" si="3"/>
        <v/>
      </c>
      <c r="B235" t="s">
        <v>271</v>
      </c>
      <c r="D235" t="s">
        <v>271</v>
      </c>
      <c r="E235">
        <v>0.13420000000000001</v>
      </c>
      <c r="F235">
        <v>313</v>
      </c>
      <c r="I235" t="s">
        <v>287</v>
      </c>
      <c r="J235">
        <v>0.29260000000000003</v>
      </c>
      <c r="L235" s="632" t="s">
        <v>67</v>
      </c>
      <c r="M235" s="212">
        <v>0.64319999999999999</v>
      </c>
    </row>
    <row r="236" spans="1:13" ht="15.75" thickBot="1">
      <c r="A236" t="str">
        <f t="shared" si="3"/>
        <v/>
      </c>
      <c r="B236" t="s">
        <v>272</v>
      </c>
      <c r="D236" t="s">
        <v>272</v>
      </c>
      <c r="E236">
        <v>0.1065</v>
      </c>
      <c r="F236">
        <v>321</v>
      </c>
      <c r="I236" t="s">
        <v>288</v>
      </c>
      <c r="J236">
        <v>0.78120000000000001</v>
      </c>
      <c r="L236" s="633"/>
      <c r="M236" s="213">
        <v>116</v>
      </c>
    </row>
    <row r="237" spans="1:13">
      <c r="A237" t="str">
        <f t="shared" si="3"/>
        <v/>
      </c>
      <c r="B237" t="s">
        <v>273</v>
      </c>
      <c r="D237" t="s">
        <v>273</v>
      </c>
      <c r="E237">
        <v>0.88600000000000001</v>
      </c>
      <c r="F237">
        <v>36</v>
      </c>
      <c r="I237" t="s">
        <v>290</v>
      </c>
      <c r="J237">
        <v>0.19370000000000001</v>
      </c>
      <c r="L237" s="632" t="s">
        <v>258</v>
      </c>
      <c r="M237" s="212">
        <v>0.64229999999999998</v>
      </c>
    </row>
    <row r="238" spans="1:13" ht="15.75" thickBot="1">
      <c r="A238" t="str">
        <f t="shared" si="3"/>
        <v/>
      </c>
      <c r="B238" t="s">
        <v>274</v>
      </c>
      <c r="D238" t="s">
        <v>274</v>
      </c>
      <c r="E238">
        <v>0.16059999999999999</v>
      </c>
      <c r="F238">
        <v>301</v>
      </c>
      <c r="I238" t="s">
        <v>291</v>
      </c>
      <c r="J238">
        <v>0.83279999999999998</v>
      </c>
      <c r="L238" s="633"/>
      <c r="M238" s="213">
        <v>117</v>
      </c>
    </row>
    <row r="239" spans="1:13">
      <c r="A239" t="str">
        <f t="shared" si="3"/>
        <v/>
      </c>
      <c r="B239" t="s">
        <v>275</v>
      </c>
      <c r="D239" t="s">
        <v>275</v>
      </c>
      <c r="E239">
        <v>0.23139999999999999</v>
      </c>
      <c r="F239">
        <v>265</v>
      </c>
      <c r="I239" t="s">
        <v>292</v>
      </c>
      <c r="J239">
        <v>0.25480000000000003</v>
      </c>
      <c r="L239" s="632" t="s">
        <v>217</v>
      </c>
      <c r="M239" s="212">
        <v>0.63990000000000002</v>
      </c>
    </row>
    <row r="240" spans="1:13" ht="15.75" thickBot="1">
      <c r="A240" t="str">
        <f t="shared" si="3"/>
        <v/>
      </c>
      <c r="B240" t="s">
        <v>276</v>
      </c>
      <c r="D240" t="s">
        <v>276</v>
      </c>
      <c r="E240">
        <v>0.4224</v>
      </c>
      <c r="F240">
        <v>190</v>
      </c>
      <c r="I240" t="s">
        <v>293</v>
      </c>
      <c r="J240">
        <v>0.53100000000000003</v>
      </c>
      <c r="L240" s="633"/>
      <c r="M240" s="213">
        <v>118</v>
      </c>
    </row>
    <row r="241" spans="1:13">
      <c r="A241" t="str">
        <f t="shared" si="3"/>
        <v/>
      </c>
      <c r="B241" t="s">
        <v>277</v>
      </c>
      <c r="D241" t="s">
        <v>277</v>
      </c>
      <c r="E241">
        <v>0.90820000000000001</v>
      </c>
      <c r="F241">
        <v>29</v>
      </c>
      <c r="I241" t="s">
        <v>294</v>
      </c>
      <c r="J241">
        <v>2.1000000000000001E-2</v>
      </c>
      <c r="L241" s="632" t="s">
        <v>255</v>
      </c>
      <c r="M241" s="212">
        <v>0.63759999999999994</v>
      </c>
    </row>
    <row r="242" spans="1:13" ht="15.75" thickBot="1">
      <c r="A242" t="str">
        <f t="shared" si="3"/>
        <v/>
      </c>
      <c r="B242" t="s">
        <v>278</v>
      </c>
      <c r="D242" t="s">
        <v>278</v>
      </c>
      <c r="E242">
        <v>0.8276</v>
      </c>
      <c r="F242">
        <v>58</v>
      </c>
      <c r="I242" t="s">
        <v>295</v>
      </c>
      <c r="J242">
        <v>0.40239999999999998</v>
      </c>
      <c r="L242" s="633"/>
      <c r="M242" s="213">
        <v>119</v>
      </c>
    </row>
    <row r="243" spans="1:13">
      <c r="A243" t="str">
        <f t="shared" si="3"/>
        <v/>
      </c>
      <c r="B243" t="s">
        <v>279</v>
      </c>
      <c r="D243" t="s">
        <v>279</v>
      </c>
      <c r="E243">
        <v>0.57489999999999997</v>
      </c>
      <c r="F243">
        <v>138</v>
      </c>
      <c r="I243" t="s">
        <v>296</v>
      </c>
      <c r="J243">
        <v>0.66690000000000005</v>
      </c>
      <c r="L243" s="12" t="s">
        <v>236</v>
      </c>
      <c r="M243" s="212">
        <v>0.63129999999999997</v>
      </c>
    </row>
    <row r="244" spans="1:13" ht="15.75" thickBot="1">
      <c r="A244" t="str">
        <f t="shared" si="3"/>
        <v/>
      </c>
      <c r="B244" t="s">
        <v>280</v>
      </c>
      <c r="D244" t="s">
        <v>280</v>
      </c>
      <c r="E244">
        <v>0.2447</v>
      </c>
      <c r="F244">
        <v>259</v>
      </c>
      <c r="I244" t="s">
        <v>297</v>
      </c>
      <c r="J244">
        <v>0.48580000000000001</v>
      </c>
      <c r="L244" s="13" t="s">
        <v>420</v>
      </c>
      <c r="M244" s="213">
        <v>120</v>
      </c>
    </row>
    <row r="245" spans="1:13">
      <c r="A245" t="str">
        <f t="shared" si="3"/>
        <v/>
      </c>
      <c r="B245" t="s">
        <v>281</v>
      </c>
      <c r="D245" t="s">
        <v>281</v>
      </c>
      <c r="E245">
        <v>0.39989999999999998</v>
      </c>
      <c r="F245">
        <v>199</v>
      </c>
      <c r="I245" t="s">
        <v>298</v>
      </c>
      <c r="J245">
        <v>0.35310000000000002</v>
      </c>
      <c r="L245" s="632" t="s">
        <v>334</v>
      </c>
      <c r="M245" s="212">
        <v>0.62790000000000001</v>
      </c>
    </row>
    <row r="246" spans="1:13" ht="15.75" thickBot="1">
      <c r="A246" t="str">
        <f t="shared" si="3"/>
        <v/>
      </c>
      <c r="B246" t="s">
        <v>282</v>
      </c>
      <c r="D246" t="s">
        <v>282</v>
      </c>
      <c r="E246">
        <v>0.22</v>
      </c>
      <c r="F246">
        <v>273</v>
      </c>
      <c r="I246" t="s">
        <v>299</v>
      </c>
      <c r="J246">
        <v>0.17949999999999999</v>
      </c>
      <c r="L246" s="633"/>
      <c r="M246" s="213">
        <v>121</v>
      </c>
    </row>
    <row r="247" spans="1:13">
      <c r="A247" t="str">
        <f t="shared" si="3"/>
        <v/>
      </c>
      <c r="B247" t="s">
        <v>283</v>
      </c>
      <c r="D247" t="s">
        <v>283</v>
      </c>
      <c r="E247">
        <v>0.94130000000000003</v>
      </c>
      <c r="F247">
        <v>8</v>
      </c>
      <c r="I247" t="s">
        <v>300</v>
      </c>
      <c r="J247">
        <v>0.04</v>
      </c>
      <c r="L247" s="632" t="s">
        <v>321</v>
      </c>
      <c r="M247" s="212">
        <v>0.62729999999999997</v>
      </c>
    </row>
    <row r="248" spans="1:13" ht="15.75" thickBot="1">
      <c r="A248" t="str">
        <f t="shared" si="3"/>
        <v/>
      </c>
      <c r="B248" t="s">
        <v>284</v>
      </c>
      <c r="D248" t="s">
        <v>284</v>
      </c>
      <c r="E248">
        <v>0.74790000000000001</v>
      </c>
      <c r="F248">
        <v>89</v>
      </c>
      <c r="I248" t="s">
        <v>301</v>
      </c>
      <c r="J248">
        <v>0.71870000000000001</v>
      </c>
      <c r="L248" s="633"/>
      <c r="M248" s="213">
        <v>122</v>
      </c>
    </row>
    <row r="249" spans="1:13">
      <c r="A249" t="str">
        <f t="shared" si="3"/>
        <v/>
      </c>
      <c r="B249" t="s">
        <v>285</v>
      </c>
      <c r="D249" t="s">
        <v>285</v>
      </c>
      <c r="E249">
        <v>7.7200000000000005E-2</v>
      </c>
      <c r="F249">
        <v>330</v>
      </c>
      <c r="I249" t="s">
        <v>302</v>
      </c>
      <c r="J249">
        <v>0.20200000000000001</v>
      </c>
      <c r="L249" s="632" t="s">
        <v>210</v>
      </c>
      <c r="M249" s="212">
        <v>0.62519999999999998</v>
      </c>
    </row>
    <row r="250" spans="1:13" ht="15.75" thickBot="1">
      <c r="A250" t="str">
        <f t="shared" si="3"/>
        <v/>
      </c>
      <c r="B250" t="s">
        <v>286</v>
      </c>
      <c r="D250" t="s">
        <v>286</v>
      </c>
      <c r="E250">
        <v>0.57450000000000001</v>
      </c>
      <c r="F250">
        <v>139</v>
      </c>
      <c r="I250" t="s">
        <v>303</v>
      </c>
      <c r="J250">
        <v>0.60980000000000001</v>
      </c>
      <c r="L250" s="633"/>
      <c r="M250" s="213">
        <v>123</v>
      </c>
    </row>
    <row r="251" spans="1:13">
      <c r="A251" t="str">
        <f t="shared" si="3"/>
        <v/>
      </c>
      <c r="B251" t="s">
        <v>287</v>
      </c>
      <c r="D251" t="s">
        <v>287</v>
      </c>
      <c r="E251">
        <v>0.29260000000000003</v>
      </c>
      <c r="F251">
        <v>235</v>
      </c>
      <c r="I251" t="s">
        <v>304</v>
      </c>
      <c r="J251">
        <v>0.86950000000000005</v>
      </c>
      <c r="L251" s="632" t="s">
        <v>213</v>
      </c>
      <c r="M251" s="212">
        <v>0.62119999999999997</v>
      </c>
    </row>
    <row r="252" spans="1:13" ht="15.75" thickBot="1">
      <c r="A252" t="str">
        <f t="shared" si="3"/>
        <v/>
      </c>
      <c r="B252" t="s">
        <v>288</v>
      </c>
      <c r="D252" t="s">
        <v>288</v>
      </c>
      <c r="E252">
        <v>0.78120000000000001</v>
      </c>
      <c r="F252">
        <v>74</v>
      </c>
      <c r="I252" t="s">
        <v>305</v>
      </c>
      <c r="J252">
        <v>0.1007</v>
      </c>
      <c r="L252" s="633"/>
      <c r="M252" s="213">
        <v>124</v>
      </c>
    </row>
    <row r="253" spans="1:13">
      <c r="A253" t="str">
        <f t="shared" si="3"/>
        <v/>
      </c>
      <c r="B253" t="s">
        <v>289</v>
      </c>
      <c r="D253" t="s">
        <v>289</v>
      </c>
      <c r="E253">
        <v>0.39860000000000001</v>
      </c>
      <c r="F253">
        <v>201</v>
      </c>
      <c r="I253" t="s">
        <v>306</v>
      </c>
      <c r="J253">
        <v>0.42349999999999999</v>
      </c>
      <c r="L253" s="632" t="s">
        <v>331</v>
      </c>
      <c r="M253" s="212">
        <v>0.6169</v>
      </c>
    </row>
    <row r="254" spans="1:13" ht="15.75" thickBot="1">
      <c r="A254" t="str">
        <f t="shared" si="3"/>
        <v/>
      </c>
      <c r="B254" t="s">
        <v>290</v>
      </c>
      <c r="D254" t="s">
        <v>290</v>
      </c>
      <c r="E254">
        <v>0.19370000000000001</v>
      </c>
      <c r="F254">
        <v>283</v>
      </c>
      <c r="I254" t="s">
        <v>307</v>
      </c>
      <c r="J254">
        <v>0.64810000000000001</v>
      </c>
      <c r="L254" s="633"/>
      <c r="M254" s="213">
        <v>125</v>
      </c>
    </row>
    <row r="255" spans="1:13" ht="15.75" thickBot="1">
      <c r="A255" t="str">
        <f t="shared" si="3"/>
        <v/>
      </c>
      <c r="B255" t="s">
        <v>291</v>
      </c>
      <c r="D255" t="s">
        <v>291</v>
      </c>
      <c r="E255">
        <v>0.83279999999999998</v>
      </c>
      <c r="F255">
        <v>57</v>
      </c>
      <c r="I255" t="s">
        <v>308</v>
      </c>
      <c r="J255">
        <v>0.87670000000000003</v>
      </c>
      <c r="L255" s="10" t="s">
        <v>23</v>
      </c>
      <c r="M255" s="11" t="s">
        <v>383</v>
      </c>
    </row>
    <row r="256" spans="1:13">
      <c r="A256" t="str">
        <f t="shared" si="3"/>
        <v/>
      </c>
      <c r="B256" t="s">
        <v>292</v>
      </c>
      <c r="D256" t="s">
        <v>292</v>
      </c>
      <c r="E256">
        <v>0.25480000000000003</v>
      </c>
      <c r="F256">
        <v>253</v>
      </c>
      <c r="I256" t="s">
        <v>309</v>
      </c>
      <c r="J256">
        <v>0.19800000000000001</v>
      </c>
      <c r="L256" s="632" t="s">
        <v>197</v>
      </c>
      <c r="M256" s="212">
        <v>0.61460000000000004</v>
      </c>
    </row>
    <row r="257" spans="1:13" ht="15.75" thickBot="1">
      <c r="A257" t="str">
        <f t="shared" si="3"/>
        <v/>
      </c>
      <c r="B257" t="s">
        <v>293</v>
      </c>
      <c r="D257" t="s">
        <v>293</v>
      </c>
      <c r="E257">
        <v>0.53100000000000003</v>
      </c>
      <c r="F257">
        <v>151</v>
      </c>
      <c r="I257" t="s">
        <v>310</v>
      </c>
      <c r="J257">
        <v>0.1691</v>
      </c>
      <c r="L257" s="633"/>
      <c r="M257" s="213">
        <v>126</v>
      </c>
    </row>
    <row r="258" spans="1:13">
      <c r="A258" t="str">
        <f t="shared" si="3"/>
        <v/>
      </c>
      <c r="B258" t="s">
        <v>294</v>
      </c>
      <c r="D258" t="s">
        <v>294</v>
      </c>
      <c r="E258">
        <v>2.1000000000000001E-2</v>
      </c>
      <c r="F258">
        <v>344</v>
      </c>
      <c r="I258" t="s">
        <v>311</v>
      </c>
      <c r="J258">
        <v>0.17469999999999999</v>
      </c>
      <c r="L258" s="12" t="s">
        <v>252</v>
      </c>
      <c r="M258" s="212">
        <v>0.61219999999999997</v>
      </c>
    </row>
    <row r="259" spans="1:13" ht="15.75" thickBot="1">
      <c r="A259" t="str">
        <f t="shared" ref="A259:A322" si="4">IF(B259=D259,"","BAD")</f>
        <v/>
      </c>
      <c r="B259" t="s">
        <v>295</v>
      </c>
      <c r="D259" t="s">
        <v>295</v>
      </c>
      <c r="E259">
        <v>0.40239999999999998</v>
      </c>
      <c r="F259">
        <v>198</v>
      </c>
      <c r="I259" t="s">
        <v>312</v>
      </c>
      <c r="J259">
        <v>0.80859999999999999</v>
      </c>
      <c r="L259" s="13" t="s">
        <v>427</v>
      </c>
      <c r="M259" s="213">
        <v>127</v>
      </c>
    </row>
    <row r="260" spans="1:13">
      <c r="A260" t="str">
        <f t="shared" si="4"/>
        <v/>
      </c>
      <c r="B260" t="s">
        <v>296</v>
      </c>
      <c r="D260" t="s">
        <v>296</v>
      </c>
      <c r="E260">
        <v>0.66690000000000005</v>
      </c>
      <c r="F260">
        <v>111</v>
      </c>
      <c r="I260" t="s">
        <v>313</v>
      </c>
      <c r="J260">
        <v>0.30130000000000001</v>
      </c>
      <c r="L260" s="632" t="s">
        <v>195</v>
      </c>
      <c r="M260" s="212">
        <v>0.6119</v>
      </c>
    </row>
    <row r="261" spans="1:13" ht="15.75" thickBot="1">
      <c r="A261" t="str">
        <f t="shared" si="4"/>
        <v/>
      </c>
      <c r="B261" t="s">
        <v>297</v>
      </c>
      <c r="D261" t="s">
        <v>297</v>
      </c>
      <c r="E261">
        <v>0.48580000000000001</v>
      </c>
      <c r="F261">
        <v>166</v>
      </c>
      <c r="I261" t="s">
        <v>314</v>
      </c>
      <c r="J261">
        <v>0.76439999999999997</v>
      </c>
      <c r="L261" s="633"/>
      <c r="M261" s="213">
        <v>128</v>
      </c>
    </row>
    <row r="262" spans="1:13">
      <c r="A262" t="str">
        <f t="shared" si="4"/>
        <v/>
      </c>
      <c r="B262" t="s">
        <v>298</v>
      </c>
      <c r="D262" t="s">
        <v>298</v>
      </c>
      <c r="E262">
        <v>0.35310000000000002</v>
      </c>
      <c r="F262">
        <v>210</v>
      </c>
      <c r="I262" t="s">
        <v>315</v>
      </c>
      <c r="J262">
        <v>0.77</v>
      </c>
      <c r="L262" s="632" t="s">
        <v>303</v>
      </c>
      <c r="M262" s="212">
        <v>0.60980000000000001</v>
      </c>
    </row>
    <row r="263" spans="1:13" ht="15.75" thickBot="1">
      <c r="A263" t="str">
        <f t="shared" si="4"/>
        <v/>
      </c>
      <c r="B263" t="s">
        <v>299</v>
      </c>
      <c r="D263" t="s">
        <v>299</v>
      </c>
      <c r="E263">
        <v>0.17949999999999999</v>
      </c>
      <c r="F263">
        <v>291</v>
      </c>
      <c r="I263" t="s">
        <v>316</v>
      </c>
      <c r="J263">
        <v>0.98040000000000005</v>
      </c>
      <c r="L263" s="633"/>
      <c r="M263" s="213">
        <v>129</v>
      </c>
    </row>
    <row r="264" spans="1:13">
      <c r="A264" t="str">
        <f t="shared" si="4"/>
        <v/>
      </c>
      <c r="B264" t="s">
        <v>300</v>
      </c>
      <c r="D264" t="s">
        <v>300</v>
      </c>
      <c r="E264">
        <v>0.04</v>
      </c>
      <c r="F264">
        <v>341</v>
      </c>
      <c r="I264" t="s">
        <v>317</v>
      </c>
      <c r="J264">
        <v>6.4799999999999996E-2</v>
      </c>
      <c r="L264" s="632" t="s">
        <v>75</v>
      </c>
      <c r="M264" s="212">
        <v>0.60250000000000004</v>
      </c>
    </row>
    <row r="265" spans="1:13" ht="15.75" thickBot="1">
      <c r="A265" t="str">
        <f t="shared" si="4"/>
        <v/>
      </c>
      <c r="B265" t="s">
        <v>301</v>
      </c>
      <c r="D265" t="s">
        <v>301</v>
      </c>
      <c r="E265">
        <v>0.71870000000000001</v>
      </c>
      <c r="F265">
        <v>98</v>
      </c>
      <c r="I265" t="s">
        <v>318</v>
      </c>
      <c r="J265">
        <v>0.33110000000000001</v>
      </c>
      <c r="L265" s="633"/>
      <c r="M265" s="213">
        <v>130</v>
      </c>
    </row>
    <row r="266" spans="1:13">
      <c r="A266" t="str">
        <f t="shared" si="4"/>
        <v/>
      </c>
      <c r="B266" t="s">
        <v>302</v>
      </c>
      <c r="D266" t="s">
        <v>302</v>
      </c>
      <c r="E266">
        <v>0.20200000000000001</v>
      </c>
      <c r="F266">
        <v>278</v>
      </c>
      <c r="I266" t="s">
        <v>319</v>
      </c>
      <c r="J266">
        <v>0.1399</v>
      </c>
      <c r="L266" s="632" t="s">
        <v>126</v>
      </c>
      <c r="M266" s="212">
        <v>0.59740000000000004</v>
      </c>
    </row>
    <row r="267" spans="1:13" ht="15.75" thickBot="1">
      <c r="A267" t="str">
        <f t="shared" si="4"/>
        <v/>
      </c>
      <c r="B267" t="s">
        <v>303</v>
      </c>
      <c r="D267" t="s">
        <v>303</v>
      </c>
      <c r="E267">
        <v>0.60980000000000001</v>
      </c>
      <c r="F267">
        <v>129</v>
      </c>
      <c r="I267" t="s">
        <v>320</v>
      </c>
      <c r="J267">
        <v>0.94030000000000002</v>
      </c>
      <c r="L267" s="633"/>
      <c r="M267" s="213">
        <v>131</v>
      </c>
    </row>
    <row r="268" spans="1:13">
      <c r="A268" t="str">
        <f t="shared" si="4"/>
        <v/>
      </c>
      <c r="B268" t="s">
        <v>304</v>
      </c>
      <c r="D268" t="s">
        <v>304</v>
      </c>
      <c r="E268">
        <v>0.86950000000000005</v>
      </c>
      <c r="F268">
        <v>46</v>
      </c>
      <c r="I268" t="s">
        <v>321</v>
      </c>
      <c r="J268">
        <v>0.62729999999999997</v>
      </c>
      <c r="L268" s="632" t="s">
        <v>257</v>
      </c>
      <c r="M268" s="212">
        <v>0.59330000000000005</v>
      </c>
    </row>
    <row r="269" spans="1:13" ht="15.75" thickBot="1">
      <c r="A269" t="str">
        <f t="shared" si="4"/>
        <v/>
      </c>
      <c r="B269" t="s">
        <v>305</v>
      </c>
      <c r="D269" t="s">
        <v>305</v>
      </c>
      <c r="E269">
        <v>0.1007</v>
      </c>
      <c r="F269">
        <v>323</v>
      </c>
      <c r="I269" t="s">
        <v>322</v>
      </c>
      <c r="J269">
        <v>0.13489999999999999</v>
      </c>
      <c r="L269" s="633"/>
      <c r="M269" s="213">
        <v>132</v>
      </c>
    </row>
    <row r="270" spans="1:13">
      <c r="A270" t="str">
        <f t="shared" si="4"/>
        <v/>
      </c>
      <c r="B270" t="s">
        <v>306</v>
      </c>
      <c r="D270" t="s">
        <v>306</v>
      </c>
      <c r="E270">
        <v>0.42349999999999999</v>
      </c>
      <c r="F270">
        <v>189</v>
      </c>
      <c r="I270" t="s">
        <v>323</v>
      </c>
      <c r="J270">
        <v>0.42749999999999999</v>
      </c>
      <c r="L270" s="632" t="s">
        <v>357</v>
      </c>
      <c r="M270" s="212">
        <v>0.59319999999999995</v>
      </c>
    </row>
    <row r="271" spans="1:13" ht="15.75" thickBot="1">
      <c r="A271" t="str">
        <f t="shared" si="4"/>
        <v/>
      </c>
      <c r="B271" t="s">
        <v>307</v>
      </c>
      <c r="D271" t="s">
        <v>307</v>
      </c>
      <c r="E271">
        <v>0.64810000000000001</v>
      </c>
      <c r="F271">
        <v>113</v>
      </c>
      <c r="I271" t="s">
        <v>324</v>
      </c>
      <c r="J271">
        <v>0.23910000000000001</v>
      </c>
      <c r="L271" s="633"/>
      <c r="M271" s="213">
        <v>133</v>
      </c>
    </row>
    <row r="272" spans="1:13">
      <c r="A272" t="str">
        <f t="shared" si="4"/>
        <v/>
      </c>
      <c r="B272" t="s">
        <v>308</v>
      </c>
      <c r="D272" t="s">
        <v>308</v>
      </c>
      <c r="E272">
        <v>0.87670000000000003</v>
      </c>
      <c r="F272">
        <v>39</v>
      </c>
      <c r="I272" t="s">
        <v>325</v>
      </c>
      <c r="J272">
        <v>0.93759999999999999</v>
      </c>
      <c r="L272" s="632" t="s">
        <v>154</v>
      </c>
      <c r="M272" s="212">
        <v>0.59140000000000004</v>
      </c>
    </row>
    <row r="273" spans="1:13" ht="15.75" thickBot="1">
      <c r="A273" t="str">
        <f t="shared" si="4"/>
        <v/>
      </c>
      <c r="B273" t="s">
        <v>309</v>
      </c>
      <c r="D273" t="s">
        <v>309</v>
      </c>
      <c r="E273">
        <v>0.19800000000000001</v>
      </c>
      <c r="F273">
        <v>280</v>
      </c>
      <c r="I273" t="s">
        <v>326</v>
      </c>
      <c r="J273">
        <v>0.3508</v>
      </c>
      <c r="L273" s="633"/>
      <c r="M273" s="213">
        <v>134</v>
      </c>
    </row>
    <row r="274" spans="1:13">
      <c r="A274" t="str">
        <f t="shared" si="4"/>
        <v/>
      </c>
      <c r="B274" t="s">
        <v>310</v>
      </c>
      <c r="D274" t="s">
        <v>310</v>
      </c>
      <c r="E274">
        <v>0.1691</v>
      </c>
      <c r="F274">
        <v>299</v>
      </c>
      <c r="I274" t="s">
        <v>327</v>
      </c>
      <c r="J274">
        <v>0.75319999999999998</v>
      </c>
      <c r="L274" s="632" t="s">
        <v>142</v>
      </c>
      <c r="M274" s="212">
        <v>0.58320000000000005</v>
      </c>
    </row>
    <row r="275" spans="1:13" ht="15.75" thickBot="1">
      <c r="A275" t="str">
        <f t="shared" si="4"/>
        <v/>
      </c>
      <c r="B275" t="s">
        <v>311</v>
      </c>
      <c r="D275" t="s">
        <v>311</v>
      </c>
      <c r="E275">
        <v>0.17469999999999999</v>
      </c>
      <c r="F275">
        <v>297</v>
      </c>
      <c r="I275" t="s">
        <v>328</v>
      </c>
      <c r="J275">
        <v>0.26929999999999998</v>
      </c>
      <c r="L275" s="633"/>
      <c r="M275" s="213">
        <v>135</v>
      </c>
    </row>
    <row r="276" spans="1:13">
      <c r="A276" t="str">
        <f t="shared" si="4"/>
        <v/>
      </c>
      <c r="B276" s="3" t="s">
        <v>312</v>
      </c>
      <c r="D276" t="s">
        <v>312</v>
      </c>
      <c r="E276">
        <v>0.80859999999999999</v>
      </c>
      <c r="F276">
        <v>65</v>
      </c>
      <c r="I276" t="s">
        <v>329</v>
      </c>
      <c r="J276">
        <v>0.12559999999999999</v>
      </c>
      <c r="L276" s="12" t="s">
        <v>104</v>
      </c>
      <c r="M276" s="212">
        <v>0.58160000000000001</v>
      </c>
    </row>
    <row r="277" spans="1:13" ht="15.75" thickBot="1">
      <c r="A277" t="str">
        <f t="shared" si="4"/>
        <v/>
      </c>
      <c r="B277" t="s">
        <v>313</v>
      </c>
      <c r="D277" t="s">
        <v>313</v>
      </c>
      <c r="E277">
        <v>0.30130000000000001</v>
      </c>
      <c r="F277">
        <v>230</v>
      </c>
      <c r="I277" t="s">
        <v>330</v>
      </c>
      <c r="J277">
        <v>0.52239999999999998</v>
      </c>
      <c r="L277" s="13" t="s">
        <v>426</v>
      </c>
      <c r="M277" s="213">
        <v>136</v>
      </c>
    </row>
    <row r="278" spans="1:13">
      <c r="A278" t="str">
        <f t="shared" si="4"/>
        <v/>
      </c>
      <c r="B278" t="s">
        <v>314</v>
      </c>
      <c r="D278" t="s">
        <v>314</v>
      </c>
      <c r="E278">
        <v>0.76439999999999997</v>
      </c>
      <c r="F278">
        <v>81</v>
      </c>
      <c r="I278" t="s">
        <v>331</v>
      </c>
      <c r="J278">
        <v>0.6169</v>
      </c>
      <c r="L278" s="632" t="s">
        <v>279</v>
      </c>
      <c r="M278" s="212">
        <v>0.57489999999999997</v>
      </c>
    </row>
    <row r="279" spans="1:13" ht="15.75" thickBot="1">
      <c r="A279" t="str">
        <f t="shared" si="4"/>
        <v/>
      </c>
      <c r="B279" t="s">
        <v>315</v>
      </c>
      <c r="D279" t="s">
        <v>315</v>
      </c>
      <c r="E279">
        <v>0.77</v>
      </c>
      <c r="F279">
        <v>76</v>
      </c>
      <c r="I279" t="s">
        <v>332</v>
      </c>
      <c r="J279">
        <v>0.86960000000000004</v>
      </c>
      <c r="L279" s="633"/>
      <c r="M279" s="213">
        <v>137</v>
      </c>
    </row>
    <row r="280" spans="1:13">
      <c r="A280" t="str">
        <f t="shared" si="4"/>
        <v/>
      </c>
      <c r="B280" t="s">
        <v>316</v>
      </c>
      <c r="D280" t="s">
        <v>316</v>
      </c>
      <c r="E280">
        <v>0.98040000000000005</v>
      </c>
      <c r="F280">
        <v>2</v>
      </c>
      <c r="I280" t="s">
        <v>333</v>
      </c>
      <c r="J280">
        <v>0.33110000000000001</v>
      </c>
      <c r="L280" s="632" t="s">
        <v>286</v>
      </c>
      <c r="M280" s="212">
        <v>0.57450000000000001</v>
      </c>
    </row>
    <row r="281" spans="1:13" ht="15.75" thickBot="1">
      <c r="A281" t="str">
        <f t="shared" si="4"/>
        <v/>
      </c>
      <c r="B281" t="s">
        <v>317</v>
      </c>
      <c r="D281" t="s">
        <v>317</v>
      </c>
      <c r="E281">
        <v>6.4799999999999996E-2</v>
      </c>
      <c r="F281">
        <v>333</v>
      </c>
      <c r="I281" t="s">
        <v>334</v>
      </c>
      <c r="J281">
        <v>0.62790000000000001</v>
      </c>
      <c r="L281" s="633"/>
      <c r="M281" s="213">
        <v>138</v>
      </c>
    </row>
    <row r="282" spans="1:13">
      <c r="A282" t="str">
        <f t="shared" si="4"/>
        <v/>
      </c>
      <c r="B282" t="s">
        <v>318</v>
      </c>
      <c r="D282" t="s">
        <v>318</v>
      </c>
      <c r="E282">
        <v>0.33110000000000001</v>
      </c>
      <c r="F282">
        <v>218</v>
      </c>
      <c r="I282" t="s">
        <v>335</v>
      </c>
      <c r="J282">
        <v>0.87980000000000003</v>
      </c>
      <c r="L282" s="632" t="s">
        <v>368</v>
      </c>
      <c r="M282" s="212">
        <v>0.57430000000000003</v>
      </c>
    </row>
    <row r="283" spans="1:13" ht="15.75" thickBot="1">
      <c r="A283" t="str">
        <f t="shared" si="4"/>
        <v/>
      </c>
      <c r="B283" t="s">
        <v>319</v>
      </c>
      <c r="D283" t="s">
        <v>319</v>
      </c>
      <c r="E283">
        <v>0.1399</v>
      </c>
      <c r="F283">
        <v>309</v>
      </c>
      <c r="I283" t="s">
        <v>336</v>
      </c>
      <c r="J283">
        <v>0.19750000000000001</v>
      </c>
      <c r="L283" s="633"/>
      <c r="M283" s="213">
        <v>139</v>
      </c>
    </row>
    <row r="284" spans="1:13">
      <c r="A284" t="str">
        <f t="shared" si="4"/>
        <v/>
      </c>
      <c r="B284" t="s">
        <v>320</v>
      </c>
      <c r="D284" t="s">
        <v>320</v>
      </c>
      <c r="E284">
        <v>0.94030000000000002</v>
      </c>
      <c r="F284">
        <v>9</v>
      </c>
      <c r="I284" t="s">
        <v>337</v>
      </c>
      <c r="J284">
        <v>0.87180000000000002</v>
      </c>
      <c r="L284" s="632" t="s">
        <v>107</v>
      </c>
      <c r="M284" s="212">
        <v>0.57350000000000001</v>
      </c>
    </row>
    <row r="285" spans="1:13" ht="15.75" thickBot="1">
      <c r="A285" t="str">
        <f t="shared" si="4"/>
        <v/>
      </c>
      <c r="B285" t="s">
        <v>321</v>
      </c>
      <c r="D285" t="s">
        <v>321</v>
      </c>
      <c r="E285">
        <v>0.62729999999999997</v>
      </c>
      <c r="F285">
        <v>122</v>
      </c>
      <c r="I285" t="s">
        <v>338</v>
      </c>
      <c r="J285">
        <v>0.91839999999999999</v>
      </c>
      <c r="L285" s="633"/>
      <c r="M285" s="213">
        <v>140</v>
      </c>
    </row>
    <row r="286" spans="1:13">
      <c r="A286" t="str">
        <f t="shared" si="4"/>
        <v/>
      </c>
      <c r="B286" t="s">
        <v>322</v>
      </c>
      <c r="D286" t="s">
        <v>322</v>
      </c>
      <c r="E286">
        <v>0.13489999999999999</v>
      </c>
      <c r="F286">
        <v>312</v>
      </c>
      <c r="I286" t="s">
        <v>339</v>
      </c>
      <c r="J286">
        <v>0.86099999999999999</v>
      </c>
      <c r="L286" s="632" t="s">
        <v>58</v>
      </c>
      <c r="M286" s="212">
        <v>0.57030000000000003</v>
      </c>
    </row>
    <row r="287" spans="1:13" ht="15.75" thickBot="1">
      <c r="A287" t="str">
        <f t="shared" si="4"/>
        <v/>
      </c>
      <c r="B287" t="s">
        <v>323</v>
      </c>
      <c r="D287" t="s">
        <v>323</v>
      </c>
      <c r="E287">
        <v>0.42749999999999999</v>
      </c>
      <c r="F287">
        <v>186</v>
      </c>
      <c r="I287" t="s">
        <v>340</v>
      </c>
      <c r="J287">
        <v>0.34239999999999998</v>
      </c>
      <c r="L287" s="633"/>
      <c r="M287" s="213">
        <v>141</v>
      </c>
    </row>
    <row r="288" spans="1:13">
      <c r="A288" t="str">
        <f t="shared" si="4"/>
        <v/>
      </c>
      <c r="B288" t="s">
        <v>324</v>
      </c>
      <c r="D288" t="s">
        <v>324</v>
      </c>
      <c r="E288">
        <v>0.23910000000000001</v>
      </c>
      <c r="F288">
        <v>262</v>
      </c>
      <c r="I288" t="s">
        <v>341</v>
      </c>
      <c r="J288">
        <v>0.69089999999999996</v>
      </c>
      <c r="L288" s="632" t="s">
        <v>106</v>
      </c>
      <c r="M288" s="212">
        <v>0.55840000000000001</v>
      </c>
    </row>
    <row r="289" spans="1:13" ht="15.75" thickBot="1">
      <c r="A289" t="str">
        <f t="shared" si="4"/>
        <v/>
      </c>
      <c r="B289" t="s">
        <v>325</v>
      </c>
      <c r="D289" t="s">
        <v>325</v>
      </c>
      <c r="E289">
        <v>0.93759999999999999</v>
      </c>
      <c r="F289">
        <v>11</v>
      </c>
      <c r="I289" t="s">
        <v>342</v>
      </c>
      <c r="J289">
        <v>0.19769999999999999</v>
      </c>
      <c r="L289" s="633"/>
      <c r="M289" s="213">
        <v>142</v>
      </c>
    </row>
    <row r="290" spans="1:13">
      <c r="A290" t="str">
        <f t="shared" si="4"/>
        <v/>
      </c>
      <c r="B290" t="s">
        <v>326</v>
      </c>
      <c r="D290" t="s">
        <v>326</v>
      </c>
      <c r="E290">
        <v>0.3508</v>
      </c>
      <c r="F290">
        <v>212</v>
      </c>
      <c r="I290" t="s">
        <v>343</v>
      </c>
      <c r="J290">
        <v>0.29659999999999997</v>
      </c>
      <c r="L290" s="632" t="s">
        <v>72</v>
      </c>
      <c r="M290" s="212">
        <v>0.55779999999999996</v>
      </c>
    </row>
    <row r="291" spans="1:13" ht="15.75" thickBot="1">
      <c r="A291" t="str">
        <f t="shared" si="4"/>
        <v/>
      </c>
      <c r="B291" t="s">
        <v>327</v>
      </c>
      <c r="D291" t="s">
        <v>327</v>
      </c>
      <c r="E291">
        <v>0.75319999999999998</v>
      </c>
      <c r="F291">
        <v>86</v>
      </c>
      <c r="I291" t="s">
        <v>344</v>
      </c>
      <c r="J291">
        <v>0.48249999999999998</v>
      </c>
      <c r="L291" s="633"/>
      <c r="M291" s="213">
        <v>143</v>
      </c>
    </row>
    <row r="292" spans="1:13">
      <c r="A292" t="str">
        <f t="shared" si="4"/>
        <v/>
      </c>
      <c r="B292" t="s">
        <v>328</v>
      </c>
      <c r="D292" t="s">
        <v>328</v>
      </c>
      <c r="E292">
        <v>0.26929999999999998</v>
      </c>
      <c r="F292">
        <v>242</v>
      </c>
      <c r="I292" t="s">
        <v>345</v>
      </c>
      <c r="J292">
        <v>0.51700000000000002</v>
      </c>
      <c r="L292" s="12" t="s">
        <v>254</v>
      </c>
      <c r="M292" s="212">
        <v>0.54990000000000006</v>
      </c>
    </row>
    <row r="293" spans="1:13" ht="15.75" thickBot="1">
      <c r="A293" t="str">
        <f t="shared" si="4"/>
        <v/>
      </c>
      <c r="B293" t="s">
        <v>329</v>
      </c>
      <c r="D293" t="s">
        <v>329</v>
      </c>
      <c r="E293">
        <v>0.12559999999999999</v>
      </c>
      <c r="F293">
        <v>316</v>
      </c>
      <c r="I293" t="s">
        <v>346</v>
      </c>
      <c r="J293">
        <v>0.47110000000000002</v>
      </c>
      <c r="L293" s="13" t="s">
        <v>414</v>
      </c>
      <c r="M293" s="213">
        <v>144</v>
      </c>
    </row>
    <row r="294" spans="1:13">
      <c r="A294" t="str">
        <f t="shared" si="4"/>
        <v/>
      </c>
      <c r="B294" t="s">
        <v>330</v>
      </c>
      <c r="D294" t="s">
        <v>330</v>
      </c>
      <c r="E294">
        <v>0.52239999999999998</v>
      </c>
      <c r="F294">
        <v>156</v>
      </c>
      <c r="I294" t="s">
        <v>347</v>
      </c>
      <c r="J294">
        <v>0.93700000000000006</v>
      </c>
      <c r="L294" s="632" t="s">
        <v>180</v>
      </c>
      <c r="M294" s="212">
        <v>0.54969999999999997</v>
      </c>
    </row>
    <row r="295" spans="1:13" ht="15.75" thickBot="1">
      <c r="A295" t="str">
        <f t="shared" si="4"/>
        <v/>
      </c>
      <c r="B295" t="s">
        <v>331</v>
      </c>
      <c r="D295" t="s">
        <v>331</v>
      </c>
      <c r="E295">
        <v>0.6169</v>
      </c>
      <c r="F295">
        <v>125</v>
      </c>
      <c r="I295" t="s">
        <v>348</v>
      </c>
      <c r="J295">
        <v>0.13600000000000001</v>
      </c>
      <c r="L295" s="633"/>
      <c r="M295" s="213">
        <v>145</v>
      </c>
    </row>
    <row r="296" spans="1:13">
      <c r="A296" t="str">
        <f t="shared" si="4"/>
        <v/>
      </c>
      <c r="B296" t="s">
        <v>332</v>
      </c>
      <c r="D296" t="s">
        <v>332</v>
      </c>
      <c r="E296">
        <v>0.86960000000000004</v>
      </c>
      <c r="F296">
        <v>45</v>
      </c>
      <c r="I296" t="s">
        <v>349</v>
      </c>
      <c r="J296">
        <v>0.50660000000000005</v>
      </c>
      <c r="L296" s="632" t="s">
        <v>141</v>
      </c>
      <c r="M296" s="212">
        <v>0.54590000000000005</v>
      </c>
    </row>
    <row r="297" spans="1:13" ht="15.75" thickBot="1">
      <c r="A297" t="str">
        <f t="shared" si="4"/>
        <v/>
      </c>
      <c r="B297" t="s">
        <v>333</v>
      </c>
      <c r="D297" t="s">
        <v>333</v>
      </c>
      <c r="E297">
        <v>0.33110000000000001</v>
      </c>
      <c r="F297">
        <v>219</v>
      </c>
      <c r="I297" t="s">
        <v>350</v>
      </c>
      <c r="J297">
        <v>0.30170000000000002</v>
      </c>
      <c r="L297" s="633"/>
      <c r="M297" s="213">
        <v>146</v>
      </c>
    </row>
    <row r="298" spans="1:13">
      <c r="A298" t="str">
        <f t="shared" si="4"/>
        <v/>
      </c>
      <c r="B298" t="s">
        <v>334</v>
      </c>
      <c r="D298" t="s">
        <v>334</v>
      </c>
      <c r="E298">
        <v>0.62790000000000001</v>
      </c>
      <c r="F298">
        <v>121</v>
      </c>
      <c r="I298" t="s">
        <v>351</v>
      </c>
      <c r="J298">
        <v>0.75790000000000002</v>
      </c>
      <c r="L298" s="632" t="s">
        <v>428</v>
      </c>
      <c r="M298" s="212">
        <v>0.54300000000000004</v>
      </c>
    </row>
    <row r="299" spans="1:13" ht="15.75" thickBot="1">
      <c r="A299" t="str">
        <f t="shared" si="4"/>
        <v/>
      </c>
      <c r="B299" t="s">
        <v>335</v>
      </c>
      <c r="D299" t="s">
        <v>335</v>
      </c>
      <c r="E299">
        <v>0.87980000000000003</v>
      </c>
      <c r="F299">
        <v>38</v>
      </c>
      <c r="I299" t="s">
        <v>352</v>
      </c>
      <c r="J299">
        <v>0.53</v>
      </c>
      <c r="L299" s="633"/>
      <c r="M299" s="213">
        <v>147</v>
      </c>
    </row>
    <row r="300" spans="1:13">
      <c r="A300" t="str">
        <f t="shared" si="4"/>
        <v/>
      </c>
      <c r="B300" t="s">
        <v>336</v>
      </c>
      <c r="D300" t="s">
        <v>336</v>
      </c>
      <c r="E300">
        <v>0.19750000000000001</v>
      </c>
      <c r="F300">
        <v>282</v>
      </c>
      <c r="I300" t="s">
        <v>433</v>
      </c>
      <c r="J300">
        <v>0.22770000000000001</v>
      </c>
      <c r="L300" s="632" t="s">
        <v>202</v>
      </c>
      <c r="M300" s="212">
        <v>0.54159999999999997</v>
      </c>
    </row>
    <row r="301" spans="1:13" ht="15.75" thickBot="1">
      <c r="A301" t="str">
        <f t="shared" si="4"/>
        <v/>
      </c>
      <c r="B301" t="s">
        <v>337</v>
      </c>
      <c r="D301" t="s">
        <v>337</v>
      </c>
      <c r="E301">
        <v>0.87180000000000002</v>
      </c>
      <c r="F301">
        <v>43</v>
      </c>
      <c r="I301" t="s">
        <v>353</v>
      </c>
      <c r="J301">
        <v>0.36870000000000003</v>
      </c>
      <c r="L301" s="633"/>
      <c r="M301" s="213">
        <v>148</v>
      </c>
    </row>
    <row r="302" spans="1:13">
      <c r="A302" t="str">
        <f t="shared" si="4"/>
        <v/>
      </c>
      <c r="B302" t="s">
        <v>338</v>
      </c>
      <c r="D302" t="s">
        <v>338</v>
      </c>
      <c r="E302">
        <v>0.91839999999999999</v>
      </c>
      <c r="F302">
        <v>20</v>
      </c>
      <c r="I302" t="s">
        <v>354</v>
      </c>
      <c r="J302">
        <v>0.76180000000000003</v>
      </c>
      <c r="L302" s="632" t="s">
        <v>70</v>
      </c>
      <c r="M302" s="212">
        <v>0.53639999999999999</v>
      </c>
    </row>
    <row r="303" spans="1:13" ht="15.75" thickBot="1">
      <c r="A303" t="str">
        <f t="shared" si="4"/>
        <v/>
      </c>
      <c r="B303" s="410" t="s">
        <v>339</v>
      </c>
      <c r="D303" t="s">
        <v>339</v>
      </c>
      <c r="E303">
        <v>0.86099999999999999</v>
      </c>
      <c r="F303">
        <v>48</v>
      </c>
      <c r="I303" t="s">
        <v>355</v>
      </c>
      <c r="J303">
        <v>0.22559999999999999</v>
      </c>
      <c r="L303" s="633"/>
      <c r="M303" s="213">
        <v>149</v>
      </c>
    </row>
    <row r="304" spans="1:13">
      <c r="A304" t="str">
        <f t="shared" si="4"/>
        <v/>
      </c>
      <c r="B304" t="s">
        <v>340</v>
      </c>
      <c r="D304" t="s">
        <v>340</v>
      </c>
      <c r="E304">
        <v>0.34239999999999998</v>
      </c>
      <c r="F304">
        <v>214</v>
      </c>
      <c r="I304" t="s">
        <v>356</v>
      </c>
      <c r="J304">
        <v>0.3196</v>
      </c>
      <c r="L304" s="632" t="s">
        <v>293</v>
      </c>
      <c r="M304" s="212">
        <v>0.53100000000000003</v>
      </c>
    </row>
    <row r="305" spans="1:13" ht="15.75" thickBot="1">
      <c r="A305" t="str">
        <f t="shared" si="4"/>
        <v/>
      </c>
      <c r="B305" t="s">
        <v>341</v>
      </c>
      <c r="D305" t="s">
        <v>341</v>
      </c>
      <c r="E305">
        <v>0.69089999999999996</v>
      </c>
      <c r="F305">
        <v>106</v>
      </c>
      <c r="I305" t="s">
        <v>357</v>
      </c>
      <c r="J305">
        <v>0.59319999999999995</v>
      </c>
      <c r="L305" s="633"/>
      <c r="M305" s="213">
        <v>150</v>
      </c>
    </row>
    <row r="306" spans="1:13" ht="15.75" thickBot="1">
      <c r="A306" t="str">
        <f t="shared" si="4"/>
        <v/>
      </c>
      <c r="B306" t="s">
        <v>342</v>
      </c>
      <c r="D306" t="s">
        <v>342</v>
      </c>
      <c r="E306">
        <v>0.19769999999999999</v>
      </c>
      <c r="F306">
        <v>281</v>
      </c>
      <c r="I306" t="s">
        <v>358</v>
      </c>
      <c r="J306">
        <v>0.90990000000000004</v>
      </c>
      <c r="L306" s="10" t="s">
        <v>23</v>
      </c>
      <c r="M306" s="11" t="s">
        <v>383</v>
      </c>
    </row>
    <row r="307" spans="1:13">
      <c r="A307" t="str">
        <f t="shared" si="4"/>
        <v/>
      </c>
      <c r="B307" t="s">
        <v>343</v>
      </c>
      <c r="D307" t="s">
        <v>343</v>
      </c>
      <c r="E307">
        <v>0.29659999999999997</v>
      </c>
      <c r="F307">
        <v>231</v>
      </c>
      <c r="I307" t="s">
        <v>360</v>
      </c>
      <c r="J307">
        <v>0.91249999999999998</v>
      </c>
      <c r="L307" s="12" t="s">
        <v>352</v>
      </c>
      <c r="M307" s="212">
        <v>0.53</v>
      </c>
    </row>
    <row r="308" spans="1:13" ht="15.75" thickBot="1">
      <c r="A308" t="str">
        <f t="shared" si="4"/>
        <v/>
      </c>
      <c r="B308" t="s">
        <v>344</v>
      </c>
      <c r="D308" t="s">
        <v>344</v>
      </c>
      <c r="E308">
        <v>0.48249999999999998</v>
      </c>
      <c r="F308">
        <v>170</v>
      </c>
      <c r="I308" t="s">
        <v>361</v>
      </c>
      <c r="J308">
        <v>0.8679</v>
      </c>
      <c r="L308" s="13" t="s">
        <v>418</v>
      </c>
      <c r="M308" s="213">
        <v>151</v>
      </c>
    </row>
    <row r="309" spans="1:13">
      <c r="A309" t="str">
        <f t="shared" si="4"/>
        <v/>
      </c>
      <c r="B309" t="s">
        <v>345</v>
      </c>
      <c r="D309" t="s">
        <v>345</v>
      </c>
      <c r="E309">
        <v>0.51700000000000002</v>
      </c>
      <c r="F309">
        <v>157</v>
      </c>
      <c r="I309" t="s">
        <v>362</v>
      </c>
      <c r="J309">
        <v>0.78700000000000003</v>
      </c>
      <c r="L309" s="632" t="s">
        <v>380</v>
      </c>
      <c r="M309" s="212">
        <v>0.52880000000000005</v>
      </c>
    </row>
    <row r="310" spans="1:13" ht="15.75" thickBot="1">
      <c r="A310" t="str">
        <f t="shared" si="4"/>
        <v/>
      </c>
      <c r="B310" t="s">
        <v>346</v>
      </c>
      <c r="D310" t="s">
        <v>346</v>
      </c>
      <c r="E310">
        <v>0.47110000000000002</v>
      </c>
      <c r="F310">
        <v>173</v>
      </c>
      <c r="I310" t="s">
        <v>363</v>
      </c>
      <c r="J310">
        <v>0.51119999999999999</v>
      </c>
      <c r="L310" s="633"/>
      <c r="M310" s="213">
        <v>152</v>
      </c>
    </row>
    <row r="311" spans="1:13">
      <c r="A311" t="str">
        <f t="shared" si="4"/>
        <v/>
      </c>
      <c r="B311" t="s">
        <v>347</v>
      </c>
      <c r="D311" t="s">
        <v>347</v>
      </c>
      <c r="E311">
        <v>0.93700000000000006</v>
      </c>
      <c r="F311">
        <v>12</v>
      </c>
      <c r="I311" t="s">
        <v>364</v>
      </c>
      <c r="J311">
        <v>4.8800000000000003E-2</v>
      </c>
      <c r="L311" s="632" t="s">
        <v>86</v>
      </c>
      <c r="M311" s="212">
        <v>0.52739999999999998</v>
      </c>
    </row>
    <row r="312" spans="1:13" ht="15.75" thickBot="1">
      <c r="A312" t="str">
        <f t="shared" si="4"/>
        <v/>
      </c>
      <c r="B312" t="s">
        <v>348</v>
      </c>
      <c r="D312" t="s">
        <v>348</v>
      </c>
      <c r="E312">
        <v>0.13600000000000001</v>
      </c>
      <c r="F312">
        <v>311</v>
      </c>
      <c r="I312" t="s">
        <v>365</v>
      </c>
      <c r="J312">
        <v>0.85570000000000002</v>
      </c>
      <c r="L312" s="633"/>
      <c r="M312" s="213">
        <v>153</v>
      </c>
    </row>
    <row r="313" spans="1:13">
      <c r="A313" t="str">
        <f t="shared" si="4"/>
        <v/>
      </c>
      <c r="B313" t="s">
        <v>349</v>
      </c>
      <c r="D313" t="s">
        <v>349</v>
      </c>
      <c r="E313">
        <v>0.50660000000000005</v>
      </c>
      <c r="F313">
        <v>162</v>
      </c>
      <c r="I313" t="s">
        <v>366</v>
      </c>
      <c r="J313">
        <v>0.31830000000000003</v>
      </c>
      <c r="L313" s="632" t="s">
        <v>84</v>
      </c>
      <c r="M313" s="212">
        <v>0.52659999999999996</v>
      </c>
    </row>
    <row r="314" spans="1:13" ht="15.75" thickBot="1">
      <c r="A314" t="str">
        <f t="shared" si="4"/>
        <v/>
      </c>
      <c r="B314" t="s">
        <v>350</v>
      </c>
      <c r="D314" t="s">
        <v>350</v>
      </c>
      <c r="E314">
        <v>0.30170000000000002</v>
      </c>
      <c r="F314">
        <v>229</v>
      </c>
      <c r="I314" t="s">
        <v>367</v>
      </c>
      <c r="J314">
        <v>0.73089999999999999</v>
      </c>
      <c r="L314" s="633"/>
      <c r="M314" s="213">
        <v>154</v>
      </c>
    </row>
    <row r="315" spans="1:13">
      <c r="A315" t="str">
        <f t="shared" si="4"/>
        <v/>
      </c>
      <c r="B315" t="s">
        <v>351</v>
      </c>
      <c r="D315" t="s">
        <v>351</v>
      </c>
      <c r="E315">
        <v>0.75790000000000002</v>
      </c>
      <c r="F315">
        <v>85</v>
      </c>
      <c r="I315" t="s">
        <v>368</v>
      </c>
      <c r="J315">
        <v>0.57430000000000003</v>
      </c>
      <c r="L315" s="632" t="s">
        <v>330</v>
      </c>
      <c r="M315" s="212">
        <v>0.52239999999999998</v>
      </c>
    </row>
    <row r="316" spans="1:13" ht="15.75" thickBot="1">
      <c r="A316" t="str">
        <f t="shared" si="4"/>
        <v/>
      </c>
      <c r="B316" t="s">
        <v>352</v>
      </c>
      <c r="D316" t="s">
        <v>352</v>
      </c>
      <c r="E316">
        <v>0.53</v>
      </c>
      <c r="F316">
        <v>152</v>
      </c>
      <c r="I316" t="s">
        <v>369</v>
      </c>
      <c r="J316">
        <v>0.92769999999999997</v>
      </c>
      <c r="L316" s="633"/>
      <c r="M316" s="213">
        <v>155</v>
      </c>
    </row>
    <row r="317" spans="1:13">
      <c r="A317" t="str">
        <f t="shared" si="4"/>
        <v>BAD</v>
      </c>
      <c r="B317" t="s">
        <v>436</v>
      </c>
      <c r="D317" t="s">
        <v>433</v>
      </c>
      <c r="E317">
        <v>0.22770000000000001</v>
      </c>
      <c r="F317">
        <v>268</v>
      </c>
      <c r="I317" t="s">
        <v>370</v>
      </c>
      <c r="J317">
        <v>0.42370000000000002</v>
      </c>
      <c r="L317" s="632" t="s">
        <v>345</v>
      </c>
      <c r="M317" s="212">
        <v>0.51700000000000002</v>
      </c>
    </row>
    <row r="318" spans="1:13" ht="15.75" thickBot="1">
      <c r="A318" t="str">
        <f t="shared" si="4"/>
        <v/>
      </c>
      <c r="B318" t="s">
        <v>353</v>
      </c>
      <c r="D318" t="s">
        <v>353</v>
      </c>
      <c r="E318">
        <v>0.36870000000000003</v>
      </c>
      <c r="F318">
        <v>205</v>
      </c>
      <c r="I318" t="s">
        <v>371</v>
      </c>
      <c r="J318">
        <v>0.18690000000000001</v>
      </c>
      <c r="L318" s="633"/>
      <c r="M318" s="213">
        <v>156</v>
      </c>
    </row>
    <row r="319" spans="1:13">
      <c r="A319" t="str">
        <f t="shared" si="4"/>
        <v/>
      </c>
      <c r="B319" t="s">
        <v>354</v>
      </c>
      <c r="D319" t="s">
        <v>354</v>
      </c>
      <c r="E319">
        <v>0.76180000000000003</v>
      </c>
      <c r="F319">
        <v>83</v>
      </c>
      <c r="I319" t="s">
        <v>372</v>
      </c>
      <c r="J319">
        <v>0.71340000000000003</v>
      </c>
      <c r="L319" s="632" t="s">
        <v>39</v>
      </c>
      <c r="M319" s="212">
        <v>0.51519999999999999</v>
      </c>
    </row>
    <row r="320" spans="1:13" ht="15.75" thickBot="1">
      <c r="A320" t="str">
        <f t="shared" si="4"/>
        <v/>
      </c>
      <c r="B320" t="s">
        <v>355</v>
      </c>
      <c r="D320" t="s">
        <v>355</v>
      </c>
      <c r="E320">
        <v>0.22559999999999999</v>
      </c>
      <c r="F320">
        <v>271</v>
      </c>
      <c r="I320" t="s">
        <v>373</v>
      </c>
      <c r="J320">
        <v>0.29599999999999999</v>
      </c>
      <c r="L320" s="633"/>
      <c r="M320" s="213">
        <v>157</v>
      </c>
    </row>
    <row r="321" spans="1:13">
      <c r="A321" t="str">
        <f t="shared" si="4"/>
        <v/>
      </c>
      <c r="B321" t="s">
        <v>356</v>
      </c>
      <c r="D321" t="s">
        <v>356</v>
      </c>
      <c r="E321">
        <v>0.3196</v>
      </c>
      <c r="F321">
        <v>222</v>
      </c>
      <c r="I321" t="s">
        <v>374</v>
      </c>
      <c r="J321">
        <v>0.6855</v>
      </c>
      <c r="L321" s="632" t="s">
        <v>83</v>
      </c>
      <c r="M321" s="212">
        <v>0.5141</v>
      </c>
    </row>
    <row r="322" spans="1:13" ht="15.75" thickBot="1">
      <c r="A322" t="str">
        <f t="shared" si="4"/>
        <v/>
      </c>
      <c r="B322" t="s">
        <v>357</v>
      </c>
      <c r="D322" t="s">
        <v>357</v>
      </c>
      <c r="E322">
        <v>0.59319999999999995</v>
      </c>
      <c r="F322">
        <v>134</v>
      </c>
      <c r="I322" t="s">
        <v>375</v>
      </c>
      <c r="J322">
        <v>0.20930000000000001</v>
      </c>
      <c r="L322" s="633"/>
      <c r="M322" s="213">
        <v>158</v>
      </c>
    </row>
    <row r="323" spans="1:13">
      <c r="A323" t="str">
        <f t="shared" ref="A323:A347" si="5">IF(B323=D323,"","BAD")</f>
        <v/>
      </c>
      <c r="B323" t="s">
        <v>358</v>
      </c>
      <c r="D323" t="s">
        <v>358</v>
      </c>
      <c r="E323">
        <v>0.90990000000000004</v>
      </c>
      <c r="F323">
        <v>27</v>
      </c>
      <c r="I323" t="s">
        <v>376</v>
      </c>
      <c r="J323">
        <v>0.82609999999999995</v>
      </c>
      <c r="L323" s="632" t="s">
        <v>363</v>
      </c>
      <c r="M323" s="212">
        <v>0.51119999999999999</v>
      </c>
    </row>
    <row r="324" spans="1:13" ht="15.75" thickBot="1">
      <c r="A324" t="str">
        <f t="shared" si="5"/>
        <v/>
      </c>
      <c r="B324" t="s">
        <v>359</v>
      </c>
      <c r="D324" t="s">
        <v>359</v>
      </c>
      <c r="E324">
        <v>0.6</v>
      </c>
      <c r="F324">
        <v>131</v>
      </c>
      <c r="I324" t="s">
        <v>377</v>
      </c>
      <c r="J324">
        <v>0.97450000000000003</v>
      </c>
      <c r="L324" s="633"/>
      <c r="M324" s="213">
        <v>159</v>
      </c>
    </row>
    <row r="325" spans="1:13">
      <c r="A325" t="str">
        <f t="shared" si="5"/>
        <v/>
      </c>
      <c r="B325" t="s">
        <v>360</v>
      </c>
      <c r="D325" t="s">
        <v>360</v>
      </c>
      <c r="E325">
        <v>0.91249999999999998</v>
      </c>
      <c r="F325">
        <v>25</v>
      </c>
      <c r="I325" t="s">
        <v>378</v>
      </c>
      <c r="J325">
        <v>0.50660000000000005</v>
      </c>
      <c r="L325" s="632" t="s">
        <v>164</v>
      </c>
      <c r="M325" s="212">
        <v>0.50800000000000001</v>
      </c>
    </row>
    <row r="326" spans="1:13" ht="15.75" thickBot="1">
      <c r="A326" t="str">
        <f t="shared" si="5"/>
        <v/>
      </c>
      <c r="B326" s="417" t="s">
        <v>361</v>
      </c>
      <c r="D326" t="s">
        <v>361</v>
      </c>
      <c r="E326">
        <v>0.8679</v>
      </c>
      <c r="F326">
        <v>47</v>
      </c>
      <c r="I326" t="s">
        <v>379</v>
      </c>
      <c r="J326">
        <v>0.92720000000000002</v>
      </c>
      <c r="L326" s="633"/>
      <c r="M326" s="213">
        <v>160</v>
      </c>
    </row>
    <row r="327" spans="1:13">
      <c r="A327" t="str">
        <f t="shared" si="5"/>
        <v/>
      </c>
      <c r="B327" t="s">
        <v>362</v>
      </c>
      <c r="D327" t="s">
        <v>362</v>
      </c>
      <c r="E327">
        <v>0.78700000000000003</v>
      </c>
      <c r="F327">
        <v>71</v>
      </c>
      <c r="I327" t="s">
        <v>380</v>
      </c>
      <c r="J327">
        <v>0.52880000000000005</v>
      </c>
      <c r="L327" s="632" t="s">
        <v>349</v>
      </c>
      <c r="M327" s="212">
        <v>0.50660000000000005</v>
      </c>
    </row>
    <row r="328" spans="1:13" ht="15.75" thickBot="1">
      <c r="A328" t="str">
        <f t="shared" si="5"/>
        <v/>
      </c>
      <c r="B328" t="s">
        <v>363</v>
      </c>
      <c r="D328" t="s">
        <v>363</v>
      </c>
      <c r="E328">
        <v>0.51119999999999999</v>
      </c>
      <c r="F328">
        <v>160</v>
      </c>
      <c r="I328" t="s">
        <v>381</v>
      </c>
      <c r="J328">
        <v>0.90490000000000004</v>
      </c>
      <c r="L328" s="633"/>
      <c r="M328" s="213">
        <v>161</v>
      </c>
    </row>
    <row r="329" spans="1:13">
      <c r="A329" t="str">
        <f t="shared" si="5"/>
        <v/>
      </c>
      <c r="B329" t="s">
        <v>364</v>
      </c>
      <c r="D329" t="s">
        <v>364</v>
      </c>
      <c r="E329">
        <v>4.8800000000000003E-2</v>
      </c>
      <c r="F329">
        <v>338</v>
      </c>
      <c r="I329" t="s">
        <v>382</v>
      </c>
      <c r="J329">
        <v>0.39550000000000002</v>
      </c>
      <c r="L329" s="632" t="s">
        <v>378</v>
      </c>
      <c r="M329" s="212">
        <v>0.50660000000000005</v>
      </c>
    </row>
    <row r="330" spans="1:13" ht="15.75" thickBot="1">
      <c r="A330" t="str">
        <f t="shared" si="5"/>
        <v/>
      </c>
      <c r="B330" t="s">
        <v>365</v>
      </c>
      <c r="D330" t="s">
        <v>365</v>
      </c>
      <c r="E330">
        <v>0.85570000000000002</v>
      </c>
      <c r="F330">
        <v>50</v>
      </c>
      <c r="J330">
        <v>10</v>
      </c>
      <c r="L330" s="633"/>
      <c r="M330" s="213">
        <v>162</v>
      </c>
    </row>
    <row r="331" spans="1:13">
      <c r="A331" t="str">
        <f t="shared" si="5"/>
        <v/>
      </c>
      <c r="B331" t="s">
        <v>366</v>
      </c>
      <c r="D331" t="s">
        <v>366</v>
      </c>
      <c r="E331">
        <v>0.31830000000000003</v>
      </c>
      <c r="F331">
        <v>224</v>
      </c>
      <c r="J331">
        <v>16</v>
      </c>
      <c r="L331" s="632" t="s">
        <v>161</v>
      </c>
      <c r="M331" s="212">
        <v>0.50590000000000002</v>
      </c>
    </row>
    <row r="332" spans="1:13" ht="15.75" thickBot="1">
      <c r="A332" t="str">
        <f t="shared" si="5"/>
        <v/>
      </c>
      <c r="B332" t="s">
        <v>367</v>
      </c>
      <c r="D332" t="s">
        <v>367</v>
      </c>
      <c r="E332">
        <v>0.73089999999999999</v>
      </c>
      <c r="F332">
        <v>92</v>
      </c>
      <c r="J332">
        <v>17</v>
      </c>
      <c r="L332" s="633"/>
      <c r="M332" s="213">
        <v>163</v>
      </c>
    </row>
    <row r="333" spans="1:13">
      <c r="A333" t="str">
        <f t="shared" si="5"/>
        <v/>
      </c>
      <c r="B333" t="s">
        <v>368</v>
      </c>
      <c r="D333" t="s">
        <v>368</v>
      </c>
      <c r="E333">
        <v>0.57430000000000003</v>
      </c>
      <c r="F333">
        <v>140</v>
      </c>
      <c r="J333">
        <v>20</v>
      </c>
      <c r="L333" s="632" t="s">
        <v>192</v>
      </c>
      <c r="M333" s="212">
        <v>0.48880000000000001</v>
      </c>
    </row>
    <row r="334" spans="1:13" ht="15.75" thickBot="1">
      <c r="A334" t="str">
        <f t="shared" si="5"/>
        <v/>
      </c>
      <c r="B334" t="s">
        <v>369</v>
      </c>
      <c r="D334" t="s">
        <v>369</v>
      </c>
      <c r="E334">
        <v>0.92769999999999997</v>
      </c>
      <c r="F334">
        <v>15</v>
      </c>
      <c r="J334">
        <v>22</v>
      </c>
      <c r="L334" s="633"/>
      <c r="M334" s="213">
        <v>164</v>
      </c>
    </row>
    <row r="335" spans="1:13">
      <c r="A335" t="str">
        <f t="shared" si="5"/>
        <v/>
      </c>
      <c r="B335" t="s">
        <v>370</v>
      </c>
      <c r="D335" t="s">
        <v>370</v>
      </c>
      <c r="E335">
        <v>0.42370000000000002</v>
      </c>
      <c r="F335">
        <v>188</v>
      </c>
      <c r="J335">
        <v>23</v>
      </c>
      <c r="L335" s="632" t="s">
        <v>297</v>
      </c>
      <c r="M335" s="212">
        <v>0.48580000000000001</v>
      </c>
    </row>
    <row r="336" spans="1:13" ht="15.75" thickBot="1">
      <c r="A336" t="str">
        <f t="shared" si="5"/>
        <v/>
      </c>
      <c r="B336" t="s">
        <v>371</v>
      </c>
      <c r="D336" t="s">
        <v>371</v>
      </c>
      <c r="E336">
        <v>0.18690000000000001</v>
      </c>
      <c r="F336">
        <v>288</v>
      </c>
      <c r="J336">
        <v>24</v>
      </c>
      <c r="L336" s="633"/>
      <c r="M336" s="213">
        <v>165</v>
      </c>
    </row>
    <row r="337" spans="1:13">
      <c r="A337" t="str">
        <f t="shared" si="5"/>
        <v/>
      </c>
      <c r="B337" t="s">
        <v>372</v>
      </c>
      <c r="D337" t="s">
        <v>372</v>
      </c>
      <c r="E337">
        <v>0.71340000000000003</v>
      </c>
      <c r="F337">
        <v>100</v>
      </c>
      <c r="J337">
        <v>29</v>
      </c>
      <c r="L337" s="632" t="s">
        <v>198</v>
      </c>
      <c r="M337" s="212">
        <v>0.48320000000000002</v>
      </c>
    </row>
    <row r="338" spans="1:13" ht="15.75" thickBot="1">
      <c r="A338" t="str">
        <f t="shared" si="5"/>
        <v/>
      </c>
      <c r="B338" t="s">
        <v>373</v>
      </c>
      <c r="D338" t="s">
        <v>373</v>
      </c>
      <c r="E338">
        <v>0.29599999999999999</v>
      </c>
      <c r="F338">
        <v>232</v>
      </c>
      <c r="J338">
        <v>31</v>
      </c>
      <c r="L338" s="633"/>
      <c r="M338" s="213">
        <v>166</v>
      </c>
    </row>
    <row r="339" spans="1:13">
      <c r="A339" t="str">
        <f t="shared" si="5"/>
        <v/>
      </c>
      <c r="B339" t="s">
        <v>374</v>
      </c>
      <c r="D339" t="s">
        <v>374</v>
      </c>
      <c r="E339">
        <v>0.6855</v>
      </c>
      <c r="F339">
        <v>107</v>
      </c>
      <c r="J339">
        <v>33</v>
      </c>
      <c r="L339" s="632" t="s">
        <v>92</v>
      </c>
      <c r="M339" s="212">
        <v>0.4829</v>
      </c>
    </row>
    <row r="340" spans="1:13" ht="15.75" thickBot="1">
      <c r="A340" t="str">
        <f t="shared" si="5"/>
        <v/>
      </c>
      <c r="B340" t="s">
        <v>375</v>
      </c>
      <c r="D340" t="s">
        <v>375</v>
      </c>
      <c r="E340">
        <v>0.20930000000000001</v>
      </c>
      <c r="F340">
        <v>277</v>
      </c>
      <c r="J340">
        <v>34</v>
      </c>
      <c r="L340" s="633"/>
      <c r="M340" s="213">
        <v>167</v>
      </c>
    </row>
    <row r="341" spans="1:13">
      <c r="A341" t="str">
        <f t="shared" si="5"/>
        <v/>
      </c>
      <c r="B341" t="s">
        <v>376</v>
      </c>
      <c r="D341" t="s">
        <v>376</v>
      </c>
      <c r="E341">
        <v>0.82609999999999995</v>
      </c>
      <c r="F341">
        <v>59</v>
      </c>
      <c r="J341">
        <v>38</v>
      </c>
      <c r="L341" s="12" t="s">
        <v>344</v>
      </c>
      <c r="M341" s="212">
        <v>0.48249999999999998</v>
      </c>
    </row>
    <row r="342" spans="1:13" ht="15.75" thickBot="1">
      <c r="A342" t="str">
        <f t="shared" si="5"/>
        <v/>
      </c>
      <c r="B342" t="s">
        <v>377</v>
      </c>
      <c r="D342" t="s">
        <v>377</v>
      </c>
      <c r="E342">
        <v>0.97450000000000003</v>
      </c>
      <c r="F342">
        <v>4</v>
      </c>
      <c r="J342">
        <v>39</v>
      </c>
      <c r="L342" s="13" t="s">
        <v>424</v>
      </c>
      <c r="M342" s="213">
        <v>168</v>
      </c>
    </row>
    <row r="343" spans="1:13">
      <c r="A343" t="str">
        <f t="shared" si="5"/>
        <v/>
      </c>
      <c r="B343" t="s">
        <v>378</v>
      </c>
      <c r="D343" t="s">
        <v>378</v>
      </c>
      <c r="E343">
        <v>0.50660000000000005</v>
      </c>
      <c r="F343">
        <v>163</v>
      </c>
      <c r="J343">
        <v>45</v>
      </c>
      <c r="L343" s="632" t="s">
        <v>251</v>
      </c>
      <c r="M343" s="212">
        <v>0.47720000000000001</v>
      </c>
    </row>
    <row r="344" spans="1:13" ht="15.75" thickBot="1">
      <c r="A344" t="str">
        <f t="shared" si="5"/>
        <v/>
      </c>
      <c r="B344" t="s">
        <v>379</v>
      </c>
      <c r="D344" t="s">
        <v>379</v>
      </c>
      <c r="E344">
        <v>0.92720000000000002</v>
      </c>
      <c r="F344">
        <v>16</v>
      </c>
      <c r="J344">
        <v>49</v>
      </c>
      <c r="L344" s="633"/>
      <c r="M344" s="213">
        <v>169</v>
      </c>
    </row>
    <row r="345" spans="1:13">
      <c r="A345" t="str">
        <f t="shared" si="5"/>
        <v/>
      </c>
      <c r="B345" t="s">
        <v>380</v>
      </c>
      <c r="D345" t="s">
        <v>380</v>
      </c>
      <c r="E345">
        <v>0.52880000000000005</v>
      </c>
      <c r="F345">
        <v>153</v>
      </c>
      <c r="J345">
        <v>50</v>
      </c>
      <c r="L345" s="632" t="s">
        <v>237</v>
      </c>
      <c r="M345" s="212">
        <v>0.47110000000000002</v>
      </c>
    </row>
    <row r="346" spans="1:13" ht="15.75" thickBot="1">
      <c r="A346" t="str">
        <f t="shared" si="5"/>
        <v/>
      </c>
      <c r="B346" t="s">
        <v>381</v>
      </c>
      <c r="D346" t="s">
        <v>381</v>
      </c>
      <c r="E346">
        <v>0.90490000000000004</v>
      </c>
      <c r="F346">
        <v>31</v>
      </c>
      <c r="J346">
        <v>51</v>
      </c>
      <c r="L346" s="633"/>
      <c r="M346" s="213">
        <v>170</v>
      </c>
    </row>
    <row r="347" spans="1:13">
      <c r="A347" t="str">
        <f t="shared" si="5"/>
        <v/>
      </c>
      <c r="B347" t="s">
        <v>382</v>
      </c>
      <c r="D347" t="s">
        <v>382</v>
      </c>
      <c r="E347">
        <v>0.39550000000000002</v>
      </c>
      <c r="F347">
        <v>202</v>
      </c>
      <c r="J347">
        <v>53</v>
      </c>
      <c r="L347" s="632" t="s">
        <v>346</v>
      </c>
      <c r="M347" s="212">
        <v>0.47110000000000002</v>
      </c>
    </row>
    <row r="348" spans="1:13" ht="15.75" thickBot="1">
      <c r="J348">
        <v>54</v>
      </c>
      <c r="L348" s="633"/>
      <c r="M348" s="213">
        <v>171</v>
      </c>
    </row>
    <row r="349" spans="1:13">
      <c r="J349">
        <v>55</v>
      </c>
      <c r="L349" s="632" t="s">
        <v>168</v>
      </c>
      <c r="M349" s="212">
        <v>0.46500000000000002</v>
      </c>
    </row>
    <row r="350" spans="1:13" ht="15.75" thickBot="1">
      <c r="J350">
        <v>57</v>
      </c>
      <c r="L350" s="633"/>
      <c r="M350" s="213">
        <v>172</v>
      </c>
    </row>
    <row r="351" spans="1:13">
      <c r="J351">
        <v>58</v>
      </c>
      <c r="L351" s="632" t="s">
        <v>55</v>
      </c>
      <c r="M351" s="212">
        <v>0.4647</v>
      </c>
    </row>
    <row r="352" spans="1:13" ht="15.75" thickBot="1">
      <c r="J352">
        <v>63</v>
      </c>
      <c r="L352" s="633"/>
      <c r="M352" s="213">
        <v>173</v>
      </c>
    </row>
    <row r="353" spans="10:13">
      <c r="J353">
        <v>67</v>
      </c>
      <c r="L353" s="632" t="s">
        <v>174</v>
      </c>
      <c r="M353" s="212">
        <v>0.46350000000000002</v>
      </c>
    </row>
    <row r="354" spans="10:13" ht="15.75" thickBot="1">
      <c r="J354">
        <v>68</v>
      </c>
      <c r="L354" s="633"/>
      <c r="M354" s="213">
        <v>174</v>
      </c>
    </row>
    <row r="355" spans="10:13">
      <c r="J355">
        <v>69</v>
      </c>
      <c r="L355" s="632" t="s">
        <v>117</v>
      </c>
      <c r="M355" s="212">
        <v>0.4617</v>
      </c>
    </row>
    <row r="356" spans="10:13" ht="15.75" thickBot="1">
      <c r="J356">
        <v>70</v>
      </c>
      <c r="L356" s="633"/>
      <c r="M356" s="213">
        <v>175</v>
      </c>
    </row>
    <row r="357" spans="10:13" ht="15.75" thickBot="1">
      <c r="J357">
        <v>72</v>
      </c>
      <c r="L357" s="10" t="s">
        <v>23</v>
      </c>
      <c r="M357" s="11" t="s">
        <v>383</v>
      </c>
    </row>
    <row r="358" spans="10:13">
      <c r="J358">
        <v>73</v>
      </c>
      <c r="L358" s="632" t="s">
        <v>232</v>
      </c>
      <c r="M358" s="212">
        <v>0.45800000000000002</v>
      </c>
    </row>
    <row r="359" spans="10:13" ht="15.75" thickBot="1">
      <c r="J359">
        <v>74</v>
      </c>
      <c r="L359" s="633"/>
      <c r="M359" s="213">
        <v>176</v>
      </c>
    </row>
    <row r="360" spans="10:13">
      <c r="J360">
        <v>76</v>
      </c>
      <c r="L360" s="632" t="s">
        <v>102</v>
      </c>
      <c r="M360" s="212">
        <v>0.45639999999999997</v>
      </c>
    </row>
    <row r="361" spans="10:13" ht="15.75" thickBot="1">
      <c r="J361">
        <v>79</v>
      </c>
      <c r="L361" s="633"/>
      <c r="M361" s="213">
        <v>177</v>
      </c>
    </row>
    <row r="362" spans="10:13">
      <c r="J362">
        <v>80</v>
      </c>
      <c r="L362" s="632" t="s">
        <v>108</v>
      </c>
      <c r="M362" s="212">
        <v>0.45300000000000001</v>
      </c>
    </row>
    <row r="363" spans="10:13" ht="15.75" thickBot="1">
      <c r="J363">
        <v>81</v>
      </c>
      <c r="L363" s="633"/>
      <c r="M363" s="213">
        <v>178</v>
      </c>
    </row>
    <row r="364" spans="10:13">
      <c r="J364">
        <v>83</v>
      </c>
      <c r="L364" s="12" t="s">
        <v>155</v>
      </c>
      <c r="M364" s="212">
        <v>0.44469999999999998</v>
      </c>
    </row>
    <row r="365" spans="10:13" ht="15.75" thickBot="1">
      <c r="J365">
        <v>84</v>
      </c>
      <c r="L365" s="13" t="s">
        <v>422</v>
      </c>
      <c r="M365" s="213">
        <v>179</v>
      </c>
    </row>
    <row r="366" spans="10:13">
      <c r="J366">
        <v>85</v>
      </c>
      <c r="L366" s="632" t="s">
        <v>41</v>
      </c>
      <c r="M366" s="212">
        <v>0.43530000000000002</v>
      </c>
    </row>
    <row r="367" spans="10:13" ht="15.75" thickBot="1">
      <c r="J367">
        <v>86</v>
      </c>
      <c r="L367" s="633"/>
      <c r="M367" s="213">
        <v>180</v>
      </c>
    </row>
    <row r="368" spans="10:13">
      <c r="J368">
        <v>87</v>
      </c>
      <c r="L368" s="632" t="s">
        <v>162</v>
      </c>
      <c r="M368" s="212">
        <v>0.43140000000000001</v>
      </c>
    </row>
    <row r="369" spans="10:13" ht="15.75" thickBot="1">
      <c r="J369">
        <v>88</v>
      </c>
      <c r="L369" s="633"/>
      <c r="M369" s="213">
        <v>181</v>
      </c>
    </row>
    <row r="370" spans="10:13">
      <c r="J370">
        <v>89</v>
      </c>
      <c r="L370" s="632" t="s">
        <v>150</v>
      </c>
      <c r="M370" s="212">
        <v>0.43080000000000002</v>
      </c>
    </row>
    <row r="371" spans="10:13" ht="15.75" thickBot="1">
      <c r="J371">
        <v>90</v>
      </c>
      <c r="L371" s="633"/>
      <c r="M371" s="213">
        <v>182</v>
      </c>
    </row>
    <row r="372" spans="10:13">
      <c r="J372">
        <v>91</v>
      </c>
      <c r="L372" s="12" t="s">
        <v>323</v>
      </c>
      <c r="M372" s="212">
        <v>0.42749999999999999</v>
      </c>
    </row>
    <row r="373" spans="10:13" ht="15.75" thickBot="1">
      <c r="J373">
        <v>92</v>
      </c>
      <c r="L373" s="13" t="s">
        <v>426</v>
      </c>
      <c r="M373" s="213">
        <v>183</v>
      </c>
    </row>
    <row r="374" spans="10:13">
      <c r="J374">
        <v>93</v>
      </c>
      <c r="L374" s="632" t="s">
        <v>227</v>
      </c>
      <c r="M374" s="212">
        <v>0.42659999999999998</v>
      </c>
    </row>
    <row r="375" spans="10:13" ht="15.75" thickBot="1">
      <c r="J375">
        <v>94</v>
      </c>
      <c r="L375" s="633"/>
      <c r="M375" s="213">
        <v>184</v>
      </c>
    </row>
    <row r="376" spans="10:13">
      <c r="J376">
        <v>96</v>
      </c>
      <c r="L376" s="632" t="s">
        <v>370</v>
      </c>
      <c r="M376" s="212">
        <v>0.42370000000000002</v>
      </c>
    </row>
    <row r="377" spans="10:13" ht="15.75" thickBot="1">
      <c r="J377">
        <v>97</v>
      </c>
      <c r="L377" s="633"/>
      <c r="M377" s="213">
        <v>185</v>
      </c>
    </row>
    <row r="378" spans="10:13">
      <c r="J378">
        <v>98</v>
      </c>
      <c r="L378" s="632" t="s">
        <v>306</v>
      </c>
      <c r="M378" s="212">
        <v>0.42349999999999999</v>
      </c>
    </row>
    <row r="379" spans="10:13" ht="15.75" thickBot="1">
      <c r="J379">
        <v>99</v>
      </c>
      <c r="L379" s="633"/>
      <c r="M379" s="213">
        <v>186</v>
      </c>
    </row>
    <row r="380" spans="10:13">
      <c r="J380">
        <v>100</v>
      </c>
      <c r="L380" s="632" t="s">
        <v>276</v>
      </c>
      <c r="M380" s="212">
        <v>0.4224</v>
      </c>
    </row>
    <row r="381" spans="10:13" ht="15.75" thickBot="1">
      <c r="J381">
        <v>102</v>
      </c>
      <c r="L381" s="633"/>
      <c r="M381" s="213">
        <v>187</v>
      </c>
    </row>
    <row r="382" spans="10:13">
      <c r="J382">
        <v>104</v>
      </c>
      <c r="L382" s="632" t="s">
        <v>63</v>
      </c>
      <c r="M382" s="212">
        <v>0.4219</v>
      </c>
    </row>
    <row r="383" spans="10:13" ht="15.75" thickBot="1">
      <c r="J383">
        <v>105</v>
      </c>
      <c r="L383" s="633"/>
      <c r="M383" s="213">
        <v>188</v>
      </c>
    </row>
    <row r="384" spans="10:13">
      <c r="J384">
        <v>108</v>
      </c>
      <c r="L384" s="632" t="s">
        <v>113</v>
      </c>
      <c r="M384" s="212">
        <v>0.4219</v>
      </c>
    </row>
    <row r="385" spans="10:13" ht="15.75" thickBot="1">
      <c r="J385">
        <v>109</v>
      </c>
      <c r="L385" s="633"/>
      <c r="M385" s="213">
        <v>189</v>
      </c>
    </row>
    <row r="386" spans="10:13">
      <c r="J386">
        <v>110</v>
      </c>
      <c r="L386" s="632" t="s">
        <v>127</v>
      </c>
      <c r="M386" s="212">
        <v>0.41930000000000001</v>
      </c>
    </row>
    <row r="387" spans="10:13" ht="15.75" thickBot="1">
      <c r="J387">
        <v>111</v>
      </c>
      <c r="L387" s="633"/>
      <c r="M387" s="213">
        <v>190</v>
      </c>
    </row>
    <row r="388" spans="10:13">
      <c r="J388">
        <v>112</v>
      </c>
      <c r="L388" s="632" t="s">
        <v>57</v>
      </c>
      <c r="M388" s="212">
        <v>0.4143</v>
      </c>
    </row>
    <row r="389" spans="10:13" ht="15.75" thickBot="1">
      <c r="J389">
        <v>113</v>
      </c>
      <c r="L389" s="633"/>
      <c r="M389" s="213">
        <v>191</v>
      </c>
    </row>
    <row r="390" spans="10:13">
      <c r="J390">
        <v>114</v>
      </c>
      <c r="L390" s="632" t="s">
        <v>211</v>
      </c>
      <c r="M390" s="212">
        <v>0.41199999999999998</v>
      </c>
    </row>
    <row r="391" spans="10:13" ht="15.75" thickBot="1">
      <c r="J391">
        <v>115</v>
      </c>
      <c r="L391" s="633"/>
      <c r="M391" s="213">
        <v>192</v>
      </c>
    </row>
    <row r="392" spans="10:13">
      <c r="J392">
        <v>116</v>
      </c>
      <c r="L392" s="632" t="s">
        <v>234</v>
      </c>
      <c r="M392" s="212">
        <v>0.40760000000000002</v>
      </c>
    </row>
    <row r="393" spans="10:13" ht="15.75" thickBot="1">
      <c r="J393">
        <v>117</v>
      </c>
      <c r="L393" s="633"/>
      <c r="M393" s="213">
        <v>193</v>
      </c>
    </row>
    <row r="394" spans="10:13">
      <c r="J394">
        <v>118</v>
      </c>
      <c r="L394" s="12" t="s">
        <v>214</v>
      </c>
      <c r="M394" s="212">
        <v>0.40529999999999999</v>
      </c>
    </row>
    <row r="395" spans="10:13" ht="15.75" thickBot="1">
      <c r="J395">
        <v>119</v>
      </c>
      <c r="L395" s="13" t="s">
        <v>430</v>
      </c>
      <c r="M395" s="213">
        <v>194</v>
      </c>
    </row>
    <row r="396" spans="10:13">
      <c r="J396">
        <v>121</v>
      </c>
      <c r="L396" s="632" t="s">
        <v>295</v>
      </c>
      <c r="M396" s="212">
        <v>0.40239999999999998</v>
      </c>
    </row>
    <row r="397" spans="10:13" ht="15.75" thickBot="1">
      <c r="J397">
        <v>122</v>
      </c>
      <c r="L397" s="633"/>
      <c r="M397" s="213">
        <v>195</v>
      </c>
    </row>
    <row r="398" spans="10:13">
      <c r="J398">
        <v>123</v>
      </c>
      <c r="L398" s="632" t="s">
        <v>281</v>
      </c>
      <c r="M398" s="212">
        <v>0.39989999999999998</v>
      </c>
    </row>
    <row r="399" spans="10:13" ht="15.75" thickBot="1">
      <c r="J399">
        <v>124</v>
      </c>
      <c r="L399" s="633"/>
      <c r="M399" s="213">
        <v>196</v>
      </c>
    </row>
    <row r="400" spans="10:13">
      <c r="J400">
        <v>125</v>
      </c>
      <c r="L400" s="632" t="s">
        <v>226</v>
      </c>
      <c r="M400" s="212">
        <v>0.39960000000000001</v>
      </c>
    </row>
    <row r="401" spans="10:13" ht="15.75" thickBot="1">
      <c r="J401">
        <v>126</v>
      </c>
      <c r="L401" s="633"/>
      <c r="M401" s="213">
        <v>197</v>
      </c>
    </row>
    <row r="402" spans="10:13">
      <c r="J402">
        <v>128</v>
      </c>
      <c r="L402" s="632" t="s">
        <v>382</v>
      </c>
      <c r="M402" s="212">
        <v>0.39550000000000002</v>
      </c>
    </row>
    <row r="403" spans="10:13" ht="15.75" thickBot="1">
      <c r="J403">
        <v>129</v>
      </c>
      <c r="L403" s="633"/>
      <c r="M403" s="213">
        <v>198</v>
      </c>
    </row>
    <row r="404" spans="10:13">
      <c r="J404">
        <v>130</v>
      </c>
      <c r="L404" s="12" t="s">
        <v>228</v>
      </c>
      <c r="M404" s="212">
        <v>0.3911</v>
      </c>
    </row>
    <row r="405" spans="10:13" ht="15.75" thickBot="1">
      <c r="J405">
        <v>131</v>
      </c>
      <c r="L405" s="13" t="s">
        <v>426</v>
      </c>
      <c r="M405" s="213">
        <v>199</v>
      </c>
    </row>
    <row r="406" spans="10:13">
      <c r="J406">
        <v>132</v>
      </c>
      <c r="L406" s="632" t="s">
        <v>353</v>
      </c>
      <c r="M406" s="212">
        <v>0.36870000000000003</v>
      </c>
    </row>
    <row r="407" spans="10:13" ht="15.75" thickBot="1">
      <c r="J407">
        <v>133</v>
      </c>
      <c r="L407" s="633"/>
      <c r="M407" s="213">
        <v>200</v>
      </c>
    </row>
    <row r="408" spans="10:13" ht="15.75" thickBot="1">
      <c r="J408">
        <v>134</v>
      </c>
      <c r="L408" s="10" t="s">
        <v>23</v>
      </c>
      <c r="M408" s="11" t="s">
        <v>383</v>
      </c>
    </row>
    <row r="409" spans="10:13">
      <c r="J409">
        <v>135</v>
      </c>
      <c r="L409" s="632" t="s">
        <v>188</v>
      </c>
      <c r="M409" s="212">
        <v>0.36730000000000002</v>
      </c>
    </row>
    <row r="410" spans="10:13" ht="15.75" thickBot="1">
      <c r="J410">
        <v>137</v>
      </c>
      <c r="L410" s="633"/>
      <c r="M410" s="213">
        <v>201</v>
      </c>
    </row>
    <row r="411" spans="10:13">
      <c r="J411">
        <v>138</v>
      </c>
      <c r="L411" s="632" t="s">
        <v>68</v>
      </c>
      <c r="M411" s="212">
        <v>0.36059999999999998</v>
      </c>
    </row>
    <row r="412" spans="10:13" ht="15.75" thickBot="1">
      <c r="J412">
        <v>139</v>
      </c>
      <c r="L412" s="633"/>
      <c r="M412" s="213">
        <v>202</v>
      </c>
    </row>
    <row r="413" spans="10:13">
      <c r="J413">
        <v>140</v>
      </c>
      <c r="L413" s="632" t="s">
        <v>74</v>
      </c>
      <c r="M413" s="212">
        <v>0.3589</v>
      </c>
    </row>
    <row r="414" spans="10:13" ht="15.75" thickBot="1">
      <c r="J414">
        <v>141</v>
      </c>
      <c r="L414" s="633"/>
      <c r="M414" s="213">
        <v>203</v>
      </c>
    </row>
    <row r="415" spans="10:13">
      <c r="J415">
        <v>142</v>
      </c>
      <c r="L415" s="632" t="s">
        <v>298</v>
      </c>
      <c r="M415" s="212">
        <v>0.35310000000000002</v>
      </c>
    </row>
    <row r="416" spans="10:13" ht="15.75" thickBot="1">
      <c r="J416">
        <v>143</v>
      </c>
      <c r="L416" s="633"/>
      <c r="M416" s="213">
        <v>204</v>
      </c>
    </row>
    <row r="417" spans="10:13">
      <c r="J417">
        <v>145</v>
      </c>
      <c r="L417" s="632" t="s">
        <v>78</v>
      </c>
      <c r="M417" s="212">
        <v>0.35210000000000002</v>
      </c>
    </row>
    <row r="418" spans="10:13" ht="15.75" thickBot="1">
      <c r="J418">
        <v>146</v>
      </c>
      <c r="L418" s="633"/>
      <c r="M418" s="213">
        <v>205</v>
      </c>
    </row>
    <row r="419" spans="10:13">
      <c r="J419">
        <v>147</v>
      </c>
      <c r="L419" s="632" t="s">
        <v>326</v>
      </c>
      <c r="M419" s="212">
        <v>0.3508</v>
      </c>
    </row>
    <row r="420" spans="10:13" ht="15.75" thickBot="1">
      <c r="J420">
        <v>148</v>
      </c>
      <c r="L420" s="633"/>
      <c r="M420" s="213">
        <v>206</v>
      </c>
    </row>
    <row r="421" spans="10:13">
      <c r="J421">
        <v>149</v>
      </c>
      <c r="L421" s="632" t="s">
        <v>109</v>
      </c>
      <c r="M421" s="212">
        <v>0.34420000000000001</v>
      </c>
    </row>
    <row r="422" spans="10:13" ht="15.75" thickBot="1">
      <c r="J422">
        <v>150</v>
      </c>
      <c r="L422" s="633"/>
      <c r="M422" s="213">
        <v>207</v>
      </c>
    </row>
    <row r="423" spans="10:13">
      <c r="J423">
        <v>152</v>
      </c>
      <c r="L423" s="632" t="s">
        <v>340</v>
      </c>
      <c r="M423" s="212">
        <v>0.34239999999999998</v>
      </c>
    </row>
    <row r="424" spans="10:13" ht="15.75" thickBot="1">
      <c r="J424">
        <v>153</v>
      </c>
      <c r="L424" s="633"/>
      <c r="M424" s="213">
        <v>208</v>
      </c>
    </row>
    <row r="425" spans="10:13">
      <c r="J425">
        <v>154</v>
      </c>
      <c r="L425" s="632" t="s">
        <v>242</v>
      </c>
      <c r="M425" s="212">
        <v>0.3412</v>
      </c>
    </row>
    <row r="426" spans="10:13" ht="15.75" thickBot="1">
      <c r="J426">
        <v>155</v>
      </c>
      <c r="L426" s="633"/>
      <c r="M426" s="213">
        <v>209</v>
      </c>
    </row>
    <row r="427" spans="10:13">
      <c r="J427">
        <v>156</v>
      </c>
      <c r="L427" s="632" t="s">
        <v>119</v>
      </c>
      <c r="M427" s="212">
        <v>0.33510000000000001</v>
      </c>
    </row>
    <row r="428" spans="10:13" ht="15.75" thickBot="1">
      <c r="J428">
        <v>157</v>
      </c>
      <c r="L428" s="633"/>
      <c r="M428" s="213">
        <v>210</v>
      </c>
    </row>
    <row r="429" spans="10:13">
      <c r="J429">
        <v>158</v>
      </c>
      <c r="L429" s="632" t="s">
        <v>318</v>
      </c>
      <c r="M429" s="212">
        <v>0.33110000000000001</v>
      </c>
    </row>
    <row r="430" spans="10:13" ht="15.75" thickBot="1">
      <c r="J430">
        <v>159</v>
      </c>
      <c r="L430" s="633"/>
      <c r="M430" s="213">
        <v>211</v>
      </c>
    </row>
    <row r="431" spans="10:13">
      <c r="J431">
        <v>160</v>
      </c>
      <c r="L431" s="632" t="s">
        <v>333</v>
      </c>
      <c r="M431" s="212">
        <v>0.33110000000000001</v>
      </c>
    </row>
    <row r="432" spans="10:13" ht="15.75" thickBot="1">
      <c r="J432">
        <v>161</v>
      </c>
      <c r="L432" s="633"/>
      <c r="M432" s="213">
        <v>212</v>
      </c>
    </row>
    <row r="433" spans="10:13">
      <c r="J433">
        <v>162</v>
      </c>
      <c r="L433" s="632" t="s">
        <v>269</v>
      </c>
      <c r="M433" s="212">
        <v>0.33079999999999998</v>
      </c>
    </row>
    <row r="434" spans="10:13" ht="15.75" thickBot="1">
      <c r="J434">
        <v>163</v>
      </c>
      <c r="L434" s="633"/>
      <c r="M434" s="213">
        <v>213</v>
      </c>
    </row>
    <row r="435" spans="10:13">
      <c r="J435">
        <v>164</v>
      </c>
      <c r="L435" s="632" t="s">
        <v>259</v>
      </c>
      <c r="M435" s="212">
        <v>0.32440000000000002</v>
      </c>
    </row>
    <row r="436" spans="10:13" ht="15.75" thickBot="1">
      <c r="J436">
        <v>165</v>
      </c>
      <c r="L436" s="633"/>
      <c r="M436" s="213">
        <v>214</v>
      </c>
    </row>
    <row r="437" spans="10:13">
      <c r="J437">
        <v>166</v>
      </c>
      <c r="L437" s="632" t="s">
        <v>356</v>
      </c>
      <c r="M437" s="212">
        <v>0.3196</v>
      </c>
    </row>
    <row r="438" spans="10:13" ht="15.75" thickBot="1">
      <c r="J438">
        <v>167</v>
      </c>
      <c r="L438" s="633"/>
      <c r="M438" s="213">
        <v>215</v>
      </c>
    </row>
    <row r="439" spans="10:13">
      <c r="J439">
        <v>169</v>
      </c>
      <c r="L439" s="632" t="s">
        <v>177</v>
      </c>
      <c r="M439" s="212">
        <v>0.31900000000000001</v>
      </c>
    </row>
    <row r="440" spans="10:13" ht="15.75" thickBot="1">
      <c r="J440">
        <v>170</v>
      </c>
      <c r="L440" s="633"/>
      <c r="M440" s="213">
        <v>216</v>
      </c>
    </row>
    <row r="441" spans="10:13">
      <c r="J441">
        <v>171</v>
      </c>
      <c r="L441" s="632" t="s">
        <v>366</v>
      </c>
      <c r="M441" s="212">
        <v>0.31830000000000003</v>
      </c>
    </row>
    <row r="442" spans="10:13" ht="15.75" thickBot="1">
      <c r="J442">
        <v>172</v>
      </c>
      <c r="L442" s="633"/>
      <c r="M442" s="213">
        <v>217</v>
      </c>
    </row>
    <row r="443" spans="10:13">
      <c r="J443">
        <v>173</v>
      </c>
      <c r="L443" s="12" t="s">
        <v>139</v>
      </c>
      <c r="M443" s="212">
        <v>0.31769999999999998</v>
      </c>
    </row>
    <row r="444" spans="10:13" ht="15.75" thickBot="1">
      <c r="J444">
        <v>174</v>
      </c>
      <c r="L444" s="13" t="s">
        <v>426</v>
      </c>
      <c r="M444" s="213">
        <v>218</v>
      </c>
    </row>
    <row r="445" spans="10:13">
      <c r="J445">
        <v>175</v>
      </c>
      <c r="L445" s="632" t="s">
        <v>223</v>
      </c>
      <c r="M445" s="212">
        <v>0.31240000000000001</v>
      </c>
    </row>
    <row r="446" spans="10:13" ht="15.75" thickBot="1">
      <c r="J446">
        <v>176</v>
      </c>
      <c r="L446" s="633"/>
      <c r="M446" s="213">
        <v>219</v>
      </c>
    </row>
    <row r="447" spans="10:13">
      <c r="J447">
        <v>177</v>
      </c>
      <c r="L447" s="632" t="s">
        <v>260</v>
      </c>
      <c r="M447" s="212">
        <v>0.30220000000000002</v>
      </c>
    </row>
    <row r="448" spans="10:13" ht="15.75" thickBot="1">
      <c r="J448">
        <v>178</v>
      </c>
      <c r="L448" s="633"/>
      <c r="M448" s="213">
        <v>220</v>
      </c>
    </row>
    <row r="449" spans="10:13">
      <c r="J449">
        <v>180</v>
      </c>
      <c r="L449" s="632" t="s">
        <v>350</v>
      </c>
      <c r="M449" s="212">
        <v>0.30170000000000002</v>
      </c>
    </row>
    <row r="450" spans="10:13" ht="15.75" thickBot="1">
      <c r="J450">
        <v>181</v>
      </c>
      <c r="L450" s="633"/>
      <c r="M450" s="213">
        <v>221</v>
      </c>
    </row>
    <row r="451" spans="10:13">
      <c r="J451">
        <v>182</v>
      </c>
      <c r="L451" s="632" t="s">
        <v>313</v>
      </c>
      <c r="M451" s="212">
        <v>0.30130000000000001</v>
      </c>
    </row>
    <row r="452" spans="10:13" ht="15.75" thickBot="1">
      <c r="J452">
        <v>184</v>
      </c>
      <c r="L452" s="633"/>
      <c r="M452" s="213">
        <v>222</v>
      </c>
    </row>
    <row r="453" spans="10:13">
      <c r="J453">
        <v>185</v>
      </c>
      <c r="L453" s="632" t="s">
        <v>343</v>
      </c>
      <c r="M453" s="212">
        <v>0.29659999999999997</v>
      </c>
    </row>
    <row r="454" spans="10:13" ht="15.75" thickBot="1">
      <c r="J454">
        <v>186</v>
      </c>
      <c r="L454" s="633"/>
      <c r="M454" s="213">
        <v>223</v>
      </c>
    </row>
    <row r="455" spans="10:13">
      <c r="J455">
        <v>187</v>
      </c>
      <c r="L455" s="632" t="s">
        <v>373</v>
      </c>
      <c r="M455" s="212">
        <v>0.29599999999999999</v>
      </c>
    </row>
    <row r="456" spans="10:13" ht="15.75" thickBot="1">
      <c r="J456">
        <v>188</v>
      </c>
      <c r="L456" s="633"/>
      <c r="M456" s="213">
        <v>224</v>
      </c>
    </row>
    <row r="457" spans="10:13">
      <c r="J457">
        <v>189</v>
      </c>
      <c r="L457" s="632" t="s">
        <v>157</v>
      </c>
      <c r="M457" s="212">
        <v>0.29570000000000002</v>
      </c>
    </row>
    <row r="458" spans="10:13" ht="15.75" thickBot="1">
      <c r="J458">
        <v>190</v>
      </c>
      <c r="L458" s="633"/>
      <c r="M458" s="213">
        <v>225</v>
      </c>
    </row>
    <row r="459" spans="10:13" ht="15.75" thickBot="1">
      <c r="J459">
        <v>191</v>
      </c>
      <c r="L459" s="10" t="s">
        <v>23</v>
      </c>
      <c r="M459" s="11" t="s">
        <v>383</v>
      </c>
    </row>
    <row r="460" spans="10:13">
      <c r="J460">
        <v>192</v>
      </c>
      <c r="L460" s="632" t="s">
        <v>201</v>
      </c>
      <c r="M460" s="212">
        <v>0.29480000000000001</v>
      </c>
    </row>
    <row r="461" spans="10:13" ht="15.75" thickBot="1">
      <c r="J461">
        <v>193</v>
      </c>
      <c r="L461" s="633"/>
      <c r="M461" s="213">
        <v>226</v>
      </c>
    </row>
    <row r="462" spans="10:13">
      <c r="J462">
        <v>195</v>
      </c>
      <c r="L462" s="632" t="s">
        <v>287</v>
      </c>
      <c r="M462" s="212">
        <v>0.29260000000000003</v>
      </c>
    </row>
    <row r="463" spans="10:13" ht="15.75" thickBot="1">
      <c r="J463">
        <v>196</v>
      </c>
      <c r="L463" s="633"/>
      <c r="M463" s="213">
        <v>227</v>
      </c>
    </row>
    <row r="464" spans="10:13">
      <c r="J464">
        <v>197</v>
      </c>
      <c r="L464" s="12" t="s">
        <v>46</v>
      </c>
      <c r="M464" s="212">
        <v>0.28899999999999998</v>
      </c>
    </row>
    <row r="465" spans="10:13" ht="15.75" thickBot="1">
      <c r="J465">
        <v>198</v>
      </c>
      <c r="L465" s="13" t="s">
        <v>430</v>
      </c>
      <c r="M465" s="213">
        <v>228</v>
      </c>
    </row>
    <row r="466" spans="10:13">
      <c r="J466">
        <v>200</v>
      </c>
      <c r="L466" s="632" t="s">
        <v>54</v>
      </c>
      <c r="M466" s="212">
        <v>0.28249999999999997</v>
      </c>
    </row>
    <row r="467" spans="10:13" ht="15.75" thickBot="1">
      <c r="J467">
        <v>201</v>
      </c>
      <c r="L467" s="633"/>
      <c r="M467" s="213">
        <v>229</v>
      </c>
    </row>
    <row r="468" spans="10:13">
      <c r="J468">
        <v>202</v>
      </c>
      <c r="L468" s="632" t="s">
        <v>43</v>
      </c>
      <c r="M468" s="212">
        <v>0.27979999999999999</v>
      </c>
    </row>
    <row r="469" spans="10:13" ht="15.75" thickBot="1">
      <c r="J469">
        <v>203</v>
      </c>
      <c r="L469" s="633"/>
      <c r="M469" s="213">
        <v>230</v>
      </c>
    </row>
    <row r="470" spans="10:13">
      <c r="J470">
        <v>204</v>
      </c>
      <c r="L470" s="632" t="s">
        <v>173</v>
      </c>
      <c r="M470" s="212">
        <v>0.27279999999999999</v>
      </c>
    </row>
    <row r="471" spans="10:13" ht="15.75" thickBot="1">
      <c r="J471">
        <v>205</v>
      </c>
      <c r="L471" s="633"/>
      <c r="M471" s="213">
        <v>231</v>
      </c>
    </row>
    <row r="472" spans="10:13">
      <c r="J472">
        <v>206</v>
      </c>
      <c r="L472" s="632" t="s">
        <v>215</v>
      </c>
      <c r="M472" s="212">
        <v>0.2717</v>
      </c>
    </row>
    <row r="473" spans="10:13" ht="15.75" thickBot="1">
      <c r="J473">
        <v>207</v>
      </c>
      <c r="L473" s="633"/>
      <c r="M473" s="213">
        <v>232</v>
      </c>
    </row>
    <row r="474" spans="10:13">
      <c r="J474">
        <v>208</v>
      </c>
      <c r="L474" s="632" t="s">
        <v>209</v>
      </c>
      <c r="M474" s="212">
        <v>0.27060000000000001</v>
      </c>
    </row>
    <row r="475" spans="10:13" ht="15.75" thickBot="1">
      <c r="J475">
        <v>209</v>
      </c>
      <c r="L475" s="633"/>
      <c r="M475" s="213">
        <v>233</v>
      </c>
    </row>
    <row r="476" spans="10:13">
      <c r="J476">
        <v>210</v>
      </c>
      <c r="L476" s="632" t="s">
        <v>328</v>
      </c>
      <c r="M476" s="212">
        <v>0.26929999999999998</v>
      </c>
    </row>
    <row r="477" spans="10:13" ht="15.75" thickBot="1">
      <c r="J477">
        <v>211</v>
      </c>
      <c r="L477" s="633"/>
      <c r="M477" s="213">
        <v>234</v>
      </c>
    </row>
    <row r="478" spans="10:13">
      <c r="J478">
        <v>212</v>
      </c>
      <c r="L478" s="632" t="s">
        <v>266</v>
      </c>
      <c r="M478" s="212">
        <v>0.26819999999999999</v>
      </c>
    </row>
    <row r="479" spans="10:13" ht="15.75" thickBot="1">
      <c r="J479">
        <v>213</v>
      </c>
      <c r="L479" s="633"/>
      <c r="M479" s="213">
        <v>235</v>
      </c>
    </row>
    <row r="480" spans="10:13">
      <c r="J480">
        <v>214</v>
      </c>
      <c r="L480" s="632" t="s">
        <v>111</v>
      </c>
      <c r="M480" s="210">
        <v>0.2656</v>
      </c>
    </row>
    <row r="481" spans="10:13" ht="15.75" thickBot="1">
      <c r="J481">
        <v>215</v>
      </c>
      <c r="L481" s="633"/>
      <c r="M481" s="211">
        <v>236</v>
      </c>
    </row>
    <row r="482" spans="10:13">
      <c r="J482">
        <v>216</v>
      </c>
      <c r="L482" s="632" t="s">
        <v>151</v>
      </c>
      <c r="M482" s="214">
        <v>0.26390000000000002</v>
      </c>
    </row>
    <row r="483" spans="10:13" ht="15.75" thickBot="1">
      <c r="J483">
        <v>217</v>
      </c>
      <c r="L483" s="633"/>
      <c r="M483" s="215">
        <v>237</v>
      </c>
    </row>
    <row r="484" spans="10:13">
      <c r="J484">
        <v>219</v>
      </c>
      <c r="L484" s="632" t="s">
        <v>76</v>
      </c>
      <c r="M484" s="216">
        <v>0.2626</v>
      </c>
    </row>
    <row r="485" spans="10:13" ht="15.75" thickBot="1">
      <c r="J485">
        <v>220</v>
      </c>
      <c r="L485" s="633"/>
      <c r="M485" s="217">
        <v>238</v>
      </c>
    </row>
    <row r="486" spans="10:13">
      <c r="J486">
        <v>221</v>
      </c>
      <c r="L486" s="632" t="s">
        <v>147</v>
      </c>
      <c r="M486" s="218">
        <v>0.26129999999999998</v>
      </c>
    </row>
    <row r="487" spans="10:13" ht="15.75" thickBot="1">
      <c r="J487">
        <v>222</v>
      </c>
      <c r="L487" s="633"/>
      <c r="M487" s="219">
        <v>239</v>
      </c>
    </row>
    <row r="488" spans="10:13">
      <c r="J488">
        <v>223</v>
      </c>
      <c r="L488" s="632" t="s">
        <v>128</v>
      </c>
      <c r="M488" s="220">
        <v>0.26029999999999998</v>
      </c>
    </row>
    <row r="489" spans="10:13" ht="15.75" thickBot="1">
      <c r="J489">
        <v>224</v>
      </c>
      <c r="L489" s="633"/>
      <c r="M489" s="221">
        <v>240</v>
      </c>
    </row>
    <row r="490" spans="10:13">
      <c r="J490">
        <v>225</v>
      </c>
      <c r="L490" s="632" t="s">
        <v>225</v>
      </c>
      <c r="M490" s="222">
        <v>0.25619999999999998</v>
      </c>
    </row>
    <row r="491" spans="10:13" ht="15.75" thickBot="1">
      <c r="J491">
        <v>226</v>
      </c>
      <c r="L491" s="633"/>
      <c r="M491" s="223">
        <v>241</v>
      </c>
    </row>
    <row r="492" spans="10:13">
      <c r="J492">
        <v>227</v>
      </c>
      <c r="L492" s="632" t="s">
        <v>267</v>
      </c>
      <c r="M492" s="224">
        <v>0.25590000000000002</v>
      </c>
    </row>
    <row r="493" spans="10:13" ht="15.75" thickBot="1">
      <c r="J493">
        <v>229</v>
      </c>
      <c r="L493" s="633"/>
      <c r="M493" s="225">
        <v>242</v>
      </c>
    </row>
    <row r="494" spans="10:13">
      <c r="J494">
        <v>230</v>
      </c>
      <c r="L494" s="632" t="s">
        <v>292</v>
      </c>
      <c r="M494" s="224">
        <v>0.25480000000000003</v>
      </c>
    </row>
    <row r="495" spans="10:13" ht="15.75" thickBot="1">
      <c r="J495">
        <v>231</v>
      </c>
      <c r="L495" s="633"/>
      <c r="M495" s="225">
        <v>243</v>
      </c>
    </row>
    <row r="496" spans="10:13">
      <c r="J496">
        <v>232</v>
      </c>
      <c r="L496" s="632" t="s">
        <v>152</v>
      </c>
      <c r="M496" s="228">
        <v>0.25119999999999998</v>
      </c>
    </row>
    <row r="497" spans="10:13" ht="15.75" thickBot="1">
      <c r="J497">
        <v>233</v>
      </c>
      <c r="L497" s="633"/>
      <c r="M497" s="229">
        <v>244</v>
      </c>
    </row>
    <row r="498" spans="10:13">
      <c r="J498">
        <v>234</v>
      </c>
      <c r="L498" s="632" t="s">
        <v>116</v>
      </c>
      <c r="M498" s="230">
        <v>0.25019999999999998</v>
      </c>
    </row>
    <row r="499" spans="10:13" ht="15.75" thickBot="1">
      <c r="J499">
        <v>235</v>
      </c>
      <c r="L499" s="633"/>
      <c r="M499" s="231">
        <v>245</v>
      </c>
    </row>
    <row r="500" spans="10:13">
      <c r="J500">
        <v>236</v>
      </c>
      <c r="L500" s="632" t="s">
        <v>89</v>
      </c>
      <c r="M500" s="232">
        <v>0.2472</v>
      </c>
    </row>
    <row r="501" spans="10:13" ht="15.75" thickBot="1">
      <c r="J501">
        <v>237</v>
      </c>
      <c r="L501" s="633"/>
      <c r="M501" s="233">
        <v>246</v>
      </c>
    </row>
    <row r="502" spans="10:13">
      <c r="J502">
        <v>238</v>
      </c>
      <c r="L502" s="632" t="s">
        <v>219</v>
      </c>
      <c r="M502" s="234">
        <v>0.245</v>
      </c>
    </row>
    <row r="503" spans="10:13" ht="15.75" thickBot="1">
      <c r="J503">
        <v>239</v>
      </c>
      <c r="L503" s="633"/>
      <c r="M503" s="235">
        <v>247</v>
      </c>
    </row>
    <row r="504" spans="10:13">
      <c r="J504">
        <v>240</v>
      </c>
      <c r="L504" s="632" t="s">
        <v>280</v>
      </c>
      <c r="M504" s="234">
        <v>0.2447</v>
      </c>
    </row>
    <row r="505" spans="10:13" ht="15.75" thickBot="1">
      <c r="J505">
        <v>241</v>
      </c>
      <c r="L505" s="633"/>
      <c r="M505" s="235">
        <v>248</v>
      </c>
    </row>
    <row r="506" spans="10:13">
      <c r="J506">
        <v>242</v>
      </c>
      <c r="L506" s="632" t="s">
        <v>261</v>
      </c>
      <c r="M506" s="236">
        <v>0.2445</v>
      </c>
    </row>
    <row r="507" spans="10:13" ht="15.75" thickBot="1">
      <c r="J507">
        <v>243</v>
      </c>
      <c r="L507" s="633"/>
      <c r="M507" s="237">
        <v>249</v>
      </c>
    </row>
    <row r="508" spans="10:13">
      <c r="J508">
        <v>244</v>
      </c>
      <c r="L508" s="632" t="s">
        <v>324</v>
      </c>
      <c r="M508" s="238">
        <v>0.23910000000000001</v>
      </c>
    </row>
    <row r="509" spans="10:13" ht="15.75" thickBot="1">
      <c r="J509">
        <v>245</v>
      </c>
      <c r="L509" s="633"/>
      <c r="M509" s="239">
        <v>250</v>
      </c>
    </row>
    <row r="510" spans="10:13" ht="15.75" thickBot="1">
      <c r="J510">
        <v>246</v>
      </c>
      <c r="L510" s="10" t="s">
        <v>23</v>
      </c>
      <c r="M510" s="11" t="s">
        <v>383</v>
      </c>
    </row>
    <row r="511" spans="10:13">
      <c r="J511">
        <v>247</v>
      </c>
      <c r="L511" s="12" t="s">
        <v>88</v>
      </c>
      <c r="M511" s="240">
        <v>0.23830000000000001</v>
      </c>
    </row>
    <row r="512" spans="10:13" ht="15.75" thickBot="1">
      <c r="J512">
        <v>248</v>
      </c>
      <c r="L512" s="13" t="s">
        <v>422</v>
      </c>
      <c r="M512" s="241">
        <v>251</v>
      </c>
    </row>
    <row r="513" spans="10:13">
      <c r="J513">
        <v>249</v>
      </c>
      <c r="L513" s="632" t="s">
        <v>121</v>
      </c>
      <c r="M513" s="242">
        <v>0.23599999999999999</v>
      </c>
    </row>
    <row r="514" spans="10:13" ht="15.75" thickBot="1">
      <c r="J514">
        <v>250</v>
      </c>
      <c r="L514" s="633"/>
      <c r="M514" s="243">
        <v>252</v>
      </c>
    </row>
    <row r="515" spans="10:13">
      <c r="J515">
        <v>252</v>
      </c>
      <c r="L515" s="632" t="s">
        <v>275</v>
      </c>
      <c r="M515" s="244">
        <v>0.23139999999999999</v>
      </c>
    </row>
    <row r="516" spans="10:13" ht="15.75" thickBot="1">
      <c r="J516">
        <v>253</v>
      </c>
      <c r="L516" s="633"/>
      <c r="M516" s="245">
        <v>253</v>
      </c>
    </row>
    <row r="517" spans="10:13">
      <c r="J517">
        <v>254</v>
      </c>
      <c r="L517" s="632" t="s">
        <v>158</v>
      </c>
      <c r="M517" s="246">
        <v>0.2298</v>
      </c>
    </row>
    <row r="518" spans="10:13" ht="15.75" thickBot="1">
      <c r="J518">
        <v>255</v>
      </c>
      <c r="L518" s="633"/>
      <c r="M518" s="247">
        <v>254</v>
      </c>
    </row>
    <row r="519" spans="10:13">
      <c r="J519">
        <v>256</v>
      </c>
      <c r="L519" s="632" t="s">
        <v>433</v>
      </c>
      <c r="M519" s="248">
        <v>0.22770000000000001</v>
      </c>
    </row>
    <row r="520" spans="10:13" ht="15.75" thickBot="1">
      <c r="J520">
        <v>257</v>
      </c>
      <c r="L520" s="633"/>
      <c r="M520" s="249">
        <v>255</v>
      </c>
    </row>
    <row r="521" spans="10:13">
      <c r="J521">
        <v>258</v>
      </c>
      <c r="L521" s="632" t="s">
        <v>98</v>
      </c>
      <c r="M521" s="250">
        <v>0.22750000000000001</v>
      </c>
    </row>
    <row r="522" spans="10:13" ht="15.75" thickBot="1">
      <c r="J522">
        <v>259</v>
      </c>
      <c r="L522" s="633"/>
      <c r="M522" s="251">
        <v>256</v>
      </c>
    </row>
    <row r="523" spans="10:13">
      <c r="J523">
        <v>260</v>
      </c>
      <c r="L523" s="632" t="s">
        <v>233</v>
      </c>
      <c r="M523" s="252">
        <v>0.2268</v>
      </c>
    </row>
    <row r="524" spans="10:13" ht="15.75" thickBot="1">
      <c r="J524">
        <v>261</v>
      </c>
      <c r="L524" s="633"/>
      <c r="M524" s="253">
        <v>257</v>
      </c>
    </row>
    <row r="525" spans="10:13">
      <c r="J525">
        <v>262</v>
      </c>
      <c r="L525" s="632" t="s">
        <v>355</v>
      </c>
      <c r="M525" s="256">
        <v>0.22559999999999999</v>
      </c>
    </row>
    <row r="526" spans="10:13" ht="15.75" thickBot="1">
      <c r="J526">
        <v>263</v>
      </c>
      <c r="L526" s="633"/>
      <c r="M526" s="257">
        <v>258</v>
      </c>
    </row>
    <row r="527" spans="10:13">
      <c r="J527">
        <v>264</v>
      </c>
      <c r="L527" s="632" t="s">
        <v>38</v>
      </c>
      <c r="M527" s="258">
        <v>0.22550000000000001</v>
      </c>
    </row>
    <row r="528" spans="10:13" ht="15.75" thickBot="1">
      <c r="J528">
        <v>265</v>
      </c>
      <c r="L528" s="633"/>
      <c r="M528" s="259">
        <v>259</v>
      </c>
    </row>
    <row r="529" spans="10:13">
      <c r="J529">
        <v>266</v>
      </c>
      <c r="L529" s="632" t="s">
        <v>282</v>
      </c>
      <c r="M529" s="260">
        <v>0.22</v>
      </c>
    </row>
    <row r="530" spans="10:13" ht="15.75" thickBot="1">
      <c r="J530">
        <v>267</v>
      </c>
      <c r="L530" s="633"/>
      <c r="M530" s="261">
        <v>260</v>
      </c>
    </row>
    <row r="531" spans="10:13">
      <c r="J531">
        <v>268</v>
      </c>
      <c r="L531" s="632" t="s">
        <v>94</v>
      </c>
      <c r="M531" s="262">
        <v>0.21959999999999999</v>
      </c>
    </row>
    <row r="532" spans="10:13" ht="15.75" thickBot="1">
      <c r="J532">
        <v>269</v>
      </c>
      <c r="L532" s="633"/>
      <c r="M532" s="263">
        <v>261</v>
      </c>
    </row>
    <row r="533" spans="10:13">
      <c r="J533">
        <v>270</v>
      </c>
      <c r="L533" s="632" t="s">
        <v>239</v>
      </c>
      <c r="M533" s="264">
        <v>0.21590000000000001</v>
      </c>
    </row>
    <row r="534" spans="10:13" ht="15.75" thickBot="1">
      <c r="J534">
        <v>271</v>
      </c>
      <c r="L534" s="633"/>
      <c r="M534" s="265">
        <v>262</v>
      </c>
    </row>
    <row r="535" spans="10:13">
      <c r="J535">
        <v>272</v>
      </c>
      <c r="L535" s="632" t="s">
        <v>160</v>
      </c>
      <c r="M535" s="408">
        <v>0.21460000000000001</v>
      </c>
    </row>
    <row r="536" spans="10:13" ht="15.75" thickBot="1">
      <c r="J536">
        <v>273</v>
      </c>
      <c r="L536" s="633"/>
      <c r="M536" s="409">
        <v>263</v>
      </c>
    </row>
    <row r="537" spans="10:13">
      <c r="J537">
        <v>274</v>
      </c>
      <c r="L537" s="632" t="s">
        <v>375</v>
      </c>
      <c r="M537" s="266">
        <v>0.20930000000000001</v>
      </c>
    </row>
    <row r="538" spans="10:13" ht="15.75" thickBot="1">
      <c r="J538">
        <v>275</v>
      </c>
      <c r="L538" s="633"/>
      <c r="M538" s="267">
        <v>264</v>
      </c>
    </row>
    <row r="539" spans="10:13">
      <c r="J539">
        <v>276</v>
      </c>
      <c r="L539" s="632" t="s">
        <v>302</v>
      </c>
      <c r="M539" s="268">
        <v>0.20200000000000001</v>
      </c>
    </row>
    <row r="540" spans="10:13" ht="15.75" thickBot="1">
      <c r="J540">
        <v>277</v>
      </c>
      <c r="L540" s="633"/>
      <c r="M540" s="269">
        <v>265</v>
      </c>
    </row>
    <row r="541" spans="10:13">
      <c r="J541">
        <v>278</v>
      </c>
      <c r="L541" s="632" t="s">
        <v>432</v>
      </c>
      <c r="M541" s="270">
        <v>0.20169999999999999</v>
      </c>
    </row>
    <row r="542" spans="10:13" ht="15.75" thickBot="1">
      <c r="J542">
        <v>279</v>
      </c>
      <c r="L542" s="633"/>
      <c r="M542" s="271">
        <v>266</v>
      </c>
    </row>
    <row r="543" spans="10:13">
      <c r="J543">
        <v>281</v>
      </c>
      <c r="L543" s="632" t="s">
        <v>309</v>
      </c>
      <c r="M543" s="272">
        <v>0.19800000000000001</v>
      </c>
    </row>
    <row r="544" spans="10:13" ht="15.75" thickBot="1">
      <c r="J544">
        <v>282</v>
      </c>
      <c r="L544" s="633"/>
      <c r="M544" s="273">
        <v>267</v>
      </c>
    </row>
    <row r="545" spans="10:13">
      <c r="J545">
        <v>283</v>
      </c>
      <c r="L545" s="632" t="s">
        <v>342</v>
      </c>
      <c r="M545" s="274">
        <v>0.19769999999999999</v>
      </c>
    </row>
    <row r="546" spans="10:13" ht="15.75" thickBot="1">
      <c r="J546">
        <v>284</v>
      </c>
      <c r="L546" s="633"/>
      <c r="M546" s="275">
        <v>268</v>
      </c>
    </row>
    <row r="547" spans="10:13">
      <c r="J547">
        <v>285</v>
      </c>
      <c r="L547" s="632" t="s">
        <v>336</v>
      </c>
      <c r="M547" s="276">
        <v>0.19750000000000001</v>
      </c>
    </row>
    <row r="548" spans="10:13" ht="15.75" thickBot="1">
      <c r="J548">
        <v>286</v>
      </c>
      <c r="L548" s="633"/>
      <c r="M548" s="277">
        <v>269</v>
      </c>
    </row>
    <row r="549" spans="10:13">
      <c r="J549">
        <v>287</v>
      </c>
      <c r="L549" s="632" t="s">
        <v>290</v>
      </c>
      <c r="M549" s="278">
        <v>0.19370000000000001</v>
      </c>
    </row>
    <row r="550" spans="10:13" ht="15.75" thickBot="1">
      <c r="J550">
        <v>288</v>
      </c>
      <c r="L550" s="633"/>
      <c r="M550" s="279">
        <v>270</v>
      </c>
    </row>
    <row r="551" spans="10:13">
      <c r="J551">
        <v>289</v>
      </c>
      <c r="L551" s="632" t="s">
        <v>80</v>
      </c>
      <c r="M551" s="280">
        <v>0.19350000000000001</v>
      </c>
    </row>
    <row r="552" spans="10:13" ht="15.75" thickBot="1">
      <c r="J552">
        <v>290</v>
      </c>
      <c r="L552" s="633"/>
      <c r="M552" s="281">
        <v>271</v>
      </c>
    </row>
    <row r="553" spans="10:13">
      <c r="J553">
        <v>291</v>
      </c>
      <c r="L553" s="632" t="s">
        <v>135</v>
      </c>
      <c r="M553" s="284">
        <v>0.192</v>
      </c>
    </row>
    <row r="554" spans="10:13" ht="15.75" thickBot="1">
      <c r="J554">
        <v>292</v>
      </c>
      <c r="L554" s="633"/>
      <c r="M554" s="285">
        <v>272</v>
      </c>
    </row>
    <row r="555" spans="10:13">
      <c r="J555">
        <v>293</v>
      </c>
      <c r="L555" s="632" t="s">
        <v>179</v>
      </c>
      <c r="M555" s="286">
        <v>0.18790000000000001</v>
      </c>
    </row>
    <row r="556" spans="10:13" ht="15.75" thickBot="1">
      <c r="J556">
        <v>294</v>
      </c>
      <c r="L556" s="633"/>
      <c r="M556" s="287">
        <v>273</v>
      </c>
    </row>
    <row r="557" spans="10:13">
      <c r="J557">
        <v>295</v>
      </c>
      <c r="L557" s="632" t="s">
        <v>120</v>
      </c>
      <c r="M557" s="288">
        <v>0.18770000000000001</v>
      </c>
    </row>
    <row r="558" spans="10:13" ht="15.75" thickBot="1">
      <c r="J558">
        <v>296</v>
      </c>
      <c r="L558" s="633"/>
      <c r="M558" s="289">
        <v>274</v>
      </c>
    </row>
    <row r="559" spans="10:13">
      <c r="J559">
        <v>297</v>
      </c>
      <c r="L559" s="632" t="s">
        <v>371</v>
      </c>
      <c r="M559" s="290">
        <v>0.18690000000000001</v>
      </c>
    </row>
    <row r="560" spans="10:13" ht="15.75" thickBot="1">
      <c r="J560">
        <v>298</v>
      </c>
      <c r="L560" s="633"/>
      <c r="M560" s="291">
        <v>275</v>
      </c>
    </row>
    <row r="561" spans="10:13" ht="15.75" thickBot="1">
      <c r="J561">
        <v>299</v>
      </c>
      <c r="L561" s="10" t="s">
        <v>23</v>
      </c>
      <c r="M561" s="11" t="s">
        <v>383</v>
      </c>
    </row>
    <row r="562" spans="10:13">
      <c r="J562">
        <v>300</v>
      </c>
      <c r="L562" s="632" t="s">
        <v>115</v>
      </c>
      <c r="M562" s="292">
        <v>0.18190000000000001</v>
      </c>
    </row>
    <row r="563" spans="10:13" ht="15.75" thickBot="1">
      <c r="J563">
        <v>301</v>
      </c>
      <c r="L563" s="633"/>
      <c r="M563" s="293">
        <v>276</v>
      </c>
    </row>
    <row r="564" spans="10:13">
      <c r="J564">
        <v>302</v>
      </c>
      <c r="L564" s="632" t="s">
        <v>246</v>
      </c>
      <c r="M564" s="294">
        <v>0.17960000000000001</v>
      </c>
    </row>
    <row r="565" spans="10:13" ht="15.75" thickBot="1">
      <c r="J565">
        <v>303</v>
      </c>
      <c r="L565" s="633"/>
      <c r="M565" s="295">
        <v>277</v>
      </c>
    </row>
    <row r="566" spans="10:13">
      <c r="J566">
        <v>304</v>
      </c>
      <c r="L566" s="632" t="s">
        <v>299</v>
      </c>
      <c r="M566" s="296">
        <v>0.17949999999999999</v>
      </c>
    </row>
    <row r="567" spans="10:13" ht="15.75" thickBot="1">
      <c r="J567">
        <v>305</v>
      </c>
      <c r="L567" s="633"/>
      <c r="M567" s="297">
        <v>278</v>
      </c>
    </row>
    <row r="568" spans="10:13">
      <c r="J568">
        <v>306</v>
      </c>
      <c r="L568" s="632" t="s">
        <v>235</v>
      </c>
      <c r="M568" s="298">
        <v>0.17929999999999999</v>
      </c>
    </row>
    <row r="569" spans="10:13" ht="15.75" thickBot="1">
      <c r="J569">
        <v>307</v>
      </c>
      <c r="L569" s="633"/>
      <c r="M569" s="299">
        <v>279</v>
      </c>
    </row>
    <row r="570" spans="10:13">
      <c r="J570">
        <v>308</v>
      </c>
      <c r="L570" s="12" t="s">
        <v>212</v>
      </c>
      <c r="M570" s="300">
        <v>0.17899999999999999</v>
      </c>
    </row>
    <row r="571" spans="10:13" ht="15.75" thickBot="1">
      <c r="J571">
        <v>309</v>
      </c>
      <c r="L571" s="13" t="s">
        <v>408</v>
      </c>
      <c r="M571" s="301">
        <v>280</v>
      </c>
    </row>
    <row r="572" spans="10:13">
      <c r="J572">
        <v>310</v>
      </c>
      <c r="L572" s="632" t="s">
        <v>187</v>
      </c>
      <c r="M572" s="302">
        <v>0.17810000000000001</v>
      </c>
    </row>
    <row r="573" spans="10:13" ht="15.75" thickBot="1">
      <c r="J573">
        <v>311</v>
      </c>
      <c r="L573" s="633"/>
      <c r="M573" s="303">
        <v>281</v>
      </c>
    </row>
    <row r="574" spans="10:13">
      <c r="J574">
        <v>312</v>
      </c>
      <c r="L574" s="632" t="s">
        <v>131</v>
      </c>
      <c r="M574" s="304">
        <v>0.17549999999999999</v>
      </c>
    </row>
    <row r="575" spans="10:13" ht="15.75" thickBot="1">
      <c r="J575">
        <v>313</v>
      </c>
      <c r="L575" s="633"/>
      <c r="M575" s="305">
        <v>282</v>
      </c>
    </row>
    <row r="576" spans="10:13">
      <c r="J576">
        <v>314</v>
      </c>
      <c r="L576" s="632" t="s">
        <v>311</v>
      </c>
      <c r="M576" s="306">
        <v>0.17469999999999999</v>
      </c>
    </row>
    <row r="577" spans="10:13" ht="15.75" thickBot="1">
      <c r="J577">
        <v>315</v>
      </c>
      <c r="L577" s="633"/>
      <c r="M577" s="307">
        <v>283</v>
      </c>
    </row>
    <row r="578" spans="10:13">
      <c r="J578">
        <v>316</v>
      </c>
      <c r="L578" s="632" t="s">
        <v>221</v>
      </c>
      <c r="M578" s="308">
        <v>0.16930000000000001</v>
      </c>
    </row>
    <row r="579" spans="10:13" ht="15.75" thickBot="1">
      <c r="J579">
        <v>317</v>
      </c>
      <c r="L579" s="633"/>
      <c r="M579" s="309">
        <v>284</v>
      </c>
    </row>
    <row r="580" spans="10:13">
      <c r="J580">
        <v>318</v>
      </c>
      <c r="L580" s="632" t="s">
        <v>310</v>
      </c>
      <c r="M580" s="310">
        <v>0.1691</v>
      </c>
    </row>
    <row r="581" spans="10:13" ht="15.75" thickBot="1">
      <c r="J581">
        <v>319</v>
      </c>
      <c r="L581" s="633"/>
      <c r="M581" s="311">
        <v>285</v>
      </c>
    </row>
    <row r="582" spans="10:13">
      <c r="J582">
        <v>320</v>
      </c>
      <c r="L582" s="632" t="s">
        <v>244</v>
      </c>
      <c r="M582" s="312">
        <v>0.1681</v>
      </c>
    </row>
    <row r="583" spans="10:13" ht="15.75" thickBot="1">
      <c r="J583">
        <v>321</v>
      </c>
      <c r="L583" s="633"/>
      <c r="M583" s="313">
        <v>286</v>
      </c>
    </row>
    <row r="584" spans="10:13">
      <c r="J584">
        <v>322</v>
      </c>
      <c r="L584" s="632" t="s">
        <v>274</v>
      </c>
      <c r="M584" s="316">
        <v>0.16059999999999999</v>
      </c>
    </row>
    <row r="585" spans="10:13" ht="15.75" thickBot="1">
      <c r="J585">
        <v>323</v>
      </c>
      <c r="L585" s="633"/>
      <c r="M585" s="317">
        <v>287</v>
      </c>
    </row>
    <row r="586" spans="10:13">
      <c r="J586">
        <v>324</v>
      </c>
      <c r="L586" s="632" t="s">
        <v>431</v>
      </c>
      <c r="M586" s="318">
        <v>0.16020000000000001</v>
      </c>
    </row>
    <row r="587" spans="10:13" ht="15.75" thickBot="1">
      <c r="J587">
        <v>325</v>
      </c>
      <c r="L587" s="633"/>
      <c r="M587" s="319">
        <v>288</v>
      </c>
    </row>
    <row r="588" spans="10:13">
      <c r="J588">
        <v>326</v>
      </c>
      <c r="L588" s="632" t="s">
        <v>165</v>
      </c>
      <c r="M588" s="320">
        <v>0.15540000000000001</v>
      </c>
    </row>
    <row r="589" spans="10:13" ht="15.75" thickBot="1">
      <c r="J589">
        <v>327</v>
      </c>
      <c r="L589" s="633"/>
      <c r="M589" s="321">
        <v>289</v>
      </c>
    </row>
    <row r="590" spans="10:13">
      <c r="J590">
        <v>328</v>
      </c>
      <c r="L590" s="632" t="s">
        <v>231</v>
      </c>
      <c r="M590" s="322">
        <v>0.15359999999999999</v>
      </c>
    </row>
    <row r="591" spans="10:13" ht="15.75" thickBot="1">
      <c r="J591">
        <v>329</v>
      </c>
      <c r="L591" s="633"/>
      <c r="M591" s="323">
        <v>290</v>
      </c>
    </row>
    <row r="592" spans="10:13">
      <c r="L592" s="632" t="s">
        <v>59</v>
      </c>
      <c r="M592" s="324">
        <v>0.15260000000000001</v>
      </c>
    </row>
    <row r="593" spans="12:13" ht="15.75" thickBot="1">
      <c r="L593" s="633"/>
      <c r="M593" s="325">
        <v>291</v>
      </c>
    </row>
    <row r="594" spans="12:13">
      <c r="L594" s="632" t="s">
        <v>176</v>
      </c>
      <c r="M594" s="326">
        <v>0.1517</v>
      </c>
    </row>
    <row r="595" spans="12:13" ht="15.75" thickBot="1">
      <c r="L595" s="633"/>
      <c r="M595" s="327">
        <v>292</v>
      </c>
    </row>
    <row r="596" spans="12:13">
      <c r="L596" s="632" t="s">
        <v>114</v>
      </c>
      <c r="M596" s="328">
        <v>0.14899999999999999</v>
      </c>
    </row>
    <row r="597" spans="12:13" ht="15.75" thickBot="1">
      <c r="L597" s="633"/>
      <c r="M597" s="329">
        <v>293</v>
      </c>
    </row>
    <row r="598" spans="12:13">
      <c r="L598" s="632" t="s">
        <v>137</v>
      </c>
      <c r="M598" s="330">
        <v>0.14080000000000001</v>
      </c>
    </row>
    <row r="599" spans="12:13" ht="15.75" thickBot="1">
      <c r="L599" s="633"/>
      <c r="M599" s="331">
        <v>294</v>
      </c>
    </row>
    <row r="600" spans="12:13">
      <c r="L600" s="632" t="s">
        <v>319</v>
      </c>
      <c r="M600" s="332">
        <v>0.1399</v>
      </c>
    </row>
    <row r="601" spans="12:13" ht="15.75" thickBot="1">
      <c r="L601" s="633"/>
      <c r="M601" s="333">
        <v>295</v>
      </c>
    </row>
    <row r="602" spans="12:13">
      <c r="L602" s="632" t="s">
        <v>71</v>
      </c>
      <c r="M602" s="334">
        <v>0.13850000000000001</v>
      </c>
    </row>
    <row r="603" spans="12:13" ht="15.75" thickBot="1">
      <c r="L603" s="633"/>
      <c r="M603" s="335">
        <v>296</v>
      </c>
    </row>
    <row r="604" spans="12:13">
      <c r="L604" s="632" t="s">
        <v>348</v>
      </c>
      <c r="M604" s="336">
        <v>0.13600000000000001</v>
      </c>
    </row>
    <row r="605" spans="12:13" ht="15.75" thickBot="1">
      <c r="L605" s="633"/>
      <c r="M605" s="337">
        <v>297</v>
      </c>
    </row>
    <row r="606" spans="12:13">
      <c r="L606" s="632" t="s">
        <v>322</v>
      </c>
      <c r="M606" s="338">
        <v>0.13489999999999999</v>
      </c>
    </row>
    <row r="607" spans="12:13" ht="15.75" thickBot="1">
      <c r="L607" s="633"/>
      <c r="M607" s="339">
        <v>298</v>
      </c>
    </row>
    <row r="608" spans="12:13">
      <c r="L608" s="632" t="s">
        <v>271</v>
      </c>
      <c r="M608" s="340">
        <v>0.13420000000000001</v>
      </c>
    </row>
    <row r="609" spans="12:13" ht="15.75" thickBot="1">
      <c r="L609" s="633"/>
      <c r="M609" s="341">
        <v>299</v>
      </c>
    </row>
    <row r="610" spans="12:13">
      <c r="L610" s="632" t="s">
        <v>224</v>
      </c>
      <c r="M610" s="342">
        <v>0.1336</v>
      </c>
    </row>
    <row r="611" spans="12:13" ht="15.75" thickBot="1">
      <c r="L611" s="633"/>
      <c r="M611" s="343">
        <v>300</v>
      </c>
    </row>
    <row r="612" spans="12:13" ht="15.75" thickBot="1">
      <c r="L612" s="10" t="s">
        <v>23</v>
      </c>
      <c r="M612" s="11" t="s">
        <v>383</v>
      </c>
    </row>
    <row r="613" spans="12:13">
      <c r="L613" s="632" t="s">
        <v>51</v>
      </c>
      <c r="M613" s="346">
        <v>0.1275</v>
      </c>
    </row>
    <row r="614" spans="12:13" ht="15.75" thickBot="1">
      <c r="L614" s="633"/>
      <c r="M614" s="347">
        <v>301</v>
      </c>
    </row>
    <row r="615" spans="12:13">
      <c r="L615" s="632" t="s">
        <v>329</v>
      </c>
      <c r="M615" s="348">
        <v>0.12559999999999999</v>
      </c>
    </row>
    <row r="616" spans="12:13" ht="15.75" thickBot="1">
      <c r="L616" s="633"/>
      <c r="M616" s="349">
        <v>302</v>
      </c>
    </row>
    <row r="617" spans="12:13">
      <c r="L617" s="632" t="s">
        <v>170</v>
      </c>
      <c r="M617" s="350">
        <v>0.11459999999999999</v>
      </c>
    </row>
    <row r="618" spans="12:13" ht="15.75" thickBot="1">
      <c r="L618" s="633"/>
      <c r="M618" s="351">
        <v>303</v>
      </c>
    </row>
    <row r="619" spans="12:13">
      <c r="L619" s="632" t="s">
        <v>138</v>
      </c>
      <c r="M619" s="352">
        <v>0.1128</v>
      </c>
    </row>
    <row r="620" spans="12:13" ht="15.75" thickBot="1">
      <c r="L620" s="633"/>
      <c r="M620" s="353">
        <v>304</v>
      </c>
    </row>
    <row r="621" spans="12:13">
      <c r="L621" s="632" t="s">
        <v>146</v>
      </c>
      <c r="M621" s="354">
        <v>0.11119999999999999</v>
      </c>
    </row>
    <row r="622" spans="12:13" ht="15.75" thickBot="1">
      <c r="L622" s="633"/>
      <c r="M622" s="355">
        <v>305</v>
      </c>
    </row>
    <row r="623" spans="12:13">
      <c r="L623" s="632" t="s">
        <v>100</v>
      </c>
      <c r="M623" s="356">
        <v>0.1087</v>
      </c>
    </row>
    <row r="624" spans="12:13" ht="15.75" thickBot="1">
      <c r="L624" s="633"/>
      <c r="M624" s="357">
        <v>306</v>
      </c>
    </row>
    <row r="625" spans="12:13">
      <c r="L625" s="632" t="s">
        <v>272</v>
      </c>
      <c r="M625" s="425">
        <v>0.1065</v>
      </c>
    </row>
    <row r="626" spans="12:13" ht="15.75" thickBot="1">
      <c r="L626" s="633"/>
      <c r="M626" s="426">
        <v>307</v>
      </c>
    </row>
    <row r="627" spans="12:13">
      <c r="L627" s="632" t="s">
        <v>50</v>
      </c>
      <c r="M627" s="360">
        <v>0.1053</v>
      </c>
    </row>
    <row r="628" spans="12:13" ht="15.75" thickBot="1">
      <c r="L628" s="633"/>
      <c r="M628" s="361">
        <v>308</v>
      </c>
    </row>
    <row r="629" spans="12:13">
      <c r="L629" s="632" t="s">
        <v>305</v>
      </c>
      <c r="M629" s="362">
        <v>0.1007</v>
      </c>
    </row>
    <row r="630" spans="12:13" ht="15.75" thickBot="1">
      <c r="L630" s="633"/>
      <c r="M630" s="363">
        <v>309</v>
      </c>
    </row>
    <row r="631" spans="12:13">
      <c r="L631" s="632" t="s">
        <v>193</v>
      </c>
      <c r="M631" s="364">
        <v>9.1200000000000003E-2</v>
      </c>
    </row>
    <row r="632" spans="12:13" ht="15.75" thickBot="1">
      <c r="L632" s="633"/>
      <c r="M632" s="365">
        <v>310</v>
      </c>
    </row>
    <row r="633" spans="12:13">
      <c r="L633" s="632" t="s">
        <v>148</v>
      </c>
      <c r="M633" s="366">
        <v>9.06E-2</v>
      </c>
    </row>
    <row r="634" spans="12:13" ht="15.75" thickBot="1">
      <c r="L634" s="633"/>
      <c r="M634" s="367">
        <v>311</v>
      </c>
    </row>
    <row r="635" spans="12:13">
      <c r="L635" s="632" t="s">
        <v>262</v>
      </c>
      <c r="M635" s="368">
        <v>8.6099999999999996E-2</v>
      </c>
    </row>
    <row r="636" spans="12:13" ht="15.75" thickBot="1">
      <c r="L636" s="633"/>
      <c r="M636" s="369">
        <v>312</v>
      </c>
    </row>
    <row r="637" spans="12:13">
      <c r="L637" s="632" t="s">
        <v>79</v>
      </c>
      <c r="M637" s="370">
        <v>8.43E-2</v>
      </c>
    </row>
    <row r="638" spans="12:13" ht="15.75" thickBot="1">
      <c r="L638" s="633"/>
      <c r="M638" s="371">
        <v>313</v>
      </c>
    </row>
    <row r="639" spans="12:13">
      <c r="L639" s="632" t="s">
        <v>285</v>
      </c>
      <c r="M639" s="372">
        <v>7.7200000000000005E-2</v>
      </c>
    </row>
    <row r="640" spans="12:13" ht="15.75" thickBot="1">
      <c r="L640" s="633"/>
      <c r="M640" s="373">
        <v>314</v>
      </c>
    </row>
    <row r="641" spans="12:13">
      <c r="L641" s="632" t="s">
        <v>238</v>
      </c>
      <c r="M641" s="376">
        <v>7.46E-2</v>
      </c>
    </row>
    <row r="642" spans="12:13" ht="15.75" thickBot="1">
      <c r="L642" s="633"/>
      <c r="M642" s="377">
        <v>315</v>
      </c>
    </row>
    <row r="643" spans="12:13">
      <c r="L643" s="632" t="s">
        <v>82</v>
      </c>
      <c r="M643" s="378">
        <v>7.3200000000000001E-2</v>
      </c>
    </row>
    <row r="644" spans="12:13" ht="15.75" thickBot="1">
      <c r="L644" s="633"/>
      <c r="M644" s="379">
        <v>316</v>
      </c>
    </row>
    <row r="645" spans="12:13">
      <c r="L645" s="632" t="s">
        <v>317</v>
      </c>
      <c r="M645" s="380">
        <v>6.4799999999999996E-2</v>
      </c>
    </row>
    <row r="646" spans="12:13" ht="15.75" thickBot="1">
      <c r="L646" s="633"/>
      <c r="M646" s="381">
        <v>317</v>
      </c>
    </row>
    <row r="647" spans="12:13">
      <c r="L647" s="632" t="s">
        <v>434</v>
      </c>
      <c r="M647" s="382">
        <v>6.3100000000000003E-2</v>
      </c>
    </row>
    <row r="648" spans="12:13" ht="15.75" thickBot="1">
      <c r="L648" s="633"/>
      <c r="M648" s="383">
        <v>318</v>
      </c>
    </row>
    <row r="649" spans="12:13">
      <c r="L649" s="632" t="s">
        <v>159</v>
      </c>
      <c r="M649" s="384">
        <v>6.2399999999999997E-2</v>
      </c>
    </row>
    <row r="650" spans="12:13" ht="15.75" thickBot="1">
      <c r="L650" s="633"/>
      <c r="M650" s="385">
        <v>319</v>
      </c>
    </row>
    <row r="651" spans="12:13">
      <c r="L651" s="632" t="s">
        <v>186</v>
      </c>
      <c r="M651" s="386">
        <v>6.1699999999999998E-2</v>
      </c>
    </row>
    <row r="652" spans="12:13" ht="15.75" thickBot="1">
      <c r="L652" s="633"/>
      <c r="M652" s="387">
        <v>320</v>
      </c>
    </row>
    <row r="653" spans="12:13">
      <c r="L653" s="632" t="s">
        <v>240</v>
      </c>
      <c r="M653" s="388">
        <v>5.1400000000000001E-2</v>
      </c>
    </row>
    <row r="654" spans="12:13" ht="15.75" thickBot="1">
      <c r="L654" s="633"/>
      <c r="M654" s="389">
        <v>321</v>
      </c>
    </row>
    <row r="655" spans="12:13">
      <c r="L655" s="632" t="s">
        <v>364</v>
      </c>
      <c r="M655" s="390">
        <v>4.8800000000000003E-2</v>
      </c>
    </row>
    <row r="656" spans="12:13" ht="15.75" thickBot="1">
      <c r="L656" s="633"/>
      <c r="M656" s="391">
        <v>322</v>
      </c>
    </row>
    <row r="657" spans="12:13">
      <c r="L657" s="632" t="s">
        <v>229</v>
      </c>
      <c r="M657" s="392">
        <v>4.2500000000000003E-2</v>
      </c>
    </row>
    <row r="658" spans="12:13" ht="15.75" thickBot="1">
      <c r="L658" s="633"/>
      <c r="M658" s="393">
        <v>323</v>
      </c>
    </row>
    <row r="659" spans="12:13">
      <c r="L659" s="632" t="s">
        <v>300</v>
      </c>
      <c r="M659" s="394">
        <v>0.04</v>
      </c>
    </row>
    <row r="660" spans="12:13" ht="15.75" thickBot="1">
      <c r="L660" s="633"/>
      <c r="M660" s="395">
        <v>324</v>
      </c>
    </row>
    <row r="661" spans="12:13">
      <c r="L661" s="632" t="s">
        <v>44</v>
      </c>
      <c r="M661" s="396">
        <v>3.9300000000000002E-2</v>
      </c>
    </row>
    <row r="662" spans="12:13" ht="15.75" thickBot="1">
      <c r="L662" s="633"/>
      <c r="M662" s="397">
        <v>325</v>
      </c>
    </row>
    <row r="663" spans="12:13" ht="15.75" thickBot="1">
      <c r="L663" s="10" t="s">
        <v>23</v>
      </c>
      <c r="M663" s="11" t="s">
        <v>383</v>
      </c>
    </row>
    <row r="664" spans="12:13">
      <c r="L664" s="632" t="s">
        <v>99</v>
      </c>
      <c r="M664" s="398">
        <v>3.0599999999999999E-2</v>
      </c>
    </row>
    <row r="665" spans="12:13" ht="15.75" thickBot="1">
      <c r="L665" s="633"/>
      <c r="M665" s="399">
        <v>326</v>
      </c>
    </row>
    <row r="666" spans="12:13">
      <c r="L666" s="632" t="s">
        <v>294</v>
      </c>
      <c r="M666" s="400">
        <v>2.1000000000000001E-2</v>
      </c>
    </row>
    <row r="667" spans="12:13" ht="15.75" thickBot="1">
      <c r="L667" s="633"/>
      <c r="M667" s="401">
        <v>327</v>
      </c>
    </row>
    <row r="668" spans="12:13">
      <c r="L668" s="632" t="s">
        <v>85</v>
      </c>
      <c r="M668" s="402">
        <v>1.9199999999999998E-2</v>
      </c>
    </row>
    <row r="669" spans="12:13" ht="15.75" thickBot="1">
      <c r="L669" s="633"/>
      <c r="M669" s="403">
        <v>328</v>
      </c>
    </row>
    <row r="670" spans="12:13">
      <c r="L670" s="632" t="s">
        <v>206</v>
      </c>
      <c r="M670" s="404">
        <v>1.89E-2</v>
      </c>
    </row>
    <row r="671" spans="12:13" ht="15.75" thickBot="1">
      <c r="L671" s="633"/>
      <c r="M671" s="405">
        <v>329</v>
      </c>
    </row>
    <row r="672" spans="12:13" ht="15.75" thickBot="1">
      <c r="L672" s="10" t="s">
        <v>23</v>
      </c>
      <c r="M672" s="11" t="s">
        <v>383</v>
      </c>
    </row>
  </sheetData>
  <sortState xmlns:xlrd2="http://schemas.microsoft.com/office/spreadsheetml/2017/richdata2" ref="D2:F347">
    <sortCondition ref="D2:D347"/>
  </sortState>
  <mergeCells count="262">
    <mergeCell ref="L43:L44"/>
    <mergeCell ref="L39:L40"/>
    <mergeCell ref="L33:L34"/>
    <mergeCell ref="L31:L32"/>
    <mergeCell ref="L19:L20"/>
    <mergeCell ref="L90:L91"/>
    <mergeCell ref="L78:L79"/>
    <mergeCell ref="L76:L77"/>
    <mergeCell ref="L66:L67"/>
    <mergeCell ref="L68:L69"/>
    <mergeCell ref="L62:L63"/>
    <mergeCell ref="L58:L59"/>
    <mergeCell ref="L45:L46"/>
    <mergeCell ref="L47:L48"/>
    <mergeCell ref="L127:L128"/>
    <mergeCell ref="L115:L116"/>
    <mergeCell ref="L117:L118"/>
    <mergeCell ref="L111:L112"/>
    <mergeCell ref="L107:L108"/>
    <mergeCell ref="L109:L110"/>
    <mergeCell ref="L103:L104"/>
    <mergeCell ref="L98:L99"/>
    <mergeCell ref="L100:L101"/>
    <mergeCell ref="L160:L161"/>
    <mergeCell ref="L162:L163"/>
    <mergeCell ref="L154:L155"/>
    <mergeCell ref="L147:L148"/>
    <mergeCell ref="L149:L150"/>
    <mergeCell ref="L145:L146"/>
    <mergeCell ref="L139:L140"/>
    <mergeCell ref="L141:L142"/>
    <mergeCell ref="L135:L136"/>
    <mergeCell ref="L137:L138"/>
    <mergeCell ref="L180:L181"/>
    <mergeCell ref="L182:L183"/>
    <mergeCell ref="L176:L177"/>
    <mergeCell ref="L178:L179"/>
    <mergeCell ref="L172:L173"/>
    <mergeCell ref="L174:L175"/>
    <mergeCell ref="L168:L169"/>
    <mergeCell ref="L170:L171"/>
    <mergeCell ref="L164:L165"/>
    <mergeCell ref="L207:L208"/>
    <mergeCell ref="L200:L201"/>
    <mergeCell ref="L202:L203"/>
    <mergeCell ref="L196:L197"/>
    <mergeCell ref="L198:L199"/>
    <mergeCell ref="L194:L195"/>
    <mergeCell ref="L188:L189"/>
    <mergeCell ref="L190:L191"/>
    <mergeCell ref="L184:L185"/>
    <mergeCell ref="L186:L187"/>
    <mergeCell ref="L229:L230"/>
    <mergeCell ref="L231:L232"/>
    <mergeCell ref="L225:L226"/>
    <mergeCell ref="L227:L228"/>
    <mergeCell ref="L221:L222"/>
    <mergeCell ref="L223:L224"/>
    <mergeCell ref="L219:L220"/>
    <mergeCell ref="L213:L214"/>
    <mergeCell ref="L211:L212"/>
    <mergeCell ref="L249:L250"/>
    <mergeCell ref="L251:L252"/>
    <mergeCell ref="L245:L246"/>
    <mergeCell ref="L247:L248"/>
    <mergeCell ref="L241:L242"/>
    <mergeCell ref="L237:L238"/>
    <mergeCell ref="L239:L240"/>
    <mergeCell ref="L233:L234"/>
    <mergeCell ref="L235:L236"/>
    <mergeCell ref="L274:L275"/>
    <mergeCell ref="L270:L271"/>
    <mergeCell ref="L272:L273"/>
    <mergeCell ref="L266:L267"/>
    <mergeCell ref="L268:L269"/>
    <mergeCell ref="L262:L263"/>
    <mergeCell ref="L264:L265"/>
    <mergeCell ref="L260:L261"/>
    <mergeCell ref="L253:L254"/>
    <mergeCell ref="L256:L257"/>
    <mergeCell ref="L294:L295"/>
    <mergeCell ref="L296:L297"/>
    <mergeCell ref="L290:L291"/>
    <mergeCell ref="L286:L287"/>
    <mergeCell ref="L288:L289"/>
    <mergeCell ref="L282:L283"/>
    <mergeCell ref="L284:L285"/>
    <mergeCell ref="L278:L279"/>
    <mergeCell ref="L280:L281"/>
    <mergeCell ref="L315:L316"/>
    <mergeCell ref="L317:L318"/>
    <mergeCell ref="L311:L312"/>
    <mergeCell ref="L313:L314"/>
    <mergeCell ref="L309:L310"/>
    <mergeCell ref="L302:L303"/>
    <mergeCell ref="L304:L305"/>
    <mergeCell ref="L298:L299"/>
    <mergeCell ref="L300:L301"/>
    <mergeCell ref="L335:L336"/>
    <mergeCell ref="L337:L338"/>
    <mergeCell ref="L331:L332"/>
    <mergeCell ref="L333:L334"/>
    <mergeCell ref="L327:L328"/>
    <mergeCell ref="L329:L330"/>
    <mergeCell ref="L323:L324"/>
    <mergeCell ref="L325:L326"/>
    <mergeCell ref="L319:L320"/>
    <mergeCell ref="L321:L322"/>
    <mergeCell ref="L355:L356"/>
    <mergeCell ref="L358:L359"/>
    <mergeCell ref="L351:L352"/>
    <mergeCell ref="L353:L354"/>
    <mergeCell ref="L347:L348"/>
    <mergeCell ref="L349:L350"/>
    <mergeCell ref="L343:L344"/>
    <mergeCell ref="L345:L346"/>
    <mergeCell ref="L339:L340"/>
    <mergeCell ref="L380:L381"/>
    <mergeCell ref="L382:L383"/>
    <mergeCell ref="L376:L377"/>
    <mergeCell ref="L378:L379"/>
    <mergeCell ref="L374:L375"/>
    <mergeCell ref="L368:L369"/>
    <mergeCell ref="L370:L371"/>
    <mergeCell ref="L366:L367"/>
    <mergeCell ref="L360:L361"/>
    <mergeCell ref="L362:L363"/>
    <mergeCell ref="L406:L407"/>
    <mergeCell ref="L400:L401"/>
    <mergeCell ref="L402:L403"/>
    <mergeCell ref="L396:L397"/>
    <mergeCell ref="L398:L399"/>
    <mergeCell ref="L392:L393"/>
    <mergeCell ref="L388:L389"/>
    <mergeCell ref="L390:L391"/>
    <mergeCell ref="L384:L385"/>
    <mergeCell ref="L386:L387"/>
    <mergeCell ref="L425:L426"/>
    <mergeCell ref="L427:L428"/>
    <mergeCell ref="L421:L422"/>
    <mergeCell ref="L423:L424"/>
    <mergeCell ref="L417:L418"/>
    <mergeCell ref="L419:L420"/>
    <mergeCell ref="L413:L414"/>
    <mergeCell ref="L415:L416"/>
    <mergeCell ref="L409:L410"/>
    <mergeCell ref="L411:L412"/>
    <mergeCell ref="L445:L446"/>
    <mergeCell ref="L447:L448"/>
    <mergeCell ref="L441:L442"/>
    <mergeCell ref="L437:L438"/>
    <mergeCell ref="L439:L440"/>
    <mergeCell ref="L433:L434"/>
    <mergeCell ref="L435:L436"/>
    <mergeCell ref="L429:L430"/>
    <mergeCell ref="L431:L432"/>
    <mergeCell ref="L466:L467"/>
    <mergeCell ref="L468:L469"/>
    <mergeCell ref="L462:L463"/>
    <mergeCell ref="L457:L458"/>
    <mergeCell ref="L460:L461"/>
    <mergeCell ref="L453:L454"/>
    <mergeCell ref="L455:L456"/>
    <mergeCell ref="L449:L450"/>
    <mergeCell ref="L451:L452"/>
    <mergeCell ref="L486:L487"/>
    <mergeCell ref="L488:L489"/>
    <mergeCell ref="L482:L483"/>
    <mergeCell ref="L484:L485"/>
    <mergeCell ref="L478:L479"/>
    <mergeCell ref="L480:L481"/>
    <mergeCell ref="L474:L475"/>
    <mergeCell ref="L476:L477"/>
    <mergeCell ref="L470:L471"/>
    <mergeCell ref="L472:L473"/>
    <mergeCell ref="L506:L507"/>
    <mergeCell ref="L508:L509"/>
    <mergeCell ref="L502:L503"/>
    <mergeCell ref="L504:L505"/>
    <mergeCell ref="L498:L499"/>
    <mergeCell ref="L500:L501"/>
    <mergeCell ref="L494:L495"/>
    <mergeCell ref="L496:L497"/>
    <mergeCell ref="L490:L491"/>
    <mergeCell ref="L492:L493"/>
    <mergeCell ref="L527:L528"/>
    <mergeCell ref="L529:L530"/>
    <mergeCell ref="L523:L524"/>
    <mergeCell ref="L525:L526"/>
    <mergeCell ref="L519:L520"/>
    <mergeCell ref="L521:L522"/>
    <mergeCell ref="L515:L516"/>
    <mergeCell ref="L517:L518"/>
    <mergeCell ref="L513:L514"/>
    <mergeCell ref="L547:L548"/>
    <mergeCell ref="L549:L550"/>
    <mergeCell ref="L543:L544"/>
    <mergeCell ref="L545:L546"/>
    <mergeCell ref="L539:L540"/>
    <mergeCell ref="L541:L542"/>
    <mergeCell ref="L535:L536"/>
    <mergeCell ref="L537:L538"/>
    <mergeCell ref="L531:L532"/>
    <mergeCell ref="L533:L534"/>
    <mergeCell ref="L568:L569"/>
    <mergeCell ref="L564:L565"/>
    <mergeCell ref="L566:L567"/>
    <mergeCell ref="L559:L560"/>
    <mergeCell ref="L562:L563"/>
    <mergeCell ref="L555:L556"/>
    <mergeCell ref="L557:L558"/>
    <mergeCell ref="L551:L552"/>
    <mergeCell ref="L553:L554"/>
    <mergeCell ref="L588:L589"/>
    <mergeCell ref="L590:L591"/>
    <mergeCell ref="L584:L585"/>
    <mergeCell ref="L586:L587"/>
    <mergeCell ref="L580:L581"/>
    <mergeCell ref="L582:L583"/>
    <mergeCell ref="L576:L577"/>
    <mergeCell ref="L578:L579"/>
    <mergeCell ref="L572:L573"/>
    <mergeCell ref="L574:L575"/>
    <mergeCell ref="L608:L609"/>
    <mergeCell ref="L610:L611"/>
    <mergeCell ref="L604:L605"/>
    <mergeCell ref="L606:L607"/>
    <mergeCell ref="L600:L601"/>
    <mergeCell ref="L602:L603"/>
    <mergeCell ref="L596:L597"/>
    <mergeCell ref="L598:L599"/>
    <mergeCell ref="L592:L593"/>
    <mergeCell ref="L594:L595"/>
    <mergeCell ref="L629:L630"/>
    <mergeCell ref="L631:L632"/>
    <mergeCell ref="L625:L626"/>
    <mergeCell ref="L627:L628"/>
    <mergeCell ref="L621:L622"/>
    <mergeCell ref="L623:L624"/>
    <mergeCell ref="L617:L618"/>
    <mergeCell ref="L619:L620"/>
    <mergeCell ref="L613:L614"/>
    <mergeCell ref="L615:L616"/>
    <mergeCell ref="L649:L650"/>
    <mergeCell ref="L651:L652"/>
    <mergeCell ref="L645:L646"/>
    <mergeCell ref="L647:L648"/>
    <mergeCell ref="L641:L642"/>
    <mergeCell ref="L643:L644"/>
    <mergeCell ref="L637:L638"/>
    <mergeCell ref="L639:L640"/>
    <mergeCell ref="L633:L634"/>
    <mergeCell ref="L635:L636"/>
    <mergeCell ref="L670:L671"/>
    <mergeCell ref="L666:L667"/>
    <mergeCell ref="L668:L669"/>
    <mergeCell ref="L661:L662"/>
    <mergeCell ref="L664:L665"/>
    <mergeCell ref="L657:L658"/>
    <mergeCell ref="L659:L660"/>
    <mergeCell ref="L653:L654"/>
    <mergeCell ref="L655:L656"/>
  </mergeCells>
  <hyperlinks>
    <hyperlink ref="L1" r:id="rId1" display="https://barttorvik.com/team.php?team=Clemson&amp;year=2021" xr:uid="{2CBE9524-8515-467D-AA98-AFC73B47A359}"/>
    <hyperlink ref="L2" r:id="rId2" display="https://barttorvik.com/team.php?team=Clemson&amp;year=2021" xr:uid="{2AE25FFA-8B70-41F4-9151-07FEB842A4AC}"/>
    <hyperlink ref="L3" r:id="rId3" display="https://barttorvik.com/team.php?team=Tennessee&amp;year=2021" xr:uid="{9D418057-7254-44CE-9C67-07D68AFA29C8}"/>
    <hyperlink ref="L4" r:id="rId4" display="https://barttorvik.com/team.php?team=Tennessee&amp;year=2021" xr:uid="{A61C9B1F-CED9-4FA4-A045-F44C39E90A1F}"/>
    <hyperlink ref="L5" r:id="rId5" display="https://barttorvik.com/team.php?team=Gonzaga&amp;year=2021" xr:uid="{E74E9273-0DD6-4145-81A1-D5CAE17904F3}"/>
    <hyperlink ref="L6" r:id="rId6" display="https://barttorvik.com/team.php?team=Gonzaga&amp;year=2021" xr:uid="{1523EE37-6A63-4EF8-95F8-E0C3E6DE355C}"/>
    <hyperlink ref="L7" r:id="rId7" display="https://barttorvik.com/team.php?team=Wisconsin&amp;year=2021" xr:uid="{2AF3CAD1-20C3-454F-999E-E323CEEBF171}"/>
    <hyperlink ref="L8" r:id="rId8" display="https://barttorvik.com/team.php?team=Wisconsin&amp;year=2021" xr:uid="{69F7F85B-4996-4982-83A4-C8B3C8BA3934}"/>
    <hyperlink ref="L9" r:id="rId9" display="https://barttorvik.com/team.php?team=Baylor&amp;year=2021" xr:uid="{1FE49D5B-DFB7-4405-B9B7-9150926F8027}"/>
    <hyperlink ref="L10" r:id="rId10" display="https://barttorvik.com/team.php?team=Baylor&amp;year=2021" xr:uid="{B66B1719-2215-4B0A-9BD9-B455AA9D2C8C}"/>
    <hyperlink ref="L11" r:id="rId11" display="https://barttorvik.com/team.php?team=Houston&amp;year=2021" xr:uid="{04AD6BB6-B338-470B-96F0-3EC9E54689EE}"/>
    <hyperlink ref="L12" r:id="rId12" display="https://barttorvik.com/team.php?team=Houston&amp;year=2021" xr:uid="{D777BF13-CF19-424B-BAE2-3050CE25B644}"/>
    <hyperlink ref="L13" r:id="rId13" display="https://barttorvik.com/team.php?team=Colorado&amp;year=2021" xr:uid="{1C220C51-27FC-4AC5-BBA0-57E6AFD011A3}"/>
    <hyperlink ref="L14" r:id="rId14" display="https://barttorvik.com/team.php?team=Colorado&amp;year=2021" xr:uid="{4457F4AC-A5F5-409A-B9A6-60EC4E57D0D6}"/>
    <hyperlink ref="L15" r:id="rId15" display="https://barttorvik.com/team.php?team=San+Diego+St.&amp;year=2021" xr:uid="{BBD64CA4-7560-49E4-87F5-249BAC8EB4ED}"/>
    <hyperlink ref="L16" r:id="rId16" display="https://barttorvik.com/team.php?team=San+Diego+St.&amp;year=2021" xr:uid="{568E797F-5B28-4D12-958D-A79CADCCE5A2}"/>
    <hyperlink ref="L17" r:id="rId17" display="https://barttorvik.com/team.php?team=Texas&amp;year=2021" xr:uid="{B72A3902-C37B-47DD-82E8-A9002443E834}"/>
    <hyperlink ref="L18" r:id="rId18" display="https://barttorvik.com/team.php?team=Texas&amp;year=2021" xr:uid="{5F087D71-DD43-4374-87F9-D71268DBF655}"/>
    <hyperlink ref="L19" r:id="rId19" display="https://barttorvik.com/team.php?team=Penn+St.&amp;year=2021" xr:uid="{C4261AEA-7D88-4D5E-8B47-7D692655D71D}"/>
    <hyperlink ref="L21" r:id="rId20" display="https://barttorvik.com/team.php?team=Texas+Tech&amp;year=2021" xr:uid="{966D3331-4CD8-4AE6-895E-494421E01773}"/>
    <hyperlink ref="L22" r:id="rId21" display="https://barttorvik.com/team.php?team=Texas+Tech&amp;year=2021" xr:uid="{ED5DBCA1-6227-401F-9419-25E70C30E789}"/>
    <hyperlink ref="L23" r:id="rId22" display="https://barttorvik.com/team.php?team=USC&amp;year=2021" xr:uid="{9F649F9E-2E00-4A2F-B791-08CA603D7A29}"/>
    <hyperlink ref="L24" r:id="rId23" display="https://barttorvik.com/team.php?team=USC&amp;year=2021" xr:uid="{382FFA09-988E-4EBC-AB35-78D6FDB58952}"/>
    <hyperlink ref="L25" r:id="rId24" display="https://barttorvik.com/team.php?team=Illinois&amp;year=2021" xr:uid="{DD2147CA-9D96-4F10-94C1-D9822A7C97C0}"/>
    <hyperlink ref="L26" r:id="rId25" display="https://barttorvik.com/team.php?team=Illinois&amp;year=2021" xr:uid="{4A38B75B-70E8-4B19-8779-B4C8CB59BDBC}"/>
    <hyperlink ref="L27" r:id="rId26" display="https://barttorvik.com/team.php?team=Iowa&amp;year=2021" xr:uid="{20BC96AA-FABD-4F77-8455-FAEB463072F5}"/>
    <hyperlink ref="L28" r:id="rId27" display="https://barttorvik.com/team.php?team=Iowa&amp;year=2021" xr:uid="{FA21DF7B-CA51-422E-967B-E38284E185CF}"/>
    <hyperlink ref="L29" r:id="rId28" display="https://barttorvik.com/team.php?team=West+Virginia&amp;year=2021" xr:uid="{592CCC7C-6FEC-4177-9407-73512044000C}"/>
    <hyperlink ref="L30" r:id="rId29" display="https://barttorvik.com/team.php?team=West+Virginia&amp;year=2021" xr:uid="{0875A617-E37A-46F1-8A0C-FEC49D949F13}"/>
    <hyperlink ref="L31" r:id="rId30" display="https://barttorvik.com/team.php?team=Wright+St.&amp;year=2021" xr:uid="{27D7919D-BC2A-4542-8431-1DDE07F1D927}"/>
    <hyperlink ref="L33" r:id="rId31" display="https://barttorvik.com/team.php?team=Boise+St.&amp;year=2021" xr:uid="{58D6D60E-CF05-4489-B751-56B00EB7B598}"/>
    <hyperlink ref="L35" r:id="rId32" display="https://barttorvik.com/team.php?team=Connecticut&amp;year=2021" xr:uid="{2C4CBDA0-4F41-4658-B37A-B28EF734309B}"/>
    <hyperlink ref="L36" r:id="rId33" display="https://barttorvik.com/team.php?team=Connecticut&amp;year=2021" xr:uid="{A9B9A725-09B3-4D74-9346-839BF26B8F61}"/>
    <hyperlink ref="L37" r:id="rId34" display="https://barttorvik.com/team.php?team=Creighton&amp;year=2021" xr:uid="{79B4AA75-B1CE-4642-A9A0-76692CD85B4C}"/>
    <hyperlink ref="L38" r:id="rId35" display="https://barttorvik.com/team.php?team=Creighton&amp;year=2021" xr:uid="{B4DFD92F-6C73-4B63-B236-E8746B8D7EAF}"/>
    <hyperlink ref="L39" r:id="rId36" display="https://barttorvik.com/team.php?team=UCF&amp;year=2021" xr:uid="{99788322-C3C5-4956-8B14-C4F7CF6D06E6}"/>
    <hyperlink ref="L41" r:id="rId37" display="https://barttorvik.com/team.php?team=Arkansas&amp;year=2021" xr:uid="{754D245C-3920-459D-8B39-BC368C3A3126}"/>
    <hyperlink ref="L42" r:id="rId38" display="https://barttorvik.com/team.php?team=Arkansas&amp;year=2021" xr:uid="{95C5ED61-CE96-4A15-8D51-541E205143C3}"/>
    <hyperlink ref="L43" r:id="rId39" display="https://barttorvik.com/team.php?team=Indiana&amp;year=2021" xr:uid="{C74608EE-3449-499D-A9FB-C0309D4E0599}"/>
    <hyperlink ref="L45" r:id="rId40" display="https://barttorvik.com/team.php?team=Mississippi&amp;year=2021" xr:uid="{CB3B7C31-50E3-4A10-B5C2-6142AC831F4A}"/>
    <hyperlink ref="L47" r:id="rId41" display="https://barttorvik.com/team.php?team=North+Carolina+St.&amp;year=2021" xr:uid="{A7A53A86-617E-4AC7-A513-3FB4CF6A1C0D}"/>
    <hyperlink ref="L49" r:id="rId42" display="https://barttorvik.com/team.php?team=Villanova&amp;year=2021" xr:uid="{040D0837-17DB-4131-88BD-FBB4187D34F0}"/>
    <hyperlink ref="L50" r:id="rId43" display="https://barttorvik.com/team.php?team=Villanova&amp;year=2021" xr:uid="{1BA6F4B2-118F-4AD2-9B0C-6CDED21685B3}"/>
    <hyperlink ref="M51" r:id="rId44" display="https://barttorvik.com/trank.php?&amp;begin=20201101&amp;end=20210308&amp;conlimit=All&amp;year=2021&amp;top=0&amp;venue=All&amp;type=N&amp;mingames=0&amp;quad=5&amp;rpi=" xr:uid="{BD628DF5-3533-4864-A33C-15A087307EF1}"/>
    <hyperlink ref="L52" r:id="rId45" display="https://barttorvik.com/team.php?team=Missouri&amp;year=2021" xr:uid="{25698769-A9A0-4BAD-BF03-1CA204760CA0}"/>
    <hyperlink ref="L53" r:id="rId46" display="https://barttorvik.com/team.php?team=Missouri&amp;year=2021" xr:uid="{05189DB9-06AB-4AD2-B55B-B589C0D11686}"/>
    <hyperlink ref="L54" r:id="rId47" display="https://barttorvik.com/team.php?team=VCU&amp;year=2021" xr:uid="{03BC7024-1BF2-49BD-8754-7F9F164228BA}"/>
    <hyperlink ref="L55" r:id="rId48" display="https://barttorvik.com/team.php?team=VCU&amp;year=2021" xr:uid="{786FB83F-6BA7-4E4F-8E49-E097F4451C71}"/>
    <hyperlink ref="L56" r:id="rId49" display="https://barttorvik.com/team.php?team=Michigan&amp;year=2021" xr:uid="{E33CB608-76C5-4CB7-9968-C71D80A7A1F8}"/>
    <hyperlink ref="L57" r:id="rId50" display="https://barttorvik.com/team.php?team=Michigan&amp;year=2021" xr:uid="{281FFCA6-FCF2-4FCE-BBBD-1557F2CC87ED}"/>
    <hyperlink ref="L58" r:id="rId51" display="https://barttorvik.com/team.php?team=Saint+Louis&amp;year=2021" xr:uid="{57B86C33-76F3-4A27-A8C3-73F17D954617}"/>
    <hyperlink ref="L60" r:id="rId52" display="https://barttorvik.com/team.php?team=Florida&amp;year=2021" xr:uid="{A6261667-EE2F-458F-B722-DA69460B4034}"/>
    <hyperlink ref="L61" r:id="rId53" display="https://barttorvik.com/team.php?team=Florida&amp;year=2021" xr:uid="{9E049F35-A325-4690-ACFE-DC9600900515}"/>
    <hyperlink ref="L62" r:id="rId54" display="https://barttorvik.com/team.php?team=Xavier&amp;year=2021" xr:uid="{3243353C-CD4C-4D70-9C94-87E72AFDF5B8}"/>
    <hyperlink ref="L64" r:id="rId55" display="https://barttorvik.com/team.php?team=Oregon&amp;year=2021" xr:uid="{529CB714-8DD6-41D5-BC2F-D0158EAD369B}"/>
    <hyperlink ref="L65" r:id="rId56" display="https://barttorvik.com/team.php?team=Oregon&amp;year=2021" xr:uid="{3403515E-1E09-4C85-9343-84A321511044}"/>
    <hyperlink ref="L66" r:id="rId57" display="https://barttorvik.com/team.php?team=DePaul&amp;year=2021" xr:uid="{456C3F34-95A1-4853-BF6D-1C31D9748516}"/>
    <hyperlink ref="L68" r:id="rId58" display="https://barttorvik.com/team.php?team=Marquette&amp;year=2021" xr:uid="{687B6824-6E10-4255-B257-F03DEFEE0EBC}"/>
    <hyperlink ref="L70" r:id="rId59" display="https://barttorvik.com/team.php?team=Ohio+St.&amp;year=2021" xr:uid="{6A8FBF35-DC93-444D-9792-211D8F1B894B}"/>
    <hyperlink ref="L71" r:id="rId60" display="https://barttorvik.com/team.php?team=Ohio+St.&amp;year=2021" xr:uid="{458D0C85-D3FC-4DE4-B444-1EB32FD675F8}"/>
    <hyperlink ref="L72" r:id="rId61" display="https://barttorvik.com/team.php?team=Rutgers&amp;year=2021" xr:uid="{8F3D84A0-24EF-4BF6-AB88-47D9C913188B}"/>
    <hyperlink ref="L73" r:id="rId62" display="https://barttorvik.com/team.php?team=Rutgers&amp;year=2021" xr:uid="{D79B0E32-5900-42ED-8851-60002137EDE7}"/>
    <hyperlink ref="L74" r:id="rId63" display="https://barttorvik.com/team.php?team=Ohio&amp;year=2021" xr:uid="{796A4051-8C31-43A2-BCD9-E92E09838953}"/>
    <hyperlink ref="L75" r:id="rId64" display="https://barttorvik.com/team.php?team=Ohio&amp;year=2021" xr:uid="{033C5F41-7C72-4BD4-B224-4F36942D13B0}"/>
    <hyperlink ref="L76" r:id="rId65" display="https://barttorvik.com/team.php?team=UC+Riverside&amp;year=2021" xr:uid="{8DF032F6-C123-4E88-A44D-B49490F25E46}"/>
    <hyperlink ref="L78" r:id="rId66" display="https://barttorvik.com/team.php?team=Stanford&amp;year=2021" xr:uid="{CC0D4690-5AE2-4338-B378-8D9EF1150A37}"/>
    <hyperlink ref="L80" r:id="rId67" display="https://barttorvik.com/team.php?team=Oklahoma&amp;year=2021" xr:uid="{31D59C30-0A2B-493C-BAE1-3E4CCB478744}"/>
    <hyperlink ref="L81" r:id="rId68" display="https://barttorvik.com/team.php?team=Oklahoma&amp;year=2021" xr:uid="{4E519CFE-2C75-4417-BD28-FFD0984E1249}"/>
    <hyperlink ref="L82" r:id="rId69" display="https://barttorvik.com/team.php?team=BYU&amp;year=2021" xr:uid="{DB834783-0FBF-4ED9-87B0-D0DC1C1F18D9}"/>
    <hyperlink ref="L83" r:id="rId70" display="https://barttorvik.com/team.php?team=BYU&amp;year=2021" xr:uid="{DECD6B43-72B8-4DC7-89FC-49448911C9C0}"/>
    <hyperlink ref="L84" r:id="rId71" display="https://barttorvik.com/team.php?team=LSU&amp;year=2021" xr:uid="{F69A964C-B313-45A6-A76C-9486693C1A50}"/>
    <hyperlink ref="L85" r:id="rId72" display="https://barttorvik.com/team.php?team=LSU&amp;year=2021" xr:uid="{4CE46C50-549B-4511-9C7E-7037CAB80523}"/>
    <hyperlink ref="L86" r:id="rId73" display="https://barttorvik.com/team.php?team=UC+Santa+Barbara&amp;year=2021" xr:uid="{457A1F80-482F-4B90-B60B-3170CBF4DC14}"/>
    <hyperlink ref="L87" r:id="rId74" display="https://barttorvik.com/team.php?team=UC+Santa+Barbara&amp;year=2021" xr:uid="{75E79F35-1133-48DB-967A-65A78814743E}"/>
    <hyperlink ref="L88" r:id="rId75" display="https://barttorvik.com/team.php?team=Drake&amp;year=2021" xr:uid="{3E99CFF3-D048-4B1A-A1AE-43557092C480}"/>
    <hyperlink ref="L89" r:id="rId76" display="https://barttorvik.com/team.php?team=Drake&amp;year=2021" xr:uid="{250233DB-627F-4193-84D1-7C6DC9B66854}"/>
    <hyperlink ref="L90" r:id="rId77" display="https://barttorvik.com/team.php?team=UAB&amp;year=2021" xr:uid="{9493DC5A-93F1-4AFF-A2BE-3CE9EEC66B1F}"/>
    <hyperlink ref="L92" r:id="rId78" display="https://barttorvik.com/team.php?team=St.+Bonaventure&amp;year=2021" xr:uid="{51FC2557-219F-4B19-910B-A0B765B7FDC3}"/>
    <hyperlink ref="L93" r:id="rId79" display="https://barttorvik.com/team.php?team=St.+Bonaventure&amp;year=2021" xr:uid="{EF925AFC-E3A1-4DC0-B7EC-2A998E993E9F}"/>
    <hyperlink ref="L94" r:id="rId80" display="https://barttorvik.com/team.php?team=Virginia&amp;year=2021" xr:uid="{E37A3EC3-C876-484E-85B0-1F5588E49360}"/>
    <hyperlink ref="L95" r:id="rId81" display="https://barttorvik.com/team.php?team=Virginia&amp;year=2021" xr:uid="{39291D54-3414-4463-ADAF-239D789CC0BA}"/>
    <hyperlink ref="L96" r:id="rId82" display="https://barttorvik.com/team.php?team=UCLA&amp;year=2021" xr:uid="{F98A9E03-012B-4B07-A265-5992B9CB79DC}"/>
    <hyperlink ref="L97" r:id="rId83" display="https://barttorvik.com/team.php?team=UCLA&amp;year=2021" xr:uid="{7E726AAC-1516-4A86-AC0C-21FC62F836B1}"/>
    <hyperlink ref="L98" r:id="rId84" display="https://barttorvik.com/team.php?team=Kent+St.&amp;year=2021" xr:uid="{1B8A5125-6233-41A5-964C-F74766954219}"/>
    <hyperlink ref="L100" r:id="rId85" display="https://barttorvik.com/team.php?team=Wake+Forest&amp;year=2021" xr:uid="{F7202D96-AE44-46C0-BF02-51F111373645}"/>
    <hyperlink ref="M102" r:id="rId86" display="https://barttorvik.com/trank.php?&amp;begin=20201101&amp;end=20210308&amp;conlimit=All&amp;year=2021&amp;top=0&amp;venue=All&amp;type=N&amp;mingames=0&amp;quad=5&amp;rpi=" xr:uid="{D1541B7F-D1CD-4FC4-8023-C7BF55084700}"/>
    <hyperlink ref="L103" r:id="rId87" display="https://barttorvik.com/team.php?team=Arizona&amp;year=2021" xr:uid="{0F91D932-3881-4D6C-8E68-52A235BE15DD}"/>
    <hyperlink ref="L105" r:id="rId88" display="https://barttorvik.com/team.php?team=Purdue&amp;year=2021" xr:uid="{C3431D61-FDCF-4373-B3D2-FD0348359DFB}"/>
    <hyperlink ref="L106" r:id="rId89" display="https://barttorvik.com/team.php?team=Purdue&amp;year=2021" xr:uid="{0B9DDCB8-2403-4558-9F83-2B1348F68DDF}"/>
    <hyperlink ref="L107" r:id="rId90" display="https://barttorvik.com/team.php?team=Richmond&amp;year=2021" xr:uid="{0A37675D-0A87-460A-BA8D-B0E3194D6C3E}"/>
    <hyperlink ref="L109" r:id="rId91" display="https://barttorvik.com/team.php?team=Minnesota&amp;year=2021" xr:uid="{3F523266-7518-4DBA-BC3E-F435562CEF02}"/>
    <hyperlink ref="L111" r:id="rId92" display="https://barttorvik.com/team.php?team=Furman&amp;year=2021" xr:uid="{FD7309B2-E413-49FE-B89F-AEAB2BAC9D6E}"/>
    <hyperlink ref="L113" r:id="rId93" display="https://barttorvik.com/team.php?team=Maryland&amp;year=2021" xr:uid="{F81BCA30-1CE7-4403-A791-D18CE80AFD90}"/>
    <hyperlink ref="L114" r:id="rId94" display="https://barttorvik.com/team.php?team=Maryland&amp;year=2021" xr:uid="{BDEF5DAA-5A9E-4FC0-A0E8-F1BD6EEBC360}"/>
    <hyperlink ref="L115" r:id="rId95" display="https://barttorvik.com/team.php?team=SMU&amp;year=2021" xr:uid="{BB9E84E9-2152-4645-93B0-7CAE6210B537}"/>
    <hyperlink ref="L117" r:id="rId96" display="https://barttorvik.com/team.php?team=Saint+Mary%27s&amp;year=2021" xr:uid="{9E16D8AF-A60A-4B04-AD9A-F0AF8DDB4F24}"/>
    <hyperlink ref="L119" r:id="rId97" display="https://barttorvik.com/team.php?team=Winthrop&amp;year=2021" xr:uid="{249A6344-CDBC-41BD-AF67-F17667C9ECAE}"/>
    <hyperlink ref="L120" r:id="rId98" display="https://barttorvik.com/team.php?team=Winthrop&amp;year=2021" xr:uid="{1AD0B90E-922F-48B1-9CFD-A13E43E1F1DF}"/>
    <hyperlink ref="L121" r:id="rId99" display="https://barttorvik.com/team.php?team=Michigan+St.&amp;year=2021" xr:uid="{9EB81ACD-96CE-4C8E-8552-7222148DF2B9}"/>
    <hyperlink ref="L122" r:id="rId100" display="https://barttorvik.com/team.php?team=Michigan+St.&amp;year=2021" xr:uid="{FD33C895-8F65-45EC-942A-53BBC1E9F035}"/>
    <hyperlink ref="L123" r:id="rId101" display="https://barttorvik.com/team.php?team=Abilene+Christian&amp;year=2021" xr:uid="{FE032842-838F-4DDA-96EF-E9B8C350CEDB}"/>
    <hyperlink ref="L124" r:id="rId102" display="https://barttorvik.com/team.php?team=Abilene+Christian&amp;year=2021" xr:uid="{09293C02-FBCD-4789-BACE-52A31F61FDE4}"/>
    <hyperlink ref="L125" r:id="rId103" display="https://barttorvik.com/team.php?team=Florida+St.&amp;year=2021" xr:uid="{6D410A62-2E14-4EC2-B4D8-17936AC75D32}"/>
    <hyperlink ref="L126" r:id="rId104" display="https://barttorvik.com/team.php?team=Florida+St.&amp;year=2021" xr:uid="{47A1C8CF-864B-4291-BD7A-9EACCC1B71BB}"/>
    <hyperlink ref="L127" r:id="rId105" display="https://barttorvik.com/team.php?team=Louisville&amp;year=2021" xr:uid="{D0472A34-AFBD-4338-9E49-51A7BBE5B8BE}"/>
    <hyperlink ref="L129" r:id="rId106" display="https://barttorvik.com/team.php?team=Liberty&amp;year=2021" xr:uid="{F42A3614-201C-4F8F-8F9C-F2FBF6513103}"/>
    <hyperlink ref="L130" r:id="rId107" display="https://barttorvik.com/team.php?team=Liberty&amp;year=2021" xr:uid="{CB2DDF24-6A0B-4D9D-B86C-B061DB5C3CC6}"/>
    <hyperlink ref="L131" r:id="rId108" display="https://barttorvik.com/team.php?team=Syracuse&amp;year=2021" xr:uid="{4EE5576C-716C-4E33-9A23-11CFE7ECFFAB}"/>
    <hyperlink ref="L132" r:id="rId109" display="https://barttorvik.com/team.php?team=Syracuse&amp;year=2021" xr:uid="{B205E49E-938B-4D0D-9B8B-E0213605B50C}"/>
    <hyperlink ref="L133" r:id="rId110" display="https://barttorvik.com/team.php?team=Oklahoma+St.&amp;year=2021" xr:uid="{44098A9C-046C-42FD-9913-4DD766A15171}"/>
    <hyperlink ref="L134" r:id="rId111" display="https://barttorvik.com/team.php?team=Oklahoma+St.&amp;year=2021" xr:uid="{45DB76F2-B160-4AEC-9468-5C1BC19691D9}"/>
    <hyperlink ref="L135" r:id="rId112" display="https://barttorvik.com/team.php?team=Auburn&amp;year=2021" xr:uid="{EA25D383-204C-408E-BC85-815C2469BB47}"/>
    <hyperlink ref="L137" r:id="rId113" display="https://barttorvik.com/team.php?team=Marshall&amp;year=2021" xr:uid="{6F1827D9-A991-4E3F-A824-180DA75083EC}"/>
    <hyperlink ref="L139" r:id="rId114" display="https://barttorvik.com/team.php?team=Nebraska&amp;year=2021" xr:uid="{C2FA4A7E-9D03-4C1C-8B87-D21141FC1EBD}"/>
    <hyperlink ref="L141" r:id="rId115" display="https://barttorvik.com/team.php?team=Mississippi+St.&amp;year=2021" xr:uid="{101BF224-07DE-4820-89ED-7840DD2DEA3A}"/>
    <hyperlink ref="L143" r:id="rId116" display="https://barttorvik.com/team.php?team=Virginia+Tech&amp;year=2021" xr:uid="{D5A12460-5FC9-4C26-9849-ECD23D90402E}"/>
    <hyperlink ref="L144" r:id="rId117" display="https://barttorvik.com/team.php?team=Virginia+Tech&amp;year=2021" xr:uid="{20C351F6-A616-404C-934E-EE66D79B2D5D}"/>
    <hyperlink ref="L145" r:id="rId118" display="https://barttorvik.com/team.php?team=Notre+Dame&amp;year=2021" xr:uid="{C10FE0D3-142D-4F77-8CAE-B0D06C6F8808}"/>
    <hyperlink ref="L147" r:id="rId119" display="https://barttorvik.com/team.php?team=Memphis&amp;year=2021" xr:uid="{181E0930-7792-4652-9F5B-F1C19D08A014}"/>
    <hyperlink ref="L149" r:id="rId120" display="https://barttorvik.com/team.php?team=Seton+Hall&amp;year=2021" xr:uid="{EF682B50-72D4-463E-8360-DE5F7A19E425}"/>
    <hyperlink ref="L151" r:id="rId121" display="https://barttorvik.com/team.php?team=Eastern+Washington&amp;year=2021" xr:uid="{18A5319C-8B5D-420F-98CD-02DBC1F52E30}"/>
    <hyperlink ref="L152" r:id="rId122" display="https://barttorvik.com/team.php?team=Eastern+Washington&amp;year=2021" xr:uid="{CC01BA90-C219-42E0-B696-ED7EBBDD8BF4}"/>
    <hyperlink ref="M153" r:id="rId123" display="https://barttorvik.com/trank.php?&amp;begin=20201101&amp;end=20210308&amp;conlimit=All&amp;year=2021&amp;top=0&amp;venue=All&amp;type=N&amp;mingames=0&amp;quad=5&amp;rpi=" xr:uid="{004FCEB3-55D7-4835-B803-4BCB2FA3E14F}"/>
    <hyperlink ref="L154" r:id="rId124" display="https://barttorvik.com/team.php?team=Temple&amp;year=2021" xr:uid="{9DC0F2D6-E9AA-4CFE-A794-3BAD3C52C7CD}"/>
    <hyperlink ref="L156" r:id="rId125" display="https://barttorvik.com/team.php?team=Alabama&amp;year=2021" xr:uid="{98126905-0AF2-4248-83B1-49FD64028F5E}"/>
    <hyperlink ref="L157" r:id="rId126" display="https://barttorvik.com/team.php?team=Alabama&amp;year=2021" xr:uid="{45AE436C-425E-43FF-A83F-AE618934E8E0}"/>
    <hyperlink ref="L158" r:id="rId127" display="https://barttorvik.com/team.php?team=Kansas&amp;year=2021" xr:uid="{C02F34E0-29A4-4103-80E5-F2AA2A3EBB92}"/>
    <hyperlink ref="L159" r:id="rId128" display="https://barttorvik.com/team.php?team=Kansas&amp;year=2021" xr:uid="{24D6ADC0-2ABD-4E9E-ACC4-4CE9A34B3672}"/>
    <hyperlink ref="L160" r:id="rId129" display="https://barttorvik.com/team.php?team=Kentucky&amp;year=2021" xr:uid="{AB8186E4-CC3B-4E2C-A4B7-5E88113C32BE}"/>
    <hyperlink ref="L162" r:id="rId130" display="https://barttorvik.com/team.php?team=Rhode+Island&amp;year=2021" xr:uid="{94DF6426-1CD0-462F-AE00-A3E76D087E5C}"/>
    <hyperlink ref="L164" r:id="rId131" display="https://barttorvik.com/team.php?team=TCU&amp;year=2021" xr:uid="{E30F49F9-637B-4C4C-BE27-B2FEE1AB1665}"/>
    <hyperlink ref="L166" r:id="rId132" display="https://barttorvik.com/team.php?team=North+Carolina&amp;year=2021" xr:uid="{B073BF2B-DBE3-4B81-8CE9-48362B286CE2}"/>
    <hyperlink ref="L167" r:id="rId133" display="https://barttorvik.com/team.php?team=North+Carolina&amp;year=2021" xr:uid="{38895804-04D5-4659-91A2-BB83A9406F2C}"/>
    <hyperlink ref="L168" r:id="rId134" display="https://barttorvik.com/team.php?team=UTEP&amp;year=2021" xr:uid="{36991A50-D8E1-4E71-B4F3-E2EE3CAEB415}"/>
    <hyperlink ref="L170" r:id="rId135" display="https://barttorvik.com/team.php?team=Northwestern&amp;year=2021" xr:uid="{2D215AC9-8E1A-45D6-B5D7-966436FA713D}"/>
    <hyperlink ref="L172" r:id="rId136" display="https://barttorvik.com/team.php?team=Utah&amp;year=2021" xr:uid="{7FB7EBCC-C3E8-4BEE-ACC5-A26EFA69F12F}"/>
    <hyperlink ref="L174" r:id="rId137" display="https://barttorvik.com/team.php?team=Toledo&amp;year=2021" xr:uid="{8D7E0A50-A15F-435C-A57B-120D991A3528}"/>
    <hyperlink ref="L176" r:id="rId138" display="https://barttorvik.com/team.php?team=Eastern+Kentucky&amp;year=2021" xr:uid="{ABFE8426-4896-4CE1-A67A-D22C4AA9F039}"/>
    <hyperlink ref="L178" r:id="rId139" display="https://barttorvik.com/team.php?team=Bradley&amp;year=2021" xr:uid="{93077486-D80B-4AED-A39B-9B175B968F9A}"/>
    <hyperlink ref="L180" r:id="rId140" display="https://barttorvik.com/team.php?team=San+Francisco&amp;year=2021" xr:uid="{C5983207-3B7A-4847-8170-81A895821D7A}"/>
    <hyperlink ref="L182" r:id="rId141" display="https://barttorvik.com/team.php?team=Georgia+St.&amp;year=2021" xr:uid="{ABA4E0E6-0132-46A5-84EC-64E4DE3B19EE}"/>
    <hyperlink ref="L184" r:id="rId142" display="https://barttorvik.com/team.php?team=Army&amp;year=2021" xr:uid="{965E57FC-C686-417F-95A8-FB560334FDCA}"/>
    <hyperlink ref="L186" r:id="rId143" display="https://barttorvik.com/team.php?team=Washington+St.&amp;year=2021" xr:uid="{6397D195-A414-49A8-9315-A1AF5D91512B}"/>
    <hyperlink ref="L188" r:id="rId144" display="https://barttorvik.com/team.php?team=Bryant&amp;year=2021" xr:uid="{2249BEC0-FB08-4289-A723-A85F63A0DC73}"/>
    <hyperlink ref="L190" r:id="rId145" display="https://barttorvik.com/team.php?team=Davidson&amp;year=2021" xr:uid="{F7420155-B2D3-4B37-B531-0554AEE98EFF}"/>
    <hyperlink ref="L192" r:id="rId146" display="https://barttorvik.com/team.php?team=Georgetown&amp;year=2021" xr:uid="{9C0899D5-C9E2-441B-B67F-97F1E812AD7F}"/>
    <hyperlink ref="L193" r:id="rId147" display="https://barttorvik.com/team.php?team=Georgetown&amp;year=2021" xr:uid="{62D114C6-E12B-4203-9956-D098C22E1B86}"/>
    <hyperlink ref="L194" r:id="rId148" display="https://barttorvik.com/team.php?team=Duke&amp;year=2021" xr:uid="{974ED896-0ED0-47A7-9A91-5B097E712F52}"/>
    <hyperlink ref="L196" r:id="rId149" display="https://barttorvik.com/team.php?team=Providence&amp;year=2021" xr:uid="{1CE0A6F3-0C09-497F-9117-F778CB909EF0}"/>
    <hyperlink ref="L198" r:id="rId150" display="https://barttorvik.com/team.php?team=Southern+Illinois&amp;year=2021" xr:uid="{1573626E-C2C4-4CA3-9FF4-91A32BFE6D0C}"/>
    <hyperlink ref="L200" r:id="rId151" display="https://barttorvik.com/team.php?team=Dayton&amp;year=2021" xr:uid="{29E35156-4F61-400F-97F5-F2D90552AC53}"/>
    <hyperlink ref="L202" r:id="rId152" display="https://barttorvik.com/team.php?team=Western+Kentucky&amp;year=2021" xr:uid="{69DA464C-08CB-474B-A615-1C201F9F05C0}"/>
    <hyperlink ref="M204" r:id="rId153" display="https://barttorvik.com/trank.php?&amp;begin=20201101&amp;end=20210308&amp;conlimit=All&amp;year=2021&amp;top=0&amp;venue=All&amp;type=N&amp;mingames=0&amp;quad=5&amp;rpi=" xr:uid="{B64ED551-1134-4E36-BE85-0101FB887203}"/>
    <hyperlink ref="L205" r:id="rId154" display="https://barttorvik.com/team.php?team=Loyola+Chicago&amp;year=2021" xr:uid="{2BE3CCCD-D2AD-4EA1-BEAC-1F5DC72A107F}"/>
    <hyperlink ref="L206" r:id="rId155" display="https://barttorvik.com/team.php?team=Loyola+Chicago&amp;year=2021" xr:uid="{890D41FE-B7E3-44AB-988E-4436DB1FF113}"/>
    <hyperlink ref="L207" r:id="rId156" display="https://barttorvik.com/team.php?team=Loyola+Marymount&amp;year=2021" xr:uid="{9F403187-248F-4B22-A93E-F86D6483DA43}"/>
    <hyperlink ref="L209" r:id="rId157" display="https://barttorvik.com/team.php?team=Grand+Canyon&amp;year=2021" xr:uid="{F662ABC9-1737-4B81-9171-4D75023BDF54}"/>
    <hyperlink ref="L210" r:id="rId158" display="https://barttorvik.com/team.php?team=Grand+Canyon&amp;year=2021" xr:uid="{6944DBDC-33B8-4B56-ACB0-8D8622783AFD}"/>
    <hyperlink ref="L211" r:id="rId159" display="https://barttorvik.com/team.php?team=Georgia&amp;year=2021" xr:uid="{0DABDC3E-EDE6-48E8-BC41-9C0A0880AAB0}"/>
    <hyperlink ref="L213" r:id="rId160" display="https://barttorvik.com/team.php?team=UMBC&amp;year=2021" xr:uid="{9FD52430-C995-49E0-8A23-E0E7B0DF758F}"/>
    <hyperlink ref="L215" r:id="rId161" display="https://barttorvik.com/team.php?team=Wichita+St.&amp;year=2021" xr:uid="{1A6C80D1-5F32-4C76-B962-84DA72AA6D7B}"/>
    <hyperlink ref="L216" r:id="rId162" display="https://barttorvik.com/team.php?team=Wichita+St.&amp;year=2021" xr:uid="{7BD0A9EE-F6BD-41FA-AD02-C0F0ACF10427}"/>
    <hyperlink ref="L217" r:id="rId163" display="https://barttorvik.com/team.php?team=Georgia+Tech&amp;year=2021" xr:uid="{8F38A345-7ABE-47C9-850B-C56D47157938}"/>
    <hyperlink ref="L218" r:id="rId164" display="https://barttorvik.com/team.php?team=Georgia+Tech&amp;year=2021" xr:uid="{98AAFB99-0B47-4AD8-B3D9-B1F241CA7330}"/>
    <hyperlink ref="L219" r:id="rId165" display="https://barttorvik.com/team.php?team=Missouri+St.&amp;year=2021" xr:uid="{A2BB2E9D-CAAA-4D36-BBD5-BE6591E6F446}"/>
    <hyperlink ref="L221" r:id="rId166" display="https://barttorvik.com/team.php?team=Arizona+St.&amp;year=2021" xr:uid="{0565105D-B8DD-45DF-BF65-DF475733D6EB}"/>
    <hyperlink ref="L223" r:id="rId167" display="https://barttorvik.com/team.php?team=South+Dakota+St.&amp;year=2021" xr:uid="{E39BCE45-EE6C-418E-91C8-9B82F6DD491B}"/>
    <hyperlink ref="L225" r:id="rId168" display="https://barttorvik.com/team.php?team=Northern+Iowa&amp;year=2021" xr:uid="{1AF5126F-1B0D-4A6F-841C-EDD0E476F12D}"/>
    <hyperlink ref="L227" r:id="rId169" display="https://barttorvik.com/team.php?team=New+Mexico&amp;year=2021" xr:uid="{36CE228E-C132-4FC4-95ED-6A43D09289B6}"/>
    <hyperlink ref="L229" r:id="rId170" display="https://barttorvik.com/team.php?team=St.+John%27s&amp;year=2021" xr:uid="{A96098D0-4E22-4F06-8FFB-0A1C3F688AAE}"/>
    <hyperlink ref="L231" r:id="rId171" display="https://barttorvik.com/team.php?team=Nevada&amp;year=2021" xr:uid="{532652C8-2F07-4E83-A665-E8C2679E4048}"/>
    <hyperlink ref="L233" r:id="rId172" display="https://barttorvik.com/team.php?team=Boston+College&amp;year=2021" xr:uid="{9614F92D-276B-49EE-A4CC-C1B249EA6483}"/>
    <hyperlink ref="L235" r:id="rId173" display="https://barttorvik.com/team.php?team=Buffalo&amp;year=2021" xr:uid="{214BE819-CD36-45E9-89DB-279EB1E023C7}"/>
    <hyperlink ref="L237" r:id="rId174" display="https://barttorvik.com/team.php?team=Pittsburgh&amp;year=2021" xr:uid="{F7BBDCB1-64E7-4BB8-80B8-4394F6FE28CC}"/>
    <hyperlink ref="L239" r:id="rId175" display="https://barttorvik.com/team.php?team=Navy&amp;year=2021" xr:uid="{137F285B-B5FC-4FDE-88EB-675108192BFE}"/>
    <hyperlink ref="L241" r:id="rId176" display="https://barttorvik.com/team.php?team=Pacific&amp;year=2021" xr:uid="{BAEBC19C-C180-4A2A-A575-856C5E5DF150}"/>
    <hyperlink ref="L243" r:id="rId177" display="https://barttorvik.com/team.php?team=North+Texas&amp;year=2021" xr:uid="{AEE56F0B-98FF-4D40-A1A8-81598162DAD8}"/>
    <hyperlink ref="L244" r:id="rId178" display="https://barttorvik.com/team.php?team=North+Texas&amp;year=2021" xr:uid="{48708BA3-7448-4258-84A5-505F2BA8C05F}"/>
    <hyperlink ref="L245" r:id="rId179" display="https://barttorvik.com/team.php?team=UC+Irvine&amp;year=2021" xr:uid="{083577EF-F895-4181-AAC9-8A86016126A6}"/>
    <hyperlink ref="L247" r:id="rId180" display="https://barttorvik.com/team.php?team=Texas+A%26M&amp;year=2021" xr:uid="{A43A328F-01FE-413E-AAD1-4D8CCED75E97}"/>
    <hyperlink ref="L249" r:id="rId181" display="https://barttorvik.com/team.php?team=Montana&amp;year=2021" xr:uid="{AD9A2286-ADFE-4277-9BDD-AE534FB3BBA2}"/>
    <hyperlink ref="L251" r:id="rId182" display="https://barttorvik.com/team.php?team=Morgan+St.&amp;year=2021" xr:uid="{09715384-0783-4A02-8D9F-AF4D54A5356C}"/>
    <hyperlink ref="L253" r:id="rId183" display="https://barttorvik.com/team.php?team=Tulsa&amp;year=2021" xr:uid="{941B1330-EE6E-4623-BBF4-33A125CCFAE4}"/>
    <hyperlink ref="M255" r:id="rId184" display="https://barttorvik.com/trank.php?&amp;begin=20201101&amp;end=20210308&amp;conlimit=All&amp;year=2021&amp;top=0&amp;venue=All&amp;type=N&amp;mingames=0&amp;quad=5&amp;rpi=" xr:uid="{71F1BF56-CC2F-4459-BE3A-DCF193E59C7E}"/>
    <hyperlink ref="L256" r:id="rId185" display="https://barttorvik.com/team.php?team=Miami+FL&amp;year=2021" xr:uid="{C9AF4984-83E6-449B-9232-17F883D74B6C}"/>
    <hyperlink ref="L258" r:id="rId186" display="https://barttorvik.com/team.php?team=Oral+Roberts&amp;year=2021" xr:uid="{94217556-546C-489A-990A-9A2F15958AB0}"/>
    <hyperlink ref="L259" r:id="rId187" display="https://barttorvik.com/team.php?team=Oral+Roberts&amp;year=2021" xr:uid="{529597CD-638C-4259-98D4-A0E3A51121C9}"/>
    <hyperlink ref="L260" r:id="rId188" display="https://barttorvik.com/team.php?team=Mercer&amp;year=2021" xr:uid="{E2F8D1BC-48DA-4D87-8845-06B8B449B6BA}"/>
    <hyperlink ref="L262" r:id="rId189" display="https://barttorvik.com/team.php?team=Southern+Utah&amp;year=2021" xr:uid="{18374B99-EE1D-42AD-BB57-1BFF99F90DF3}"/>
    <hyperlink ref="L264" r:id="rId190" display="https://barttorvik.com/team.php?team=California&amp;year=2021" xr:uid="{5F48B7DC-5172-4F6B-BEC1-2161D96BA0B0}"/>
    <hyperlink ref="L266" r:id="rId191" display="https://barttorvik.com/team.php?team=Gardner+Webb&amp;year=2021" xr:uid="{B60ADDD5-8F10-41A6-9294-C3588B8ABC94}"/>
    <hyperlink ref="L268" r:id="rId192" display="https://barttorvik.com/team.php?team=Pepperdine&amp;year=2021" xr:uid="{616AB84E-414D-4A5B-84E1-7492C4C2A079}"/>
    <hyperlink ref="L270" r:id="rId193" display="https://barttorvik.com/team.php?team=Vanderbilt&amp;year=2021" xr:uid="{AADD2EEE-F4AA-4BE5-899A-1061000F73F2}"/>
    <hyperlink ref="L272" r:id="rId194" display="https://barttorvik.com/team.php?team=Indiana+St.&amp;year=2021" xr:uid="{C2707F84-A5E4-42C3-8C8D-A90437F82717}"/>
    <hyperlink ref="L274" r:id="rId195" display="https://barttorvik.com/team.php?team=Hofstra&amp;year=2021" xr:uid="{72A8700A-C663-4AEE-B41A-97CE599592F7}"/>
    <hyperlink ref="L276" r:id="rId196" display="https://barttorvik.com/team.php?team=Drexel&amp;year=2021" xr:uid="{DDF5FAFC-4A13-4120-9F64-994320E0D255}"/>
    <hyperlink ref="L277" r:id="rId197" display="https://barttorvik.com/team.php?team=Drexel&amp;year=2021" xr:uid="{F6255B80-9060-45E3-8A0A-C4F02026125C}"/>
    <hyperlink ref="L278" r:id="rId198" display="https://barttorvik.com/team.php?team=Saint+Peter%27s&amp;year=2021" xr:uid="{DAAFA49F-C1E4-4DDC-AD8E-7F6BEA2F52BD}"/>
    <hyperlink ref="L280" r:id="rId199" display="https://barttorvik.com/team.php?team=Santa+Clara&amp;year=2021" xr:uid="{AAEC5063-BD98-4941-B0B0-B86FA4695970}"/>
    <hyperlink ref="L282" r:id="rId200" display="https://barttorvik.com/team.php?team=Weber+St.&amp;year=2021" xr:uid="{2514D95A-7A0A-464B-86DE-1994BDEE36A8}"/>
    <hyperlink ref="L284" r:id="rId201" display="https://barttorvik.com/team.php?team=East+Carolina&amp;year=2021" xr:uid="{77B43A5D-0CB9-4B14-89A5-F8AD223C3FF4}"/>
    <hyperlink ref="L286" r:id="rId202" display="https://barttorvik.com/team.php?team=Belmont&amp;year=2021" xr:uid="{E4D9FB84-D582-406C-B0C3-7C4E25040946}"/>
    <hyperlink ref="L288" r:id="rId203" display="https://barttorvik.com/team.php?team=Duquesne&amp;year=2021" xr:uid="{B28CE0D7-FD21-4A02-8BE1-D97AE275E3D9}"/>
    <hyperlink ref="L290" r:id="rId204" display="https://barttorvik.com/team.php?team=Cal+St.+Bakersfield&amp;year=2021" xr:uid="{B4020FBE-2A9E-4749-BBA2-CFD005499A44}"/>
    <hyperlink ref="L292" r:id="rId205" display="https://barttorvik.com/team.php?team=Oregon+St.&amp;year=2021" xr:uid="{5D1B72EA-7BBE-44CE-907E-7F8DFD749942}"/>
    <hyperlink ref="L293" r:id="rId206" display="https://barttorvik.com/team.php?team=Oregon+St.&amp;year=2021" xr:uid="{930DC6D4-B333-42DC-A2D7-00251D2A9C25}"/>
    <hyperlink ref="L294" r:id="rId207" display="https://barttorvik.com/team.php?team=Louisiana+Tech&amp;year=2021" xr:uid="{8006F154-DE53-48B1-A67B-93D4DE9E01E0}"/>
    <hyperlink ref="L296" r:id="rId208" display="https://barttorvik.com/team.php?team=High+Point&amp;year=2021" xr:uid="{747FCB93-CF2E-479E-BE94-AFB7B1F74C14}"/>
    <hyperlink ref="L298" r:id="rId209" display="https://barttorvik.com/team.php?team=Louisiana+Lafayette&amp;year=2021" xr:uid="{5285205F-2E52-47FD-810B-9077E172A42C}"/>
    <hyperlink ref="L300" r:id="rId210" display="https://barttorvik.com/team.php?team=Milwaukee&amp;year=2021" xr:uid="{8AC0080B-C2AF-4C51-996F-78EFDC826EE1}"/>
    <hyperlink ref="L302" r:id="rId211" display="https://barttorvik.com/team.php?team=Cal+Baptist&amp;year=2021" xr:uid="{752BFF6A-DCE2-4E26-9A90-603DE4FD8CA2}"/>
    <hyperlink ref="L304" r:id="rId212" display="https://barttorvik.com/team.php?team=South+Carolina&amp;year=2021" xr:uid="{568ED3A5-612E-46AC-8411-891E15564BB2}"/>
    <hyperlink ref="M306" r:id="rId213" display="https://barttorvik.com/trank.php?&amp;begin=20201101&amp;end=20210308&amp;conlimit=All&amp;year=2021&amp;top=0&amp;venue=All&amp;type=N&amp;mingames=0&amp;quad=5&amp;rpi=" xr:uid="{D8A85245-960A-4C58-950D-944BFFD16AD4}"/>
    <hyperlink ref="L307" r:id="rId214" display="https://barttorvik.com/team.php?team=Utah+St.&amp;year=2021" xr:uid="{8E2ACD8F-52DC-4194-B254-8475759E5A9B}"/>
    <hyperlink ref="L308" r:id="rId215" display="https://barttorvik.com/team.php?team=Utah+St.&amp;year=2021" xr:uid="{BBAB22EB-33A5-4A06-AB5E-3CEB652B8870}"/>
    <hyperlink ref="L309" r:id="rId216" display="https://barttorvik.com/team.php?team=Wyoming&amp;year=2021" xr:uid="{5C2EF061-9B4A-45D4-9D97-5899B8E0DC54}"/>
    <hyperlink ref="L311" r:id="rId217" display="https://barttorvik.com/team.php?team=Cincinnati&amp;year=2021" xr:uid="{2DFFF8E7-EDB9-47A5-8CFD-FD54F7C23FD0}"/>
    <hyperlink ref="L313" r:id="rId218" display="https://barttorvik.com/team.php?team=Chattanooga&amp;year=2021" xr:uid="{8F42C7F3-E738-492E-8A68-EDF17F155BF7}"/>
    <hyperlink ref="L315" r:id="rId219" display="https://barttorvik.com/team.php?team=Tulane&amp;year=2021" xr:uid="{A17E4FB8-8FDC-4C0C-AF8E-CF462B022301}"/>
    <hyperlink ref="L317" r:id="rId220" display="https://barttorvik.com/team.php?team=UNC+Wilmington&amp;year=2021" xr:uid="{64CDA609-A23D-4B6F-A0E3-DF9C25CEAAE9}"/>
    <hyperlink ref="L319" r:id="rId221" display="https://barttorvik.com/team.php?team=Akron&amp;year=2021" xr:uid="{6D35A556-B3CD-4908-8CC2-50B5CE33F0A8}"/>
    <hyperlink ref="L321" r:id="rId222" display="https://barttorvik.com/team.php?team=Charlotte&amp;year=2021" xr:uid="{419E4A48-1252-4805-B32F-9322B025E1A8}"/>
    <hyperlink ref="L323" r:id="rId223" display="https://barttorvik.com/team.php?team=VMI&amp;year=2021" xr:uid="{2068EDF7-F2C4-47F9-AB5E-E5133F65D57C}"/>
    <hyperlink ref="L325" r:id="rId224" display="https://barttorvik.com/team.php?team=Kansas+St.&amp;year=2021" xr:uid="{A235C3FD-9C04-4A55-83C8-7DE069CC509F}"/>
    <hyperlink ref="L327" r:id="rId225" display="https://barttorvik.com/team.php?team=UT+Arlington&amp;year=2021" xr:uid="{8DE93617-DE4D-42D0-8AF6-F7CB79469443}"/>
    <hyperlink ref="L329" r:id="rId226" display="https://barttorvik.com/team.php?team=Wofford&amp;year=2021" xr:uid="{F8FDA376-CFD2-4C38-AAA3-5CAD1439C973}"/>
    <hyperlink ref="L331" r:id="rId227" display="https://barttorvik.com/team.php?team=Jacksonville+St.&amp;year=2021" xr:uid="{70F97C27-C5BE-4467-98CF-02312C319C23}"/>
    <hyperlink ref="L333" r:id="rId228" display="https://barttorvik.com/team.php?team=Massachusetts&amp;year=2021" xr:uid="{B9BA10F8-EA03-443F-BBE4-08BCEA1962E2}"/>
    <hyperlink ref="L335" r:id="rId229" display="https://barttorvik.com/team.php?team=South+Florida&amp;year=2021" xr:uid="{1E34928C-2FA1-4EBB-B021-49C927E7699E}"/>
    <hyperlink ref="L337" r:id="rId230" display="https://barttorvik.com/team.php?team=Miami+OH&amp;year=2021" xr:uid="{1F74C02F-2AF4-463E-8619-8B4F4DB1E795}"/>
    <hyperlink ref="L339" r:id="rId231" display="https://barttorvik.com/team.php?team=Colorado+St.&amp;year=2021" xr:uid="{E2069D4B-1B2A-4DA1-A765-539645DEE63E}"/>
    <hyperlink ref="L341" r:id="rId232" display="https://barttorvik.com/team.php?team=UNC+Greensboro&amp;year=2021" xr:uid="{52C2CA9E-6400-40F9-9461-603459EA07EC}"/>
    <hyperlink ref="L342" r:id="rId233" display="https://barttorvik.com/team.php?team=UNC+Greensboro&amp;year=2021" xr:uid="{51165DE3-5E89-4E82-BA40-948B75C2FAEC}"/>
    <hyperlink ref="L343" r:id="rId234" display="https://barttorvik.com/team.php?team=Old+Dominion&amp;year=2021" xr:uid="{C11F162A-A1D7-483A-A02F-E63AB4845860}"/>
    <hyperlink ref="L345" r:id="rId235" display="https://barttorvik.com/team.php?team=Northeastern&amp;year=2021" xr:uid="{26AC24E5-D8A2-49FA-8D75-7CDCE68D29B3}"/>
    <hyperlink ref="L347" r:id="rId236" display="https://barttorvik.com/team.php?team=UNLV&amp;year=2021" xr:uid="{4722BD1C-9B49-45CC-AC00-841C9B5FA86C}"/>
    <hyperlink ref="L349" r:id="rId237" display="https://barttorvik.com/team.php?team=La+Salle&amp;year=2021" xr:uid="{C6AEB665-F8ED-480E-8CD2-721E95BF16D1}"/>
    <hyperlink ref="L351" r:id="rId238" display="https://barttorvik.com/team.php?team=Ball+St.&amp;year=2021" xr:uid="{5C734F58-18AD-4B52-95E5-04BDBC1DD2E2}"/>
    <hyperlink ref="L353" r:id="rId239" display="https://barttorvik.com/team.php?team=Little+Rock&amp;year=2021" xr:uid="{E68AA250-0F31-46E6-B099-DB0E019BC3B1}"/>
    <hyperlink ref="L355" r:id="rId240" display="https://barttorvik.com/team.php?team=FIU&amp;year=2021" xr:uid="{998687B1-967F-4866-915E-23676FA1FC76}"/>
    <hyperlink ref="M357" r:id="rId241" display="https://barttorvik.com/trank.php?&amp;begin=20201101&amp;end=20210308&amp;conlimit=All&amp;year=2021&amp;top=0&amp;venue=All&amp;type=N&amp;mingames=0&amp;quad=5&amp;rpi=" xr:uid="{66923841-B6C4-46A1-ADBE-63D31B13A0E1}"/>
    <hyperlink ref="L358" r:id="rId242" display="https://barttorvik.com/team.php?team=North+Carolina+Central&amp;year=2021" xr:uid="{F2752C84-7CA8-463D-87D2-A7E7611B20B6}"/>
    <hyperlink ref="L360" r:id="rId243" display="https://barttorvik.com/team.php?team=Detroit&amp;year=2021" xr:uid="{A347B418-272A-4234-9246-552BB6A97F6C}"/>
    <hyperlink ref="L362" r:id="rId244" display="https://barttorvik.com/team.php?team=East+Tennessee+St.&amp;year=2021" xr:uid="{BE82D58A-8401-4372-B2E6-C22BFE0DD466}"/>
    <hyperlink ref="L364" r:id="rId245" display="https://barttorvik.com/team.php?team=Iona&amp;year=2021" xr:uid="{6B867A34-4746-4554-AC0A-3E270F62029F}"/>
    <hyperlink ref="L365" r:id="rId246" display="https://barttorvik.com/team.php?team=Iona&amp;year=2021" xr:uid="{15C580B5-7EC6-48EC-ADF6-7D9912A9245B}"/>
    <hyperlink ref="L366" r:id="rId247" display="https://barttorvik.com/team.php?team=Alabama+A%26M&amp;year=2021" xr:uid="{980FB18A-4F5C-45A8-8FF1-C4F0CFCFFF02}"/>
    <hyperlink ref="L368" r:id="rId248" display="https://barttorvik.com/team.php?team=James+Madison&amp;year=2021" xr:uid="{28FF174E-7F9D-4C87-B42F-E06BA229A2AD}"/>
    <hyperlink ref="L370" r:id="rId249" display="https://barttorvik.com/team.php?team=Illinois+Chicago&amp;year=2021" xr:uid="{3D6CE7CE-2804-4113-82E3-A04F62AE09F3}"/>
    <hyperlink ref="L372" r:id="rId250" display="https://barttorvik.com/team.php?team=Texas+Southern&amp;year=2021" xr:uid="{B5681972-C726-43DF-A7C3-FF410A0BF074}"/>
    <hyperlink ref="L373" r:id="rId251" display="https://barttorvik.com/team.php?team=Texas+Southern&amp;year=2021" xr:uid="{27DCA6FB-52C9-441E-8C96-AD144FBF63D9}"/>
    <hyperlink ref="L374" r:id="rId252" display="https://barttorvik.com/team.php?team=NJIT&amp;year=2021" xr:uid="{EE7F835A-7FC5-4D16-90A4-EDC19DE2143C}"/>
    <hyperlink ref="L376" r:id="rId253" display="https://barttorvik.com/team.php?team=Western+Carolina&amp;year=2021" xr:uid="{9826B434-13D9-4B56-8961-F45E077CC9B2}"/>
    <hyperlink ref="L378" r:id="rId254" display="https://barttorvik.com/team.php?team=St.+Francis+PA&amp;year=2021" xr:uid="{0198EF59-7E58-4900-9374-B25B485B7EC9}"/>
    <hyperlink ref="L380" r:id="rId255" display="https://barttorvik.com/team.php?team=Saint+Joseph%27s&amp;year=2021" xr:uid="{CA5E3BDE-F009-4BEE-93AE-FD311BE2DC94}"/>
    <hyperlink ref="L382" r:id="rId256" display="https://barttorvik.com/team.php?team=Bowling+Green&amp;year=2021" xr:uid="{7A386B50-4E42-400B-8C97-7FA86D5D1CD5}"/>
    <hyperlink ref="L384" r:id="rId257" display="https://barttorvik.com/team.php?team=Elon&amp;year=2021" xr:uid="{9D4B871B-D860-4B34-8D5F-6470FAFA549C}"/>
    <hyperlink ref="L386" r:id="rId258" display="https://barttorvik.com/team.php?team=George+Mason&amp;year=2021" xr:uid="{A9DF1917-A129-4D55-8F9D-A831FA764DA2}"/>
    <hyperlink ref="L388" r:id="rId259" display="https://barttorvik.com/team.php?team=Bellarmine&amp;year=2021" xr:uid="{7E56B9CD-4B63-4E40-B056-70274121D99E}"/>
    <hyperlink ref="L390" r:id="rId260" display="https://barttorvik.com/team.php?team=Montana+St.&amp;year=2021" xr:uid="{4702369F-0293-4BDD-9E44-4692B14326EB}"/>
    <hyperlink ref="L392" r:id="rId261" display="https://barttorvik.com/team.php?team=North+Dakota+St.&amp;year=2021" xr:uid="{C34721A7-9689-4CAC-8F5D-3F77AE4EBC2F}"/>
    <hyperlink ref="L394" r:id="rId262" display="https://barttorvik.com/team.php?team=Mount+St.+Mary%27s&amp;year=2021" xr:uid="{EBD99FB0-B7DC-44F9-A780-32DAB3885AD8}"/>
    <hyperlink ref="L395" r:id="rId263" display="https://barttorvik.com/team.php?team=Mount+St.+Mary%27s&amp;year=2021" xr:uid="{61A4E4B0-DC94-4B8B-A22A-43CA986F74DF}"/>
    <hyperlink ref="L396" r:id="rId264" display="https://barttorvik.com/team.php?team=South+Dakota&amp;year=2021" xr:uid="{A21620AC-DBDA-475E-90D4-A0D0158F4D03}"/>
    <hyperlink ref="L398" r:id="rId265" display="https://barttorvik.com/team.php?team=Samford&amp;year=2021" xr:uid="{1BAECB18-8C39-4600-9119-72ABD2946AB0}"/>
    <hyperlink ref="L400" r:id="rId266" display="https://barttorvik.com/team.php?team=Nicholls+St.&amp;year=2021" xr:uid="{24CA4CD5-9FBF-407E-B9CB-3A2B8BAFD2F2}"/>
    <hyperlink ref="L402" r:id="rId267" display="https://barttorvik.com/team.php?team=Youngstown+St.&amp;year=2021" xr:uid="{24396B3E-74CA-47FE-8B11-4022EBBCC0D9}"/>
    <hyperlink ref="L404" r:id="rId268" display="https://barttorvik.com/team.php?team=Norfolk+St.&amp;year=2021" xr:uid="{0E4F4B24-B37C-4EE8-B463-6EFD07D78F40}"/>
    <hyperlink ref="L405" r:id="rId269" display="https://barttorvik.com/team.php?team=Norfolk+St.&amp;year=2021" xr:uid="{FDAC560D-FD3D-4642-ADB4-2E24E96F9ADD}"/>
    <hyperlink ref="L406" r:id="rId270" display="https://barttorvik.com/team.php?team=Utah+Valley&amp;year=2021" xr:uid="{8AA026C0-F8AD-4D36-BD20-435556A75774}"/>
    <hyperlink ref="M408" r:id="rId271" display="https://barttorvik.com/trank.php?&amp;begin=20201101&amp;end=20210308&amp;conlimit=All&amp;year=2021&amp;top=0&amp;venue=All&amp;type=N&amp;mingames=0&amp;quad=5&amp;rpi=" xr:uid="{A8F6B694-31A5-47E8-B77A-79AFD9410555}"/>
    <hyperlink ref="L409" r:id="rId272" display="https://barttorvik.com/team.php?team=Marist&amp;year=2021" xr:uid="{09405C4B-93D1-4DB1-93BA-46E6BBC8F1F1}"/>
    <hyperlink ref="L411" r:id="rId273" display="https://barttorvik.com/team.php?team=Butler&amp;year=2021" xr:uid="{B43392A7-84B3-4762-8820-BF73DD4A66AD}"/>
    <hyperlink ref="L413" r:id="rId274" display="https://barttorvik.com/team.php?team=Cal+St.+Northridge&amp;year=2021" xr:uid="{48C478CB-FFFF-4296-B67D-A59D5C64E3DB}"/>
    <hyperlink ref="L415" r:id="rId275" display="https://barttorvik.com/team.php?team=Southeast+Missouri+St.&amp;year=2021" xr:uid="{E872F252-221A-4057-90A2-3A4357DFDBF0}"/>
    <hyperlink ref="L417" r:id="rId276" display="https://barttorvik.com/team.php?team=Central+Arkansas&amp;year=2021" xr:uid="{FB3D051C-628A-444E-8680-B36C5D5967EE}"/>
    <hyperlink ref="L419" r:id="rId277" display="https://barttorvik.com/team.php?team=The+Citadel&amp;year=2021" xr:uid="{BDCABB37-41EA-4772-96F0-4DA96DCEA1AA}"/>
    <hyperlink ref="L421" r:id="rId278" display="https://barttorvik.com/team.php?team=Eastern+Illinois&amp;year=2021" xr:uid="{D89C6F8C-29D3-45CE-B1A3-6DF9E04C19FB}"/>
    <hyperlink ref="L423" r:id="rId279" display="https://barttorvik.com/team.php?team=UMass+Lowell&amp;year=2021" xr:uid="{A4DAFE07-2AA1-4FB2-8090-DC2475340B2D}"/>
    <hyperlink ref="L425" r:id="rId280" display="https://barttorvik.com/team.php?team=Northern+Kentucky&amp;year=2021" xr:uid="{5FC878D6-2254-4AAD-BFE8-5814B5DA9EBD}"/>
    <hyperlink ref="L427" r:id="rId281" display="https://barttorvik.com/team.php?team=Florida+A%26M&amp;year=2021" xr:uid="{7DB370F5-1FAA-4A2F-AD2D-7195A9EFC262}"/>
    <hyperlink ref="L429" r:id="rId282" display="https://barttorvik.com/team.php?team=Tennessee+St.&amp;year=2021" xr:uid="{216E571D-C6E3-4F4B-913B-B6EE0AC6377B}"/>
    <hyperlink ref="L431" r:id="rId283" display="https://barttorvik.com/team.php?team=UC+Davis&amp;year=2021" xr:uid="{7A7A2D19-E788-4D48-9C5E-D3A630E78482}"/>
    <hyperlink ref="L433" r:id="rId284" display="https://barttorvik.com/team.php?team=Rice&amp;year=2021" xr:uid="{926D37D0-DEA1-4EC6-9195-6A9A6CE5451F}"/>
    <hyperlink ref="L435" r:id="rId285" display="https://barttorvik.com/team.php?team=Portland&amp;year=2021" xr:uid="{B3341817-F090-4AE4-BA54-A1A8C778E439}"/>
    <hyperlink ref="L437" r:id="rId286" display="https://barttorvik.com/team.php?team=Valparaiso&amp;year=2021" xr:uid="{F3279AB5-C3D0-4A42-B51C-E3A0AD5968A1}"/>
    <hyperlink ref="L439" r:id="rId287" display="https://barttorvik.com/team.php?team=Longwood&amp;year=2021" xr:uid="{115A650A-AB34-4616-9E43-1991DC849260}"/>
    <hyperlink ref="L441" r:id="rId288" display="https://barttorvik.com/team.php?team=Washington&amp;year=2021" xr:uid="{20FD0042-CD56-4C07-A20A-2902BE01F539}"/>
    <hyperlink ref="L443" r:id="rId289" display="https://barttorvik.com/team.php?team=Hartford&amp;year=2021" xr:uid="{D88CFDBF-E469-40EE-AFE6-14E814CBF235}"/>
    <hyperlink ref="L444" r:id="rId290" display="https://barttorvik.com/team.php?team=Hartford&amp;year=2021" xr:uid="{274D544C-3748-487C-8A87-5FFCB51807C2}"/>
    <hyperlink ref="L445" r:id="rId291" display="https://barttorvik.com/team.php?team=New+Mexico+St.&amp;year=2021" xr:uid="{EBA45FE8-210D-4ECD-9172-D1B6FE14E3CE}"/>
    <hyperlink ref="L447" r:id="rId292" display="https://barttorvik.com/team.php?team=Portland+St.&amp;year=2021" xr:uid="{B211E557-1D7B-4F8E-9210-ABFC2A23D357}"/>
    <hyperlink ref="L449" r:id="rId293" display="https://barttorvik.com/team.php?team=UT+Rio+Grande+Valley&amp;year=2021" xr:uid="{B7281FB7-9C39-4E45-97BB-B2EEE7AE03AA}"/>
    <hyperlink ref="L451" r:id="rId294" display="https://barttorvik.com/team.php?team=Tarleton+St.&amp;year=2021" xr:uid="{8CF44869-8E4B-4093-825B-548F750469FD}"/>
    <hyperlink ref="L453" r:id="rId295" display="https://barttorvik.com/team.php?team=UNC+Asheville&amp;year=2021" xr:uid="{CDDE8ED9-F2A7-44D4-B7E5-70712FBBB4F7}"/>
    <hyperlink ref="L455" r:id="rId296" display="https://barttorvik.com/team.php?team=Western+Michigan&amp;year=2021" xr:uid="{456D4681-3A88-455C-80CE-1BB4AD9E028D}"/>
    <hyperlink ref="L457" r:id="rId297" display="https://barttorvik.com/team.php?team=Iowa+St.&amp;year=2021" xr:uid="{88060992-BBE4-488C-A808-6F5CD9A8B9C0}"/>
    <hyperlink ref="M459" r:id="rId298" display="https://barttorvik.com/trank.php?&amp;begin=20201101&amp;end=20210308&amp;conlimit=All&amp;year=2021&amp;top=0&amp;venue=All&amp;type=N&amp;mingames=0&amp;quad=5&amp;rpi=" xr:uid="{AF081E0F-E026-4E5A-B3FA-79EE6C625CB1}"/>
    <hyperlink ref="L460" r:id="rId299" display="https://barttorvik.com/team.php?team=Middle+Tennessee&amp;year=2021" xr:uid="{7C0DF14E-B52E-4758-AF61-331093869D9A}"/>
    <hyperlink ref="L462" r:id="rId300" display="https://barttorvik.com/team.php?team=Seattle&amp;year=2021" xr:uid="{F3F3BF1E-B5A7-42CD-B937-7A72984C13A3}"/>
    <hyperlink ref="L464" r:id="rId301" display="https://barttorvik.com/team.php?team=Appalachian+St.&amp;year=2021" xr:uid="{C322127B-C68E-4C2E-A409-3E663ABBD6BA}"/>
    <hyperlink ref="L465" r:id="rId302" display="https://barttorvik.com/team.php?team=Appalachian+St.&amp;year=2021" xr:uid="{74E86575-8890-4262-868A-160CA09BA0B1}"/>
    <hyperlink ref="L466" r:id="rId303" display="https://barttorvik.com/team.php?team=Austin+Peay&amp;year=2021" xr:uid="{9FF8D94A-27A4-4FAF-82D5-E1442015B213}"/>
    <hyperlink ref="L468" r:id="rId304" display="https://barttorvik.com/team.php?team=Albany&amp;year=2021" xr:uid="{9037132D-FEF7-4A7E-9544-5C4715A266E1}"/>
    <hyperlink ref="L470" r:id="rId305" display="https://barttorvik.com/team.php?team=Lipscomb&amp;year=2021" xr:uid="{FA1E9738-0CEF-4A20-A7D6-CEA2ECA0FDCA}"/>
    <hyperlink ref="L472" r:id="rId306" display="https://barttorvik.com/team.php?team=Murray+St.&amp;year=2021" xr:uid="{E1FD1C59-9B25-4444-84BE-DD5C0D0209DA}"/>
    <hyperlink ref="L474" r:id="rId307" display="https://barttorvik.com/team.php?team=Monmouth&amp;year=2021" xr:uid="{3799A5AF-CEB4-4D37-AD52-9C250C46BDD2}"/>
    <hyperlink ref="L476" r:id="rId308" display="https://barttorvik.com/team.php?team=Towson&amp;year=2021" xr:uid="{62BD81E3-2E92-447C-AF9B-995553712616}"/>
    <hyperlink ref="L478" r:id="rId309" display="https://barttorvik.com/team.php?team=Quinnipiac&amp;year=2021" xr:uid="{76DD4581-09D3-499C-A906-5B9054B73BDF}"/>
    <hyperlink ref="L480" r:id="rId310" display="https://barttorvik.com/team.php?team=Eastern+Michigan&amp;year=2021" xr:uid="{B059392A-FD39-4FF7-AA6E-02C5E9D0867F}"/>
    <hyperlink ref="L482" r:id="rId311" display="https://barttorvik.com/team.php?team=Illinois+St.&amp;year=2021" xr:uid="{D05E9CD6-DA1B-40FF-9EA0-C7D19E405303}"/>
    <hyperlink ref="L484" r:id="rId312" display="https://barttorvik.com/team.php?team=Campbell&amp;year=2021" xr:uid="{0527619E-F8D3-4E2B-BAAA-8A74B2C4DB47}"/>
    <hyperlink ref="L486" r:id="rId313" display="https://barttorvik.com/team.php?team=Idaho&amp;year=2021" xr:uid="{40E90EDD-2B0C-4916-A60A-13A0180FEE6E}"/>
    <hyperlink ref="L488" r:id="rId314" display="https://barttorvik.com/team.php?team=George+Washington&amp;year=2021" xr:uid="{7734EDD3-209E-49BE-8633-B15F7970405C}"/>
    <hyperlink ref="L490" r:id="rId315" display="https://barttorvik.com/team.php?team=Niagara&amp;year=2021" xr:uid="{CB8EEF3D-2513-44EA-9D0E-90905B011CFA}"/>
    <hyperlink ref="L492" r:id="rId316" display="https://barttorvik.com/team.php?team=Radford&amp;year=2021" xr:uid="{C8494750-3113-4200-A771-B52AD6FA1446}"/>
    <hyperlink ref="L494" r:id="rId317" display="https://barttorvik.com/team.php?team=South+Alabama&amp;year=2021" xr:uid="{78BC5A86-83F5-4FC6-A656-8E2CF035B0B1}"/>
    <hyperlink ref="L496" r:id="rId318" display="https://barttorvik.com/team.php?team=Incarnate+Word&amp;year=2021" xr:uid="{42A28CCD-2B0E-4B36-A4D8-FFB89B7F8699}"/>
    <hyperlink ref="L498" r:id="rId319" display="https://barttorvik.com/team.php?team=Fairleigh+Dickinson&amp;year=2021" xr:uid="{DE8FE147-00A8-4D25-A028-B6675E10D8AA}"/>
    <hyperlink ref="L500" r:id="rId320" display="https://barttorvik.com/team.php?team=Coastal+Carolina&amp;year=2021" xr:uid="{B48DE258-E51E-4E98-8899-4A8015D7A86A}"/>
    <hyperlink ref="L502" r:id="rId321" display="https://barttorvik.com/team.php?team=Nebraska+Omaha&amp;year=2021" xr:uid="{11102442-2926-48E6-9A7F-42912B776D4D}"/>
    <hyperlink ref="L504" r:id="rId322" display="https://barttorvik.com/team.php?team=Sam+Houston+St.&amp;year=2021" xr:uid="{F6A9F3EE-F297-4CDB-B14C-A17243CA74C4}"/>
    <hyperlink ref="L506" r:id="rId323" display="https://barttorvik.com/team.php?team=Prairie+View+A%26M&amp;year=2021" xr:uid="{96E1DC60-9BD8-4E0F-8CF8-9D3A083D605A}"/>
    <hyperlink ref="L508" r:id="rId324" display="https://barttorvik.com/team.php?team=Texas+St.&amp;year=2021" xr:uid="{AAAC4019-D755-4F4E-83DA-8E6DFA0ADB9D}"/>
    <hyperlink ref="M510" r:id="rId325" display="https://barttorvik.com/trank.php?&amp;begin=20201101&amp;end=20210308&amp;conlimit=All&amp;year=2021&amp;top=0&amp;venue=All&amp;type=N&amp;mingames=0&amp;quad=5&amp;rpi=" xr:uid="{69E96331-94F3-4468-AC88-CD60B2B0E632}"/>
    <hyperlink ref="L511" r:id="rId326" display="https://barttorvik.com/team.php?team=Cleveland+St.&amp;year=2021" xr:uid="{7540B9AD-BA14-4BB2-9C06-F272C019FCE3}"/>
    <hyperlink ref="L512" r:id="rId327" display="https://barttorvik.com/team.php?team=Cleveland+St.&amp;year=2021" xr:uid="{5F5AC1B1-5FEC-47A1-B23E-15F2E2C699EC}"/>
    <hyperlink ref="L513" r:id="rId328" display="https://barttorvik.com/team.php?team=Florida+Gulf+Coast&amp;year=2021" xr:uid="{9E91A351-9726-445D-B04B-6782AE5EFF97}"/>
    <hyperlink ref="L515" r:id="rId329" display="https://barttorvik.com/team.php?team=Sacred+Heart&amp;year=2021" xr:uid="{C4591DC2-8BEF-4B9C-8377-2E1EADB624B9}"/>
    <hyperlink ref="L517" r:id="rId330" display="https://barttorvik.com/team.php?team=IUPUI&amp;year=2021" xr:uid="{B0F6EEBD-0736-4D99-9AE7-C72F3FFBAECB}"/>
    <hyperlink ref="L519" r:id="rId331" display="https://barttorvik.com/team.php?team=Utah+Tech&amp;year=2021" xr:uid="{6E136B25-931A-4A96-A470-0B93DEFA6CFE}"/>
    <hyperlink ref="L521" r:id="rId332" display="https://barttorvik.com/team.php?team=Delaware&amp;year=2021" xr:uid="{93D72E3F-8A34-4EBA-8D1A-B25D38609BAB}"/>
    <hyperlink ref="L523" r:id="rId333" display="https://barttorvik.com/team.php?team=North+Dakota&amp;year=2021" xr:uid="{27BFC9CB-39E2-4696-94C4-7C7247AADA2D}"/>
    <hyperlink ref="L525" r:id="rId334" display="https://barttorvik.com/team.php?team=UTSA&amp;year=2021" xr:uid="{D2261812-399D-4FF9-84DC-18DABC5A14EF}"/>
    <hyperlink ref="L527" r:id="rId335" display="https://barttorvik.com/team.php?team=Air+Force&amp;year=2021" xr:uid="{18AB035D-CB2E-4319-B8BF-7C57678C287F}"/>
    <hyperlink ref="L529" r:id="rId336" display="https://barttorvik.com/team.php?team=San+Diego&amp;year=2021" xr:uid="{BE24A8D0-2C59-4FFE-9DBF-469795B72C89}"/>
    <hyperlink ref="L531" r:id="rId337" display="https://barttorvik.com/team.php?team=Coppin+St.&amp;year=2021" xr:uid="{D04D5AE3-F39A-489D-8F76-6334066BD5E9}"/>
    <hyperlink ref="L533" r:id="rId338" display="https://barttorvik.com/team.php?team=Northern+Colorado&amp;year=2021" xr:uid="{01D820F6-E40A-4161-91BD-683596BD6A23}"/>
    <hyperlink ref="L535" r:id="rId339" display="https://barttorvik.com/team.php?team=Jacksonville&amp;year=2021" xr:uid="{50A8C16B-A551-45EE-A28A-61E4415D7288}"/>
    <hyperlink ref="L537" r:id="rId340" display="https://barttorvik.com/team.php?team=William+%26+Mary&amp;year=2021" xr:uid="{7B62820C-0EFB-472B-BDCF-CF562D172A26}"/>
    <hyperlink ref="L539" r:id="rId341" display="https://barttorvik.com/team.php?team=Southern+Miss&amp;year=2021" xr:uid="{76B6FA63-A335-4CB0-B337-B47CFC79D809}"/>
    <hyperlink ref="L541" r:id="rId342" display="https://barttorvik.com/team.php?team=Fort+Wayne&amp;year=2021" xr:uid="{9935F1E2-52A5-4EF3-AE9A-4D22AA0F8859}"/>
    <hyperlink ref="L543" r:id="rId343" display="https://barttorvik.com/team.php?team=Stephen+F.+Austin&amp;year=2021" xr:uid="{E0B34CDE-D599-4B53-A264-88DA1FB9C832}"/>
    <hyperlink ref="L545" r:id="rId344" display="https://barttorvik.com/team.php?team=UMKC&amp;year=2021" xr:uid="{07F3D903-7738-434C-A617-E15437BCF937}"/>
    <hyperlink ref="L547" r:id="rId345" display="https://barttorvik.com/team.php?team=UC+San+Diego&amp;year=2021" xr:uid="{A2C8CDD7-4F88-4965-8186-A2BEE29E1A7E}"/>
    <hyperlink ref="L549" r:id="rId346" display="https://barttorvik.com/team.php?team=SIU+Edwardsville&amp;year=2021" xr:uid="{5EBED714-F457-4538-90D9-F99FAFAADFDC}"/>
    <hyperlink ref="L551" r:id="rId347" display="https://barttorvik.com/team.php?team=Central+Michigan&amp;year=2021" xr:uid="{379D343E-89C6-46F2-8CDF-78573D6F97C7}"/>
    <hyperlink ref="L553" r:id="rId348" display="https://barttorvik.com/team.php?team=Grambling+St.&amp;year=2021" xr:uid="{A2F374AD-938B-4D8F-BED2-AE7CF8CA4B97}"/>
    <hyperlink ref="L555" r:id="rId349" display="https://barttorvik.com/team.php?team=Louisiana+Monroe&amp;year=2021" xr:uid="{84BE53BF-D147-493D-BA5C-887169A048D3}"/>
    <hyperlink ref="L557" r:id="rId350" display="https://barttorvik.com/team.php?team=Florida+Atlantic&amp;year=2021" xr:uid="{7FD09A35-1764-494E-B367-67AF216E0A88}"/>
    <hyperlink ref="L559" r:id="rId351" display="https://barttorvik.com/team.php?team=Western+Illinois&amp;year=2021" xr:uid="{6F45D7D8-19F7-4458-834C-240B6A6674F1}"/>
    <hyperlink ref="M561" r:id="rId352" display="https://barttorvik.com/trank.php?&amp;begin=20201101&amp;end=20210308&amp;conlimit=All&amp;year=2021&amp;top=0&amp;venue=All&amp;type=N&amp;mingames=0&amp;quad=5&amp;rpi=" xr:uid="{44EF8BE3-E10C-4815-B5F2-45F1F2A93102}"/>
    <hyperlink ref="L562" r:id="rId353" display="https://barttorvik.com/team.php?team=Fairfield&amp;year=2021" xr:uid="{05F5D537-94E5-4EB3-B537-0B25D659F72F}"/>
    <hyperlink ref="L564" r:id="rId354" display="https://barttorvik.com/team.php?team=Oakland&amp;year=2021" xr:uid="{184B1352-42DE-4747-8DFE-56D92B8B1A5D}"/>
    <hyperlink ref="L566" r:id="rId355" display="https://barttorvik.com/team.php?team=Southeastern+Louisiana&amp;year=2021" xr:uid="{AA6D4DAD-BCAF-4844-81F0-F76902425D37}"/>
    <hyperlink ref="L568" r:id="rId356" display="https://barttorvik.com/team.php?team=North+Florida&amp;year=2021" xr:uid="{BE2CE6D1-CF80-48F7-BE27-634CD2F4E9B1}"/>
    <hyperlink ref="L570" r:id="rId357" display="https://barttorvik.com/team.php?team=Morehead+St.&amp;year=2021" xr:uid="{1993CAE3-4AC8-4EAE-B853-A9892C1AAA6A}"/>
    <hyperlink ref="L571" r:id="rId358" display="https://barttorvik.com/team.php?team=Morehead+St.&amp;year=2021" xr:uid="{4481C9F1-B776-4753-A6E6-CEEBD491E570}"/>
    <hyperlink ref="L572" r:id="rId359" display="https://barttorvik.com/team.php?team=Manhattan&amp;year=2021" xr:uid="{D392C4F2-77AE-4716-B0C3-B9DA02AC017E}"/>
    <hyperlink ref="L574" r:id="rId360" display="https://barttorvik.com/team.php?team=Georgia+Southern&amp;year=2021" xr:uid="{D734BE59-191D-42B7-9F03-84C42C565C30}"/>
    <hyperlink ref="L576" r:id="rId361" display="https://barttorvik.com/team.php?team=Stony+Brook&amp;year=2021" xr:uid="{4A89F34F-D97F-4E9C-9C19-35208D85D38F}"/>
    <hyperlink ref="L578" r:id="rId362" display="https://barttorvik.com/team.php?team=New+Hampshire&amp;year=2021" xr:uid="{8AE2707E-CDFC-46D0-8188-5E38F8B99E14}"/>
    <hyperlink ref="L580" r:id="rId363" display="https://barttorvik.com/team.php?team=Stetson&amp;year=2021" xr:uid="{C882652D-D9BF-4003-A5E6-B1A113953C0A}"/>
    <hyperlink ref="L582" r:id="rId364" display="https://barttorvik.com/team.php?team=Northwestern+St.&amp;year=2021" xr:uid="{2E3C4E6A-AFBA-4B63-B3F2-980DFDBC6DA9}"/>
    <hyperlink ref="L584" r:id="rId365" display="https://barttorvik.com/team.php?team=Sacramento+St.&amp;year=2021" xr:uid="{EF915DE1-E125-459C-BD7C-7B7EDFB1DCAA}"/>
    <hyperlink ref="L586" r:id="rId366" display="https://barttorvik.com/team.php?team=College+of+Charleston&amp;year=2021" xr:uid="{A68B6955-E6A8-453B-881F-7B7AD893A46B}"/>
    <hyperlink ref="L588" r:id="rId367" display="https://barttorvik.com/team.php?team=Kennesaw+St.&amp;year=2021" xr:uid="{B1F6ACE8-FB37-48E0-9E4D-961A8FFA88C4}"/>
    <hyperlink ref="L590" r:id="rId368" display="https://barttorvik.com/team.php?team=North+Carolina+A%26T&amp;year=2021" xr:uid="{554D4BA6-F9F4-424F-8DF0-82913EC91E42}"/>
    <hyperlink ref="L592" r:id="rId369" display="https://barttorvik.com/team.php?team=Binghamton&amp;year=2021" xr:uid="{379ABAC2-95C3-43E9-A140-17B4AF4480B7}"/>
    <hyperlink ref="L594" r:id="rId370" display="https://barttorvik.com/team.php?team=Long+Beach+St.&amp;year=2021" xr:uid="{D6028DC6-5D47-498A-815C-BD32AD27AAAD}"/>
    <hyperlink ref="L596" r:id="rId371" display="https://barttorvik.com/team.php?team=Evansville&amp;year=2021" xr:uid="{A8603203-9747-4608-911E-7061652A3707}"/>
    <hyperlink ref="L598" r:id="rId372" display="https://barttorvik.com/team.php?team=Green+Bay&amp;year=2021" xr:uid="{88A42CFE-7704-44BB-8CE8-6CD33CE6FEA6}"/>
    <hyperlink ref="L600" r:id="rId373" display="https://barttorvik.com/team.php?team=Tennessee+Tech&amp;year=2021" xr:uid="{391483EA-81EF-4732-82A8-2C52C30AC8B9}"/>
    <hyperlink ref="L602" r:id="rId374" display="https://barttorvik.com/team.php?team=Cal+Poly&amp;year=2021" xr:uid="{83D85391-6B5E-45A3-9754-27DDCB3C7E16}"/>
    <hyperlink ref="L604" r:id="rId375" display="https://barttorvik.com/team.php?team=USC+Upstate&amp;year=2021" xr:uid="{5E578151-4AB2-482E-85B2-A5CC6ED345DD}"/>
    <hyperlink ref="L606" r:id="rId376" display="https://barttorvik.com/team.php?team=Texas+A%26M+Corpus+Chris&amp;year=2021" xr:uid="{DD8D4B04-06AC-4FEC-9B0B-EC2221859AB1}"/>
    <hyperlink ref="L608" r:id="rId377" display="https://barttorvik.com/team.php?team=Rider&amp;year=2021" xr:uid="{08F4B43E-0C9E-4070-B6F9-57209AFCF621}"/>
    <hyperlink ref="L610" r:id="rId378" display="https://barttorvik.com/team.php?team=New+Orleans&amp;year=2021" xr:uid="{3A33A875-09AD-424D-B004-EB5CC1E00FC6}"/>
    <hyperlink ref="M612" r:id="rId379" display="https://barttorvik.com/trank.php?&amp;begin=20201101&amp;end=20210308&amp;conlimit=All&amp;year=2021&amp;top=0&amp;venue=All&amp;type=N&amp;mingames=0&amp;quad=5&amp;rpi=" xr:uid="{4734FC91-42AA-4222-8715-CEC16964A094}"/>
    <hyperlink ref="L613" r:id="rId380" display="https://barttorvik.com/team.php?team=Arkansas+St.&amp;year=2021" xr:uid="{B6A84965-9CBB-4AED-8B7A-FE5AC50B0773}"/>
    <hyperlink ref="L615" r:id="rId381" display="https://barttorvik.com/team.php?team=Troy&amp;year=2021" xr:uid="{A1A19ACB-27FE-4C75-A9A3-A1D05FA98A90}"/>
    <hyperlink ref="L617" r:id="rId382" display="https://barttorvik.com/team.php?team=Lamar&amp;year=2021" xr:uid="{DFD5736C-A3EA-4F44-8B2B-D1FB51B038F5}"/>
    <hyperlink ref="L619" r:id="rId383" display="https://barttorvik.com/team.php?team=Hampton&amp;year=2021" xr:uid="{DD961304-3BDF-4447-937D-7932849D6639}"/>
    <hyperlink ref="L621" r:id="rId384" display="https://barttorvik.com/team.php?team=Howard&amp;year=2021" xr:uid="{293CF11F-B27C-408C-A9B1-5E037F0E9C4F}"/>
    <hyperlink ref="L623" r:id="rId385" display="https://barttorvik.com/team.php?team=Denver&amp;year=2021" xr:uid="{C3A3AB26-1AC5-4E9D-98CA-18971BF3FDE4}"/>
    <hyperlink ref="L625" r:id="rId386" display="https://barttorvik.com/team.php?team=Robert+Morris&amp;year=2021" xr:uid="{B58D0E37-C294-4534-852A-642D52666D55}"/>
    <hyperlink ref="L627" r:id="rId387" display="https://barttorvik.com/team.php?team=Arkansas+Pine+Bluff&amp;year=2021" xr:uid="{CB0A722C-B6E0-4CCF-AA05-78346F354EDA}"/>
    <hyperlink ref="L629" r:id="rId388" display="https://barttorvik.com/team.php?team=St.+Francis+NY&amp;year=2021" xr:uid="{C2EC1E7C-CADC-4B52-B4E5-D4ED54E5B8BE}"/>
    <hyperlink ref="L631" r:id="rId389" display="https://barttorvik.com/team.php?team=McNeese+St.&amp;year=2021" xr:uid="{FA300439-9F0D-436C-BE3E-D6090348835A}"/>
    <hyperlink ref="L633" r:id="rId390" display="https://barttorvik.com/team.php?team=Idaho+St.&amp;year=2021" xr:uid="{53E2106B-CF28-42C5-B015-C2B761503D05}"/>
    <hyperlink ref="L635" r:id="rId391" display="https://barttorvik.com/team.php?team=Presbyterian&amp;year=2021" xr:uid="{583066D3-BB54-4B01-823C-7BB50509A1A7}"/>
    <hyperlink ref="L637" r:id="rId392" display="https://barttorvik.com/team.php?team=Central+Connecticut&amp;year=2021" xr:uid="{9F12A00F-5346-4F44-A905-502E94173651}"/>
    <hyperlink ref="L639" r:id="rId393" display="https://barttorvik.com/team.php?team=San+Jose+St.&amp;year=2021" xr:uid="{70ADB4D2-D61A-4632-90CE-D40BDAF78DE3}"/>
    <hyperlink ref="L641" r:id="rId394" display="https://barttorvik.com/team.php?team=Northern+Arizona&amp;year=2021" xr:uid="{7667FD92-B79F-4C9A-93BF-3BC4644A5410}"/>
    <hyperlink ref="L643" r:id="rId395" display="https://barttorvik.com/team.php?team=Charleston+Southern&amp;year=2021" xr:uid="{5012BFD4-FE7D-4A42-BCC1-A537474ABCED}"/>
    <hyperlink ref="L645" r:id="rId396" display="https://barttorvik.com/team.php?team=Tennessee+Martin&amp;year=2021" xr:uid="{49D596A4-2832-48F8-B6AE-A49EB5AF95D4}"/>
    <hyperlink ref="L647" r:id="rId397" display="https://barttorvik.com/team.php?team=Houston+Christian&amp;year=2021" xr:uid="{07086D0A-32F2-49B5-8B87-7A5FF16B41F6}"/>
    <hyperlink ref="L649" r:id="rId398" display="https://barttorvik.com/team.php?team=Jackson+St.&amp;year=2021" xr:uid="{D01F5D73-A33D-4628-99EB-1AD97FCA2D55}"/>
    <hyperlink ref="L651" r:id="rId399" display="https://barttorvik.com/team.php?team=Maine&amp;year=2021" xr:uid="{FF995189-1BC6-4683-96D3-03E4A5247F21}"/>
    <hyperlink ref="L653" r:id="rId400" display="https://barttorvik.com/team.php?team=Northern+Illinois&amp;year=2021" xr:uid="{89539AB2-4406-48A1-A2BC-9F4E983E22AE}"/>
    <hyperlink ref="L655" r:id="rId401" display="https://barttorvik.com/team.php?team=Wagner&amp;year=2021" xr:uid="{18CCEF10-2A09-4A75-8003-DCD1406F5F64}"/>
    <hyperlink ref="L657" r:id="rId402" display="https://barttorvik.com/team.php?team=North+Alabama&amp;year=2021" xr:uid="{1CD114C8-7B69-4D7A-A869-71D13415D922}"/>
    <hyperlink ref="L659" r:id="rId403" display="https://barttorvik.com/team.php?team=Southern&amp;year=2021" xr:uid="{6CABEA04-2E56-4670-8B5B-4FF2E73611DC}"/>
    <hyperlink ref="L661" r:id="rId404" display="https://barttorvik.com/team.php?team=Alcorn+St.&amp;year=2021" xr:uid="{42A4FCFF-2C61-4348-9AFB-23B9D9A9A532}"/>
    <hyperlink ref="M663" r:id="rId405" display="https://barttorvik.com/trank.php?&amp;begin=20201101&amp;end=20210308&amp;conlimit=All&amp;year=2021&amp;top=0&amp;venue=All&amp;type=N&amp;mingames=0&amp;quad=5&amp;rpi=" xr:uid="{E73C7212-8D64-473B-8755-2096AEE99DF7}"/>
    <hyperlink ref="L664" r:id="rId406" display="https://barttorvik.com/team.php?team=Delaware+St.&amp;year=2021" xr:uid="{8CB7BAF1-A5F3-412A-B8D5-14B451987C12}"/>
    <hyperlink ref="L666" r:id="rId407" display="https://barttorvik.com/team.php?team=South+Carolina+St.&amp;year=2021" xr:uid="{2EC7B703-2A99-451A-A721-D98977F7D609}"/>
    <hyperlink ref="L668" r:id="rId408" display="https://barttorvik.com/team.php?team=Chicago+St.&amp;year=2021" xr:uid="{B4104BF5-CF4E-49F6-8D9A-E6A7E7EB0B7D}"/>
    <hyperlink ref="L670" r:id="rId409" display="https://barttorvik.com/team.php?team=Mississippi+Valley+St.&amp;year=2021" xr:uid="{A6D8503D-CB89-426B-816B-BD190C640C6C}"/>
    <hyperlink ref="M672" r:id="rId410" display="https://barttorvik.com/trank.php?&amp;begin=20201101&amp;end=20210308&amp;conlimit=All&amp;year=2021&amp;top=0&amp;venue=All&amp;type=N&amp;mingames=0&amp;quad=5&amp;rpi=" xr:uid="{41CB648C-98DA-493A-897A-294B2E6423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ABDC-8DDB-4EB9-B647-92693D1EC70E}">
  <dimension ref="A1:AC709"/>
  <sheetViews>
    <sheetView workbookViewId="0"/>
  </sheetViews>
  <sheetFormatPr defaultRowHeight="15"/>
  <cols>
    <col min="2" max="2" width="22.7109375" bestFit="1" customWidth="1"/>
    <col min="3" max="4" width="22.7109375" customWidth="1"/>
    <col min="5" max="5" width="22.7109375" bestFit="1" customWidth="1"/>
    <col min="6" max="6" width="12.140625" customWidth="1"/>
    <col min="7" max="7" width="14.140625" customWidth="1"/>
    <col min="8" max="9" width="20" customWidth="1"/>
    <col min="11" max="11" width="15.7109375" customWidth="1"/>
    <col min="18" max="18" width="13.5703125" customWidth="1"/>
  </cols>
  <sheetData>
    <row r="1" spans="1:29">
      <c r="A1" t="s">
        <v>34</v>
      </c>
      <c r="B1" t="s">
        <v>35</v>
      </c>
      <c r="E1" t="s">
        <v>36</v>
      </c>
      <c r="F1" t="s">
        <v>15</v>
      </c>
      <c r="G1" t="s">
        <v>16</v>
      </c>
      <c r="K1" t="s">
        <v>448</v>
      </c>
      <c r="L1" t="s">
        <v>449</v>
      </c>
      <c r="V1" s="634"/>
      <c r="W1" s="634"/>
    </row>
    <row r="2" spans="1:29">
      <c r="A2" t="str">
        <f t="shared" ref="A2:A33" si="0">IF(B2=E2,"","CHECK")</f>
        <v/>
      </c>
      <c r="B2" t="s">
        <v>37</v>
      </c>
      <c r="C2" t="s">
        <v>37</v>
      </c>
      <c r="E2" t="s">
        <v>37</v>
      </c>
      <c r="F2">
        <f t="shared" ref="F2:F46" si="1">VLOOKUP(E2,R2:S400,2,FALSE)</f>
        <v>0.62639999999999996</v>
      </c>
      <c r="G2">
        <f t="shared" ref="G2:G48" si="2">VLOOKUP(E2,Y1:Z400,2,FALSE)</f>
        <v>0.86819999999999997</v>
      </c>
      <c r="H2" t="s">
        <v>37</v>
      </c>
      <c r="K2" t="s">
        <v>37</v>
      </c>
      <c r="L2">
        <v>0.82279999999999998</v>
      </c>
      <c r="M2" t="str">
        <f t="shared" ref="M2:M33" si="3">IF(H2=K2,"","BAD")</f>
        <v/>
      </c>
      <c r="R2" t="s">
        <v>37</v>
      </c>
      <c r="S2">
        <v>0.62639999999999996</v>
      </c>
      <c r="V2" s="12" t="s">
        <v>134</v>
      </c>
      <c r="W2" s="14">
        <v>0.97860000000000003</v>
      </c>
      <c r="Y2" t="s">
        <v>37</v>
      </c>
      <c r="Z2">
        <v>0.86819999999999997</v>
      </c>
      <c r="AB2" s="12" t="s">
        <v>134</v>
      </c>
      <c r="AC2" s="14">
        <v>0.98040000000000005</v>
      </c>
    </row>
    <row r="3" spans="1:29" ht="15.75" thickBot="1">
      <c r="A3" t="str">
        <f t="shared" si="0"/>
        <v/>
      </c>
      <c r="B3" t="s">
        <v>38</v>
      </c>
      <c r="C3" t="s">
        <v>38</v>
      </c>
      <c r="E3" t="s">
        <v>38</v>
      </c>
      <c r="F3">
        <f t="shared" si="1"/>
        <v>0.1852</v>
      </c>
      <c r="G3">
        <f t="shared" si="2"/>
        <v>0.15040000000000001</v>
      </c>
      <c r="H3" t="s">
        <v>38</v>
      </c>
      <c r="K3" t="s">
        <v>38</v>
      </c>
      <c r="L3">
        <v>0.22550000000000001</v>
      </c>
      <c r="M3" t="str">
        <f t="shared" si="3"/>
        <v/>
      </c>
      <c r="R3" t="s">
        <v>38</v>
      </c>
      <c r="S3">
        <v>0.1852</v>
      </c>
      <c r="V3" s="13" t="s">
        <v>384</v>
      </c>
      <c r="W3" s="15">
        <v>1</v>
      </c>
      <c r="Y3" t="s">
        <v>38</v>
      </c>
      <c r="Z3">
        <v>0.15040000000000001</v>
      </c>
      <c r="AB3" s="13" t="s">
        <v>384</v>
      </c>
      <c r="AC3" s="15">
        <v>1</v>
      </c>
    </row>
    <row r="4" spans="1:29">
      <c r="A4" t="str">
        <f t="shared" si="0"/>
        <v/>
      </c>
      <c r="B4" t="s">
        <v>39</v>
      </c>
      <c r="C4" t="s">
        <v>39</v>
      </c>
      <c r="E4" t="s">
        <v>39</v>
      </c>
      <c r="F4">
        <f t="shared" si="1"/>
        <v>0.5645</v>
      </c>
      <c r="G4">
        <f t="shared" si="2"/>
        <v>0.72399999999999998</v>
      </c>
      <c r="H4" t="s">
        <v>39</v>
      </c>
      <c r="K4" t="s">
        <v>39</v>
      </c>
      <c r="L4">
        <v>0.51519999999999999</v>
      </c>
      <c r="M4" t="str">
        <f t="shared" si="3"/>
        <v/>
      </c>
      <c r="R4" t="s">
        <v>39</v>
      </c>
      <c r="S4">
        <v>0.5645</v>
      </c>
      <c r="V4" s="12" t="s">
        <v>149</v>
      </c>
      <c r="W4" s="14">
        <v>0.95540000000000003</v>
      </c>
      <c r="Y4" t="s">
        <v>39</v>
      </c>
      <c r="Z4">
        <v>0.72399999999999998</v>
      </c>
      <c r="AB4" s="12" t="s">
        <v>144</v>
      </c>
      <c r="AC4" s="14">
        <v>0.9778</v>
      </c>
    </row>
    <row r="5" spans="1:29" ht="15.75" thickBot="1">
      <c r="A5" t="str">
        <f t="shared" si="0"/>
        <v/>
      </c>
      <c r="B5" t="s">
        <v>40</v>
      </c>
      <c r="C5" t="s">
        <v>40</v>
      </c>
      <c r="E5" t="s">
        <v>40</v>
      </c>
      <c r="F5">
        <f t="shared" si="1"/>
        <v>0.91920000000000002</v>
      </c>
      <c r="G5">
        <f t="shared" si="2"/>
        <v>0.9385</v>
      </c>
      <c r="H5" t="s">
        <v>40</v>
      </c>
      <c r="K5" t="s">
        <v>40</v>
      </c>
      <c r="L5">
        <v>0.76770000000000005</v>
      </c>
      <c r="M5" t="str">
        <f t="shared" si="3"/>
        <v/>
      </c>
      <c r="R5" t="s">
        <v>40</v>
      </c>
      <c r="S5">
        <v>0.91920000000000002</v>
      </c>
      <c r="V5" s="13" t="s">
        <v>385</v>
      </c>
      <c r="W5" s="15">
        <v>2</v>
      </c>
      <c r="Y5" t="s">
        <v>40</v>
      </c>
      <c r="Z5">
        <v>0.9385</v>
      </c>
      <c r="AB5" s="13" t="s">
        <v>389</v>
      </c>
      <c r="AC5" s="15">
        <v>2</v>
      </c>
    </row>
    <row r="6" spans="1:29">
      <c r="A6" t="str">
        <f t="shared" si="0"/>
        <v/>
      </c>
      <c r="B6" t="s">
        <v>41</v>
      </c>
      <c r="C6" t="s">
        <v>41</v>
      </c>
      <c r="E6" t="s">
        <v>41</v>
      </c>
      <c r="F6">
        <f t="shared" si="1"/>
        <v>4.8800000000000003E-2</v>
      </c>
      <c r="G6">
        <f t="shared" si="2"/>
        <v>0.19819999999999999</v>
      </c>
      <c r="H6" t="s">
        <v>41</v>
      </c>
      <c r="K6" t="s">
        <v>41</v>
      </c>
      <c r="L6">
        <v>0.43530000000000002</v>
      </c>
      <c r="M6" t="str">
        <f t="shared" si="3"/>
        <v/>
      </c>
      <c r="R6" t="s">
        <v>41</v>
      </c>
      <c r="S6">
        <v>4.8800000000000003E-2</v>
      </c>
      <c r="V6" s="12" t="s">
        <v>156</v>
      </c>
      <c r="W6" s="16">
        <v>0.95240000000000002</v>
      </c>
      <c r="Y6" t="s">
        <v>41</v>
      </c>
      <c r="Z6">
        <v>0.19819999999999999</v>
      </c>
      <c r="AB6" s="12" t="s">
        <v>56</v>
      </c>
      <c r="AC6" s="16">
        <v>0.97060000000000002</v>
      </c>
    </row>
    <row r="7" spans="1:29" ht="15.75" thickBot="1">
      <c r="A7" t="str">
        <f t="shared" si="0"/>
        <v/>
      </c>
      <c r="B7" t="s">
        <v>42</v>
      </c>
      <c r="C7" t="s">
        <v>42</v>
      </c>
      <c r="E7" t="s">
        <v>42</v>
      </c>
      <c r="F7">
        <f t="shared" si="1"/>
        <v>3.6700000000000003E-2</v>
      </c>
      <c r="G7">
        <f t="shared" si="2"/>
        <v>4.2099999999999999E-2</v>
      </c>
      <c r="H7" t="s">
        <v>42</v>
      </c>
      <c r="K7" t="s">
        <v>42</v>
      </c>
      <c r="L7">
        <v>4.2099999999999999E-2</v>
      </c>
      <c r="M7" t="str">
        <f t="shared" si="3"/>
        <v/>
      </c>
      <c r="R7" t="s">
        <v>42</v>
      </c>
      <c r="S7">
        <v>3.6700000000000003E-2</v>
      </c>
      <c r="V7" s="13" t="s">
        <v>386</v>
      </c>
      <c r="W7" s="17">
        <v>3</v>
      </c>
      <c r="Y7" t="s">
        <v>42</v>
      </c>
      <c r="Z7">
        <v>4.2099999999999999E-2</v>
      </c>
      <c r="AB7" s="13" t="s">
        <v>387</v>
      </c>
      <c r="AC7" s="17">
        <v>3</v>
      </c>
    </row>
    <row r="8" spans="1:29">
      <c r="A8" t="str">
        <f t="shared" si="0"/>
        <v/>
      </c>
      <c r="B8" t="s">
        <v>43</v>
      </c>
      <c r="C8" t="s">
        <v>43</v>
      </c>
      <c r="E8" t="s">
        <v>43</v>
      </c>
      <c r="F8">
        <f t="shared" si="1"/>
        <v>0.45979999999999999</v>
      </c>
      <c r="G8">
        <f t="shared" si="2"/>
        <v>0.31790000000000002</v>
      </c>
      <c r="H8" t="s">
        <v>43</v>
      </c>
      <c r="K8" t="s">
        <v>43</v>
      </c>
      <c r="L8">
        <v>0.27979999999999999</v>
      </c>
      <c r="M8" t="str">
        <f t="shared" si="3"/>
        <v/>
      </c>
      <c r="R8" t="s">
        <v>43</v>
      </c>
      <c r="S8">
        <v>0.45979999999999999</v>
      </c>
      <c r="V8" s="12" t="s">
        <v>56</v>
      </c>
      <c r="W8" s="18">
        <v>0.95109999999999995</v>
      </c>
      <c r="Y8" t="s">
        <v>43</v>
      </c>
      <c r="Z8">
        <v>0.31790000000000002</v>
      </c>
      <c r="AB8" s="12" t="s">
        <v>91</v>
      </c>
      <c r="AC8" s="18">
        <v>0.96830000000000005</v>
      </c>
    </row>
    <row r="9" spans="1:29" ht="15.75" thickBot="1">
      <c r="A9" t="str">
        <f t="shared" si="0"/>
        <v/>
      </c>
      <c r="B9" t="s">
        <v>44</v>
      </c>
      <c r="C9" t="s">
        <v>44</v>
      </c>
      <c r="E9" t="s">
        <v>44</v>
      </c>
      <c r="F9">
        <f t="shared" si="1"/>
        <v>0.10050000000000001</v>
      </c>
      <c r="G9">
        <f t="shared" si="2"/>
        <v>0.1124</v>
      </c>
      <c r="H9" t="s">
        <v>44</v>
      </c>
      <c r="K9" t="s">
        <v>44</v>
      </c>
      <c r="L9">
        <v>3.9300000000000002E-2</v>
      </c>
      <c r="M9" t="str">
        <f t="shared" si="3"/>
        <v/>
      </c>
      <c r="R9" t="s">
        <v>44</v>
      </c>
      <c r="S9">
        <v>0.10050000000000001</v>
      </c>
      <c r="V9" s="13" t="s">
        <v>387</v>
      </c>
      <c r="W9" s="19">
        <v>4</v>
      </c>
      <c r="Y9" t="s">
        <v>44</v>
      </c>
      <c r="Z9">
        <v>0.1124</v>
      </c>
      <c r="AB9" s="13" t="s">
        <v>399</v>
      </c>
      <c r="AC9" s="19">
        <v>4</v>
      </c>
    </row>
    <row r="10" spans="1:29">
      <c r="A10" t="str">
        <f t="shared" si="0"/>
        <v/>
      </c>
      <c r="B10" t="s">
        <v>45</v>
      </c>
      <c r="C10" t="s">
        <v>45</v>
      </c>
      <c r="E10" t="s">
        <v>45</v>
      </c>
      <c r="F10">
        <f t="shared" si="1"/>
        <v>0.25819999999999999</v>
      </c>
      <c r="G10">
        <f t="shared" si="2"/>
        <v>0.36080000000000001</v>
      </c>
      <c r="H10" t="s">
        <v>45</v>
      </c>
      <c r="K10" t="s">
        <v>45</v>
      </c>
      <c r="L10">
        <v>0.36080000000000001</v>
      </c>
      <c r="M10" t="str">
        <f t="shared" si="3"/>
        <v/>
      </c>
      <c r="R10" t="s">
        <v>45</v>
      </c>
      <c r="S10">
        <v>0.25819999999999999</v>
      </c>
      <c r="V10" s="12" t="s">
        <v>182</v>
      </c>
      <c r="W10" s="20">
        <v>0.94279999999999997</v>
      </c>
      <c r="Y10" t="s">
        <v>45</v>
      </c>
      <c r="Z10">
        <v>0.36080000000000001</v>
      </c>
      <c r="AB10" s="12" t="s">
        <v>199</v>
      </c>
      <c r="AC10" s="20">
        <v>0.96289999999999998</v>
      </c>
    </row>
    <row r="11" spans="1:29" ht="15.75" thickBot="1">
      <c r="A11" t="str">
        <f t="shared" si="0"/>
        <v/>
      </c>
      <c r="B11" t="s">
        <v>46</v>
      </c>
      <c r="C11" t="s">
        <v>46</v>
      </c>
      <c r="E11" t="s">
        <v>46</v>
      </c>
      <c r="F11">
        <f t="shared" si="1"/>
        <v>0.29289999999999999</v>
      </c>
      <c r="G11">
        <f t="shared" si="2"/>
        <v>0.42199999999999999</v>
      </c>
      <c r="H11" t="s">
        <v>46</v>
      </c>
      <c r="K11" t="s">
        <v>46</v>
      </c>
      <c r="L11">
        <v>0.28899999999999998</v>
      </c>
      <c r="M11" t="str">
        <f t="shared" si="3"/>
        <v/>
      </c>
      <c r="R11" t="s">
        <v>46</v>
      </c>
      <c r="S11">
        <v>0.29289999999999999</v>
      </c>
      <c r="V11" s="13" t="s">
        <v>388</v>
      </c>
      <c r="W11" s="21">
        <v>5</v>
      </c>
      <c r="Y11" t="s">
        <v>46</v>
      </c>
      <c r="Z11">
        <v>0.42199999999999999</v>
      </c>
      <c r="AB11" s="13" t="s">
        <v>391</v>
      </c>
      <c r="AC11" s="21">
        <v>5</v>
      </c>
    </row>
    <row r="12" spans="1:29">
      <c r="A12" t="str">
        <f t="shared" si="0"/>
        <v/>
      </c>
      <c r="B12" t="s">
        <v>47</v>
      </c>
      <c r="C12" t="s">
        <v>47</v>
      </c>
      <c r="E12" t="s">
        <v>47</v>
      </c>
      <c r="F12">
        <f t="shared" si="1"/>
        <v>0.90459999999999996</v>
      </c>
      <c r="G12">
        <f t="shared" si="2"/>
        <v>0.89500000000000002</v>
      </c>
      <c r="H12" t="s">
        <v>47</v>
      </c>
      <c r="K12" t="s">
        <v>47</v>
      </c>
      <c r="L12">
        <v>0.85470000000000002</v>
      </c>
      <c r="M12" t="str">
        <f t="shared" si="3"/>
        <v/>
      </c>
      <c r="R12" t="s">
        <v>47</v>
      </c>
      <c r="S12">
        <v>0.90459999999999996</v>
      </c>
      <c r="V12" s="12" t="s">
        <v>144</v>
      </c>
      <c r="W12" s="22">
        <v>0.94259999999999999</v>
      </c>
      <c r="Y12" t="s">
        <v>47</v>
      </c>
      <c r="Z12">
        <v>0.89500000000000002</v>
      </c>
      <c r="AB12" s="12" t="s">
        <v>347</v>
      </c>
      <c r="AC12" s="22">
        <v>0.95689999999999997</v>
      </c>
    </row>
    <row r="13" spans="1:29" ht="15.75" thickBot="1">
      <c r="A13" t="str">
        <f t="shared" si="0"/>
        <v/>
      </c>
      <c r="B13" t="s">
        <v>48</v>
      </c>
      <c r="C13" t="s">
        <v>48</v>
      </c>
      <c r="E13" t="s">
        <v>48</v>
      </c>
      <c r="F13">
        <f t="shared" si="1"/>
        <v>0.70130000000000003</v>
      </c>
      <c r="G13">
        <f t="shared" si="2"/>
        <v>0.77839999999999998</v>
      </c>
      <c r="H13" t="s">
        <v>48</v>
      </c>
      <c r="K13" t="s">
        <v>48</v>
      </c>
      <c r="L13">
        <v>0.67069999999999996</v>
      </c>
      <c r="M13" t="str">
        <f t="shared" si="3"/>
        <v/>
      </c>
      <c r="R13" t="s">
        <v>48</v>
      </c>
      <c r="S13">
        <v>0.70130000000000003</v>
      </c>
      <c r="V13" s="13" t="s">
        <v>389</v>
      </c>
      <c r="W13" s="23">
        <v>6</v>
      </c>
      <c r="Y13" t="s">
        <v>48</v>
      </c>
      <c r="Z13">
        <v>0.77839999999999998</v>
      </c>
      <c r="AB13" s="13" t="s">
        <v>401</v>
      </c>
      <c r="AC13" s="23">
        <v>6</v>
      </c>
    </row>
    <row r="14" spans="1:29">
      <c r="A14" t="str">
        <f t="shared" si="0"/>
        <v/>
      </c>
      <c r="B14" t="s">
        <v>49</v>
      </c>
      <c r="C14" t="s">
        <v>49</v>
      </c>
      <c r="E14" t="s">
        <v>49</v>
      </c>
      <c r="F14">
        <f t="shared" si="1"/>
        <v>0.85350000000000004</v>
      </c>
      <c r="G14">
        <f t="shared" si="2"/>
        <v>0.92120000000000002</v>
      </c>
      <c r="H14" t="s">
        <v>49</v>
      </c>
      <c r="K14" t="s">
        <v>49</v>
      </c>
      <c r="L14">
        <v>0.91710000000000003</v>
      </c>
      <c r="M14" t="str">
        <f t="shared" si="3"/>
        <v/>
      </c>
      <c r="R14" t="s">
        <v>49</v>
      </c>
      <c r="S14">
        <v>0.85350000000000004</v>
      </c>
      <c r="V14" s="12" t="s">
        <v>248</v>
      </c>
      <c r="W14" s="24">
        <v>0.93200000000000005</v>
      </c>
      <c r="Y14" t="s">
        <v>49</v>
      </c>
      <c r="Z14">
        <v>0.92120000000000002</v>
      </c>
      <c r="AB14" s="12" t="s">
        <v>360</v>
      </c>
      <c r="AC14" s="24">
        <v>0.95469999999999999</v>
      </c>
    </row>
    <row r="15" spans="1:29" ht="15.75" thickBot="1">
      <c r="A15" t="str">
        <f t="shared" si="0"/>
        <v/>
      </c>
      <c r="B15" t="s">
        <v>50</v>
      </c>
      <c r="C15" t="s">
        <v>50</v>
      </c>
      <c r="E15" t="s">
        <v>50</v>
      </c>
      <c r="F15">
        <f t="shared" si="1"/>
        <v>5.6000000000000001E-2</v>
      </c>
      <c r="G15">
        <f t="shared" si="2"/>
        <v>9.9900000000000003E-2</v>
      </c>
      <c r="H15" t="s">
        <v>50</v>
      </c>
      <c r="K15" t="s">
        <v>50</v>
      </c>
      <c r="L15">
        <v>0.1053</v>
      </c>
      <c r="M15" t="str">
        <f t="shared" si="3"/>
        <v/>
      </c>
      <c r="R15" t="s">
        <v>50</v>
      </c>
      <c r="S15">
        <v>5.6000000000000001E-2</v>
      </c>
      <c r="V15" s="13" t="s">
        <v>390</v>
      </c>
      <c r="W15" s="25">
        <v>7</v>
      </c>
      <c r="Y15" t="s">
        <v>50</v>
      </c>
      <c r="Z15">
        <v>9.9900000000000003E-2</v>
      </c>
      <c r="AB15" s="13" t="s">
        <v>407</v>
      </c>
      <c r="AC15" s="25">
        <v>7</v>
      </c>
    </row>
    <row r="16" spans="1:29">
      <c r="A16" t="str">
        <f t="shared" si="0"/>
        <v/>
      </c>
      <c r="B16" t="s">
        <v>51</v>
      </c>
      <c r="C16" t="s">
        <v>51</v>
      </c>
      <c r="E16" t="s">
        <v>51</v>
      </c>
      <c r="F16">
        <f t="shared" si="1"/>
        <v>0.23849999999999999</v>
      </c>
      <c r="G16">
        <f t="shared" si="2"/>
        <v>0.3871</v>
      </c>
      <c r="H16" t="s">
        <v>51</v>
      </c>
      <c r="K16" t="s">
        <v>51</v>
      </c>
      <c r="L16">
        <v>0.1275</v>
      </c>
      <c r="M16" t="str">
        <f t="shared" si="3"/>
        <v/>
      </c>
      <c r="R16" t="s">
        <v>51</v>
      </c>
      <c r="S16">
        <v>0.23849999999999999</v>
      </c>
      <c r="V16" s="12" t="s">
        <v>199</v>
      </c>
      <c r="W16" s="26">
        <v>0.93140000000000001</v>
      </c>
      <c r="Y16" t="s">
        <v>51</v>
      </c>
      <c r="Z16">
        <v>0.3871</v>
      </c>
      <c r="AB16" s="12" t="s">
        <v>122</v>
      </c>
      <c r="AC16" s="26">
        <v>0.9526</v>
      </c>
    </row>
    <row r="17" spans="1:29" ht="15.75" thickBot="1">
      <c r="A17" t="str">
        <f t="shared" si="0"/>
        <v/>
      </c>
      <c r="B17" t="s">
        <v>52</v>
      </c>
      <c r="C17" t="s">
        <v>52</v>
      </c>
      <c r="E17" t="s">
        <v>52</v>
      </c>
      <c r="F17">
        <f t="shared" si="1"/>
        <v>0.58499999999999996</v>
      </c>
      <c r="G17">
        <f t="shared" si="2"/>
        <v>0.35499999999999998</v>
      </c>
      <c r="H17" t="s">
        <v>52</v>
      </c>
      <c r="K17" t="s">
        <v>52</v>
      </c>
      <c r="L17">
        <v>0.73170000000000002</v>
      </c>
      <c r="M17" t="str">
        <f t="shared" si="3"/>
        <v/>
      </c>
      <c r="R17" t="s">
        <v>52</v>
      </c>
      <c r="S17">
        <v>0.58499999999999996</v>
      </c>
      <c r="V17" s="13" t="s">
        <v>391</v>
      </c>
      <c r="W17" s="27">
        <v>8</v>
      </c>
      <c r="Y17" t="s">
        <v>52</v>
      </c>
      <c r="Z17">
        <v>0.35499999999999998</v>
      </c>
      <c r="AB17" s="13" t="s">
        <v>405</v>
      </c>
      <c r="AC17" s="27">
        <v>8</v>
      </c>
    </row>
    <row r="18" spans="1:29">
      <c r="A18" t="str">
        <f t="shared" si="0"/>
        <v/>
      </c>
      <c r="B18" t="s">
        <v>53</v>
      </c>
      <c r="C18" t="s">
        <v>53</v>
      </c>
      <c r="E18" t="s">
        <v>53</v>
      </c>
      <c r="F18">
        <f t="shared" si="1"/>
        <v>0.75470000000000004</v>
      </c>
      <c r="G18">
        <f t="shared" si="2"/>
        <v>0.80449999999999999</v>
      </c>
      <c r="H18" t="s">
        <v>53</v>
      </c>
      <c r="K18" t="s">
        <v>53</v>
      </c>
      <c r="L18">
        <v>0.79600000000000004</v>
      </c>
      <c r="M18" t="str">
        <f t="shared" si="3"/>
        <v/>
      </c>
      <c r="R18" t="s">
        <v>53</v>
      </c>
      <c r="S18">
        <v>0.75470000000000004</v>
      </c>
      <c r="V18" s="12" t="s">
        <v>283</v>
      </c>
      <c r="W18" s="28">
        <v>0.93010000000000004</v>
      </c>
      <c r="Y18" t="s">
        <v>53</v>
      </c>
      <c r="Z18">
        <v>0.80449999999999999</v>
      </c>
      <c r="AB18" s="12" t="s">
        <v>149</v>
      </c>
      <c r="AC18" s="28">
        <v>0.94220000000000004</v>
      </c>
    </row>
    <row r="19" spans="1:29" ht="15.75" thickBot="1">
      <c r="A19" t="str">
        <f t="shared" si="0"/>
        <v/>
      </c>
      <c r="B19" t="s">
        <v>54</v>
      </c>
      <c r="C19" t="s">
        <v>54</v>
      </c>
      <c r="E19" t="s">
        <v>54</v>
      </c>
      <c r="F19">
        <f t="shared" si="1"/>
        <v>0.37019999999999997</v>
      </c>
      <c r="G19">
        <f t="shared" si="2"/>
        <v>0.47260000000000002</v>
      </c>
      <c r="H19" t="s">
        <v>54</v>
      </c>
      <c r="K19" t="s">
        <v>54</v>
      </c>
      <c r="L19">
        <v>0.28249999999999997</v>
      </c>
      <c r="M19" t="str">
        <f t="shared" si="3"/>
        <v/>
      </c>
      <c r="R19" t="s">
        <v>54</v>
      </c>
      <c r="S19">
        <v>0.37019999999999997</v>
      </c>
      <c r="V19" s="13" t="s">
        <v>392</v>
      </c>
      <c r="W19" s="29">
        <v>9</v>
      </c>
      <c r="Y19" t="s">
        <v>54</v>
      </c>
      <c r="Z19">
        <v>0.47260000000000002</v>
      </c>
      <c r="AB19" s="13" t="s">
        <v>385</v>
      </c>
      <c r="AC19" s="29">
        <v>9</v>
      </c>
    </row>
    <row r="20" spans="1:29">
      <c r="A20" t="str">
        <f t="shared" si="0"/>
        <v/>
      </c>
      <c r="B20" t="s">
        <v>55</v>
      </c>
      <c r="C20" t="s">
        <v>55</v>
      </c>
      <c r="E20" t="s">
        <v>55</v>
      </c>
      <c r="F20">
        <f t="shared" si="1"/>
        <v>0.41520000000000001</v>
      </c>
      <c r="G20">
        <f t="shared" si="2"/>
        <v>0.63800000000000001</v>
      </c>
      <c r="H20" t="s">
        <v>55</v>
      </c>
      <c r="K20" t="s">
        <v>55</v>
      </c>
      <c r="L20">
        <v>0.4647</v>
      </c>
      <c r="M20" t="str">
        <f t="shared" si="3"/>
        <v/>
      </c>
      <c r="R20" t="s">
        <v>55</v>
      </c>
      <c r="S20">
        <v>0.41520000000000001</v>
      </c>
      <c r="V20" s="12" t="s">
        <v>320</v>
      </c>
      <c r="W20" s="30">
        <v>0.92769999999999997</v>
      </c>
      <c r="Y20" t="s">
        <v>55</v>
      </c>
      <c r="Z20">
        <v>0.63800000000000001</v>
      </c>
      <c r="AB20" s="12" t="s">
        <v>156</v>
      </c>
      <c r="AC20" s="30">
        <v>0.93920000000000003</v>
      </c>
    </row>
    <row r="21" spans="1:29" ht="15.75" thickBot="1">
      <c r="A21" t="str">
        <f t="shared" si="0"/>
        <v/>
      </c>
      <c r="B21" t="s">
        <v>56</v>
      </c>
      <c r="C21" t="s">
        <v>56</v>
      </c>
      <c r="E21" t="s">
        <v>56</v>
      </c>
      <c r="F21">
        <f t="shared" si="1"/>
        <v>0.95109999999999995</v>
      </c>
      <c r="G21">
        <f t="shared" si="2"/>
        <v>0.97060000000000002</v>
      </c>
      <c r="H21" t="s">
        <v>56</v>
      </c>
      <c r="K21" t="s">
        <v>56</v>
      </c>
      <c r="L21">
        <v>0.9738</v>
      </c>
      <c r="M21" t="str">
        <f t="shared" si="3"/>
        <v/>
      </c>
      <c r="R21" t="s">
        <v>56</v>
      </c>
      <c r="S21">
        <v>0.95109999999999995</v>
      </c>
      <c r="V21" s="13" t="s">
        <v>393</v>
      </c>
      <c r="W21" s="31">
        <v>10</v>
      </c>
      <c r="Y21" t="s">
        <v>56</v>
      </c>
      <c r="Z21">
        <v>0.97060000000000002</v>
      </c>
      <c r="AB21" s="13" t="s">
        <v>386</v>
      </c>
      <c r="AC21" s="31">
        <v>10</v>
      </c>
    </row>
    <row r="22" spans="1:29">
      <c r="A22" t="str">
        <f t="shared" si="0"/>
        <v/>
      </c>
      <c r="B22" t="s">
        <v>57</v>
      </c>
      <c r="C22" t="s">
        <v>57</v>
      </c>
      <c r="E22" t="s">
        <v>57</v>
      </c>
      <c r="F22">
        <f t="shared" si="1"/>
        <v>0.62819999999999998</v>
      </c>
      <c r="G22">
        <f t="shared" si="2"/>
        <v>0.34200000000000003</v>
      </c>
      <c r="H22" t="s">
        <v>57</v>
      </c>
      <c r="K22" t="s">
        <v>57</v>
      </c>
      <c r="L22">
        <v>0.4143</v>
      </c>
      <c r="M22" t="str">
        <f t="shared" si="3"/>
        <v/>
      </c>
      <c r="R22" t="s">
        <v>57</v>
      </c>
      <c r="S22">
        <v>0.62819999999999998</v>
      </c>
      <c r="V22" s="12" t="s">
        <v>93</v>
      </c>
      <c r="W22" s="32">
        <v>0.91990000000000005</v>
      </c>
      <c r="Y22" t="s">
        <v>57</v>
      </c>
      <c r="Z22">
        <v>0.34200000000000003</v>
      </c>
      <c r="AB22" s="12" t="s">
        <v>377</v>
      </c>
      <c r="AC22" s="32">
        <v>0.93859999999999999</v>
      </c>
    </row>
    <row r="23" spans="1:29" ht="15.75" thickBot="1">
      <c r="A23" t="str">
        <f t="shared" si="0"/>
        <v/>
      </c>
      <c r="B23" t="s">
        <v>58</v>
      </c>
      <c r="C23" t="s">
        <v>58</v>
      </c>
      <c r="E23" t="s">
        <v>58</v>
      </c>
      <c r="F23">
        <f t="shared" si="1"/>
        <v>0.67420000000000002</v>
      </c>
      <c r="G23">
        <f t="shared" si="2"/>
        <v>0.71150000000000002</v>
      </c>
      <c r="H23" t="s">
        <v>58</v>
      </c>
      <c r="K23" t="s">
        <v>58</v>
      </c>
      <c r="L23">
        <v>0.57030000000000003</v>
      </c>
      <c r="M23" t="str">
        <f t="shared" si="3"/>
        <v/>
      </c>
      <c r="R23" t="s">
        <v>58</v>
      </c>
      <c r="S23">
        <v>0.67420000000000002</v>
      </c>
      <c r="V23" s="13" t="s">
        <v>394</v>
      </c>
      <c r="W23" s="33">
        <v>11</v>
      </c>
      <c r="Y23" t="s">
        <v>58</v>
      </c>
      <c r="Z23">
        <v>0.71150000000000002</v>
      </c>
      <c r="AB23" s="13" t="s">
        <v>402</v>
      </c>
      <c r="AC23" s="33">
        <v>11</v>
      </c>
    </row>
    <row r="24" spans="1:29">
      <c r="A24" t="str">
        <f t="shared" si="0"/>
        <v/>
      </c>
      <c r="B24" t="s">
        <v>59</v>
      </c>
      <c r="C24" t="s">
        <v>59</v>
      </c>
      <c r="E24" t="s">
        <v>59</v>
      </c>
      <c r="F24">
        <f t="shared" si="1"/>
        <v>0.33300000000000002</v>
      </c>
      <c r="G24">
        <f t="shared" si="2"/>
        <v>7.7399999999999997E-2</v>
      </c>
      <c r="H24" t="s">
        <v>59</v>
      </c>
      <c r="K24" t="s">
        <v>59</v>
      </c>
      <c r="L24">
        <v>0.15260000000000001</v>
      </c>
      <c r="M24" t="str">
        <f t="shared" si="3"/>
        <v/>
      </c>
      <c r="R24" t="s">
        <v>59</v>
      </c>
      <c r="S24">
        <v>0.33300000000000002</v>
      </c>
      <c r="V24" s="12" t="s">
        <v>40</v>
      </c>
      <c r="W24" s="34">
        <v>0.91920000000000002</v>
      </c>
      <c r="Y24" t="s">
        <v>59</v>
      </c>
      <c r="Z24">
        <v>7.7399999999999997E-2</v>
      </c>
      <c r="AB24" s="12" t="s">
        <v>40</v>
      </c>
      <c r="AC24" s="34">
        <v>0.9385</v>
      </c>
    </row>
    <row r="25" spans="1:29" ht="15.75" thickBot="1">
      <c r="A25" t="str">
        <f t="shared" si="0"/>
        <v/>
      </c>
      <c r="B25" t="s">
        <v>60</v>
      </c>
      <c r="C25" t="s">
        <v>60</v>
      </c>
      <c r="E25" t="s">
        <v>60</v>
      </c>
      <c r="F25">
        <f t="shared" si="1"/>
        <v>0.81940000000000002</v>
      </c>
      <c r="G25">
        <f t="shared" si="2"/>
        <v>0.77100000000000002</v>
      </c>
      <c r="H25" t="s">
        <v>60</v>
      </c>
      <c r="K25" t="s">
        <v>60</v>
      </c>
      <c r="L25">
        <v>0.92569999999999997</v>
      </c>
      <c r="M25" t="str">
        <f t="shared" si="3"/>
        <v/>
      </c>
      <c r="R25" t="s">
        <v>60</v>
      </c>
      <c r="S25">
        <v>0.81940000000000002</v>
      </c>
      <c r="V25" s="13" t="s">
        <v>395</v>
      </c>
      <c r="W25" s="35">
        <v>12</v>
      </c>
      <c r="Y25" t="s">
        <v>60</v>
      </c>
      <c r="Z25">
        <v>0.77100000000000002</v>
      </c>
      <c r="AB25" s="13" t="s">
        <v>395</v>
      </c>
      <c r="AC25" s="35">
        <v>12</v>
      </c>
    </row>
    <row r="26" spans="1:29">
      <c r="A26" t="str">
        <f t="shared" si="0"/>
        <v/>
      </c>
      <c r="B26" t="s">
        <v>61</v>
      </c>
      <c r="C26" t="s">
        <v>61</v>
      </c>
      <c r="E26" t="s">
        <v>61</v>
      </c>
      <c r="F26">
        <f t="shared" si="1"/>
        <v>0.54369999999999996</v>
      </c>
      <c r="G26">
        <f t="shared" si="2"/>
        <v>0.4778</v>
      </c>
      <c r="H26" t="s">
        <v>61</v>
      </c>
      <c r="K26" t="s">
        <v>61</v>
      </c>
      <c r="L26">
        <v>0.64359999999999995</v>
      </c>
      <c r="M26" t="str">
        <f t="shared" si="3"/>
        <v/>
      </c>
      <c r="R26" t="s">
        <v>61</v>
      </c>
      <c r="S26">
        <v>0.54369999999999996</v>
      </c>
      <c r="V26" s="12" t="s">
        <v>361</v>
      </c>
      <c r="W26" s="36">
        <v>0.91139999999999999</v>
      </c>
      <c r="Y26" t="s">
        <v>61</v>
      </c>
      <c r="Z26">
        <v>0.4778</v>
      </c>
      <c r="AB26" s="12" t="s">
        <v>95</v>
      </c>
      <c r="AC26" s="36">
        <v>0.92720000000000002</v>
      </c>
    </row>
    <row r="27" spans="1:29" ht="15.75" thickBot="1">
      <c r="A27" t="str">
        <f t="shared" si="0"/>
        <v/>
      </c>
      <c r="B27" t="s">
        <v>62</v>
      </c>
      <c r="C27" t="s">
        <v>62</v>
      </c>
      <c r="E27" t="s">
        <v>62</v>
      </c>
      <c r="F27">
        <f t="shared" si="1"/>
        <v>0.43919999999999998</v>
      </c>
      <c r="G27">
        <f t="shared" si="2"/>
        <v>0.1784</v>
      </c>
      <c r="H27" t="s">
        <v>62</v>
      </c>
      <c r="K27" t="s">
        <v>62</v>
      </c>
      <c r="L27">
        <v>0.1784</v>
      </c>
      <c r="M27" t="str">
        <f t="shared" si="3"/>
        <v/>
      </c>
      <c r="R27" t="s">
        <v>62</v>
      </c>
      <c r="S27">
        <v>0.43919999999999998</v>
      </c>
      <c r="V27" s="13" t="s">
        <v>396</v>
      </c>
      <c r="W27" s="37">
        <v>13</v>
      </c>
      <c r="Y27" t="s">
        <v>62</v>
      </c>
      <c r="Z27">
        <v>0.1784</v>
      </c>
      <c r="AB27" s="13" t="s">
        <v>407</v>
      </c>
      <c r="AC27" s="37">
        <v>13</v>
      </c>
    </row>
    <row r="28" spans="1:29">
      <c r="A28" t="str">
        <f t="shared" si="0"/>
        <v/>
      </c>
      <c r="B28" t="s">
        <v>63</v>
      </c>
      <c r="C28" t="s">
        <v>63</v>
      </c>
      <c r="E28" t="s">
        <v>63</v>
      </c>
      <c r="F28">
        <f t="shared" si="1"/>
        <v>0.71289999999999998</v>
      </c>
      <c r="G28">
        <f t="shared" si="2"/>
        <v>0.25159999999999999</v>
      </c>
      <c r="H28" t="s">
        <v>63</v>
      </c>
      <c r="K28" t="s">
        <v>63</v>
      </c>
      <c r="L28">
        <v>0.4219</v>
      </c>
      <c r="M28" t="str">
        <f t="shared" si="3"/>
        <v/>
      </c>
      <c r="R28" t="s">
        <v>63</v>
      </c>
      <c r="S28">
        <v>0.71289999999999998</v>
      </c>
      <c r="V28" s="12" t="s">
        <v>316</v>
      </c>
      <c r="W28" s="38">
        <v>0.91039999999999999</v>
      </c>
      <c r="Y28" t="s">
        <v>63</v>
      </c>
      <c r="Z28">
        <v>0.25159999999999999</v>
      </c>
      <c r="AB28" s="12" t="s">
        <v>339</v>
      </c>
      <c r="AC28" s="38">
        <v>0.92630000000000001</v>
      </c>
    </row>
    <row r="29" spans="1:29" ht="15.75" thickBot="1">
      <c r="A29" t="str">
        <f t="shared" si="0"/>
        <v/>
      </c>
      <c r="B29" t="s">
        <v>64</v>
      </c>
      <c r="C29" t="s">
        <v>64</v>
      </c>
      <c r="E29" t="s">
        <v>64</v>
      </c>
      <c r="F29">
        <f t="shared" si="1"/>
        <v>0.46879999999999999</v>
      </c>
      <c r="G29">
        <f t="shared" si="2"/>
        <v>0.61240000000000006</v>
      </c>
      <c r="H29" t="s">
        <v>64</v>
      </c>
      <c r="K29" t="s">
        <v>64</v>
      </c>
      <c r="L29">
        <v>0.75229999999999997</v>
      </c>
      <c r="M29" t="str">
        <f t="shared" si="3"/>
        <v/>
      </c>
      <c r="R29" t="s">
        <v>64</v>
      </c>
      <c r="S29">
        <v>0.46879999999999999</v>
      </c>
      <c r="V29" s="13" t="s">
        <v>397</v>
      </c>
      <c r="W29" s="39">
        <v>14</v>
      </c>
      <c r="Y29" t="s">
        <v>64</v>
      </c>
      <c r="Z29">
        <v>0.61240000000000006</v>
      </c>
      <c r="AB29" s="13" t="s">
        <v>417</v>
      </c>
      <c r="AC29" s="39">
        <v>14</v>
      </c>
    </row>
    <row r="30" spans="1:29">
      <c r="A30" t="str">
        <f t="shared" si="0"/>
        <v/>
      </c>
      <c r="B30" t="s">
        <v>65</v>
      </c>
      <c r="C30" t="s">
        <v>65</v>
      </c>
      <c r="E30" t="s">
        <v>65</v>
      </c>
      <c r="F30">
        <f t="shared" si="1"/>
        <v>0.54420000000000002</v>
      </c>
      <c r="G30">
        <f t="shared" si="2"/>
        <v>0.56799999999999995</v>
      </c>
      <c r="H30" t="s">
        <v>65</v>
      </c>
      <c r="K30" t="s">
        <v>65</v>
      </c>
      <c r="L30">
        <v>0.72330000000000005</v>
      </c>
      <c r="M30" t="str">
        <f t="shared" si="3"/>
        <v/>
      </c>
      <c r="R30" t="s">
        <v>65</v>
      </c>
      <c r="S30">
        <v>0.54420000000000002</v>
      </c>
      <c r="V30" s="12" t="s">
        <v>69</v>
      </c>
      <c r="W30" s="40">
        <v>0.90980000000000005</v>
      </c>
      <c r="Y30" t="s">
        <v>65</v>
      </c>
      <c r="Z30">
        <v>0.56799999999999995</v>
      </c>
      <c r="AB30" s="12" t="s">
        <v>325</v>
      </c>
      <c r="AC30" s="40">
        <v>0.92620000000000002</v>
      </c>
    </row>
    <row r="31" spans="1:29" ht="15.75" thickBot="1">
      <c r="A31" t="str">
        <f t="shared" si="0"/>
        <v/>
      </c>
      <c r="B31" t="s">
        <v>66</v>
      </c>
      <c r="C31" t="s">
        <v>66</v>
      </c>
      <c r="E31" t="s">
        <v>66</v>
      </c>
      <c r="F31">
        <f t="shared" si="1"/>
        <v>0.2878</v>
      </c>
      <c r="G31">
        <f t="shared" si="2"/>
        <v>0.22850000000000001</v>
      </c>
      <c r="H31" t="s">
        <v>66</v>
      </c>
      <c r="K31" t="s">
        <v>66</v>
      </c>
      <c r="L31">
        <v>0.22850000000000001</v>
      </c>
      <c r="M31" t="str">
        <f t="shared" si="3"/>
        <v/>
      </c>
      <c r="R31" t="s">
        <v>66</v>
      </c>
      <c r="S31">
        <v>0.2878</v>
      </c>
      <c r="V31" s="13" t="s">
        <v>392</v>
      </c>
      <c r="W31" s="41">
        <v>15</v>
      </c>
      <c r="Y31" t="s">
        <v>66</v>
      </c>
      <c r="Z31">
        <v>0.22850000000000001</v>
      </c>
      <c r="AB31" s="13" t="s">
        <v>403</v>
      </c>
      <c r="AC31" s="41">
        <v>15</v>
      </c>
    </row>
    <row r="32" spans="1:29">
      <c r="A32" t="str">
        <f t="shared" si="0"/>
        <v/>
      </c>
      <c r="B32" t="s">
        <v>67</v>
      </c>
      <c r="C32" t="s">
        <v>67</v>
      </c>
      <c r="E32" t="s">
        <v>67</v>
      </c>
      <c r="F32">
        <f t="shared" si="1"/>
        <v>0.78649999999999998</v>
      </c>
      <c r="G32">
        <f t="shared" si="2"/>
        <v>0.77159999999999995</v>
      </c>
      <c r="H32" t="s">
        <v>67</v>
      </c>
      <c r="K32" t="s">
        <v>67</v>
      </c>
      <c r="L32">
        <v>0.64319999999999999</v>
      </c>
      <c r="M32" t="str">
        <f t="shared" si="3"/>
        <v/>
      </c>
      <c r="R32" t="s">
        <v>67</v>
      </c>
      <c r="S32">
        <v>0.78649999999999998</v>
      </c>
      <c r="V32" s="632" t="s">
        <v>47</v>
      </c>
      <c r="W32" s="42">
        <v>0.90459999999999996</v>
      </c>
      <c r="Y32" t="s">
        <v>67</v>
      </c>
      <c r="Z32">
        <v>0.77159999999999995</v>
      </c>
      <c r="AB32" s="12" t="s">
        <v>248</v>
      </c>
      <c r="AC32" s="42">
        <v>0.9244</v>
      </c>
    </row>
    <row r="33" spans="1:29" ht="15.75" thickBot="1">
      <c r="A33" t="str">
        <f t="shared" si="0"/>
        <v/>
      </c>
      <c r="B33" t="s">
        <v>68</v>
      </c>
      <c r="C33" t="s">
        <v>68</v>
      </c>
      <c r="E33" t="s">
        <v>68</v>
      </c>
      <c r="F33">
        <f t="shared" si="1"/>
        <v>0.49559999999999998</v>
      </c>
      <c r="G33">
        <f t="shared" si="2"/>
        <v>0.66869999999999996</v>
      </c>
      <c r="H33" t="s">
        <v>68</v>
      </c>
      <c r="K33" t="s">
        <v>68</v>
      </c>
      <c r="L33">
        <v>0.36059999999999998</v>
      </c>
      <c r="M33" t="str">
        <f t="shared" si="3"/>
        <v/>
      </c>
      <c r="R33" t="s">
        <v>68</v>
      </c>
      <c r="S33">
        <v>0.49559999999999998</v>
      </c>
      <c r="V33" s="633"/>
      <c r="W33" s="43">
        <v>16</v>
      </c>
      <c r="Y33" t="s">
        <v>68</v>
      </c>
      <c r="Z33">
        <v>0.66869999999999996</v>
      </c>
      <c r="AB33" s="13" t="s">
        <v>390</v>
      </c>
      <c r="AC33" s="43">
        <v>16</v>
      </c>
    </row>
    <row r="34" spans="1:29">
      <c r="A34" t="str">
        <f t="shared" ref="A34:A65" si="4">IF(B34=E34,"","CHECK")</f>
        <v/>
      </c>
      <c r="B34" t="s">
        <v>69</v>
      </c>
      <c r="C34" t="s">
        <v>69</v>
      </c>
      <c r="E34" t="s">
        <v>69</v>
      </c>
      <c r="F34">
        <f t="shared" si="1"/>
        <v>0.90980000000000005</v>
      </c>
      <c r="G34">
        <f t="shared" si="2"/>
        <v>0.8679</v>
      </c>
      <c r="H34" t="s">
        <v>69</v>
      </c>
      <c r="K34" t="s">
        <v>69</v>
      </c>
      <c r="L34">
        <v>0.87509999999999999</v>
      </c>
      <c r="M34" t="str">
        <f t="shared" ref="M34:M65" si="5">IF(H34=K34,"","BAD")</f>
        <v/>
      </c>
      <c r="R34" t="s">
        <v>69</v>
      </c>
      <c r="S34">
        <v>0.90980000000000005</v>
      </c>
      <c r="V34" s="12" t="s">
        <v>369</v>
      </c>
      <c r="W34" s="44">
        <v>0.89880000000000004</v>
      </c>
      <c r="Y34" t="s">
        <v>69</v>
      </c>
      <c r="Z34">
        <v>0.8679</v>
      </c>
      <c r="AB34" s="12" t="s">
        <v>283</v>
      </c>
      <c r="AC34" s="44">
        <v>0.92320000000000002</v>
      </c>
    </row>
    <row r="35" spans="1:29" ht="15.75" thickBot="1">
      <c r="A35" t="str">
        <f t="shared" si="4"/>
        <v/>
      </c>
      <c r="B35" t="s">
        <v>70</v>
      </c>
      <c r="C35" t="s">
        <v>70</v>
      </c>
      <c r="E35" t="s">
        <v>70</v>
      </c>
      <c r="F35">
        <f t="shared" si="1"/>
        <v>0.35849999999999999</v>
      </c>
      <c r="G35">
        <f t="shared" si="2"/>
        <v>0.41670000000000001</v>
      </c>
      <c r="H35" t="s">
        <v>70</v>
      </c>
      <c r="K35" t="s">
        <v>70</v>
      </c>
      <c r="L35">
        <v>0.53639999999999999</v>
      </c>
      <c r="M35" t="str">
        <f t="shared" si="5"/>
        <v/>
      </c>
      <c r="R35" t="s">
        <v>70</v>
      </c>
      <c r="S35">
        <v>0.35849999999999999</v>
      </c>
      <c r="V35" s="13" t="s">
        <v>398</v>
      </c>
      <c r="W35" s="45">
        <v>17</v>
      </c>
      <c r="Y35" t="s">
        <v>70</v>
      </c>
      <c r="Z35">
        <v>0.41670000000000001</v>
      </c>
      <c r="AB35" s="13" t="s">
        <v>392</v>
      </c>
      <c r="AC35" s="45">
        <v>17</v>
      </c>
    </row>
    <row r="36" spans="1:29">
      <c r="A36" t="str">
        <f t="shared" si="4"/>
        <v/>
      </c>
      <c r="B36" t="s">
        <v>71</v>
      </c>
      <c r="C36" t="s">
        <v>71</v>
      </c>
      <c r="E36" t="s">
        <v>71</v>
      </c>
      <c r="F36">
        <f t="shared" si="1"/>
        <v>0.14749999999999999</v>
      </c>
      <c r="G36">
        <f t="shared" si="2"/>
        <v>0.13519999999999999</v>
      </c>
      <c r="H36" t="s">
        <v>71</v>
      </c>
      <c r="K36" t="s">
        <v>71</v>
      </c>
      <c r="L36">
        <v>0.13850000000000001</v>
      </c>
      <c r="M36" t="str">
        <f t="shared" si="5"/>
        <v/>
      </c>
      <c r="R36" t="s">
        <v>71</v>
      </c>
      <c r="S36">
        <v>0.14749999999999999</v>
      </c>
      <c r="V36" s="12" t="s">
        <v>91</v>
      </c>
      <c r="W36" s="46">
        <v>0.89570000000000005</v>
      </c>
      <c r="Y36" t="s">
        <v>71</v>
      </c>
      <c r="Z36">
        <v>0.13519999999999999</v>
      </c>
      <c r="AB36" s="12" t="s">
        <v>49</v>
      </c>
      <c r="AC36" s="46">
        <v>0.92120000000000002</v>
      </c>
    </row>
    <row r="37" spans="1:29" ht="15.75" thickBot="1">
      <c r="A37" t="str">
        <f t="shared" si="4"/>
        <v/>
      </c>
      <c r="B37" t="s">
        <v>72</v>
      </c>
      <c r="C37" t="s">
        <v>72</v>
      </c>
      <c r="E37" t="s">
        <v>72</v>
      </c>
      <c r="F37">
        <f t="shared" si="1"/>
        <v>0.51070000000000004</v>
      </c>
      <c r="G37">
        <f t="shared" si="2"/>
        <v>0.58530000000000004</v>
      </c>
      <c r="H37" t="s">
        <v>72</v>
      </c>
      <c r="K37" t="s">
        <v>72</v>
      </c>
      <c r="L37">
        <v>0.55779999999999996</v>
      </c>
      <c r="M37" t="str">
        <f t="shared" si="5"/>
        <v/>
      </c>
      <c r="R37" t="s">
        <v>72</v>
      </c>
      <c r="S37">
        <v>0.51070000000000004</v>
      </c>
      <c r="V37" s="13" t="s">
        <v>399</v>
      </c>
      <c r="W37" s="47">
        <v>18</v>
      </c>
      <c r="Y37" t="s">
        <v>72</v>
      </c>
      <c r="Z37">
        <v>0.58530000000000004</v>
      </c>
      <c r="AB37" s="13" t="s">
        <v>413</v>
      </c>
      <c r="AC37" s="47">
        <v>18</v>
      </c>
    </row>
    <row r="38" spans="1:29">
      <c r="A38" t="str">
        <f t="shared" si="4"/>
        <v/>
      </c>
      <c r="B38" t="s">
        <v>73</v>
      </c>
      <c r="C38" t="s">
        <v>73</v>
      </c>
      <c r="E38" t="s">
        <v>73</v>
      </c>
      <c r="F38">
        <f t="shared" si="1"/>
        <v>0.30199999999999999</v>
      </c>
      <c r="G38">
        <f t="shared" si="2"/>
        <v>0.26640000000000003</v>
      </c>
      <c r="H38" t="s">
        <v>73</v>
      </c>
      <c r="K38" t="s">
        <v>73</v>
      </c>
      <c r="L38">
        <v>0.26640000000000003</v>
      </c>
      <c r="M38" t="str">
        <f t="shared" si="5"/>
        <v/>
      </c>
      <c r="R38" t="s">
        <v>73</v>
      </c>
      <c r="S38">
        <v>0.30199999999999999</v>
      </c>
      <c r="V38" s="632" t="s">
        <v>270</v>
      </c>
      <c r="W38" s="48">
        <v>0.89170000000000005</v>
      </c>
      <c r="Y38" t="s">
        <v>73</v>
      </c>
      <c r="Z38">
        <v>0.26640000000000003</v>
      </c>
      <c r="AB38" s="632" t="s">
        <v>277</v>
      </c>
      <c r="AC38" s="48">
        <v>0.92010000000000003</v>
      </c>
    </row>
    <row r="39" spans="1:29" ht="15.75" thickBot="1">
      <c r="A39" t="str">
        <f t="shared" si="4"/>
        <v/>
      </c>
      <c r="B39" t="s">
        <v>74</v>
      </c>
      <c r="C39" t="s">
        <v>74</v>
      </c>
      <c r="E39" t="s">
        <v>74</v>
      </c>
      <c r="F39">
        <f t="shared" si="1"/>
        <v>0.2233</v>
      </c>
      <c r="G39">
        <f t="shared" si="2"/>
        <v>0.2445</v>
      </c>
      <c r="H39" t="s">
        <v>74</v>
      </c>
      <c r="K39" t="s">
        <v>74</v>
      </c>
      <c r="L39">
        <v>0.3589</v>
      </c>
      <c r="M39" t="str">
        <f t="shared" si="5"/>
        <v/>
      </c>
      <c r="R39" t="s">
        <v>74</v>
      </c>
      <c r="S39">
        <v>0.2233</v>
      </c>
      <c r="V39" s="633"/>
      <c r="W39" s="49">
        <v>19</v>
      </c>
      <c r="Y39" t="s">
        <v>74</v>
      </c>
      <c r="Z39">
        <v>0.2445</v>
      </c>
      <c r="AB39" s="633"/>
      <c r="AC39" s="49">
        <v>19</v>
      </c>
    </row>
    <row r="40" spans="1:29">
      <c r="A40" t="str">
        <f t="shared" si="4"/>
        <v/>
      </c>
      <c r="B40" t="s">
        <v>75</v>
      </c>
      <c r="C40" t="s">
        <v>75</v>
      </c>
      <c r="E40" t="s">
        <v>75</v>
      </c>
      <c r="F40">
        <f t="shared" si="1"/>
        <v>0.52859999999999996</v>
      </c>
      <c r="G40">
        <f t="shared" si="2"/>
        <v>0.69220000000000004</v>
      </c>
      <c r="H40" t="s">
        <v>75</v>
      </c>
      <c r="K40" t="s">
        <v>75</v>
      </c>
      <c r="L40">
        <v>0.60250000000000004</v>
      </c>
      <c r="M40" t="str">
        <f t="shared" si="5"/>
        <v/>
      </c>
      <c r="R40" t="s">
        <v>75</v>
      </c>
      <c r="S40">
        <v>0.52859999999999996</v>
      </c>
      <c r="V40" s="12" t="s">
        <v>133</v>
      </c>
      <c r="W40" s="50">
        <v>0.8911</v>
      </c>
      <c r="Y40" t="s">
        <v>75</v>
      </c>
      <c r="Z40">
        <v>0.69220000000000004</v>
      </c>
      <c r="AB40" s="12" t="s">
        <v>316</v>
      </c>
      <c r="AC40" s="50">
        <v>0.91769999999999996</v>
      </c>
    </row>
    <row r="41" spans="1:29" ht="15.75" thickBot="1">
      <c r="A41" t="str">
        <f t="shared" si="4"/>
        <v/>
      </c>
      <c r="B41" t="s">
        <v>76</v>
      </c>
      <c r="C41" t="s">
        <v>76</v>
      </c>
      <c r="E41" t="s">
        <v>76</v>
      </c>
      <c r="F41">
        <f t="shared" si="1"/>
        <v>0.43190000000000001</v>
      </c>
      <c r="G41">
        <f t="shared" si="2"/>
        <v>0.35880000000000001</v>
      </c>
      <c r="H41" t="s">
        <v>76</v>
      </c>
      <c r="K41" t="s">
        <v>76</v>
      </c>
      <c r="L41">
        <v>0.2626</v>
      </c>
      <c r="M41" t="str">
        <f t="shared" si="5"/>
        <v/>
      </c>
      <c r="R41" t="s">
        <v>76</v>
      </c>
      <c r="S41">
        <v>0.43190000000000001</v>
      </c>
      <c r="V41" s="13" t="s">
        <v>400</v>
      </c>
      <c r="W41" s="51">
        <v>20</v>
      </c>
      <c r="Y41" t="s">
        <v>76</v>
      </c>
      <c r="Z41">
        <v>0.35880000000000001</v>
      </c>
      <c r="AB41" s="13" t="s">
        <v>397</v>
      </c>
      <c r="AC41" s="51">
        <v>20</v>
      </c>
    </row>
    <row r="42" spans="1:29">
      <c r="A42" t="str">
        <f t="shared" si="4"/>
        <v/>
      </c>
      <c r="B42" t="s">
        <v>77</v>
      </c>
      <c r="C42" t="s">
        <v>77</v>
      </c>
      <c r="E42" t="s">
        <v>77</v>
      </c>
      <c r="F42">
        <f t="shared" si="1"/>
        <v>0.19639999999999999</v>
      </c>
      <c r="G42">
        <f t="shared" si="2"/>
        <v>0.46400000000000002</v>
      </c>
      <c r="H42" t="s">
        <v>77</v>
      </c>
      <c r="K42" t="s">
        <v>77</v>
      </c>
      <c r="L42">
        <v>0.46400000000000002</v>
      </c>
      <c r="M42" t="str">
        <f t="shared" si="5"/>
        <v/>
      </c>
      <c r="R42" t="s">
        <v>77</v>
      </c>
      <c r="S42">
        <v>0.19639999999999999</v>
      </c>
      <c r="V42" s="12" t="s">
        <v>347</v>
      </c>
      <c r="W42" s="52">
        <v>0.8911</v>
      </c>
      <c r="Y42" t="s">
        <v>77</v>
      </c>
      <c r="Z42">
        <v>0.46400000000000002</v>
      </c>
      <c r="AB42" s="12" t="s">
        <v>93</v>
      </c>
      <c r="AC42" s="52">
        <v>0.91739999999999999</v>
      </c>
    </row>
    <row r="43" spans="1:29" ht="15.75" thickBot="1">
      <c r="A43" t="str">
        <f t="shared" si="4"/>
        <v/>
      </c>
      <c r="B43" t="s">
        <v>78</v>
      </c>
      <c r="C43" t="s">
        <v>78</v>
      </c>
      <c r="E43" t="s">
        <v>78</v>
      </c>
      <c r="F43">
        <f t="shared" si="1"/>
        <v>0.1188</v>
      </c>
      <c r="G43">
        <f t="shared" si="2"/>
        <v>0.21890000000000001</v>
      </c>
      <c r="H43" t="s">
        <v>78</v>
      </c>
      <c r="K43" t="s">
        <v>78</v>
      </c>
      <c r="L43">
        <v>0.35210000000000002</v>
      </c>
      <c r="M43" t="str">
        <f t="shared" si="5"/>
        <v/>
      </c>
      <c r="R43" t="s">
        <v>78</v>
      </c>
      <c r="S43">
        <v>0.1188</v>
      </c>
      <c r="V43" s="13" t="s">
        <v>401</v>
      </c>
      <c r="W43" s="53">
        <v>21</v>
      </c>
      <c r="Y43" t="s">
        <v>78</v>
      </c>
      <c r="Z43">
        <v>0.21890000000000001</v>
      </c>
      <c r="AB43" s="13" t="s">
        <v>394</v>
      </c>
      <c r="AC43" s="53">
        <v>21</v>
      </c>
    </row>
    <row r="44" spans="1:29">
      <c r="A44" t="str">
        <f t="shared" si="4"/>
        <v/>
      </c>
      <c r="B44" t="s">
        <v>79</v>
      </c>
      <c r="C44" t="s">
        <v>79</v>
      </c>
      <c r="E44" t="s">
        <v>79</v>
      </c>
      <c r="F44">
        <f t="shared" si="1"/>
        <v>0.1237</v>
      </c>
      <c r="G44">
        <f t="shared" si="2"/>
        <v>9.5600000000000004E-2</v>
      </c>
      <c r="H44" t="s">
        <v>79</v>
      </c>
      <c r="K44" t="s">
        <v>79</v>
      </c>
      <c r="L44">
        <v>8.43E-2</v>
      </c>
      <c r="M44" t="str">
        <f t="shared" si="5"/>
        <v/>
      </c>
      <c r="R44" t="s">
        <v>79</v>
      </c>
      <c r="S44">
        <v>0.1237</v>
      </c>
      <c r="V44" s="12" t="s">
        <v>377</v>
      </c>
      <c r="W44" s="54">
        <v>0.88870000000000005</v>
      </c>
      <c r="Y44" t="s">
        <v>79</v>
      </c>
      <c r="Z44">
        <v>9.5600000000000004E-2</v>
      </c>
      <c r="AB44" s="12" t="s">
        <v>249</v>
      </c>
      <c r="AC44" s="54">
        <v>0.91700000000000004</v>
      </c>
    </row>
    <row r="45" spans="1:29" ht="15.75" thickBot="1">
      <c r="A45" t="str">
        <f t="shared" si="4"/>
        <v/>
      </c>
      <c r="B45" t="s">
        <v>80</v>
      </c>
      <c r="C45" t="s">
        <v>80</v>
      </c>
      <c r="E45" t="s">
        <v>80</v>
      </c>
      <c r="F45">
        <f t="shared" si="1"/>
        <v>0.22989999999999999</v>
      </c>
      <c r="G45">
        <f t="shared" si="2"/>
        <v>0.16500000000000001</v>
      </c>
      <c r="H45" t="s">
        <v>80</v>
      </c>
      <c r="K45" t="s">
        <v>80</v>
      </c>
      <c r="L45">
        <v>0.19350000000000001</v>
      </c>
      <c r="M45" t="str">
        <f t="shared" si="5"/>
        <v/>
      </c>
      <c r="R45" t="s">
        <v>80</v>
      </c>
      <c r="S45">
        <v>0.22989999999999999</v>
      </c>
      <c r="V45" s="13" t="s">
        <v>402</v>
      </c>
      <c r="W45" s="55">
        <v>22</v>
      </c>
      <c r="Y45" t="s">
        <v>80</v>
      </c>
      <c r="Z45">
        <v>0.16500000000000001</v>
      </c>
      <c r="AB45" s="13" t="s">
        <v>415</v>
      </c>
      <c r="AC45" s="55">
        <v>22</v>
      </c>
    </row>
    <row r="46" spans="1:29">
      <c r="A46" t="str">
        <f t="shared" si="4"/>
        <v>CHECK</v>
      </c>
      <c r="B46" t="s">
        <v>81</v>
      </c>
      <c r="C46" t="s">
        <v>81</v>
      </c>
      <c r="E46" t="s">
        <v>431</v>
      </c>
      <c r="F46">
        <f t="shared" si="1"/>
        <v>0.29509999999999997</v>
      </c>
      <c r="G46">
        <f t="shared" si="2"/>
        <v>0.33079999999999998</v>
      </c>
      <c r="H46" t="s">
        <v>81</v>
      </c>
      <c r="K46" t="s">
        <v>81</v>
      </c>
      <c r="L46">
        <v>0.16020000000000001</v>
      </c>
      <c r="M46" t="str">
        <f t="shared" si="5"/>
        <v/>
      </c>
      <c r="R46" t="s">
        <v>82</v>
      </c>
      <c r="S46">
        <v>0.16159999999999999</v>
      </c>
      <c r="V46" s="632" t="s">
        <v>105</v>
      </c>
      <c r="W46" s="56">
        <v>0.88770000000000004</v>
      </c>
      <c r="Y46" t="s">
        <v>82</v>
      </c>
      <c r="Z46">
        <v>8.3000000000000004E-2</v>
      </c>
      <c r="AB46" s="12" t="s">
        <v>352</v>
      </c>
      <c r="AC46" s="56">
        <v>0.91639999999999999</v>
      </c>
    </row>
    <row r="47" spans="1:29" ht="15.75" thickBot="1">
      <c r="A47" t="str">
        <f t="shared" si="4"/>
        <v/>
      </c>
      <c r="B47" t="s">
        <v>82</v>
      </c>
      <c r="C47" t="s">
        <v>82</v>
      </c>
      <c r="E47" t="s">
        <v>82</v>
      </c>
      <c r="F47">
        <f t="shared" ref="F47:F78" si="6">VLOOKUP(E47,R37:S445,2,FALSE)</f>
        <v>0.16159999999999999</v>
      </c>
      <c r="G47">
        <f t="shared" si="2"/>
        <v>8.3000000000000004E-2</v>
      </c>
      <c r="H47" t="s">
        <v>82</v>
      </c>
      <c r="K47" t="s">
        <v>82</v>
      </c>
      <c r="L47">
        <v>7.3200000000000001E-2</v>
      </c>
      <c r="M47" t="str">
        <f t="shared" si="5"/>
        <v/>
      </c>
      <c r="R47" t="s">
        <v>83</v>
      </c>
      <c r="S47">
        <v>0.2409</v>
      </c>
      <c r="V47" s="633"/>
      <c r="W47" s="57">
        <v>23</v>
      </c>
      <c r="Y47" t="s">
        <v>83</v>
      </c>
      <c r="Z47">
        <v>0.40770000000000001</v>
      </c>
      <c r="AB47" s="13" t="s">
        <v>418</v>
      </c>
      <c r="AC47" s="57">
        <v>23</v>
      </c>
    </row>
    <row r="48" spans="1:29">
      <c r="A48" t="str">
        <f t="shared" si="4"/>
        <v/>
      </c>
      <c r="B48" t="s">
        <v>83</v>
      </c>
      <c r="C48" t="s">
        <v>83</v>
      </c>
      <c r="E48" t="s">
        <v>83</v>
      </c>
      <c r="F48">
        <f t="shared" si="6"/>
        <v>0.2409</v>
      </c>
      <c r="G48">
        <f t="shared" si="2"/>
        <v>0.40770000000000001</v>
      </c>
      <c r="H48" t="s">
        <v>83</v>
      </c>
      <c r="K48" t="s">
        <v>83</v>
      </c>
      <c r="L48">
        <v>0.5141</v>
      </c>
      <c r="M48" t="str">
        <f t="shared" si="5"/>
        <v/>
      </c>
      <c r="R48" t="s">
        <v>84</v>
      </c>
      <c r="S48">
        <v>0.59379999999999999</v>
      </c>
      <c r="V48" s="12" t="s">
        <v>207</v>
      </c>
      <c r="W48" s="58">
        <v>0.8871</v>
      </c>
      <c r="Y48" t="s">
        <v>84</v>
      </c>
      <c r="Z48">
        <v>0.45450000000000002</v>
      </c>
      <c r="AB48" s="12" t="s">
        <v>163</v>
      </c>
      <c r="AC48" s="58">
        <v>0.9163</v>
      </c>
    </row>
    <row r="49" spans="1:29" ht="15.75" thickBot="1">
      <c r="A49" t="str">
        <f t="shared" si="4"/>
        <v/>
      </c>
      <c r="B49" t="s">
        <v>84</v>
      </c>
      <c r="C49" t="s">
        <v>84</v>
      </c>
      <c r="E49" t="s">
        <v>84</v>
      </c>
      <c r="F49">
        <f t="shared" si="6"/>
        <v>0.59379999999999999</v>
      </c>
      <c r="G49">
        <f>VLOOKUP(E49,Y31:Z447,2,FALSE)</f>
        <v>0.45450000000000002</v>
      </c>
      <c r="H49" t="s">
        <v>84</v>
      </c>
      <c r="K49" t="s">
        <v>84</v>
      </c>
      <c r="L49">
        <v>0.52659999999999996</v>
      </c>
      <c r="M49" t="str">
        <f t="shared" si="5"/>
        <v/>
      </c>
      <c r="R49" t="s">
        <v>85</v>
      </c>
      <c r="S49">
        <v>1.9199999999999998E-2</v>
      </c>
      <c r="V49" s="13" t="s">
        <v>400</v>
      </c>
      <c r="W49" s="59">
        <v>24</v>
      </c>
      <c r="Y49" t="s">
        <v>86</v>
      </c>
      <c r="Z49">
        <v>0.57099999999999995</v>
      </c>
      <c r="AB49" s="13" t="s">
        <v>398</v>
      </c>
      <c r="AC49" s="59">
        <v>24</v>
      </c>
    </row>
    <row r="50" spans="1:29">
      <c r="A50" t="str">
        <f t="shared" si="4"/>
        <v/>
      </c>
      <c r="B50" s="3" t="s">
        <v>85</v>
      </c>
      <c r="C50" t="s">
        <v>85</v>
      </c>
      <c r="D50" s="3"/>
      <c r="E50" s="3" t="s">
        <v>85</v>
      </c>
      <c r="F50">
        <f t="shared" si="6"/>
        <v>1.9199999999999998E-2</v>
      </c>
      <c r="G50">
        <v>0</v>
      </c>
      <c r="H50" s="3" t="s">
        <v>85</v>
      </c>
      <c r="I50" s="3"/>
      <c r="K50" t="s">
        <v>85</v>
      </c>
      <c r="L50">
        <v>1.9199999999999998E-2</v>
      </c>
      <c r="M50" t="str">
        <f t="shared" si="5"/>
        <v/>
      </c>
      <c r="R50" t="s">
        <v>86</v>
      </c>
      <c r="S50">
        <v>0.62790000000000001</v>
      </c>
      <c r="V50" s="12" t="s">
        <v>325</v>
      </c>
      <c r="W50" s="60">
        <v>0.8851</v>
      </c>
      <c r="Y50" t="s">
        <v>87</v>
      </c>
      <c r="Z50">
        <v>0.91279999999999994</v>
      </c>
      <c r="AB50" s="12" t="s">
        <v>185</v>
      </c>
      <c r="AC50" s="60">
        <v>0.91469999999999996</v>
      </c>
    </row>
    <row r="51" spans="1:29" ht="15.75" thickBot="1">
      <c r="A51" t="str">
        <f t="shared" si="4"/>
        <v/>
      </c>
      <c r="B51" t="s">
        <v>86</v>
      </c>
      <c r="C51" t="s">
        <v>86</v>
      </c>
      <c r="E51" t="s">
        <v>86</v>
      </c>
      <c r="F51">
        <f t="shared" si="6"/>
        <v>0.62790000000000001</v>
      </c>
      <c r="G51">
        <f>VLOOKUP(E51,Y33:Z449,2,FALSE)</f>
        <v>0.57099999999999995</v>
      </c>
      <c r="H51" t="s">
        <v>86</v>
      </c>
      <c r="K51" t="s">
        <v>86</v>
      </c>
      <c r="L51">
        <v>0.52739999999999998</v>
      </c>
      <c r="M51" t="str">
        <f t="shared" si="5"/>
        <v/>
      </c>
      <c r="R51" t="s">
        <v>87</v>
      </c>
      <c r="S51">
        <v>0.74180000000000001</v>
      </c>
      <c r="V51" s="13" t="s">
        <v>403</v>
      </c>
      <c r="W51" s="61">
        <v>25</v>
      </c>
      <c r="Y51" t="s">
        <v>88</v>
      </c>
      <c r="Z51">
        <v>0.52039999999999997</v>
      </c>
      <c r="AB51" s="13" t="s">
        <v>415</v>
      </c>
      <c r="AC51" s="61">
        <v>25</v>
      </c>
    </row>
    <row r="52" spans="1:29" ht="15.75" thickBot="1">
      <c r="A52" t="str">
        <f t="shared" si="4"/>
        <v/>
      </c>
      <c r="B52" t="s">
        <v>87</v>
      </c>
      <c r="C52" t="s">
        <v>87</v>
      </c>
      <c r="E52" t="s">
        <v>87</v>
      </c>
      <c r="F52">
        <f t="shared" si="6"/>
        <v>0.74180000000000001</v>
      </c>
      <c r="G52">
        <f>VLOOKUP(E52,Y34:Z450,2,FALSE)</f>
        <v>0.91279999999999994</v>
      </c>
      <c r="H52" t="s">
        <v>87</v>
      </c>
      <c r="K52" t="s">
        <v>87</v>
      </c>
      <c r="L52">
        <v>0.98119999999999996</v>
      </c>
      <c r="M52" t="str">
        <f t="shared" si="5"/>
        <v/>
      </c>
      <c r="R52" t="s">
        <v>88</v>
      </c>
      <c r="S52">
        <v>0.4602</v>
      </c>
      <c r="V52" s="10" t="s">
        <v>23</v>
      </c>
      <c r="W52" s="11" t="s">
        <v>383</v>
      </c>
      <c r="Y52" t="s">
        <v>89</v>
      </c>
      <c r="Z52">
        <v>0.39889999999999998</v>
      </c>
      <c r="AB52" s="10" t="s">
        <v>23</v>
      </c>
      <c r="AC52" s="11" t="s">
        <v>383</v>
      </c>
    </row>
    <row r="53" spans="1:29">
      <c r="A53" t="str">
        <f t="shared" si="4"/>
        <v/>
      </c>
      <c r="B53" t="s">
        <v>88</v>
      </c>
      <c r="C53" t="s">
        <v>88</v>
      </c>
      <c r="E53" t="s">
        <v>88</v>
      </c>
      <c r="F53">
        <f t="shared" si="6"/>
        <v>0.4602</v>
      </c>
      <c r="G53">
        <f>VLOOKUP(E53,Y35:Z451,2,FALSE)</f>
        <v>0.52039999999999997</v>
      </c>
      <c r="H53" t="s">
        <v>88</v>
      </c>
      <c r="K53" t="s">
        <v>88</v>
      </c>
      <c r="L53">
        <v>0.23830000000000001</v>
      </c>
      <c r="M53" t="str">
        <f t="shared" si="5"/>
        <v/>
      </c>
      <c r="R53" t="s">
        <v>89</v>
      </c>
      <c r="S53">
        <v>0.42899999999999999</v>
      </c>
      <c r="V53" s="12" t="s">
        <v>250</v>
      </c>
      <c r="W53" s="62">
        <v>0.88139999999999996</v>
      </c>
      <c r="Y53" t="s">
        <v>90</v>
      </c>
      <c r="Z53">
        <v>0.80600000000000005</v>
      </c>
      <c r="AB53" s="12" t="s">
        <v>87</v>
      </c>
      <c r="AC53" s="62">
        <v>0.91279999999999994</v>
      </c>
    </row>
    <row r="54" spans="1:29" ht="15.75" thickBot="1">
      <c r="A54" t="str">
        <f t="shared" si="4"/>
        <v/>
      </c>
      <c r="B54" t="s">
        <v>89</v>
      </c>
      <c r="C54" t="s">
        <v>89</v>
      </c>
      <c r="E54" t="s">
        <v>89</v>
      </c>
      <c r="F54">
        <f t="shared" si="6"/>
        <v>0.42899999999999999</v>
      </c>
      <c r="G54">
        <f>VLOOKUP(E54,Y36:Z452,2,FALSE)</f>
        <v>0.39889999999999998</v>
      </c>
      <c r="H54" t="s">
        <v>89</v>
      </c>
      <c r="K54" t="s">
        <v>89</v>
      </c>
      <c r="L54">
        <v>0.2472</v>
      </c>
      <c r="M54" t="str">
        <f t="shared" si="5"/>
        <v/>
      </c>
      <c r="R54" t="s">
        <v>90</v>
      </c>
      <c r="S54">
        <v>0.86060000000000003</v>
      </c>
      <c r="V54" s="13" t="s">
        <v>404</v>
      </c>
      <c r="W54" s="63">
        <v>26</v>
      </c>
      <c r="Y54" t="s">
        <v>431</v>
      </c>
      <c r="Z54">
        <v>0.33079999999999998</v>
      </c>
      <c r="AB54" s="13" t="s">
        <v>394</v>
      </c>
      <c r="AC54" s="63">
        <v>26</v>
      </c>
    </row>
    <row r="55" spans="1:29">
      <c r="A55" t="str">
        <f t="shared" si="4"/>
        <v/>
      </c>
      <c r="B55" t="s">
        <v>90</v>
      </c>
      <c r="C55" t="s">
        <v>90</v>
      </c>
      <c r="E55" t="s">
        <v>90</v>
      </c>
      <c r="F55">
        <f t="shared" si="6"/>
        <v>0.86060000000000003</v>
      </c>
      <c r="G55">
        <f>VLOOKUP(E55,Y37:Z453,2,FALSE)</f>
        <v>0.80600000000000005</v>
      </c>
      <c r="H55" t="s">
        <v>90</v>
      </c>
      <c r="K55" t="s">
        <v>90</v>
      </c>
      <c r="L55">
        <v>0.7</v>
      </c>
      <c r="M55" t="str">
        <f t="shared" si="5"/>
        <v/>
      </c>
      <c r="R55" t="s">
        <v>431</v>
      </c>
      <c r="S55">
        <v>0.29509999999999997</v>
      </c>
      <c r="V55" s="12" t="s">
        <v>264</v>
      </c>
      <c r="W55" s="64">
        <v>0.87880000000000003</v>
      </c>
      <c r="Y55" t="s">
        <v>91</v>
      </c>
      <c r="Z55">
        <v>0.96830000000000005</v>
      </c>
      <c r="AB55" s="12" t="s">
        <v>361</v>
      </c>
      <c r="AC55" s="64">
        <v>0.90869999999999995</v>
      </c>
    </row>
    <row r="56" spans="1:29" ht="15.75" thickBot="1">
      <c r="A56" t="str">
        <f t="shared" si="4"/>
        <v/>
      </c>
      <c r="B56" t="s">
        <v>91</v>
      </c>
      <c r="C56" t="s">
        <v>91</v>
      </c>
      <c r="E56" t="s">
        <v>91</v>
      </c>
      <c r="F56">
        <f t="shared" si="6"/>
        <v>0.89570000000000005</v>
      </c>
      <c r="G56">
        <f t="shared" ref="G56:G87" si="7">VLOOKUP(E56,Y55:Z454,2,FALSE)</f>
        <v>0.96830000000000005</v>
      </c>
      <c r="H56" t="s">
        <v>91</v>
      </c>
      <c r="K56" t="s">
        <v>91</v>
      </c>
      <c r="L56">
        <v>0.94369999999999998</v>
      </c>
      <c r="M56" t="str">
        <f t="shared" si="5"/>
        <v/>
      </c>
      <c r="R56" t="s">
        <v>91</v>
      </c>
      <c r="S56">
        <v>0.89570000000000005</v>
      </c>
      <c r="V56" s="13" t="s">
        <v>396</v>
      </c>
      <c r="W56" s="65">
        <v>27</v>
      </c>
      <c r="Y56" t="s">
        <v>92</v>
      </c>
      <c r="Z56">
        <v>0.83130000000000004</v>
      </c>
      <c r="AB56" s="13" t="s">
        <v>396</v>
      </c>
      <c r="AC56" s="65">
        <v>27</v>
      </c>
    </row>
    <row r="57" spans="1:29">
      <c r="A57" t="str">
        <f t="shared" si="4"/>
        <v/>
      </c>
      <c r="B57" t="s">
        <v>92</v>
      </c>
      <c r="C57" t="s">
        <v>92</v>
      </c>
      <c r="E57" t="s">
        <v>92</v>
      </c>
      <c r="F57">
        <f t="shared" si="6"/>
        <v>0.69410000000000005</v>
      </c>
      <c r="G57">
        <f t="shared" si="7"/>
        <v>0.83130000000000004</v>
      </c>
      <c r="H57" t="s">
        <v>92</v>
      </c>
      <c r="K57" t="s">
        <v>92</v>
      </c>
      <c r="L57">
        <v>0.4829</v>
      </c>
      <c r="M57" t="str">
        <f t="shared" si="5"/>
        <v/>
      </c>
      <c r="R57" t="s">
        <v>92</v>
      </c>
      <c r="S57">
        <v>0.69410000000000005</v>
      </c>
      <c r="V57" s="12" t="s">
        <v>122</v>
      </c>
      <c r="W57" s="66">
        <v>0.87839999999999996</v>
      </c>
      <c r="Y57" t="s">
        <v>93</v>
      </c>
      <c r="Z57">
        <v>0.91739999999999999</v>
      </c>
      <c r="AB57" s="12" t="s">
        <v>304</v>
      </c>
      <c r="AC57" s="66">
        <v>0.90759999999999996</v>
      </c>
    </row>
    <row r="58" spans="1:29" ht="15.75" thickBot="1">
      <c r="A58" t="str">
        <f t="shared" si="4"/>
        <v/>
      </c>
      <c r="B58" t="s">
        <v>93</v>
      </c>
      <c r="C58" t="s">
        <v>93</v>
      </c>
      <c r="E58" t="s">
        <v>93</v>
      </c>
      <c r="F58">
        <f t="shared" si="6"/>
        <v>0.91990000000000005</v>
      </c>
      <c r="G58">
        <f t="shared" si="7"/>
        <v>0.91739999999999999</v>
      </c>
      <c r="H58" t="s">
        <v>93</v>
      </c>
      <c r="K58" t="s">
        <v>93</v>
      </c>
      <c r="L58">
        <v>0.92530000000000001</v>
      </c>
      <c r="M58" t="str">
        <f t="shared" si="5"/>
        <v/>
      </c>
      <c r="R58" t="s">
        <v>93</v>
      </c>
      <c r="S58">
        <v>0.91990000000000005</v>
      </c>
      <c r="V58" s="13" t="s">
        <v>405</v>
      </c>
      <c r="W58" s="67">
        <v>28</v>
      </c>
      <c r="Y58" t="s">
        <v>94</v>
      </c>
      <c r="Z58">
        <v>0.24840000000000001</v>
      </c>
      <c r="AB58" s="13" t="s">
        <v>400</v>
      </c>
      <c r="AC58" s="67">
        <v>28</v>
      </c>
    </row>
    <row r="59" spans="1:29">
      <c r="A59" t="str">
        <f t="shared" si="4"/>
        <v/>
      </c>
      <c r="B59" t="s">
        <v>94</v>
      </c>
      <c r="C59" t="s">
        <v>94</v>
      </c>
      <c r="E59" t="s">
        <v>94</v>
      </c>
      <c r="F59">
        <f t="shared" si="6"/>
        <v>0.2535</v>
      </c>
      <c r="G59">
        <f t="shared" si="7"/>
        <v>0.24840000000000001</v>
      </c>
      <c r="H59" t="s">
        <v>94</v>
      </c>
      <c r="K59" t="s">
        <v>94</v>
      </c>
      <c r="L59">
        <v>0.21959999999999999</v>
      </c>
      <c r="M59" t="str">
        <f t="shared" si="5"/>
        <v/>
      </c>
      <c r="R59" t="s">
        <v>94</v>
      </c>
      <c r="S59">
        <v>0.2535</v>
      </c>
      <c r="V59" s="12" t="s">
        <v>253</v>
      </c>
      <c r="W59" s="68">
        <v>0.87709999999999999</v>
      </c>
      <c r="Y59" t="s">
        <v>95</v>
      </c>
      <c r="Z59">
        <v>0.92720000000000002</v>
      </c>
      <c r="AB59" s="12" t="s">
        <v>369</v>
      </c>
      <c r="AC59" s="68">
        <v>0.90359999999999996</v>
      </c>
    </row>
    <row r="60" spans="1:29" ht="15.75" thickBot="1">
      <c r="A60" t="str">
        <f t="shared" si="4"/>
        <v/>
      </c>
      <c r="B60" t="s">
        <v>95</v>
      </c>
      <c r="C60" t="s">
        <v>95</v>
      </c>
      <c r="E60" t="s">
        <v>95</v>
      </c>
      <c r="F60">
        <f t="shared" si="6"/>
        <v>0.87319999999999998</v>
      </c>
      <c r="G60">
        <f t="shared" si="7"/>
        <v>0.92720000000000002</v>
      </c>
      <c r="H60" t="s">
        <v>95</v>
      </c>
      <c r="K60" t="s">
        <v>95</v>
      </c>
      <c r="L60">
        <v>0.92159999999999997</v>
      </c>
      <c r="M60" t="str">
        <f t="shared" si="5"/>
        <v/>
      </c>
      <c r="R60" t="s">
        <v>95</v>
      </c>
      <c r="S60">
        <v>0.87319999999999998</v>
      </c>
      <c r="V60" s="13" t="s">
        <v>406</v>
      </c>
      <c r="W60" s="69">
        <v>29</v>
      </c>
      <c r="Y60" t="s">
        <v>96</v>
      </c>
      <c r="Z60">
        <v>0.68840000000000001</v>
      </c>
      <c r="AB60" s="13" t="s">
        <v>398</v>
      </c>
      <c r="AC60" s="69">
        <v>29</v>
      </c>
    </row>
    <row r="61" spans="1:29">
      <c r="A61" t="str">
        <f t="shared" si="4"/>
        <v/>
      </c>
      <c r="B61" t="s">
        <v>96</v>
      </c>
      <c r="C61" t="s">
        <v>96</v>
      </c>
      <c r="E61" t="s">
        <v>96</v>
      </c>
      <c r="F61">
        <f t="shared" si="6"/>
        <v>0.85089999999999999</v>
      </c>
      <c r="G61">
        <f t="shared" si="7"/>
        <v>0.68840000000000001</v>
      </c>
      <c r="H61" t="s">
        <v>96</v>
      </c>
      <c r="K61" t="s">
        <v>96</v>
      </c>
      <c r="L61">
        <v>0.72330000000000005</v>
      </c>
      <c r="M61" t="str">
        <f t="shared" si="5"/>
        <v/>
      </c>
      <c r="R61" t="s">
        <v>96</v>
      </c>
      <c r="S61">
        <v>0.85089999999999999</v>
      </c>
      <c r="V61" s="632" t="s">
        <v>194</v>
      </c>
      <c r="W61" s="70">
        <v>0.876</v>
      </c>
      <c r="Y61" t="s">
        <v>97</v>
      </c>
      <c r="Z61">
        <v>0.79859999999999998</v>
      </c>
      <c r="AB61" s="12" t="s">
        <v>264</v>
      </c>
      <c r="AC61" s="70">
        <v>0.90269999999999995</v>
      </c>
    </row>
    <row r="62" spans="1:29" ht="15.75" thickBot="1">
      <c r="A62" t="str">
        <f t="shared" si="4"/>
        <v/>
      </c>
      <c r="B62" t="s">
        <v>97</v>
      </c>
      <c r="C62" t="s">
        <v>97</v>
      </c>
      <c r="E62" t="s">
        <v>97</v>
      </c>
      <c r="F62">
        <f t="shared" si="6"/>
        <v>0.62839999999999996</v>
      </c>
      <c r="G62">
        <f t="shared" si="7"/>
        <v>0.79859999999999998</v>
      </c>
      <c r="H62" t="s">
        <v>97</v>
      </c>
      <c r="K62" t="s">
        <v>97</v>
      </c>
      <c r="L62">
        <v>0.71419999999999995</v>
      </c>
      <c r="M62" t="str">
        <f t="shared" si="5"/>
        <v/>
      </c>
      <c r="R62" t="s">
        <v>97</v>
      </c>
      <c r="S62">
        <v>0.62839999999999996</v>
      </c>
      <c r="V62" s="633"/>
      <c r="W62" s="71">
        <v>30</v>
      </c>
      <c r="Y62" t="s">
        <v>98</v>
      </c>
      <c r="Z62">
        <v>0.50190000000000001</v>
      </c>
      <c r="AB62" s="13" t="s">
        <v>396</v>
      </c>
      <c r="AC62" s="71">
        <v>30</v>
      </c>
    </row>
    <row r="63" spans="1:29">
      <c r="A63" t="str">
        <f t="shared" si="4"/>
        <v/>
      </c>
      <c r="B63" t="s">
        <v>98</v>
      </c>
      <c r="C63" t="s">
        <v>98</v>
      </c>
      <c r="E63" t="s">
        <v>98</v>
      </c>
      <c r="F63">
        <f t="shared" si="6"/>
        <v>0.24510000000000001</v>
      </c>
      <c r="G63">
        <f t="shared" si="7"/>
        <v>0.50190000000000001</v>
      </c>
      <c r="H63" t="s">
        <v>98</v>
      </c>
      <c r="K63" t="s">
        <v>98</v>
      </c>
      <c r="L63">
        <v>0.22750000000000001</v>
      </c>
      <c r="M63" t="str">
        <f t="shared" si="5"/>
        <v/>
      </c>
      <c r="R63" t="s">
        <v>98</v>
      </c>
      <c r="S63">
        <v>0.24510000000000001</v>
      </c>
      <c r="V63" s="12" t="s">
        <v>304</v>
      </c>
      <c r="W63" s="72">
        <v>0.87329999999999997</v>
      </c>
      <c r="Y63" t="s">
        <v>99</v>
      </c>
      <c r="Z63">
        <v>8.3799999999999999E-2</v>
      </c>
      <c r="AB63" s="632" t="s">
        <v>47</v>
      </c>
      <c r="AC63" s="72">
        <v>0.89500000000000002</v>
      </c>
    </row>
    <row r="64" spans="1:29" ht="15.75" thickBot="1">
      <c r="A64" t="str">
        <f t="shared" si="4"/>
        <v/>
      </c>
      <c r="B64" t="s">
        <v>99</v>
      </c>
      <c r="C64" t="s">
        <v>99</v>
      </c>
      <c r="E64" t="s">
        <v>99</v>
      </c>
      <c r="F64">
        <f t="shared" si="6"/>
        <v>4.3400000000000001E-2</v>
      </c>
      <c r="G64">
        <f t="shared" si="7"/>
        <v>8.3799999999999999E-2</v>
      </c>
      <c r="H64" t="s">
        <v>99</v>
      </c>
      <c r="K64" t="s">
        <v>99</v>
      </c>
      <c r="L64">
        <v>3.0599999999999999E-2</v>
      </c>
      <c r="M64" t="str">
        <f t="shared" si="5"/>
        <v/>
      </c>
      <c r="R64" t="s">
        <v>99</v>
      </c>
      <c r="S64">
        <v>4.3400000000000001E-2</v>
      </c>
      <c r="V64" s="13" t="s">
        <v>400</v>
      </c>
      <c r="W64" s="73">
        <v>31</v>
      </c>
      <c r="Y64" t="s">
        <v>100</v>
      </c>
      <c r="Z64">
        <v>0.15740000000000001</v>
      </c>
      <c r="AB64" s="633"/>
      <c r="AC64" s="73">
        <v>31</v>
      </c>
    </row>
    <row r="65" spans="1:29">
      <c r="A65" t="str">
        <f t="shared" si="4"/>
        <v/>
      </c>
      <c r="B65" t="s">
        <v>100</v>
      </c>
      <c r="C65" t="s">
        <v>100</v>
      </c>
      <c r="E65" t="s">
        <v>100</v>
      </c>
      <c r="F65">
        <f t="shared" si="6"/>
        <v>5.9799999999999999E-2</v>
      </c>
      <c r="G65">
        <f t="shared" si="7"/>
        <v>0.15740000000000001</v>
      </c>
      <c r="H65" t="s">
        <v>100</v>
      </c>
      <c r="K65" t="s">
        <v>100</v>
      </c>
      <c r="L65">
        <v>0.1087</v>
      </c>
      <c r="M65" t="str">
        <f t="shared" si="5"/>
        <v/>
      </c>
      <c r="R65" t="s">
        <v>100</v>
      </c>
      <c r="S65">
        <v>5.9799999999999999E-2</v>
      </c>
      <c r="V65" s="12" t="s">
        <v>95</v>
      </c>
      <c r="W65" s="74">
        <v>0.87319999999999998</v>
      </c>
      <c r="Y65" t="s">
        <v>101</v>
      </c>
      <c r="Z65">
        <v>0.52329999999999999</v>
      </c>
      <c r="AB65" s="12" t="s">
        <v>118</v>
      </c>
      <c r="AC65" s="74">
        <v>0.89429999999999998</v>
      </c>
    </row>
    <row r="66" spans="1:29" ht="15.75" thickBot="1">
      <c r="A66" t="str">
        <f t="shared" ref="A66:A97" si="8">IF(B66=E66,"","CHECK")</f>
        <v/>
      </c>
      <c r="B66" t="s">
        <v>101</v>
      </c>
      <c r="C66" t="s">
        <v>101</v>
      </c>
      <c r="E66" t="s">
        <v>101</v>
      </c>
      <c r="F66">
        <f t="shared" si="6"/>
        <v>0.65390000000000004</v>
      </c>
      <c r="G66">
        <f t="shared" si="7"/>
        <v>0.52329999999999999</v>
      </c>
      <c r="H66" t="s">
        <v>101</v>
      </c>
      <c r="K66" t="s">
        <v>101</v>
      </c>
      <c r="L66">
        <v>0.8982</v>
      </c>
      <c r="M66" t="str">
        <f t="shared" ref="M66:M97" si="9">IF(H66=K66,"","BAD")</f>
        <v/>
      </c>
      <c r="R66" t="s">
        <v>101</v>
      </c>
      <c r="S66">
        <v>0.65390000000000004</v>
      </c>
      <c r="V66" s="13" t="s">
        <v>407</v>
      </c>
      <c r="W66" s="75">
        <v>32</v>
      </c>
      <c r="Y66" t="s">
        <v>102</v>
      </c>
      <c r="Z66">
        <v>0.45639999999999997</v>
      </c>
      <c r="AB66" s="13" t="s">
        <v>411</v>
      </c>
      <c r="AC66" s="75">
        <v>32</v>
      </c>
    </row>
    <row r="67" spans="1:29">
      <c r="A67" t="str">
        <f t="shared" si="8"/>
        <v/>
      </c>
      <c r="B67" t="s">
        <v>102</v>
      </c>
      <c r="C67" t="s">
        <v>102</v>
      </c>
      <c r="E67" t="s">
        <v>102</v>
      </c>
      <c r="F67">
        <f t="shared" si="6"/>
        <v>0.4914</v>
      </c>
      <c r="G67">
        <f t="shared" si="7"/>
        <v>0.45639999999999997</v>
      </c>
      <c r="H67" t="s">
        <v>102</v>
      </c>
      <c r="K67" t="s">
        <v>102</v>
      </c>
      <c r="L67">
        <v>0.45639999999999997</v>
      </c>
      <c r="M67" t="str">
        <f t="shared" si="9"/>
        <v/>
      </c>
      <c r="R67" t="s">
        <v>102</v>
      </c>
      <c r="S67">
        <v>0.4914</v>
      </c>
      <c r="V67" s="12" t="s">
        <v>163</v>
      </c>
      <c r="W67" s="76">
        <v>0.87290000000000001</v>
      </c>
      <c r="Y67" t="s">
        <v>103</v>
      </c>
      <c r="Z67">
        <v>0.83379999999999999</v>
      </c>
      <c r="AB67" s="12" t="s">
        <v>273</v>
      </c>
      <c r="AC67" s="76">
        <v>0.89229999999999998</v>
      </c>
    </row>
    <row r="68" spans="1:29" ht="15.75" thickBot="1">
      <c r="A68" t="str">
        <f t="shared" si="8"/>
        <v/>
      </c>
      <c r="B68" t="s">
        <v>103</v>
      </c>
      <c r="C68" t="s">
        <v>103</v>
      </c>
      <c r="E68" t="s">
        <v>103</v>
      </c>
      <c r="F68">
        <f t="shared" si="6"/>
        <v>0.73760000000000003</v>
      </c>
      <c r="G68">
        <f t="shared" si="7"/>
        <v>0.83379999999999999</v>
      </c>
      <c r="H68" t="s">
        <v>103</v>
      </c>
      <c r="K68" t="s">
        <v>103</v>
      </c>
      <c r="L68">
        <v>0.87090000000000001</v>
      </c>
      <c r="M68" t="str">
        <f t="shared" si="9"/>
        <v/>
      </c>
      <c r="R68" t="s">
        <v>103</v>
      </c>
      <c r="S68">
        <v>0.73760000000000003</v>
      </c>
      <c r="V68" s="13" t="s">
        <v>398</v>
      </c>
      <c r="W68" s="77">
        <v>33</v>
      </c>
      <c r="Y68" t="s">
        <v>104</v>
      </c>
      <c r="Z68">
        <v>0.42880000000000001</v>
      </c>
      <c r="AB68" s="13" t="s">
        <v>416</v>
      </c>
      <c r="AC68" s="77">
        <v>33</v>
      </c>
    </row>
    <row r="69" spans="1:29">
      <c r="A69" t="str">
        <f t="shared" si="8"/>
        <v/>
      </c>
      <c r="B69" t="s">
        <v>104</v>
      </c>
      <c r="C69" t="s">
        <v>104</v>
      </c>
      <c r="E69" t="s">
        <v>104</v>
      </c>
      <c r="F69">
        <f t="shared" si="6"/>
        <v>0.61050000000000004</v>
      </c>
      <c r="G69">
        <f t="shared" si="7"/>
        <v>0.42880000000000001</v>
      </c>
      <c r="H69" t="s">
        <v>104</v>
      </c>
      <c r="K69" t="s">
        <v>104</v>
      </c>
      <c r="L69">
        <v>0.58160000000000001</v>
      </c>
      <c r="M69" t="str">
        <f t="shared" si="9"/>
        <v/>
      </c>
      <c r="R69" t="s">
        <v>104</v>
      </c>
      <c r="S69">
        <v>0.61050000000000004</v>
      </c>
      <c r="V69" s="632" t="s">
        <v>379</v>
      </c>
      <c r="W69" s="78">
        <v>0.86839999999999995</v>
      </c>
      <c r="Y69" t="s">
        <v>105</v>
      </c>
      <c r="Z69">
        <v>0.83809999999999996</v>
      </c>
      <c r="AB69" s="12" t="s">
        <v>358</v>
      </c>
      <c r="AC69" s="78">
        <v>0.89129999999999998</v>
      </c>
    </row>
    <row r="70" spans="1:29" ht="15.75" thickBot="1">
      <c r="A70" t="str">
        <f t="shared" si="8"/>
        <v/>
      </c>
      <c r="B70" t="s">
        <v>105</v>
      </c>
      <c r="C70" t="s">
        <v>105</v>
      </c>
      <c r="E70" t="s">
        <v>105</v>
      </c>
      <c r="F70">
        <f t="shared" si="6"/>
        <v>0.88770000000000004</v>
      </c>
      <c r="G70">
        <f t="shared" si="7"/>
        <v>0.83809999999999996</v>
      </c>
      <c r="H70" t="s">
        <v>105</v>
      </c>
      <c r="K70" t="s">
        <v>105</v>
      </c>
      <c r="L70">
        <v>0.72209999999999996</v>
      </c>
      <c r="M70" t="str">
        <f t="shared" si="9"/>
        <v/>
      </c>
      <c r="R70" t="s">
        <v>105</v>
      </c>
      <c r="S70">
        <v>0.88770000000000004</v>
      </c>
      <c r="V70" s="633"/>
      <c r="W70" s="79">
        <v>34</v>
      </c>
      <c r="Y70" t="s">
        <v>106</v>
      </c>
      <c r="Z70">
        <v>0.7883</v>
      </c>
      <c r="AB70" s="13" t="s">
        <v>419</v>
      </c>
      <c r="AC70" s="79">
        <v>34</v>
      </c>
    </row>
    <row r="71" spans="1:29">
      <c r="A71" t="str">
        <f t="shared" si="8"/>
        <v/>
      </c>
      <c r="B71" t="s">
        <v>106</v>
      </c>
      <c r="C71" t="s">
        <v>106</v>
      </c>
      <c r="E71" t="s">
        <v>106</v>
      </c>
      <c r="F71">
        <f t="shared" si="6"/>
        <v>0.52890000000000004</v>
      </c>
      <c r="G71">
        <f t="shared" si="7"/>
        <v>0.7883</v>
      </c>
      <c r="H71" t="s">
        <v>106</v>
      </c>
      <c r="K71" t="s">
        <v>106</v>
      </c>
      <c r="L71">
        <v>0.55840000000000001</v>
      </c>
      <c r="M71" t="str">
        <f t="shared" si="9"/>
        <v/>
      </c>
      <c r="R71" t="s">
        <v>106</v>
      </c>
      <c r="S71">
        <v>0.52890000000000004</v>
      </c>
      <c r="V71" s="12" t="s">
        <v>90</v>
      </c>
      <c r="W71" s="80">
        <v>0.86060000000000003</v>
      </c>
      <c r="Y71" t="s">
        <v>107</v>
      </c>
      <c r="Z71">
        <v>0.4904</v>
      </c>
      <c r="AB71" s="12" t="s">
        <v>320</v>
      </c>
      <c r="AC71" s="80">
        <v>0.89049999999999996</v>
      </c>
    </row>
    <row r="72" spans="1:29" ht="15.75" thickBot="1">
      <c r="A72" t="str">
        <f t="shared" si="8"/>
        <v/>
      </c>
      <c r="B72" t="s">
        <v>107</v>
      </c>
      <c r="C72" t="s">
        <v>107</v>
      </c>
      <c r="E72" t="s">
        <v>107</v>
      </c>
      <c r="F72">
        <f t="shared" si="6"/>
        <v>0.43480000000000002</v>
      </c>
      <c r="G72">
        <f t="shared" si="7"/>
        <v>0.4904</v>
      </c>
      <c r="H72" t="s">
        <v>107</v>
      </c>
      <c r="K72" t="s">
        <v>107</v>
      </c>
      <c r="L72">
        <v>0.57350000000000001</v>
      </c>
      <c r="M72" t="str">
        <f t="shared" si="9"/>
        <v/>
      </c>
      <c r="R72" t="s">
        <v>107</v>
      </c>
      <c r="S72">
        <v>0.43480000000000002</v>
      </c>
      <c r="V72" s="13" t="s">
        <v>408</v>
      </c>
      <c r="W72" s="81">
        <v>35</v>
      </c>
      <c r="Y72" t="s">
        <v>108</v>
      </c>
      <c r="Z72">
        <v>0.62790000000000001</v>
      </c>
      <c r="AB72" s="13" t="s">
        <v>393</v>
      </c>
      <c r="AC72" s="81">
        <v>35</v>
      </c>
    </row>
    <row r="73" spans="1:29">
      <c r="A73" t="str">
        <f t="shared" si="8"/>
        <v/>
      </c>
      <c r="B73" t="s">
        <v>108</v>
      </c>
      <c r="C73" t="s">
        <v>108</v>
      </c>
      <c r="E73" t="s">
        <v>108</v>
      </c>
      <c r="F73">
        <f t="shared" si="6"/>
        <v>0.51859999999999995</v>
      </c>
      <c r="G73">
        <f t="shared" si="7"/>
        <v>0.62790000000000001</v>
      </c>
      <c r="H73" t="s">
        <v>108</v>
      </c>
      <c r="K73" t="s">
        <v>108</v>
      </c>
      <c r="L73">
        <v>0.45300000000000001</v>
      </c>
      <c r="M73" t="str">
        <f t="shared" si="9"/>
        <v/>
      </c>
      <c r="R73" t="s">
        <v>108</v>
      </c>
      <c r="S73">
        <v>0.51859999999999995</v>
      </c>
      <c r="V73" s="632" t="s">
        <v>409</v>
      </c>
      <c r="W73" s="82">
        <v>0.8579</v>
      </c>
      <c r="Y73" t="s">
        <v>109</v>
      </c>
      <c r="Z73">
        <v>0.1953</v>
      </c>
      <c r="AB73" s="632" t="s">
        <v>181</v>
      </c>
      <c r="AC73" s="82">
        <v>0.89039999999999997</v>
      </c>
    </row>
    <row r="74" spans="1:29" ht="15.75" thickBot="1">
      <c r="A74" t="str">
        <f t="shared" si="8"/>
        <v/>
      </c>
      <c r="B74" t="s">
        <v>109</v>
      </c>
      <c r="C74" t="s">
        <v>109</v>
      </c>
      <c r="E74" t="s">
        <v>109</v>
      </c>
      <c r="F74">
        <f t="shared" si="6"/>
        <v>0.17430000000000001</v>
      </c>
      <c r="G74">
        <f t="shared" si="7"/>
        <v>0.1953</v>
      </c>
      <c r="H74" t="s">
        <v>109</v>
      </c>
      <c r="K74" t="s">
        <v>109</v>
      </c>
      <c r="L74">
        <v>0.34420000000000001</v>
      </c>
      <c r="M74" t="str">
        <f t="shared" si="9"/>
        <v/>
      </c>
      <c r="R74" t="s">
        <v>109</v>
      </c>
      <c r="S74">
        <v>0.17430000000000001</v>
      </c>
      <c r="V74" s="633"/>
      <c r="W74" s="83">
        <v>36</v>
      </c>
      <c r="Y74" t="s">
        <v>110</v>
      </c>
      <c r="Z74">
        <v>0.4577</v>
      </c>
      <c r="AB74" s="633"/>
      <c r="AC74" s="83">
        <v>36</v>
      </c>
    </row>
    <row r="75" spans="1:29">
      <c r="A75" t="str">
        <f t="shared" si="8"/>
        <v/>
      </c>
      <c r="B75" t="s">
        <v>110</v>
      </c>
      <c r="C75" t="s">
        <v>110</v>
      </c>
      <c r="E75" t="s">
        <v>110</v>
      </c>
      <c r="F75">
        <f t="shared" si="6"/>
        <v>0.52129999999999999</v>
      </c>
      <c r="G75">
        <f t="shared" si="7"/>
        <v>0.4577</v>
      </c>
      <c r="H75" t="s">
        <v>110</v>
      </c>
      <c r="K75" t="s">
        <v>110</v>
      </c>
      <c r="L75">
        <v>0.75270000000000004</v>
      </c>
      <c r="M75" t="str">
        <f t="shared" si="9"/>
        <v/>
      </c>
      <c r="R75" t="s">
        <v>110</v>
      </c>
      <c r="S75">
        <v>0.52129999999999999</v>
      </c>
      <c r="V75" s="12" t="s">
        <v>129</v>
      </c>
      <c r="W75" s="84">
        <v>0.85780000000000001</v>
      </c>
      <c r="Y75" t="s">
        <v>111</v>
      </c>
      <c r="Z75">
        <v>0.2626</v>
      </c>
      <c r="AB75" s="12" t="s">
        <v>200</v>
      </c>
      <c r="AC75" s="84">
        <v>0.88449999999999995</v>
      </c>
    </row>
    <row r="76" spans="1:29" ht="15.75" thickBot="1">
      <c r="A76" t="str">
        <f t="shared" si="8"/>
        <v/>
      </c>
      <c r="B76" t="s">
        <v>111</v>
      </c>
      <c r="C76" t="s">
        <v>111</v>
      </c>
      <c r="E76" t="s">
        <v>111</v>
      </c>
      <c r="F76">
        <f t="shared" si="6"/>
        <v>0.1588</v>
      </c>
      <c r="G76">
        <f t="shared" si="7"/>
        <v>0.2626</v>
      </c>
      <c r="H76" t="s">
        <v>111</v>
      </c>
      <c r="K76" t="s">
        <v>111</v>
      </c>
      <c r="L76">
        <v>0.2656</v>
      </c>
      <c r="M76" t="str">
        <f t="shared" si="9"/>
        <v/>
      </c>
      <c r="R76" t="s">
        <v>111</v>
      </c>
      <c r="S76">
        <v>0.1588</v>
      </c>
      <c r="V76" s="13" t="s">
        <v>410</v>
      </c>
      <c r="W76" s="85">
        <v>37</v>
      </c>
      <c r="Y76" t="s">
        <v>112</v>
      </c>
      <c r="Z76">
        <v>0.6341</v>
      </c>
      <c r="AB76" s="13" t="s">
        <v>423</v>
      </c>
      <c r="AC76" s="85">
        <v>37</v>
      </c>
    </row>
    <row r="77" spans="1:29">
      <c r="A77" t="str">
        <f t="shared" si="8"/>
        <v/>
      </c>
      <c r="B77" t="s">
        <v>112</v>
      </c>
      <c r="C77" t="s">
        <v>112</v>
      </c>
      <c r="E77" t="s">
        <v>112</v>
      </c>
      <c r="F77">
        <f t="shared" si="6"/>
        <v>0.75460000000000005</v>
      </c>
      <c r="G77">
        <f t="shared" si="7"/>
        <v>0.6341</v>
      </c>
      <c r="H77" t="s">
        <v>112</v>
      </c>
      <c r="K77" t="s">
        <v>112</v>
      </c>
      <c r="L77">
        <v>0.77049999999999996</v>
      </c>
      <c r="M77" t="str">
        <f t="shared" si="9"/>
        <v/>
      </c>
      <c r="R77" t="s">
        <v>112</v>
      </c>
      <c r="S77">
        <v>0.75460000000000005</v>
      </c>
      <c r="V77" s="12" t="s">
        <v>118</v>
      </c>
      <c r="W77" s="86">
        <v>0.85780000000000001</v>
      </c>
      <c r="Y77" t="s">
        <v>113</v>
      </c>
      <c r="Z77">
        <v>0.50439999999999996</v>
      </c>
      <c r="AB77" s="632" t="s">
        <v>351</v>
      </c>
      <c r="AC77" s="86">
        <v>0.88380000000000003</v>
      </c>
    </row>
    <row r="78" spans="1:29" ht="15.75" thickBot="1">
      <c r="A78" t="str">
        <f t="shared" si="8"/>
        <v/>
      </c>
      <c r="B78" t="s">
        <v>113</v>
      </c>
      <c r="C78" t="s">
        <v>113</v>
      </c>
      <c r="E78" t="s">
        <v>113</v>
      </c>
      <c r="F78">
        <f t="shared" si="6"/>
        <v>0.3513</v>
      </c>
      <c r="G78">
        <f t="shared" si="7"/>
        <v>0.50439999999999996</v>
      </c>
      <c r="H78" t="s">
        <v>113</v>
      </c>
      <c r="K78" t="s">
        <v>113</v>
      </c>
      <c r="L78">
        <v>0.4219</v>
      </c>
      <c r="M78" t="str">
        <f t="shared" si="9"/>
        <v/>
      </c>
      <c r="R78" t="s">
        <v>113</v>
      </c>
      <c r="S78">
        <v>0.3513</v>
      </c>
      <c r="V78" s="13" t="s">
        <v>411</v>
      </c>
      <c r="W78" s="87">
        <v>38</v>
      </c>
      <c r="Y78" t="s">
        <v>114</v>
      </c>
      <c r="Z78">
        <v>0.53600000000000003</v>
      </c>
      <c r="AB78" s="633"/>
      <c r="AC78" s="87">
        <v>38</v>
      </c>
    </row>
    <row r="79" spans="1:29">
      <c r="A79" t="str">
        <f t="shared" si="8"/>
        <v/>
      </c>
      <c r="B79" t="s">
        <v>114</v>
      </c>
      <c r="C79" t="s">
        <v>114</v>
      </c>
      <c r="E79" t="s">
        <v>114</v>
      </c>
      <c r="F79">
        <f t="shared" ref="F79:F110" si="10">VLOOKUP(E79,R69:S477,2,FALSE)</f>
        <v>0.20599999999999999</v>
      </c>
      <c r="G79">
        <f t="shared" si="7"/>
        <v>0.53600000000000003</v>
      </c>
      <c r="H79" t="s">
        <v>114</v>
      </c>
      <c r="K79" t="s">
        <v>114</v>
      </c>
      <c r="L79">
        <v>0.14899999999999999</v>
      </c>
      <c r="M79" t="str">
        <f t="shared" si="9"/>
        <v/>
      </c>
      <c r="R79" t="s">
        <v>114</v>
      </c>
      <c r="S79">
        <v>0.20599999999999999</v>
      </c>
      <c r="V79" s="12" t="s">
        <v>230</v>
      </c>
      <c r="W79" s="88">
        <v>0.85599999999999998</v>
      </c>
      <c r="Y79" t="s">
        <v>115</v>
      </c>
      <c r="Z79">
        <v>0.19600000000000001</v>
      </c>
      <c r="AB79" s="632" t="s">
        <v>203</v>
      </c>
      <c r="AC79" s="88">
        <v>0.88239999999999996</v>
      </c>
    </row>
    <row r="80" spans="1:29" ht="15.75" thickBot="1">
      <c r="A80" t="str">
        <f t="shared" si="8"/>
        <v/>
      </c>
      <c r="B80" t="s">
        <v>115</v>
      </c>
      <c r="C80" t="s">
        <v>115</v>
      </c>
      <c r="E80" t="s">
        <v>115</v>
      </c>
      <c r="F80">
        <f t="shared" si="10"/>
        <v>0.22570000000000001</v>
      </c>
      <c r="G80">
        <f t="shared" si="7"/>
        <v>0.19600000000000001</v>
      </c>
      <c r="H80" t="s">
        <v>115</v>
      </c>
      <c r="K80" t="s">
        <v>115</v>
      </c>
      <c r="L80">
        <v>0.18190000000000001</v>
      </c>
      <c r="M80" t="str">
        <f t="shared" si="9"/>
        <v/>
      </c>
      <c r="R80" t="s">
        <v>115</v>
      </c>
      <c r="S80">
        <v>0.22570000000000001</v>
      </c>
      <c r="V80" s="13" t="s">
        <v>412</v>
      </c>
      <c r="W80" s="89">
        <v>39</v>
      </c>
      <c r="Y80" t="s">
        <v>116</v>
      </c>
      <c r="Z80">
        <v>0.2041</v>
      </c>
      <c r="AB80" s="633"/>
      <c r="AC80" s="89">
        <v>39</v>
      </c>
    </row>
    <row r="81" spans="1:29">
      <c r="A81" t="str">
        <f t="shared" si="8"/>
        <v/>
      </c>
      <c r="B81" t="s">
        <v>116</v>
      </c>
      <c r="C81" t="s">
        <v>116</v>
      </c>
      <c r="E81" t="s">
        <v>116</v>
      </c>
      <c r="F81">
        <f t="shared" si="10"/>
        <v>0.28649999999999998</v>
      </c>
      <c r="G81">
        <f t="shared" si="7"/>
        <v>0.2041</v>
      </c>
      <c r="H81" t="s">
        <v>116</v>
      </c>
      <c r="K81" t="s">
        <v>116</v>
      </c>
      <c r="L81">
        <v>0.25019999999999998</v>
      </c>
      <c r="M81" t="str">
        <f t="shared" si="9"/>
        <v/>
      </c>
      <c r="R81" t="s">
        <v>116</v>
      </c>
      <c r="S81">
        <v>0.28649999999999998</v>
      </c>
      <c r="V81" s="12" t="s">
        <v>360</v>
      </c>
      <c r="W81" s="90">
        <v>0.85350000000000004</v>
      </c>
      <c r="Y81" t="s">
        <v>117</v>
      </c>
      <c r="Z81">
        <v>0.27010000000000001</v>
      </c>
      <c r="AB81" s="632" t="s">
        <v>278</v>
      </c>
      <c r="AC81" s="90">
        <v>0.88200000000000001</v>
      </c>
    </row>
    <row r="82" spans="1:29" ht="15.75" thickBot="1">
      <c r="A82" t="str">
        <f t="shared" si="8"/>
        <v/>
      </c>
      <c r="B82" t="s">
        <v>117</v>
      </c>
      <c r="C82" t="s">
        <v>117</v>
      </c>
      <c r="E82" t="s">
        <v>117</v>
      </c>
      <c r="F82">
        <f t="shared" si="10"/>
        <v>0.18609999999999999</v>
      </c>
      <c r="G82">
        <f t="shared" si="7"/>
        <v>0.27010000000000001</v>
      </c>
      <c r="H82" t="s">
        <v>117</v>
      </c>
      <c r="K82" t="s">
        <v>117</v>
      </c>
      <c r="L82">
        <v>0.4617</v>
      </c>
      <c r="M82" t="str">
        <f t="shared" si="9"/>
        <v/>
      </c>
      <c r="R82" t="s">
        <v>117</v>
      </c>
      <c r="S82">
        <v>0.18609999999999999</v>
      </c>
      <c r="V82" s="13" t="s">
        <v>407</v>
      </c>
      <c r="W82" s="91">
        <v>40</v>
      </c>
      <c r="Y82" t="s">
        <v>118</v>
      </c>
      <c r="Z82">
        <v>0.89429999999999998</v>
      </c>
      <c r="AB82" s="633"/>
      <c r="AC82" s="91">
        <v>40</v>
      </c>
    </row>
    <row r="83" spans="1:29">
      <c r="A83" t="str">
        <f t="shared" si="8"/>
        <v/>
      </c>
      <c r="B83" t="s">
        <v>118</v>
      </c>
      <c r="C83" t="s">
        <v>118</v>
      </c>
      <c r="E83" t="s">
        <v>118</v>
      </c>
      <c r="F83">
        <f t="shared" si="10"/>
        <v>0.85780000000000001</v>
      </c>
      <c r="G83">
        <f t="shared" si="7"/>
        <v>0.89429999999999998</v>
      </c>
      <c r="H83" t="s">
        <v>118</v>
      </c>
      <c r="K83" t="s">
        <v>118</v>
      </c>
      <c r="L83">
        <v>0.90629999999999999</v>
      </c>
      <c r="M83" t="str">
        <f t="shared" si="9"/>
        <v/>
      </c>
      <c r="R83" t="s">
        <v>118</v>
      </c>
      <c r="S83">
        <v>0.85780000000000001</v>
      </c>
      <c r="V83" s="12" t="s">
        <v>49</v>
      </c>
      <c r="W83" s="92">
        <v>0.85350000000000004</v>
      </c>
      <c r="Y83" t="s">
        <v>119</v>
      </c>
      <c r="Z83">
        <v>0.22</v>
      </c>
      <c r="AB83" s="12" t="s">
        <v>253</v>
      </c>
      <c r="AC83" s="92">
        <v>0.87909999999999999</v>
      </c>
    </row>
    <row r="84" spans="1:29" ht="15.75" thickBot="1">
      <c r="A84" t="str">
        <f t="shared" si="8"/>
        <v/>
      </c>
      <c r="B84" t="s">
        <v>119</v>
      </c>
      <c r="C84" t="s">
        <v>119</v>
      </c>
      <c r="E84" t="s">
        <v>119</v>
      </c>
      <c r="F84">
        <f t="shared" si="10"/>
        <v>0.19009999999999999</v>
      </c>
      <c r="G84">
        <f t="shared" si="7"/>
        <v>0.22</v>
      </c>
      <c r="H84" t="s">
        <v>119</v>
      </c>
      <c r="K84" t="s">
        <v>119</v>
      </c>
      <c r="L84">
        <v>0.33510000000000001</v>
      </c>
      <c r="M84" t="str">
        <f t="shared" si="9"/>
        <v/>
      </c>
      <c r="R84" t="s">
        <v>119</v>
      </c>
      <c r="S84">
        <v>0.19009999999999999</v>
      </c>
      <c r="V84" s="13" t="s">
        <v>413</v>
      </c>
      <c r="W84" s="93">
        <v>41</v>
      </c>
      <c r="Y84" t="s">
        <v>120</v>
      </c>
      <c r="Z84">
        <v>0.77880000000000005</v>
      </c>
      <c r="AB84" s="13" t="s">
        <v>406</v>
      </c>
      <c r="AC84" s="93">
        <v>41</v>
      </c>
    </row>
    <row r="85" spans="1:29">
      <c r="A85" t="str">
        <f t="shared" si="8"/>
        <v/>
      </c>
      <c r="B85" t="s">
        <v>120</v>
      </c>
      <c r="C85" t="s">
        <v>120</v>
      </c>
      <c r="E85" t="s">
        <v>120</v>
      </c>
      <c r="F85">
        <f t="shared" si="10"/>
        <v>0.37990000000000002</v>
      </c>
      <c r="G85">
        <f t="shared" si="7"/>
        <v>0.77880000000000005</v>
      </c>
      <c r="H85" t="s">
        <v>120</v>
      </c>
      <c r="K85" t="s">
        <v>120</v>
      </c>
      <c r="L85">
        <v>0.18770000000000001</v>
      </c>
      <c r="M85" t="str">
        <f t="shared" si="9"/>
        <v/>
      </c>
      <c r="R85" t="s">
        <v>120</v>
      </c>
      <c r="S85">
        <v>0.37990000000000002</v>
      </c>
      <c r="V85" s="632" t="s">
        <v>96</v>
      </c>
      <c r="W85" s="94">
        <v>0.85089999999999999</v>
      </c>
      <c r="Y85" t="s">
        <v>121</v>
      </c>
      <c r="Z85">
        <v>0.22509999999999999</v>
      </c>
      <c r="AB85" s="12" t="s">
        <v>312</v>
      </c>
      <c r="AC85" s="94">
        <v>0.87870000000000004</v>
      </c>
    </row>
    <row r="86" spans="1:29" ht="15.75" thickBot="1">
      <c r="A86" t="str">
        <f t="shared" si="8"/>
        <v/>
      </c>
      <c r="B86" t="s">
        <v>121</v>
      </c>
      <c r="C86" t="s">
        <v>121</v>
      </c>
      <c r="E86" t="s">
        <v>121</v>
      </c>
      <c r="F86">
        <f t="shared" si="10"/>
        <v>0.15679999999999999</v>
      </c>
      <c r="G86">
        <f t="shared" si="7"/>
        <v>0.22509999999999999</v>
      </c>
      <c r="H86" t="s">
        <v>121</v>
      </c>
      <c r="K86" t="s">
        <v>121</v>
      </c>
      <c r="L86">
        <v>0.23599999999999999</v>
      </c>
      <c r="M86" t="str">
        <f t="shared" si="9"/>
        <v/>
      </c>
      <c r="R86" t="s">
        <v>121</v>
      </c>
      <c r="S86">
        <v>0.15679999999999999</v>
      </c>
      <c r="V86" s="633"/>
      <c r="W86" s="95">
        <v>42</v>
      </c>
      <c r="Y86" t="s">
        <v>122</v>
      </c>
      <c r="Z86">
        <v>0.9526</v>
      </c>
      <c r="AB86" s="13" t="s">
        <v>421</v>
      </c>
      <c r="AC86" s="95">
        <v>42</v>
      </c>
    </row>
    <row r="87" spans="1:29">
      <c r="A87" t="str">
        <f t="shared" si="8"/>
        <v/>
      </c>
      <c r="B87" t="s">
        <v>122</v>
      </c>
      <c r="C87" t="s">
        <v>122</v>
      </c>
      <c r="E87" t="s">
        <v>122</v>
      </c>
      <c r="F87">
        <f t="shared" si="10"/>
        <v>0.87839999999999996</v>
      </c>
      <c r="G87">
        <f t="shared" si="7"/>
        <v>0.9526</v>
      </c>
      <c r="H87" t="s">
        <v>122</v>
      </c>
      <c r="K87" t="s">
        <v>122</v>
      </c>
      <c r="L87">
        <v>0.81869999999999998</v>
      </c>
      <c r="M87" t="str">
        <f t="shared" si="9"/>
        <v/>
      </c>
      <c r="R87" t="s">
        <v>122</v>
      </c>
      <c r="S87">
        <v>0.87839999999999996</v>
      </c>
      <c r="V87" s="632" t="s">
        <v>153</v>
      </c>
      <c r="W87" s="96">
        <v>0.85009999999999997</v>
      </c>
      <c r="Y87" t="s">
        <v>123</v>
      </c>
      <c r="Z87">
        <v>9.06E-2</v>
      </c>
      <c r="AB87" s="632" t="s">
        <v>204</v>
      </c>
      <c r="AC87" s="96">
        <v>0.87539999999999996</v>
      </c>
    </row>
    <row r="88" spans="1:29" ht="15.75" thickBot="1">
      <c r="A88" t="str">
        <f t="shared" si="8"/>
        <v/>
      </c>
      <c r="B88" t="s">
        <v>123</v>
      </c>
      <c r="C88" t="s">
        <v>123</v>
      </c>
      <c r="E88" t="s">
        <v>123</v>
      </c>
      <c r="F88">
        <f t="shared" si="10"/>
        <v>0.1246</v>
      </c>
      <c r="G88">
        <f t="shared" ref="G88:G119" si="11">VLOOKUP(E88,Y87:Z486,2,FALSE)</f>
        <v>9.06E-2</v>
      </c>
      <c r="H88" t="s">
        <v>123</v>
      </c>
      <c r="K88" t="s">
        <v>123</v>
      </c>
      <c r="L88">
        <v>9.06E-2</v>
      </c>
      <c r="M88" t="str">
        <f t="shared" si="9"/>
        <v/>
      </c>
      <c r="R88" t="s">
        <v>123</v>
      </c>
      <c r="S88">
        <v>0.1246</v>
      </c>
      <c r="V88" s="633"/>
      <c r="W88" s="97">
        <v>43</v>
      </c>
      <c r="Y88" t="s">
        <v>432</v>
      </c>
      <c r="Z88">
        <v>0.23069999999999999</v>
      </c>
      <c r="AB88" s="633"/>
      <c r="AC88" s="97">
        <v>43</v>
      </c>
    </row>
    <row r="89" spans="1:29">
      <c r="A89" t="str">
        <f t="shared" si="8"/>
        <v/>
      </c>
      <c r="B89" t="s">
        <v>124</v>
      </c>
      <c r="C89" t="s">
        <v>124</v>
      </c>
      <c r="E89" t="s">
        <v>124</v>
      </c>
      <c r="F89">
        <f t="shared" si="10"/>
        <v>0.38629999999999998</v>
      </c>
      <c r="G89">
        <f t="shared" si="11"/>
        <v>0.4829</v>
      </c>
      <c r="H89" t="s">
        <v>124</v>
      </c>
      <c r="K89" t="s">
        <v>124</v>
      </c>
      <c r="L89">
        <v>0.4829</v>
      </c>
      <c r="M89" t="str">
        <f t="shared" si="9"/>
        <v/>
      </c>
      <c r="R89" t="s">
        <v>432</v>
      </c>
      <c r="S89">
        <v>0.23319999999999999</v>
      </c>
      <c r="V89" s="12" t="s">
        <v>254</v>
      </c>
      <c r="W89" s="98">
        <v>0.85</v>
      </c>
      <c r="Y89" t="s">
        <v>124</v>
      </c>
      <c r="Z89">
        <v>0.4829</v>
      </c>
      <c r="AB89" s="12" t="s">
        <v>230</v>
      </c>
      <c r="AC89" s="98">
        <v>0.874</v>
      </c>
    </row>
    <row r="90" spans="1:29" ht="15.75" thickBot="1">
      <c r="A90" t="str">
        <f t="shared" si="8"/>
        <v/>
      </c>
      <c r="B90" t="s">
        <v>125</v>
      </c>
      <c r="C90" t="s">
        <v>125</v>
      </c>
      <c r="E90" t="s">
        <v>125</v>
      </c>
      <c r="F90">
        <f t="shared" si="10"/>
        <v>0.66259999999999997</v>
      </c>
      <c r="G90">
        <f t="shared" si="11"/>
        <v>0.8014</v>
      </c>
      <c r="H90" t="s">
        <v>125</v>
      </c>
      <c r="K90" t="s">
        <v>125</v>
      </c>
      <c r="L90">
        <v>0.83509999999999995</v>
      </c>
      <c r="M90" t="str">
        <f t="shared" si="9"/>
        <v/>
      </c>
      <c r="R90" t="s">
        <v>124</v>
      </c>
      <c r="S90">
        <v>0.38629999999999998</v>
      </c>
      <c r="V90" s="13" t="s">
        <v>414</v>
      </c>
      <c r="W90" s="99">
        <v>44</v>
      </c>
      <c r="Y90" t="s">
        <v>125</v>
      </c>
      <c r="Z90">
        <v>0.8014</v>
      </c>
      <c r="AB90" s="13" t="s">
        <v>412</v>
      </c>
      <c r="AC90" s="99">
        <v>44</v>
      </c>
    </row>
    <row r="91" spans="1:29">
      <c r="A91" t="str">
        <f t="shared" si="8"/>
        <v/>
      </c>
      <c r="B91" t="s">
        <v>126</v>
      </c>
      <c r="C91" t="s">
        <v>126</v>
      </c>
      <c r="E91" t="s">
        <v>126</v>
      </c>
      <c r="F91">
        <f t="shared" si="10"/>
        <v>0.4587</v>
      </c>
      <c r="G91">
        <f t="shared" si="11"/>
        <v>0.52790000000000004</v>
      </c>
      <c r="H91" t="s">
        <v>126</v>
      </c>
      <c r="K91" t="s">
        <v>126</v>
      </c>
      <c r="L91">
        <v>0.59740000000000004</v>
      </c>
      <c r="M91" t="str">
        <f t="shared" si="9"/>
        <v/>
      </c>
      <c r="R91" t="s">
        <v>125</v>
      </c>
      <c r="S91">
        <v>0.66259999999999997</v>
      </c>
      <c r="V91" s="12" t="s">
        <v>185</v>
      </c>
      <c r="W91" s="100">
        <v>0.84719999999999995</v>
      </c>
      <c r="Y91" t="s">
        <v>126</v>
      </c>
      <c r="Z91">
        <v>0.52790000000000004</v>
      </c>
      <c r="AB91" s="12" t="s">
        <v>191</v>
      </c>
      <c r="AC91" s="100">
        <v>0.86839999999999995</v>
      </c>
    </row>
    <row r="92" spans="1:29" ht="15.75" thickBot="1">
      <c r="A92" t="str">
        <f t="shared" si="8"/>
        <v/>
      </c>
      <c r="B92" t="s">
        <v>127</v>
      </c>
      <c r="C92" t="s">
        <v>127</v>
      </c>
      <c r="E92" t="s">
        <v>127</v>
      </c>
      <c r="F92">
        <f t="shared" si="10"/>
        <v>0.46410000000000001</v>
      </c>
      <c r="G92">
        <f t="shared" si="11"/>
        <v>0.68059999999999998</v>
      </c>
      <c r="H92" t="s">
        <v>127</v>
      </c>
      <c r="K92" t="s">
        <v>127</v>
      </c>
      <c r="L92">
        <v>0.41930000000000001</v>
      </c>
      <c r="M92" t="str">
        <f t="shared" si="9"/>
        <v/>
      </c>
      <c r="R92" t="s">
        <v>126</v>
      </c>
      <c r="S92">
        <v>0.4587</v>
      </c>
      <c r="V92" s="13" t="s">
        <v>415</v>
      </c>
      <c r="W92" s="101">
        <v>45</v>
      </c>
      <c r="Y92" t="s">
        <v>127</v>
      </c>
      <c r="Z92">
        <v>0.68059999999999998</v>
      </c>
      <c r="AB92" s="13" t="s">
        <v>416</v>
      </c>
      <c r="AC92" s="101">
        <v>45</v>
      </c>
    </row>
    <row r="93" spans="1:29">
      <c r="A93" t="str">
        <f t="shared" si="8"/>
        <v/>
      </c>
      <c r="B93" t="s">
        <v>128</v>
      </c>
      <c r="C93" t="s">
        <v>128</v>
      </c>
      <c r="E93" t="s">
        <v>128</v>
      </c>
      <c r="F93">
        <f t="shared" si="10"/>
        <v>0.32979999999999998</v>
      </c>
      <c r="G93">
        <f t="shared" si="11"/>
        <v>0.36659999999999998</v>
      </c>
      <c r="H93" t="s">
        <v>128</v>
      </c>
      <c r="K93" t="s">
        <v>128</v>
      </c>
      <c r="L93">
        <v>0.26029999999999998</v>
      </c>
      <c r="M93" t="str">
        <f t="shared" si="9"/>
        <v/>
      </c>
      <c r="R93" t="s">
        <v>127</v>
      </c>
      <c r="S93">
        <v>0.46410000000000001</v>
      </c>
      <c r="V93" s="632" t="s">
        <v>308</v>
      </c>
      <c r="W93" s="102">
        <v>0.84209999999999996</v>
      </c>
      <c r="Y93" t="s">
        <v>128</v>
      </c>
      <c r="Z93">
        <v>0.36659999999999998</v>
      </c>
      <c r="AB93" s="12" t="s">
        <v>37</v>
      </c>
      <c r="AC93" s="102">
        <v>0.86819999999999997</v>
      </c>
    </row>
    <row r="94" spans="1:29" ht="15.75" thickBot="1">
      <c r="A94" t="str">
        <f t="shared" si="8"/>
        <v/>
      </c>
      <c r="B94" t="s">
        <v>129</v>
      </c>
      <c r="C94" t="s">
        <v>129</v>
      </c>
      <c r="E94" t="s">
        <v>129</v>
      </c>
      <c r="F94">
        <f t="shared" si="10"/>
        <v>0.85780000000000001</v>
      </c>
      <c r="G94">
        <f t="shared" si="11"/>
        <v>0.78510000000000002</v>
      </c>
      <c r="H94" t="s">
        <v>129</v>
      </c>
      <c r="K94" t="s">
        <v>129</v>
      </c>
      <c r="L94">
        <v>0.72250000000000003</v>
      </c>
      <c r="M94" t="str">
        <f t="shared" si="9"/>
        <v/>
      </c>
      <c r="R94" t="s">
        <v>128</v>
      </c>
      <c r="S94">
        <v>0.32979999999999998</v>
      </c>
      <c r="V94" s="633"/>
      <c r="W94" s="103">
        <v>46</v>
      </c>
      <c r="Y94" t="s">
        <v>129</v>
      </c>
      <c r="Z94">
        <v>0.78510000000000002</v>
      </c>
      <c r="AB94" s="13" t="s">
        <v>425</v>
      </c>
      <c r="AC94" s="103">
        <v>46</v>
      </c>
    </row>
    <row r="95" spans="1:29">
      <c r="A95" t="str">
        <f t="shared" si="8"/>
        <v/>
      </c>
      <c r="B95" t="s">
        <v>130</v>
      </c>
      <c r="C95" t="s">
        <v>130</v>
      </c>
      <c r="E95" t="s">
        <v>130</v>
      </c>
      <c r="F95">
        <f t="shared" si="10"/>
        <v>0.6714</v>
      </c>
      <c r="G95">
        <f t="shared" si="11"/>
        <v>0.70760000000000001</v>
      </c>
      <c r="H95" t="s">
        <v>130</v>
      </c>
      <c r="K95" t="s">
        <v>130</v>
      </c>
      <c r="L95">
        <v>0.69910000000000005</v>
      </c>
      <c r="M95" t="str">
        <f t="shared" si="9"/>
        <v/>
      </c>
      <c r="R95" t="s">
        <v>129</v>
      </c>
      <c r="S95">
        <v>0.85780000000000001</v>
      </c>
      <c r="V95" s="632" t="s">
        <v>167</v>
      </c>
      <c r="W95" s="104">
        <v>0.84179999999999999</v>
      </c>
      <c r="Y95" t="s">
        <v>130</v>
      </c>
      <c r="Z95">
        <v>0.70760000000000001</v>
      </c>
      <c r="AB95" s="12" t="s">
        <v>69</v>
      </c>
      <c r="AC95" s="104">
        <v>0.8679</v>
      </c>
    </row>
    <row r="96" spans="1:29" ht="15.75" thickBot="1">
      <c r="A96" t="str">
        <f t="shared" si="8"/>
        <v/>
      </c>
      <c r="B96" t="s">
        <v>131</v>
      </c>
      <c r="C96" t="s">
        <v>131</v>
      </c>
      <c r="E96" t="s">
        <v>131</v>
      </c>
      <c r="F96">
        <f t="shared" si="10"/>
        <v>0.23499999999999999</v>
      </c>
      <c r="G96">
        <f t="shared" si="11"/>
        <v>0.30659999999999998</v>
      </c>
      <c r="H96" t="s">
        <v>131</v>
      </c>
      <c r="K96" t="s">
        <v>131</v>
      </c>
      <c r="L96">
        <v>0.17549999999999999</v>
      </c>
      <c r="M96" t="str">
        <f t="shared" si="9"/>
        <v/>
      </c>
      <c r="R96" t="s">
        <v>130</v>
      </c>
      <c r="S96">
        <v>0.6714</v>
      </c>
      <c r="V96" s="633"/>
      <c r="W96" s="105">
        <v>47</v>
      </c>
      <c r="Y96" t="s">
        <v>131</v>
      </c>
      <c r="Z96">
        <v>0.30659999999999998</v>
      </c>
      <c r="AB96" s="13" t="s">
        <v>392</v>
      </c>
      <c r="AC96" s="105">
        <v>47</v>
      </c>
    </row>
    <row r="97" spans="1:29">
      <c r="A97" t="str">
        <f t="shared" si="8"/>
        <v/>
      </c>
      <c r="B97" t="s">
        <v>132</v>
      </c>
      <c r="C97" t="s">
        <v>132</v>
      </c>
      <c r="E97" t="s">
        <v>132</v>
      </c>
      <c r="F97">
        <f t="shared" si="10"/>
        <v>0.49120000000000003</v>
      </c>
      <c r="G97">
        <f t="shared" si="11"/>
        <v>0.61799999999999999</v>
      </c>
      <c r="H97" t="s">
        <v>132</v>
      </c>
      <c r="K97" t="s">
        <v>132</v>
      </c>
      <c r="L97">
        <v>0.7389</v>
      </c>
      <c r="M97" t="str">
        <f t="shared" si="9"/>
        <v/>
      </c>
      <c r="R97" t="s">
        <v>131</v>
      </c>
      <c r="S97">
        <v>0.23499999999999999</v>
      </c>
      <c r="V97" s="12" t="s">
        <v>191</v>
      </c>
      <c r="W97" s="106">
        <v>0.84030000000000005</v>
      </c>
      <c r="Y97" t="s">
        <v>132</v>
      </c>
      <c r="Z97">
        <v>0.61799999999999999</v>
      </c>
      <c r="AB97" s="632" t="s">
        <v>288</v>
      </c>
      <c r="AC97" s="106">
        <v>0.86750000000000005</v>
      </c>
    </row>
    <row r="98" spans="1:29" ht="15.75" thickBot="1">
      <c r="A98" t="str">
        <f t="shared" ref="A98:A129" si="12">IF(B98=E98,"","CHECK")</f>
        <v/>
      </c>
      <c r="B98" t="s">
        <v>133</v>
      </c>
      <c r="C98" t="s">
        <v>133</v>
      </c>
      <c r="E98" t="s">
        <v>133</v>
      </c>
      <c r="F98">
        <f t="shared" si="10"/>
        <v>0.8911</v>
      </c>
      <c r="G98">
        <f t="shared" si="11"/>
        <v>0.84760000000000002</v>
      </c>
      <c r="H98" t="s">
        <v>133</v>
      </c>
      <c r="K98" t="s">
        <v>133</v>
      </c>
      <c r="L98">
        <v>0.68420000000000003</v>
      </c>
      <c r="M98" t="str">
        <f t="shared" ref="M98:M129" si="13">IF(H98=K98,"","BAD")</f>
        <v/>
      </c>
      <c r="R98" t="s">
        <v>132</v>
      </c>
      <c r="S98">
        <v>0.49120000000000003</v>
      </c>
      <c r="V98" s="13" t="s">
        <v>416</v>
      </c>
      <c r="W98" s="107">
        <v>48</v>
      </c>
      <c r="Y98" t="s">
        <v>133</v>
      </c>
      <c r="Z98">
        <v>0.84760000000000002</v>
      </c>
      <c r="AB98" s="633"/>
      <c r="AC98" s="107">
        <v>48</v>
      </c>
    </row>
    <row r="99" spans="1:29">
      <c r="A99" t="str">
        <f t="shared" si="12"/>
        <v/>
      </c>
      <c r="B99" t="s">
        <v>134</v>
      </c>
      <c r="C99" t="s">
        <v>134</v>
      </c>
      <c r="E99" t="s">
        <v>134</v>
      </c>
      <c r="F99">
        <f t="shared" si="10"/>
        <v>0.97860000000000003</v>
      </c>
      <c r="G99">
        <f t="shared" si="11"/>
        <v>0.98040000000000005</v>
      </c>
      <c r="H99" t="s">
        <v>134</v>
      </c>
      <c r="K99" t="s">
        <v>134</v>
      </c>
      <c r="L99">
        <v>0.97719999999999996</v>
      </c>
      <c r="M99" t="str">
        <f t="shared" si="13"/>
        <v/>
      </c>
      <c r="R99" t="s">
        <v>133</v>
      </c>
      <c r="S99">
        <v>0.8911</v>
      </c>
      <c r="V99" s="632" t="s">
        <v>256</v>
      </c>
      <c r="W99" s="108">
        <v>0.8377</v>
      </c>
      <c r="Y99" t="s">
        <v>134</v>
      </c>
      <c r="Z99">
        <v>0.98040000000000005</v>
      </c>
      <c r="AB99" s="632" t="s">
        <v>194</v>
      </c>
      <c r="AC99" s="108">
        <v>0.86470000000000002</v>
      </c>
    </row>
    <row r="100" spans="1:29" ht="15.75" thickBot="1">
      <c r="A100" t="str">
        <f t="shared" si="12"/>
        <v/>
      </c>
      <c r="B100" t="s">
        <v>135</v>
      </c>
      <c r="C100" t="s">
        <v>135</v>
      </c>
      <c r="E100" t="s">
        <v>135</v>
      </c>
      <c r="F100">
        <f t="shared" si="10"/>
        <v>0.22159999999999999</v>
      </c>
      <c r="G100">
        <f t="shared" si="11"/>
        <v>0.1323</v>
      </c>
      <c r="H100" t="s">
        <v>135</v>
      </c>
      <c r="K100" t="s">
        <v>135</v>
      </c>
      <c r="L100">
        <v>0.192</v>
      </c>
      <c r="M100" t="str">
        <f t="shared" si="13"/>
        <v/>
      </c>
      <c r="R100" t="s">
        <v>134</v>
      </c>
      <c r="S100">
        <v>0.97860000000000003</v>
      </c>
      <c r="V100" s="633"/>
      <c r="W100" s="109">
        <v>49</v>
      </c>
      <c r="Y100" t="s">
        <v>135</v>
      </c>
      <c r="Z100">
        <v>0.1323</v>
      </c>
      <c r="AB100" s="633"/>
      <c r="AC100" s="109">
        <v>49</v>
      </c>
    </row>
    <row r="101" spans="1:29">
      <c r="A101" t="str">
        <f t="shared" si="12"/>
        <v/>
      </c>
      <c r="B101" t="s">
        <v>136</v>
      </c>
      <c r="C101" t="s">
        <v>136</v>
      </c>
      <c r="E101" t="s">
        <v>136</v>
      </c>
      <c r="F101">
        <f t="shared" si="10"/>
        <v>0.77480000000000004</v>
      </c>
      <c r="G101">
        <f t="shared" si="11"/>
        <v>0.64600000000000002</v>
      </c>
      <c r="H101" t="s">
        <v>136</v>
      </c>
      <c r="K101" t="s">
        <v>136</v>
      </c>
      <c r="L101">
        <v>0.70669999999999999</v>
      </c>
      <c r="M101" t="str">
        <f t="shared" si="13"/>
        <v/>
      </c>
      <c r="R101" t="s">
        <v>135</v>
      </c>
      <c r="S101">
        <v>0.22159999999999999</v>
      </c>
      <c r="V101" s="12" t="s">
        <v>339</v>
      </c>
      <c r="W101" s="110">
        <v>0.82120000000000004</v>
      </c>
      <c r="Y101" t="s">
        <v>136</v>
      </c>
      <c r="Z101">
        <v>0.64600000000000002</v>
      </c>
      <c r="AB101" s="12" t="s">
        <v>182</v>
      </c>
      <c r="AC101" s="110">
        <v>0.86370000000000002</v>
      </c>
    </row>
    <row r="102" spans="1:29" ht="15.75" thickBot="1">
      <c r="A102" t="str">
        <f t="shared" si="12"/>
        <v/>
      </c>
      <c r="B102" t="s">
        <v>137</v>
      </c>
      <c r="C102" t="s">
        <v>137</v>
      </c>
      <c r="E102" t="s">
        <v>137</v>
      </c>
      <c r="F102">
        <f t="shared" si="10"/>
        <v>0.27450000000000002</v>
      </c>
      <c r="G102">
        <f t="shared" si="11"/>
        <v>0.33529999999999999</v>
      </c>
      <c r="H102" t="s">
        <v>137</v>
      </c>
      <c r="K102" t="s">
        <v>137</v>
      </c>
      <c r="L102">
        <v>0.14080000000000001</v>
      </c>
      <c r="M102" t="str">
        <f t="shared" si="13"/>
        <v/>
      </c>
      <c r="R102" t="s">
        <v>136</v>
      </c>
      <c r="S102">
        <v>0.77480000000000004</v>
      </c>
      <c r="V102" s="13" t="s">
        <v>417</v>
      </c>
      <c r="W102" s="111">
        <v>50</v>
      </c>
      <c r="Y102" t="s">
        <v>137</v>
      </c>
      <c r="Z102">
        <v>0.33529999999999999</v>
      </c>
      <c r="AB102" s="13" t="s">
        <v>388</v>
      </c>
      <c r="AC102" s="111">
        <v>50</v>
      </c>
    </row>
    <row r="103" spans="1:29" ht="15.75" thickBot="1">
      <c r="A103" t="str">
        <f t="shared" si="12"/>
        <v/>
      </c>
      <c r="B103" t="s">
        <v>138</v>
      </c>
      <c r="C103" t="s">
        <v>138</v>
      </c>
      <c r="E103" t="s">
        <v>138</v>
      </c>
      <c r="F103">
        <f t="shared" si="10"/>
        <v>0.24310000000000001</v>
      </c>
      <c r="G103">
        <f t="shared" si="11"/>
        <v>0.12189999999999999</v>
      </c>
      <c r="H103" t="s">
        <v>138</v>
      </c>
      <c r="K103" t="s">
        <v>138</v>
      </c>
      <c r="L103">
        <v>0.1128</v>
      </c>
      <c r="M103" t="str">
        <f t="shared" si="13"/>
        <v/>
      </c>
      <c r="R103" t="s">
        <v>137</v>
      </c>
      <c r="S103">
        <v>0.27450000000000002</v>
      </c>
      <c r="V103" s="10" t="s">
        <v>23</v>
      </c>
      <c r="W103" s="11" t="s">
        <v>383</v>
      </c>
      <c r="Y103" t="s">
        <v>138</v>
      </c>
      <c r="Z103">
        <v>0.12189999999999999</v>
      </c>
      <c r="AB103" s="10" t="s">
        <v>23</v>
      </c>
      <c r="AC103" s="11" t="s">
        <v>383</v>
      </c>
    </row>
    <row r="104" spans="1:29">
      <c r="A104" t="str">
        <f t="shared" si="12"/>
        <v/>
      </c>
      <c r="B104" t="s">
        <v>139</v>
      </c>
      <c r="C104" t="s">
        <v>139</v>
      </c>
      <c r="E104" t="s">
        <v>139</v>
      </c>
      <c r="F104">
        <f t="shared" si="10"/>
        <v>0.35630000000000001</v>
      </c>
      <c r="G104">
        <f t="shared" si="11"/>
        <v>0.50390000000000001</v>
      </c>
      <c r="H104" t="s">
        <v>139</v>
      </c>
      <c r="K104" t="s">
        <v>139</v>
      </c>
      <c r="L104">
        <v>0.31769999999999998</v>
      </c>
      <c r="M104" t="str">
        <f t="shared" si="13"/>
        <v/>
      </c>
      <c r="R104" t="s">
        <v>138</v>
      </c>
      <c r="S104">
        <v>0.24310000000000001</v>
      </c>
      <c r="V104" s="632" t="s">
        <v>60</v>
      </c>
      <c r="W104" s="112">
        <v>0.81940000000000002</v>
      </c>
      <c r="Y104" t="s">
        <v>139</v>
      </c>
      <c r="Z104">
        <v>0.50390000000000001</v>
      </c>
      <c r="AB104" s="12" t="s">
        <v>250</v>
      </c>
      <c r="AC104" s="114">
        <v>0.86140000000000005</v>
      </c>
    </row>
    <row r="105" spans="1:29" ht="15.75" thickBot="1">
      <c r="A105" t="str">
        <f t="shared" si="12"/>
        <v/>
      </c>
      <c r="B105" t="s">
        <v>140</v>
      </c>
      <c r="C105" t="s">
        <v>140</v>
      </c>
      <c r="E105" t="s">
        <v>140</v>
      </c>
      <c r="F105">
        <f t="shared" si="10"/>
        <v>0.46250000000000002</v>
      </c>
      <c r="G105">
        <f t="shared" si="11"/>
        <v>0.3911</v>
      </c>
      <c r="H105" t="s">
        <v>140</v>
      </c>
      <c r="K105" t="s">
        <v>140</v>
      </c>
      <c r="L105">
        <v>0.3911</v>
      </c>
      <c r="M105" t="str">
        <f t="shared" si="13"/>
        <v/>
      </c>
      <c r="R105" t="s">
        <v>139</v>
      </c>
      <c r="S105">
        <v>0.35630000000000001</v>
      </c>
      <c r="V105" s="633"/>
      <c r="W105" s="113">
        <v>51</v>
      </c>
      <c r="Y105" t="s">
        <v>140</v>
      </c>
      <c r="Z105">
        <v>0.3911</v>
      </c>
      <c r="AB105" s="13" t="s">
        <v>404</v>
      </c>
      <c r="AC105" s="115">
        <v>51</v>
      </c>
    </row>
    <row r="106" spans="1:29">
      <c r="A106" t="str">
        <f t="shared" si="12"/>
        <v/>
      </c>
      <c r="B106" t="s">
        <v>141</v>
      </c>
      <c r="C106" t="s">
        <v>141</v>
      </c>
      <c r="E106" t="s">
        <v>141</v>
      </c>
      <c r="F106">
        <f t="shared" si="10"/>
        <v>0.23019999999999999</v>
      </c>
      <c r="G106">
        <f t="shared" si="11"/>
        <v>0.28749999999999998</v>
      </c>
      <c r="H106" t="s">
        <v>141</v>
      </c>
      <c r="K106" t="s">
        <v>141</v>
      </c>
      <c r="L106">
        <v>0.54590000000000005</v>
      </c>
      <c r="M106" t="str">
        <f t="shared" si="13"/>
        <v/>
      </c>
      <c r="R106" t="s">
        <v>140</v>
      </c>
      <c r="S106">
        <v>0.46250000000000002</v>
      </c>
      <c r="V106" s="632" t="s">
        <v>204</v>
      </c>
      <c r="W106" s="114">
        <v>0.81620000000000004</v>
      </c>
      <c r="Y106" t="s">
        <v>141</v>
      </c>
      <c r="Z106">
        <v>0.28749999999999998</v>
      </c>
      <c r="AB106" s="632" t="s">
        <v>263</v>
      </c>
      <c r="AC106" s="116">
        <v>0.85940000000000005</v>
      </c>
    </row>
    <row r="107" spans="1:29" ht="15.75" thickBot="1">
      <c r="A107" t="str">
        <f t="shared" si="12"/>
        <v/>
      </c>
      <c r="B107" t="s">
        <v>142</v>
      </c>
      <c r="C107" t="s">
        <v>142</v>
      </c>
      <c r="E107" t="s">
        <v>142</v>
      </c>
      <c r="F107">
        <f t="shared" si="10"/>
        <v>0.48199999999999998</v>
      </c>
      <c r="G107">
        <f t="shared" si="11"/>
        <v>0.50119999999999998</v>
      </c>
      <c r="H107" t="s">
        <v>142</v>
      </c>
      <c r="K107" t="s">
        <v>142</v>
      </c>
      <c r="L107">
        <v>0.58320000000000005</v>
      </c>
      <c r="M107" t="str">
        <f t="shared" si="13"/>
        <v/>
      </c>
      <c r="R107" t="s">
        <v>141</v>
      </c>
      <c r="S107">
        <v>0.23019999999999999</v>
      </c>
      <c r="V107" s="633"/>
      <c r="W107" s="115">
        <v>52</v>
      </c>
      <c r="Y107" t="s">
        <v>142</v>
      </c>
      <c r="Z107">
        <v>0.50119999999999998</v>
      </c>
      <c r="AB107" s="633"/>
      <c r="AC107" s="117">
        <v>52</v>
      </c>
    </row>
    <row r="108" spans="1:29">
      <c r="A108" t="str">
        <f t="shared" si="12"/>
        <v/>
      </c>
      <c r="B108" t="s">
        <v>143</v>
      </c>
      <c r="C108" t="s">
        <v>143</v>
      </c>
      <c r="E108" t="s">
        <v>143</v>
      </c>
      <c r="F108">
        <f t="shared" si="10"/>
        <v>0.28810000000000002</v>
      </c>
      <c r="G108">
        <f t="shared" si="11"/>
        <v>0.24079999999999999</v>
      </c>
      <c r="H108" t="s">
        <v>143</v>
      </c>
      <c r="K108" t="s">
        <v>143</v>
      </c>
      <c r="L108">
        <v>0.24079999999999999</v>
      </c>
      <c r="M108" t="str">
        <f t="shared" si="13"/>
        <v/>
      </c>
      <c r="R108" t="s">
        <v>142</v>
      </c>
      <c r="S108">
        <v>0.48199999999999998</v>
      </c>
      <c r="V108" s="12" t="s">
        <v>352</v>
      </c>
      <c r="W108" s="116">
        <v>0.81130000000000002</v>
      </c>
      <c r="Y108" t="s">
        <v>143</v>
      </c>
      <c r="Z108">
        <v>0.24079999999999999</v>
      </c>
      <c r="AB108" s="632" t="s">
        <v>381</v>
      </c>
      <c r="AC108" s="118">
        <v>0.85929999999999995</v>
      </c>
    </row>
    <row r="109" spans="1:29" ht="15.75" thickBot="1">
      <c r="A109" t="str">
        <f t="shared" si="12"/>
        <v/>
      </c>
      <c r="B109" t="s">
        <v>144</v>
      </c>
      <c r="C109" t="s">
        <v>144</v>
      </c>
      <c r="E109" t="s">
        <v>144</v>
      </c>
      <c r="F109">
        <f t="shared" si="10"/>
        <v>0.94259999999999999</v>
      </c>
      <c r="G109">
        <f t="shared" si="11"/>
        <v>0.9778</v>
      </c>
      <c r="H109" t="s">
        <v>144</v>
      </c>
      <c r="K109" t="s">
        <v>144</v>
      </c>
      <c r="L109">
        <v>0.96719999999999995</v>
      </c>
      <c r="M109" t="str">
        <f t="shared" si="13"/>
        <v/>
      </c>
      <c r="R109" t="s">
        <v>143</v>
      </c>
      <c r="S109">
        <v>0.28810000000000002</v>
      </c>
      <c r="V109" s="13" t="s">
        <v>418</v>
      </c>
      <c r="W109" s="117">
        <v>53</v>
      </c>
      <c r="Y109" t="s">
        <v>144</v>
      </c>
      <c r="Z109">
        <v>0.9778</v>
      </c>
      <c r="AB109" s="633"/>
      <c r="AC109" s="119">
        <v>53</v>
      </c>
    </row>
    <row r="110" spans="1:29">
      <c r="A110" t="str">
        <f t="shared" si="12"/>
        <v>CHECK</v>
      </c>
      <c r="B110" t="s">
        <v>145</v>
      </c>
      <c r="C110" t="s">
        <v>145</v>
      </c>
      <c r="E110" t="s">
        <v>434</v>
      </c>
      <c r="F110">
        <f t="shared" si="10"/>
        <v>9.8000000000000004E-2</v>
      </c>
      <c r="G110">
        <f t="shared" si="11"/>
        <v>7.1800000000000003E-2</v>
      </c>
      <c r="H110" t="s">
        <v>434</v>
      </c>
      <c r="K110" t="s">
        <v>434</v>
      </c>
      <c r="L110">
        <v>6.3100000000000003E-2</v>
      </c>
      <c r="M110" t="str">
        <f t="shared" si="13"/>
        <v/>
      </c>
      <c r="R110" t="s">
        <v>144</v>
      </c>
      <c r="S110">
        <v>0.94259999999999999</v>
      </c>
      <c r="V110" s="632" t="s">
        <v>288</v>
      </c>
      <c r="W110" s="118">
        <v>0.8105</v>
      </c>
      <c r="Y110" t="s">
        <v>434</v>
      </c>
      <c r="Z110">
        <v>7.1800000000000003E-2</v>
      </c>
      <c r="AB110" s="632" t="s">
        <v>256</v>
      </c>
      <c r="AC110" s="120">
        <v>0.85860000000000003</v>
      </c>
    </row>
    <row r="111" spans="1:29" ht="15.75" thickBot="1">
      <c r="A111" t="str">
        <f t="shared" si="12"/>
        <v/>
      </c>
      <c r="B111" t="s">
        <v>146</v>
      </c>
      <c r="C111" t="s">
        <v>146</v>
      </c>
      <c r="E111" t="s">
        <v>146</v>
      </c>
      <c r="F111">
        <f t="shared" ref="F111:F142" si="14">VLOOKUP(E111,R101:S509,2,FALSE)</f>
        <v>0.1588</v>
      </c>
      <c r="G111">
        <f t="shared" si="11"/>
        <v>7.4999999999999997E-2</v>
      </c>
      <c r="H111" t="s">
        <v>146</v>
      </c>
      <c r="K111" t="s">
        <v>146</v>
      </c>
      <c r="L111">
        <v>0.11119999999999999</v>
      </c>
      <c r="M111" t="str">
        <f t="shared" si="13"/>
        <v/>
      </c>
      <c r="R111" t="s">
        <v>434</v>
      </c>
      <c r="S111">
        <v>9.8000000000000004E-2</v>
      </c>
      <c r="V111" s="633"/>
      <c r="W111" s="119">
        <v>54</v>
      </c>
      <c r="Y111" t="s">
        <v>146</v>
      </c>
      <c r="Z111">
        <v>7.4999999999999997E-2</v>
      </c>
      <c r="AB111" s="633"/>
      <c r="AC111" s="121">
        <v>54</v>
      </c>
    </row>
    <row r="112" spans="1:29">
      <c r="A112" t="str">
        <f t="shared" si="12"/>
        <v/>
      </c>
      <c r="B112" t="s">
        <v>147</v>
      </c>
      <c r="C112" t="s">
        <v>147</v>
      </c>
      <c r="E112" t="s">
        <v>147</v>
      </c>
      <c r="F112">
        <f t="shared" si="14"/>
        <v>0.1062</v>
      </c>
      <c r="G112">
        <f t="shared" si="11"/>
        <v>7.1900000000000006E-2</v>
      </c>
      <c r="H112" t="s">
        <v>147</v>
      </c>
      <c r="K112" t="s">
        <v>147</v>
      </c>
      <c r="L112">
        <v>0.26129999999999998</v>
      </c>
      <c r="M112" t="str">
        <f t="shared" si="13"/>
        <v/>
      </c>
      <c r="R112" t="s">
        <v>146</v>
      </c>
      <c r="S112">
        <v>0.1588</v>
      </c>
      <c r="V112" s="12" t="s">
        <v>362</v>
      </c>
      <c r="W112" s="120">
        <v>0.80430000000000001</v>
      </c>
      <c r="Y112" t="s">
        <v>147</v>
      </c>
      <c r="Z112">
        <v>7.1900000000000006E-2</v>
      </c>
      <c r="AB112" s="632" t="s">
        <v>334</v>
      </c>
      <c r="AC112" s="122">
        <v>0.85629999999999995</v>
      </c>
    </row>
    <row r="113" spans="1:29" ht="15.75" thickBot="1">
      <c r="A113" t="str">
        <f t="shared" si="12"/>
        <v/>
      </c>
      <c r="B113" t="s">
        <v>148</v>
      </c>
      <c r="C113" t="s">
        <v>148</v>
      </c>
      <c r="E113" t="s">
        <v>148</v>
      </c>
      <c r="F113">
        <f t="shared" si="14"/>
        <v>0.26169999999999999</v>
      </c>
      <c r="G113">
        <f t="shared" si="11"/>
        <v>0.25240000000000001</v>
      </c>
      <c r="H113" t="s">
        <v>148</v>
      </c>
      <c r="K113" t="s">
        <v>148</v>
      </c>
      <c r="L113">
        <v>9.06E-2</v>
      </c>
      <c r="M113" t="str">
        <f t="shared" si="13"/>
        <v/>
      </c>
      <c r="R113" t="s">
        <v>147</v>
      </c>
      <c r="S113">
        <v>0.1062</v>
      </c>
      <c r="V113" s="13" t="s">
        <v>419</v>
      </c>
      <c r="W113" s="121">
        <v>55</v>
      </c>
      <c r="Y113" t="s">
        <v>148</v>
      </c>
      <c r="Z113">
        <v>0.25240000000000001</v>
      </c>
      <c r="AB113" s="633"/>
      <c r="AC113" s="123">
        <v>55</v>
      </c>
    </row>
    <row r="114" spans="1:29">
      <c r="A114" t="str">
        <f t="shared" si="12"/>
        <v/>
      </c>
      <c r="B114" t="s">
        <v>149</v>
      </c>
      <c r="C114" t="s">
        <v>149</v>
      </c>
      <c r="E114" t="s">
        <v>149</v>
      </c>
      <c r="F114">
        <f t="shared" si="14"/>
        <v>0.95540000000000003</v>
      </c>
      <c r="G114">
        <f t="shared" si="11"/>
        <v>0.94220000000000004</v>
      </c>
      <c r="H114" t="s">
        <v>149</v>
      </c>
      <c r="K114" t="s">
        <v>149</v>
      </c>
      <c r="L114">
        <v>0.93289999999999995</v>
      </c>
      <c r="M114" t="str">
        <f t="shared" si="13"/>
        <v/>
      </c>
      <c r="R114" t="s">
        <v>148</v>
      </c>
      <c r="S114">
        <v>0.26169999999999999</v>
      </c>
      <c r="V114" s="632" t="s">
        <v>351</v>
      </c>
      <c r="W114" s="122">
        <v>0.79479999999999995</v>
      </c>
      <c r="Y114" t="s">
        <v>149</v>
      </c>
      <c r="Z114">
        <v>0.94220000000000004</v>
      </c>
      <c r="AB114" s="12" t="s">
        <v>362</v>
      </c>
      <c r="AC114" s="124">
        <v>0.85529999999999995</v>
      </c>
    </row>
    <row r="115" spans="1:29" ht="15.75" thickBot="1">
      <c r="A115" t="str">
        <f t="shared" si="12"/>
        <v/>
      </c>
      <c r="B115" t="s">
        <v>150</v>
      </c>
      <c r="C115" t="s">
        <v>150</v>
      </c>
      <c r="E115" t="s">
        <v>150</v>
      </c>
      <c r="F115">
        <f t="shared" si="14"/>
        <v>0.11550000000000001</v>
      </c>
      <c r="G115">
        <f t="shared" si="11"/>
        <v>0.37119999999999997</v>
      </c>
      <c r="H115" t="s">
        <v>150</v>
      </c>
      <c r="K115" t="s">
        <v>150</v>
      </c>
      <c r="L115">
        <v>0.43080000000000002</v>
      </c>
      <c r="M115" t="str">
        <f t="shared" si="13"/>
        <v/>
      </c>
      <c r="R115" t="s">
        <v>149</v>
      </c>
      <c r="S115">
        <v>0.95540000000000003</v>
      </c>
      <c r="V115" s="633"/>
      <c r="W115" s="123">
        <v>56</v>
      </c>
      <c r="Y115" t="s">
        <v>150</v>
      </c>
      <c r="Z115">
        <v>0.37119999999999997</v>
      </c>
      <c r="AB115" s="13" t="s">
        <v>419</v>
      </c>
      <c r="AC115" s="125">
        <v>56</v>
      </c>
    </row>
    <row r="116" spans="1:29">
      <c r="A116" t="str">
        <f t="shared" si="12"/>
        <v/>
      </c>
      <c r="B116" t="s">
        <v>151</v>
      </c>
      <c r="C116" t="s">
        <v>151</v>
      </c>
      <c r="E116" t="s">
        <v>151</v>
      </c>
      <c r="F116">
        <f t="shared" si="14"/>
        <v>0.39750000000000002</v>
      </c>
      <c r="G116">
        <f t="shared" si="11"/>
        <v>0.25030000000000002</v>
      </c>
      <c r="H116" t="s">
        <v>151</v>
      </c>
      <c r="K116" t="s">
        <v>151</v>
      </c>
      <c r="L116">
        <v>0.26390000000000002</v>
      </c>
      <c r="M116" t="str">
        <f t="shared" si="13"/>
        <v/>
      </c>
      <c r="R116" t="s">
        <v>150</v>
      </c>
      <c r="S116">
        <v>0.11550000000000001</v>
      </c>
      <c r="V116" s="12" t="s">
        <v>358</v>
      </c>
      <c r="W116" s="124">
        <v>0.79430000000000001</v>
      </c>
      <c r="Y116" t="s">
        <v>151</v>
      </c>
      <c r="Z116">
        <v>0.25030000000000002</v>
      </c>
      <c r="AB116" s="12" t="s">
        <v>133</v>
      </c>
      <c r="AC116" s="126">
        <v>0.84760000000000002</v>
      </c>
    </row>
    <row r="117" spans="1:29" ht="15.75" thickBot="1">
      <c r="A117" t="str">
        <f t="shared" si="12"/>
        <v/>
      </c>
      <c r="B117" t="s">
        <v>152</v>
      </c>
      <c r="C117" t="s">
        <v>152</v>
      </c>
      <c r="E117" t="s">
        <v>152</v>
      </c>
      <c r="F117">
        <f t="shared" si="14"/>
        <v>0.17610000000000001</v>
      </c>
      <c r="G117">
        <f t="shared" si="11"/>
        <v>0.1047</v>
      </c>
      <c r="H117" t="s">
        <v>152</v>
      </c>
      <c r="K117" t="s">
        <v>152</v>
      </c>
      <c r="L117">
        <v>0.25119999999999998</v>
      </c>
      <c r="M117" t="str">
        <f t="shared" si="13"/>
        <v/>
      </c>
      <c r="R117" t="s">
        <v>151</v>
      </c>
      <c r="S117">
        <v>0.39750000000000002</v>
      </c>
      <c r="V117" s="13" t="s">
        <v>419</v>
      </c>
      <c r="W117" s="125">
        <v>57</v>
      </c>
      <c r="Y117" t="s">
        <v>152</v>
      </c>
      <c r="Z117">
        <v>0.1047</v>
      </c>
      <c r="AB117" s="13" t="s">
        <v>400</v>
      </c>
      <c r="AC117" s="127">
        <v>57</v>
      </c>
    </row>
    <row r="118" spans="1:29">
      <c r="A118" t="str">
        <f t="shared" si="12"/>
        <v/>
      </c>
      <c r="B118" t="s">
        <v>153</v>
      </c>
      <c r="C118" t="s">
        <v>153</v>
      </c>
      <c r="E118" t="s">
        <v>153</v>
      </c>
      <c r="F118">
        <f t="shared" si="14"/>
        <v>0.85009999999999997</v>
      </c>
      <c r="G118">
        <f t="shared" si="11"/>
        <v>0.80300000000000005</v>
      </c>
      <c r="H118" t="s">
        <v>153</v>
      </c>
      <c r="K118" t="s">
        <v>153</v>
      </c>
      <c r="L118">
        <v>0.91510000000000002</v>
      </c>
      <c r="M118" t="str">
        <f t="shared" si="13"/>
        <v/>
      </c>
      <c r="R118" t="s">
        <v>152</v>
      </c>
      <c r="S118">
        <v>0.17610000000000001</v>
      </c>
      <c r="V118" s="632" t="s">
        <v>189</v>
      </c>
      <c r="W118" s="126">
        <v>0.79220000000000002</v>
      </c>
      <c r="Y118" t="s">
        <v>153</v>
      </c>
      <c r="Z118">
        <v>0.80300000000000005</v>
      </c>
      <c r="AB118" s="632" t="s">
        <v>291</v>
      </c>
      <c r="AC118" s="128">
        <v>0.84309999999999996</v>
      </c>
    </row>
    <row r="119" spans="1:29" ht="15.75" thickBot="1">
      <c r="A119" t="str">
        <f t="shared" si="12"/>
        <v/>
      </c>
      <c r="B119" t="s">
        <v>154</v>
      </c>
      <c r="C119" t="s">
        <v>154</v>
      </c>
      <c r="E119" t="s">
        <v>154</v>
      </c>
      <c r="F119">
        <f t="shared" si="14"/>
        <v>0.52580000000000005</v>
      </c>
      <c r="G119">
        <f t="shared" si="11"/>
        <v>0.68330000000000002</v>
      </c>
      <c r="H119" t="s">
        <v>154</v>
      </c>
      <c r="K119" t="s">
        <v>154</v>
      </c>
      <c r="L119">
        <v>0.59140000000000004</v>
      </c>
      <c r="M119" t="str">
        <f t="shared" si="13"/>
        <v/>
      </c>
      <c r="R119" t="s">
        <v>153</v>
      </c>
      <c r="S119">
        <v>0.85009999999999997</v>
      </c>
      <c r="V119" s="633"/>
      <c r="W119" s="127">
        <v>58</v>
      </c>
      <c r="Y119" t="s">
        <v>154</v>
      </c>
      <c r="Z119">
        <v>0.68330000000000002</v>
      </c>
      <c r="AB119" s="633"/>
      <c r="AC119" s="129">
        <v>58</v>
      </c>
    </row>
    <row r="120" spans="1:29">
      <c r="A120" t="str">
        <f t="shared" si="12"/>
        <v/>
      </c>
      <c r="B120" t="s">
        <v>155</v>
      </c>
      <c r="C120" t="s">
        <v>155</v>
      </c>
      <c r="E120" t="s">
        <v>155</v>
      </c>
      <c r="F120">
        <f t="shared" si="14"/>
        <v>0.61219999999999997</v>
      </c>
      <c r="G120">
        <f t="shared" ref="G120:G151" si="15">VLOOKUP(E120,Y119:Z518,2,FALSE)</f>
        <v>0.46589999999999998</v>
      </c>
      <c r="H120" t="s">
        <v>155</v>
      </c>
      <c r="K120" t="s">
        <v>155</v>
      </c>
      <c r="L120">
        <v>0.44469999999999998</v>
      </c>
      <c r="M120" t="str">
        <f t="shared" si="13"/>
        <v/>
      </c>
      <c r="R120" t="s">
        <v>154</v>
      </c>
      <c r="S120">
        <v>0.52580000000000005</v>
      </c>
      <c r="V120" s="632" t="s">
        <v>257</v>
      </c>
      <c r="W120" s="128">
        <v>0.79149999999999998</v>
      </c>
      <c r="Y120" t="s">
        <v>155</v>
      </c>
      <c r="Z120">
        <v>0.46589999999999998</v>
      </c>
      <c r="AB120" s="12" t="s">
        <v>337</v>
      </c>
      <c r="AC120" s="130">
        <v>0.83919999999999995</v>
      </c>
    </row>
    <row r="121" spans="1:29" ht="15.75" thickBot="1">
      <c r="A121" t="str">
        <f t="shared" si="12"/>
        <v/>
      </c>
      <c r="B121" t="s">
        <v>156</v>
      </c>
      <c r="C121" t="s">
        <v>156</v>
      </c>
      <c r="E121" t="s">
        <v>156</v>
      </c>
      <c r="F121">
        <f t="shared" si="14"/>
        <v>0.95240000000000002</v>
      </c>
      <c r="G121">
        <f t="shared" si="15"/>
        <v>0.93920000000000003</v>
      </c>
      <c r="H121" t="s">
        <v>156</v>
      </c>
      <c r="K121" t="s">
        <v>156</v>
      </c>
      <c r="L121">
        <v>0.93089999999999995</v>
      </c>
      <c r="M121" t="str">
        <f t="shared" si="13"/>
        <v/>
      </c>
      <c r="R121" t="s">
        <v>155</v>
      </c>
      <c r="S121">
        <v>0.61219999999999997</v>
      </c>
      <c r="V121" s="633"/>
      <c r="W121" s="129">
        <v>59</v>
      </c>
      <c r="Y121" t="s">
        <v>156</v>
      </c>
      <c r="Z121">
        <v>0.93920000000000003</v>
      </c>
      <c r="AB121" s="13" t="s">
        <v>410</v>
      </c>
      <c r="AC121" s="131">
        <v>59</v>
      </c>
    </row>
    <row r="122" spans="1:29">
      <c r="A122" t="str">
        <f t="shared" si="12"/>
        <v/>
      </c>
      <c r="B122" t="s">
        <v>157</v>
      </c>
      <c r="C122" t="s">
        <v>157</v>
      </c>
      <c r="E122" t="s">
        <v>157</v>
      </c>
      <c r="F122">
        <f t="shared" si="14"/>
        <v>0.52900000000000003</v>
      </c>
      <c r="G122">
        <f t="shared" si="15"/>
        <v>0.39</v>
      </c>
      <c r="H122" t="s">
        <v>157</v>
      </c>
      <c r="K122" t="s">
        <v>157</v>
      </c>
      <c r="L122">
        <v>0.29570000000000002</v>
      </c>
      <c r="M122" t="str">
        <f t="shared" si="13"/>
        <v/>
      </c>
      <c r="R122" t="s">
        <v>156</v>
      </c>
      <c r="S122">
        <v>0.95240000000000002</v>
      </c>
      <c r="V122" s="632" t="s">
        <v>291</v>
      </c>
      <c r="W122" s="130">
        <v>0.78769999999999996</v>
      </c>
      <c r="Y122" t="s">
        <v>157</v>
      </c>
      <c r="Z122">
        <v>0.39</v>
      </c>
      <c r="AB122" s="632" t="s">
        <v>105</v>
      </c>
      <c r="AC122" s="132">
        <v>0.83809999999999996</v>
      </c>
    </row>
    <row r="123" spans="1:29" ht="15.75" thickBot="1">
      <c r="A123" t="str">
        <f t="shared" si="12"/>
        <v/>
      </c>
      <c r="B123" t="s">
        <v>158</v>
      </c>
      <c r="C123" t="s">
        <v>158</v>
      </c>
      <c r="E123" t="s">
        <v>158</v>
      </c>
      <c r="F123">
        <f t="shared" si="14"/>
        <v>0.21360000000000001</v>
      </c>
      <c r="G123">
        <f t="shared" si="15"/>
        <v>0.25640000000000002</v>
      </c>
      <c r="H123" t="s">
        <v>158</v>
      </c>
      <c r="K123" t="s">
        <v>158</v>
      </c>
      <c r="L123">
        <v>0.2298</v>
      </c>
      <c r="M123" t="str">
        <f t="shared" si="13"/>
        <v/>
      </c>
      <c r="R123" t="s">
        <v>157</v>
      </c>
      <c r="S123">
        <v>0.52900000000000003</v>
      </c>
      <c r="V123" s="633"/>
      <c r="W123" s="131">
        <v>60</v>
      </c>
      <c r="Y123" t="s">
        <v>158</v>
      </c>
      <c r="Z123">
        <v>0.25640000000000002</v>
      </c>
      <c r="AB123" s="633"/>
      <c r="AC123" s="133">
        <v>60</v>
      </c>
    </row>
    <row r="124" spans="1:29">
      <c r="A124" t="str">
        <f t="shared" si="12"/>
        <v/>
      </c>
      <c r="B124" t="s">
        <v>159</v>
      </c>
      <c r="C124" t="s">
        <v>159</v>
      </c>
      <c r="E124" t="s">
        <v>159</v>
      </c>
      <c r="F124">
        <f t="shared" si="14"/>
        <v>0.2016</v>
      </c>
      <c r="G124">
        <f t="shared" si="15"/>
        <v>0.42359999999999998</v>
      </c>
      <c r="H124" t="s">
        <v>159</v>
      </c>
      <c r="K124" t="s">
        <v>159</v>
      </c>
      <c r="L124">
        <v>6.2399999999999997E-2</v>
      </c>
      <c r="M124" t="str">
        <f t="shared" si="13"/>
        <v/>
      </c>
      <c r="R124" t="s">
        <v>158</v>
      </c>
      <c r="S124">
        <v>0.21360000000000001</v>
      </c>
      <c r="V124" s="632" t="s">
        <v>67</v>
      </c>
      <c r="W124" s="132">
        <v>0.78649999999999998</v>
      </c>
      <c r="Y124" t="s">
        <v>159</v>
      </c>
      <c r="Z124">
        <v>0.42359999999999998</v>
      </c>
      <c r="AB124" s="12" t="s">
        <v>103</v>
      </c>
      <c r="AC124" s="134">
        <v>0.83379999999999999</v>
      </c>
    </row>
    <row r="125" spans="1:29" ht="15.75" thickBot="1">
      <c r="A125" t="str">
        <f t="shared" si="12"/>
        <v/>
      </c>
      <c r="B125" t="s">
        <v>160</v>
      </c>
      <c r="C125" t="s">
        <v>160</v>
      </c>
      <c r="E125" t="s">
        <v>160</v>
      </c>
      <c r="F125">
        <f t="shared" si="14"/>
        <v>9.7500000000000003E-2</v>
      </c>
      <c r="G125">
        <f t="shared" si="15"/>
        <v>0.32379999999999998</v>
      </c>
      <c r="H125" t="s">
        <v>160</v>
      </c>
      <c r="K125" t="s">
        <v>160</v>
      </c>
      <c r="L125">
        <v>0.21460000000000001</v>
      </c>
      <c r="M125" t="str">
        <f t="shared" si="13"/>
        <v/>
      </c>
      <c r="R125" t="s">
        <v>159</v>
      </c>
      <c r="S125">
        <v>0.2016</v>
      </c>
      <c r="V125" s="633"/>
      <c r="W125" s="133">
        <v>61</v>
      </c>
      <c r="Y125" t="s">
        <v>160</v>
      </c>
      <c r="Z125">
        <v>0.32379999999999998</v>
      </c>
      <c r="AB125" s="13" t="s">
        <v>418</v>
      </c>
      <c r="AC125" s="135">
        <v>61</v>
      </c>
    </row>
    <row r="126" spans="1:29">
      <c r="A126" t="str">
        <f t="shared" si="12"/>
        <v/>
      </c>
      <c r="B126" t="s">
        <v>161</v>
      </c>
      <c r="C126" t="s">
        <v>161</v>
      </c>
      <c r="E126" t="s">
        <v>161</v>
      </c>
      <c r="F126">
        <f t="shared" si="14"/>
        <v>0.49540000000000001</v>
      </c>
      <c r="G126">
        <f t="shared" si="15"/>
        <v>0.56950000000000001</v>
      </c>
      <c r="H126" t="s">
        <v>161</v>
      </c>
      <c r="K126" t="s">
        <v>161</v>
      </c>
      <c r="L126">
        <v>0.50590000000000002</v>
      </c>
      <c r="M126" t="str">
        <f t="shared" si="13"/>
        <v/>
      </c>
      <c r="R126" t="s">
        <v>160</v>
      </c>
      <c r="S126">
        <v>9.7500000000000003E-2</v>
      </c>
      <c r="V126" s="12" t="s">
        <v>249</v>
      </c>
      <c r="W126" s="134">
        <v>0.78300000000000003</v>
      </c>
      <c r="Y126" t="s">
        <v>161</v>
      </c>
      <c r="Z126">
        <v>0.56950000000000001</v>
      </c>
      <c r="AB126" s="12" t="s">
        <v>207</v>
      </c>
      <c r="AC126" s="136">
        <v>0.83340000000000003</v>
      </c>
    </row>
    <row r="127" spans="1:29" ht="15.75" thickBot="1">
      <c r="A127" t="str">
        <f t="shared" si="12"/>
        <v/>
      </c>
      <c r="B127" t="s">
        <v>162</v>
      </c>
      <c r="C127" t="s">
        <v>162</v>
      </c>
      <c r="E127" t="s">
        <v>162</v>
      </c>
      <c r="F127">
        <f t="shared" si="14"/>
        <v>0.49830000000000002</v>
      </c>
      <c r="G127">
        <f t="shared" si="15"/>
        <v>0.59289999999999998</v>
      </c>
      <c r="H127" t="s">
        <v>162</v>
      </c>
      <c r="K127" t="s">
        <v>162</v>
      </c>
      <c r="L127">
        <v>0.43140000000000001</v>
      </c>
      <c r="M127" t="str">
        <f t="shared" si="13"/>
        <v/>
      </c>
      <c r="R127" t="s">
        <v>161</v>
      </c>
      <c r="S127">
        <v>0.49540000000000001</v>
      </c>
      <c r="V127" s="13" t="s">
        <v>415</v>
      </c>
      <c r="W127" s="135">
        <v>62</v>
      </c>
      <c r="Y127" t="s">
        <v>162</v>
      </c>
      <c r="Z127">
        <v>0.59289999999999998</v>
      </c>
      <c r="AB127" s="13" t="s">
        <v>400</v>
      </c>
      <c r="AC127" s="137">
        <v>62</v>
      </c>
    </row>
    <row r="128" spans="1:29">
      <c r="A128" t="str">
        <f t="shared" si="12"/>
        <v/>
      </c>
      <c r="B128" t="s">
        <v>163</v>
      </c>
      <c r="C128" t="s">
        <v>163</v>
      </c>
      <c r="E128" t="s">
        <v>163</v>
      </c>
      <c r="F128">
        <f t="shared" si="14"/>
        <v>0.87290000000000001</v>
      </c>
      <c r="G128">
        <f t="shared" si="15"/>
        <v>0.9163</v>
      </c>
      <c r="H128" t="s">
        <v>163</v>
      </c>
      <c r="K128" t="s">
        <v>163</v>
      </c>
      <c r="L128">
        <v>0.76629999999999998</v>
      </c>
      <c r="M128" t="str">
        <f t="shared" si="13"/>
        <v/>
      </c>
      <c r="R128" t="s">
        <v>162</v>
      </c>
      <c r="S128">
        <v>0.49830000000000002</v>
      </c>
      <c r="V128" s="12" t="s">
        <v>247</v>
      </c>
      <c r="W128" s="136">
        <v>0.78090000000000004</v>
      </c>
      <c r="Y128" t="s">
        <v>163</v>
      </c>
      <c r="Z128">
        <v>0.9163</v>
      </c>
      <c r="AB128" s="632" t="s">
        <v>92</v>
      </c>
      <c r="AC128" s="138">
        <v>0.83130000000000004</v>
      </c>
    </row>
    <row r="129" spans="1:29" ht="15.75" thickBot="1">
      <c r="A129" t="str">
        <f t="shared" si="12"/>
        <v/>
      </c>
      <c r="B129" t="s">
        <v>164</v>
      </c>
      <c r="C129" t="s">
        <v>164</v>
      </c>
      <c r="E129" t="s">
        <v>164</v>
      </c>
      <c r="F129">
        <f t="shared" si="14"/>
        <v>0.56759999999999999</v>
      </c>
      <c r="G129">
        <f t="shared" si="15"/>
        <v>0.47520000000000001</v>
      </c>
      <c r="H129" t="s">
        <v>164</v>
      </c>
      <c r="K129" t="s">
        <v>164</v>
      </c>
      <c r="L129">
        <v>0.50800000000000001</v>
      </c>
      <c r="M129" t="str">
        <f t="shared" si="13"/>
        <v/>
      </c>
      <c r="R129" t="s">
        <v>163</v>
      </c>
      <c r="S129">
        <v>0.87290000000000001</v>
      </c>
      <c r="V129" s="13" t="s">
        <v>420</v>
      </c>
      <c r="W129" s="137">
        <v>63</v>
      </c>
      <c r="Y129" t="s">
        <v>164</v>
      </c>
      <c r="Z129">
        <v>0.47520000000000001</v>
      </c>
      <c r="AB129" s="633"/>
      <c r="AC129" s="139">
        <v>63</v>
      </c>
    </row>
    <row r="130" spans="1:29">
      <c r="A130" t="str">
        <f t="shared" ref="A130:A161" si="16">IF(B130=E130,"","CHECK")</f>
        <v/>
      </c>
      <c r="B130" t="s">
        <v>165</v>
      </c>
      <c r="C130" t="s">
        <v>165</v>
      </c>
      <c r="E130" t="s">
        <v>165</v>
      </c>
      <c r="F130">
        <f t="shared" si="14"/>
        <v>0.12</v>
      </c>
      <c r="G130">
        <f t="shared" si="15"/>
        <v>0.17330000000000001</v>
      </c>
      <c r="H130" t="s">
        <v>165</v>
      </c>
      <c r="K130" t="s">
        <v>165</v>
      </c>
      <c r="L130">
        <v>0.15540000000000001</v>
      </c>
      <c r="M130" t="str">
        <f t="shared" ref="M130:M161" si="17">IF(H130=K130,"","BAD")</f>
        <v/>
      </c>
      <c r="R130" t="s">
        <v>164</v>
      </c>
      <c r="S130">
        <v>0.56759999999999999</v>
      </c>
      <c r="V130" s="12" t="s">
        <v>312</v>
      </c>
      <c r="W130" s="138">
        <v>0.78</v>
      </c>
      <c r="Y130" t="s">
        <v>165</v>
      </c>
      <c r="Z130">
        <v>0.17330000000000001</v>
      </c>
      <c r="AB130" s="632" t="s">
        <v>167</v>
      </c>
      <c r="AC130" s="140">
        <v>0.82499999999999996</v>
      </c>
    </row>
    <row r="131" spans="1:29" ht="15.75" thickBot="1">
      <c r="A131" t="str">
        <f t="shared" si="16"/>
        <v/>
      </c>
      <c r="B131" t="s">
        <v>166</v>
      </c>
      <c r="C131" t="s">
        <v>166</v>
      </c>
      <c r="E131" t="s">
        <v>166</v>
      </c>
      <c r="F131">
        <f t="shared" si="14"/>
        <v>0.60040000000000004</v>
      </c>
      <c r="G131">
        <f t="shared" si="15"/>
        <v>0.63990000000000002</v>
      </c>
      <c r="H131" t="s">
        <v>166</v>
      </c>
      <c r="K131" t="s">
        <v>166</v>
      </c>
      <c r="L131">
        <v>0.85580000000000001</v>
      </c>
      <c r="M131" t="str">
        <f t="shared" si="17"/>
        <v/>
      </c>
      <c r="R131" t="s">
        <v>165</v>
      </c>
      <c r="S131">
        <v>0.12</v>
      </c>
      <c r="V131" s="13" t="s">
        <v>421</v>
      </c>
      <c r="W131" s="139">
        <v>64</v>
      </c>
      <c r="Y131" t="s">
        <v>166</v>
      </c>
      <c r="Z131">
        <v>0.63990000000000002</v>
      </c>
      <c r="AB131" s="633"/>
      <c r="AC131" s="141">
        <v>64</v>
      </c>
    </row>
    <row r="132" spans="1:29">
      <c r="A132" t="str">
        <f t="shared" si="16"/>
        <v/>
      </c>
      <c r="B132" t="s">
        <v>167</v>
      </c>
      <c r="C132" t="s">
        <v>167</v>
      </c>
      <c r="E132" t="s">
        <v>167</v>
      </c>
      <c r="F132">
        <f t="shared" si="14"/>
        <v>0.84179999999999999</v>
      </c>
      <c r="G132">
        <f t="shared" si="15"/>
        <v>0.82499999999999996</v>
      </c>
      <c r="H132" t="s">
        <v>167</v>
      </c>
      <c r="K132" t="s">
        <v>167</v>
      </c>
      <c r="L132">
        <v>0.76619999999999999</v>
      </c>
      <c r="M132" t="str">
        <f t="shared" si="17"/>
        <v/>
      </c>
      <c r="R132" t="s">
        <v>166</v>
      </c>
      <c r="S132">
        <v>0.60040000000000004</v>
      </c>
      <c r="V132" s="632" t="s">
        <v>307</v>
      </c>
      <c r="W132" s="140">
        <v>0.77590000000000003</v>
      </c>
      <c r="Y132" t="s">
        <v>167</v>
      </c>
      <c r="Z132">
        <v>0.82499999999999996</v>
      </c>
      <c r="AB132" s="632" t="s">
        <v>327</v>
      </c>
      <c r="AC132" s="142">
        <v>0.82110000000000005</v>
      </c>
    </row>
    <row r="133" spans="1:29" ht="15.75" thickBot="1">
      <c r="A133" t="str">
        <f t="shared" si="16"/>
        <v/>
      </c>
      <c r="B133" t="s">
        <v>168</v>
      </c>
      <c r="C133" t="s">
        <v>168</v>
      </c>
      <c r="E133" t="s">
        <v>168</v>
      </c>
      <c r="F133">
        <f t="shared" si="14"/>
        <v>0.29010000000000002</v>
      </c>
      <c r="G133">
        <f t="shared" si="15"/>
        <v>0.59540000000000004</v>
      </c>
      <c r="H133" t="s">
        <v>168</v>
      </c>
      <c r="K133" t="s">
        <v>168</v>
      </c>
      <c r="L133">
        <v>0.46500000000000002</v>
      </c>
      <c r="M133" t="str">
        <f t="shared" si="17"/>
        <v/>
      </c>
      <c r="R133" t="s">
        <v>167</v>
      </c>
      <c r="S133">
        <v>0.84179999999999999</v>
      </c>
      <c r="V133" s="633"/>
      <c r="W133" s="141">
        <v>65</v>
      </c>
      <c r="Y133" t="s">
        <v>168</v>
      </c>
      <c r="Z133">
        <v>0.59540000000000004</v>
      </c>
      <c r="AB133" s="633"/>
      <c r="AC133" s="143">
        <v>65</v>
      </c>
    </row>
    <row r="134" spans="1:29">
      <c r="A134" t="str">
        <f t="shared" si="16"/>
        <v/>
      </c>
      <c r="B134" t="s">
        <v>169</v>
      </c>
      <c r="C134" t="s">
        <v>169</v>
      </c>
      <c r="E134" t="s">
        <v>169</v>
      </c>
      <c r="F134">
        <f t="shared" si="14"/>
        <v>0.3553</v>
      </c>
      <c r="G134">
        <f t="shared" si="15"/>
        <v>0.31069999999999998</v>
      </c>
      <c r="H134" t="s">
        <v>169</v>
      </c>
      <c r="K134" t="s">
        <v>169</v>
      </c>
      <c r="L134">
        <v>0.31069999999999998</v>
      </c>
      <c r="M134" t="str">
        <f t="shared" si="17"/>
        <v/>
      </c>
      <c r="R134" t="s">
        <v>168</v>
      </c>
      <c r="S134">
        <v>0.29010000000000002</v>
      </c>
      <c r="V134" s="12" t="s">
        <v>273</v>
      </c>
      <c r="W134" s="142">
        <v>0.77480000000000004</v>
      </c>
      <c r="Y134" t="s">
        <v>169</v>
      </c>
      <c r="Z134">
        <v>0.31069999999999998</v>
      </c>
      <c r="AB134" s="632" t="s">
        <v>255</v>
      </c>
      <c r="AC134" s="144">
        <v>0.81010000000000004</v>
      </c>
    </row>
    <row r="135" spans="1:29" ht="15.75" thickBot="1">
      <c r="A135" t="str">
        <f t="shared" si="16"/>
        <v/>
      </c>
      <c r="B135" t="s">
        <v>170</v>
      </c>
      <c r="C135" t="s">
        <v>170</v>
      </c>
      <c r="E135" t="s">
        <v>170</v>
      </c>
      <c r="F135">
        <f t="shared" si="14"/>
        <v>0.18079999999999999</v>
      </c>
      <c r="G135">
        <f t="shared" si="15"/>
        <v>0.17630000000000001</v>
      </c>
      <c r="H135" t="s">
        <v>170</v>
      </c>
      <c r="K135" t="s">
        <v>170</v>
      </c>
      <c r="L135">
        <v>0.11459999999999999</v>
      </c>
      <c r="M135" t="str">
        <f t="shared" si="17"/>
        <v/>
      </c>
      <c r="R135" t="s">
        <v>169</v>
      </c>
      <c r="S135">
        <v>0.3553</v>
      </c>
      <c r="V135" s="13" t="s">
        <v>416</v>
      </c>
      <c r="W135" s="143">
        <v>66</v>
      </c>
      <c r="Y135" t="s">
        <v>170</v>
      </c>
      <c r="Z135">
        <v>0.17630000000000001</v>
      </c>
      <c r="AB135" s="633"/>
      <c r="AC135" s="145">
        <v>66</v>
      </c>
    </row>
    <row r="136" spans="1:29">
      <c r="A136" t="str">
        <f t="shared" si="16"/>
        <v/>
      </c>
      <c r="B136" t="s">
        <v>171</v>
      </c>
      <c r="C136" t="s">
        <v>171</v>
      </c>
      <c r="E136" t="s">
        <v>171</v>
      </c>
      <c r="F136">
        <f t="shared" si="14"/>
        <v>0.21079999999999999</v>
      </c>
      <c r="G136">
        <f t="shared" si="15"/>
        <v>8.2799999999999999E-2</v>
      </c>
      <c r="H136" t="s">
        <v>171</v>
      </c>
      <c r="K136" t="s">
        <v>171</v>
      </c>
      <c r="L136">
        <v>8.2799999999999999E-2</v>
      </c>
      <c r="M136" t="str">
        <f t="shared" si="17"/>
        <v/>
      </c>
      <c r="R136" t="s">
        <v>170</v>
      </c>
      <c r="S136">
        <v>0.18079999999999999</v>
      </c>
      <c r="V136" s="12" t="s">
        <v>136</v>
      </c>
      <c r="W136" s="144">
        <v>0.77480000000000004</v>
      </c>
      <c r="Y136" t="s">
        <v>171</v>
      </c>
      <c r="Z136">
        <v>8.2799999999999999E-2</v>
      </c>
      <c r="AB136" s="12" t="s">
        <v>376</v>
      </c>
      <c r="AC136" s="146">
        <v>0.81</v>
      </c>
    </row>
    <row r="137" spans="1:29" ht="15.75" thickBot="1">
      <c r="A137" t="str">
        <f t="shared" si="16"/>
        <v/>
      </c>
      <c r="B137" t="s">
        <v>172</v>
      </c>
      <c r="C137" t="s">
        <v>172</v>
      </c>
      <c r="E137" t="s">
        <v>172</v>
      </c>
      <c r="F137">
        <f t="shared" si="14"/>
        <v>0.6653</v>
      </c>
      <c r="G137">
        <f t="shared" si="15"/>
        <v>0.79400000000000004</v>
      </c>
      <c r="H137" t="s">
        <v>172</v>
      </c>
      <c r="K137" t="s">
        <v>172</v>
      </c>
      <c r="L137">
        <v>0.80910000000000004</v>
      </c>
      <c r="M137" t="str">
        <f t="shared" si="17"/>
        <v/>
      </c>
      <c r="R137" t="s">
        <v>171</v>
      </c>
      <c r="S137">
        <v>0.21079999999999999</v>
      </c>
      <c r="V137" s="13" t="s">
        <v>422</v>
      </c>
      <c r="W137" s="145">
        <v>67</v>
      </c>
      <c r="Y137" t="s">
        <v>172</v>
      </c>
      <c r="Z137">
        <v>0.79400000000000004</v>
      </c>
      <c r="AB137" s="13" t="s">
        <v>410</v>
      </c>
      <c r="AC137" s="147">
        <v>67</v>
      </c>
    </row>
    <row r="138" spans="1:29">
      <c r="A138" t="str">
        <f t="shared" si="16"/>
        <v/>
      </c>
      <c r="B138" t="s">
        <v>173</v>
      </c>
      <c r="C138" t="s">
        <v>173</v>
      </c>
      <c r="E138" t="s">
        <v>173</v>
      </c>
      <c r="F138">
        <f t="shared" si="14"/>
        <v>0.32900000000000001</v>
      </c>
      <c r="G138">
        <f t="shared" si="15"/>
        <v>0.3604</v>
      </c>
      <c r="H138" t="s">
        <v>173</v>
      </c>
      <c r="K138" t="s">
        <v>173</v>
      </c>
      <c r="L138">
        <v>0.27279999999999999</v>
      </c>
      <c r="M138" t="str">
        <f t="shared" si="17"/>
        <v/>
      </c>
      <c r="R138" t="s">
        <v>172</v>
      </c>
      <c r="S138">
        <v>0.6653</v>
      </c>
      <c r="V138" s="12" t="s">
        <v>337</v>
      </c>
      <c r="W138" s="146">
        <v>0.76319999999999999</v>
      </c>
      <c r="Y138" t="s">
        <v>173</v>
      </c>
      <c r="Z138">
        <v>0.3604</v>
      </c>
      <c r="AB138" s="632" t="s">
        <v>218</v>
      </c>
      <c r="AC138" s="148">
        <v>0.80840000000000001</v>
      </c>
    </row>
    <row r="139" spans="1:29" ht="15.75" thickBot="1">
      <c r="A139" t="str">
        <f t="shared" si="16"/>
        <v/>
      </c>
      <c r="B139" t="s">
        <v>174</v>
      </c>
      <c r="C139" t="s">
        <v>174</v>
      </c>
      <c r="E139" t="s">
        <v>174</v>
      </c>
      <c r="F139">
        <f t="shared" si="14"/>
        <v>0.26950000000000002</v>
      </c>
      <c r="G139">
        <f t="shared" si="15"/>
        <v>0.31030000000000002</v>
      </c>
      <c r="H139" t="s">
        <v>174</v>
      </c>
      <c r="K139" t="s">
        <v>174</v>
      </c>
      <c r="L139">
        <v>0.46350000000000002</v>
      </c>
      <c r="M139" t="str">
        <f t="shared" si="17"/>
        <v/>
      </c>
      <c r="R139" t="s">
        <v>173</v>
      </c>
      <c r="S139">
        <v>0.32900000000000001</v>
      </c>
      <c r="V139" s="13" t="s">
        <v>410</v>
      </c>
      <c r="W139" s="147">
        <v>68</v>
      </c>
      <c r="Y139" t="s">
        <v>174</v>
      </c>
      <c r="Z139">
        <v>0.31030000000000002</v>
      </c>
      <c r="AB139" s="633"/>
      <c r="AC139" s="149">
        <v>68</v>
      </c>
    </row>
    <row r="140" spans="1:29">
      <c r="A140" t="str">
        <f t="shared" si="16"/>
        <v>CHECK</v>
      </c>
      <c r="B140" t="s">
        <v>175</v>
      </c>
      <c r="C140" t="s">
        <v>175</v>
      </c>
      <c r="E140" t="s">
        <v>429</v>
      </c>
      <c r="F140">
        <f t="shared" si="14"/>
        <v>0.32829999999999998</v>
      </c>
      <c r="G140">
        <f t="shared" si="15"/>
        <v>0.26200000000000001</v>
      </c>
      <c r="H140" t="s">
        <v>429</v>
      </c>
      <c r="K140" t="s">
        <v>429</v>
      </c>
      <c r="L140">
        <v>0.26200000000000001</v>
      </c>
      <c r="M140" t="str">
        <f t="shared" si="17"/>
        <v/>
      </c>
      <c r="R140" t="s">
        <v>174</v>
      </c>
      <c r="S140">
        <v>0.26950000000000002</v>
      </c>
      <c r="V140" s="12" t="s">
        <v>374</v>
      </c>
      <c r="W140" s="148">
        <v>0.76060000000000005</v>
      </c>
      <c r="Y140" t="s">
        <v>429</v>
      </c>
      <c r="Z140">
        <v>0.26200000000000001</v>
      </c>
      <c r="AB140" s="12" t="s">
        <v>90</v>
      </c>
      <c r="AC140" s="150">
        <v>0.80600000000000005</v>
      </c>
    </row>
    <row r="141" spans="1:29" ht="15.75" thickBot="1">
      <c r="A141" t="str">
        <f t="shared" si="16"/>
        <v/>
      </c>
      <c r="B141" t="s">
        <v>176</v>
      </c>
      <c r="C141" t="s">
        <v>176</v>
      </c>
      <c r="E141" t="s">
        <v>176</v>
      </c>
      <c r="F141">
        <f t="shared" si="14"/>
        <v>0.33229999999999998</v>
      </c>
      <c r="G141">
        <f t="shared" si="15"/>
        <v>0.29570000000000002</v>
      </c>
      <c r="H141" t="s">
        <v>176</v>
      </c>
      <c r="K141" t="s">
        <v>176</v>
      </c>
      <c r="L141">
        <v>0.1517</v>
      </c>
      <c r="M141" t="str">
        <f t="shared" si="17"/>
        <v/>
      </c>
      <c r="R141" t="s">
        <v>429</v>
      </c>
      <c r="S141">
        <v>0.32829999999999998</v>
      </c>
      <c r="V141" s="13" t="s">
        <v>423</v>
      </c>
      <c r="W141" s="149">
        <v>69</v>
      </c>
      <c r="Y141" t="s">
        <v>176</v>
      </c>
      <c r="Z141">
        <v>0.29570000000000002</v>
      </c>
      <c r="AB141" s="13" t="s">
        <v>408</v>
      </c>
      <c r="AC141" s="151">
        <v>69</v>
      </c>
    </row>
    <row r="142" spans="1:29">
      <c r="A142" t="str">
        <f t="shared" si="16"/>
        <v/>
      </c>
      <c r="B142" t="s">
        <v>177</v>
      </c>
      <c r="C142" t="s">
        <v>177</v>
      </c>
      <c r="E142" t="s">
        <v>177</v>
      </c>
      <c r="F142">
        <f t="shared" si="14"/>
        <v>0.22869999999999999</v>
      </c>
      <c r="G142">
        <f t="shared" si="15"/>
        <v>0.46689999999999998</v>
      </c>
      <c r="H142" t="s">
        <v>177</v>
      </c>
      <c r="K142" t="s">
        <v>177</v>
      </c>
      <c r="L142">
        <v>0.31900000000000001</v>
      </c>
      <c r="M142" t="str">
        <f t="shared" si="17"/>
        <v/>
      </c>
      <c r="R142" t="s">
        <v>176</v>
      </c>
      <c r="S142">
        <v>0.33229999999999998</v>
      </c>
      <c r="V142" s="632" t="s">
        <v>205</v>
      </c>
      <c r="W142" s="150">
        <v>0.75590000000000002</v>
      </c>
      <c r="Y142" t="s">
        <v>177</v>
      </c>
      <c r="Z142">
        <v>0.46689999999999998</v>
      </c>
      <c r="AB142" s="632" t="s">
        <v>53</v>
      </c>
      <c r="AC142" s="406">
        <v>0.80449999999999999</v>
      </c>
    </row>
    <row r="143" spans="1:29" ht="15.75" thickBot="1">
      <c r="A143" t="str">
        <f t="shared" si="16"/>
        <v>CHECK</v>
      </c>
      <c r="B143" t="s">
        <v>178</v>
      </c>
      <c r="C143" t="s">
        <v>178</v>
      </c>
      <c r="E143" t="s">
        <v>428</v>
      </c>
      <c r="F143">
        <f t="shared" ref="F143:F174" si="18">VLOOKUP(E143,R133:S541,2,FALSE)</f>
        <v>0.44969999999999999</v>
      </c>
      <c r="G143">
        <f t="shared" si="15"/>
        <v>0.36220000000000002</v>
      </c>
      <c r="H143" t="s">
        <v>428</v>
      </c>
      <c r="K143" t="s">
        <v>428</v>
      </c>
      <c r="L143">
        <v>0.54300000000000004</v>
      </c>
      <c r="M143" t="str">
        <f t="shared" si="17"/>
        <v/>
      </c>
      <c r="R143" t="s">
        <v>177</v>
      </c>
      <c r="S143">
        <v>0.22869999999999999</v>
      </c>
      <c r="V143" s="633"/>
      <c r="W143" s="151">
        <v>70</v>
      </c>
      <c r="Y143" t="s">
        <v>428</v>
      </c>
      <c r="Z143">
        <v>0.36220000000000002</v>
      </c>
      <c r="AB143" s="633"/>
      <c r="AC143" s="407">
        <v>70</v>
      </c>
    </row>
    <row r="144" spans="1:29">
      <c r="A144" t="str">
        <f t="shared" si="16"/>
        <v/>
      </c>
      <c r="B144" t="s">
        <v>179</v>
      </c>
      <c r="C144" t="s">
        <v>179</v>
      </c>
      <c r="E144" t="s">
        <v>179</v>
      </c>
      <c r="F144">
        <f t="shared" si="18"/>
        <v>0.20710000000000001</v>
      </c>
      <c r="G144">
        <f t="shared" si="15"/>
        <v>0.22209999999999999</v>
      </c>
      <c r="H144" t="s">
        <v>179</v>
      </c>
      <c r="K144" t="s">
        <v>179</v>
      </c>
      <c r="L144">
        <v>0.18790000000000001</v>
      </c>
      <c r="M144" t="str">
        <f t="shared" si="17"/>
        <v/>
      </c>
      <c r="R144" t="s">
        <v>428</v>
      </c>
      <c r="S144">
        <v>0.44969999999999999</v>
      </c>
      <c r="V144" s="12" t="s">
        <v>236</v>
      </c>
      <c r="W144" s="152">
        <v>0.75560000000000005</v>
      </c>
      <c r="Y144" t="s">
        <v>179</v>
      </c>
      <c r="Z144">
        <v>0.22209999999999999</v>
      </c>
      <c r="AB144" s="632" t="s">
        <v>153</v>
      </c>
      <c r="AC144" s="152">
        <v>0.80300000000000005</v>
      </c>
    </row>
    <row r="145" spans="1:29" ht="15.75" thickBot="1">
      <c r="A145" t="str">
        <f t="shared" si="16"/>
        <v/>
      </c>
      <c r="B145" t="s">
        <v>180</v>
      </c>
      <c r="C145" t="s">
        <v>180</v>
      </c>
      <c r="E145" t="s">
        <v>180</v>
      </c>
      <c r="F145">
        <f t="shared" si="18"/>
        <v>0.63780000000000003</v>
      </c>
      <c r="G145">
        <f t="shared" si="15"/>
        <v>0.79</v>
      </c>
      <c r="H145" t="s">
        <v>180</v>
      </c>
      <c r="K145" t="s">
        <v>180</v>
      </c>
      <c r="L145">
        <v>0.54969999999999997</v>
      </c>
      <c r="M145" t="str">
        <f t="shared" si="17"/>
        <v/>
      </c>
      <c r="R145" t="s">
        <v>179</v>
      </c>
      <c r="S145">
        <v>0.20710000000000001</v>
      </c>
      <c r="V145" s="13" t="s">
        <v>420</v>
      </c>
      <c r="W145" s="153">
        <v>71</v>
      </c>
      <c r="Y145" t="s">
        <v>180</v>
      </c>
      <c r="Z145">
        <v>0.79</v>
      </c>
      <c r="AB145" s="633"/>
      <c r="AC145" s="153">
        <v>71</v>
      </c>
    </row>
    <row r="146" spans="1:29">
      <c r="A146" t="str">
        <f t="shared" si="16"/>
        <v/>
      </c>
      <c r="B146" t="s">
        <v>181</v>
      </c>
      <c r="C146" t="s">
        <v>181</v>
      </c>
      <c r="E146" t="s">
        <v>181</v>
      </c>
      <c r="F146">
        <f t="shared" si="18"/>
        <v>0.61209999999999998</v>
      </c>
      <c r="G146">
        <f t="shared" si="15"/>
        <v>0.89039999999999997</v>
      </c>
      <c r="H146" t="s">
        <v>181</v>
      </c>
      <c r="K146" t="s">
        <v>181</v>
      </c>
      <c r="L146">
        <v>0.81589999999999996</v>
      </c>
      <c r="M146" t="str">
        <f t="shared" si="17"/>
        <v/>
      </c>
      <c r="R146" t="s">
        <v>180</v>
      </c>
      <c r="S146">
        <v>0.63780000000000003</v>
      </c>
      <c r="V146" s="632" t="s">
        <v>53</v>
      </c>
      <c r="W146" s="154">
        <v>0.75470000000000004</v>
      </c>
      <c r="Y146" t="s">
        <v>181</v>
      </c>
      <c r="Z146">
        <v>0.89039999999999997</v>
      </c>
      <c r="AB146" s="632" t="s">
        <v>125</v>
      </c>
      <c r="AC146" s="154">
        <v>0.8014</v>
      </c>
    </row>
    <row r="147" spans="1:29" ht="15.75" thickBot="1">
      <c r="A147" t="str">
        <f t="shared" si="16"/>
        <v/>
      </c>
      <c r="B147" t="s">
        <v>182</v>
      </c>
      <c r="C147" t="s">
        <v>182</v>
      </c>
      <c r="E147" t="s">
        <v>182</v>
      </c>
      <c r="F147">
        <f t="shared" si="18"/>
        <v>0.94279999999999997</v>
      </c>
      <c r="G147">
        <f t="shared" si="15"/>
        <v>0.86370000000000002</v>
      </c>
      <c r="H147" t="s">
        <v>182</v>
      </c>
      <c r="K147" t="s">
        <v>182</v>
      </c>
      <c r="L147">
        <v>0.71140000000000003</v>
      </c>
      <c r="M147" t="str">
        <f t="shared" si="17"/>
        <v/>
      </c>
      <c r="R147" t="s">
        <v>181</v>
      </c>
      <c r="S147">
        <v>0.61209999999999998</v>
      </c>
      <c r="V147" s="633"/>
      <c r="W147" s="155">
        <v>72</v>
      </c>
      <c r="Y147" t="s">
        <v>182</v>
      </c>
      <c r="Z147">
        <v>0.86370000000000002</v>
      </c>
      <c r="AB147" s="633"/>
      <c r="AC147" s="155">
        <v>72</v>
      </c>
    </row>
    <row r="148" spans="1:29">
      <c r="A148" t="str">
        <f t="shared" si="16"/>
        <v/>
      </c>
      <c r="B148" t="s">
        <v>183</v>
      </c>
      <c r="C148" t="s">
        <v>183</v>
      </c>
      <c r="E148" t="s">
        <v>183</v>
      </c>
      <c r="F148">
        <f t="shared" si="18"/>
        <v>0.7319</v>
      </c>
      <c r="G148">
        <f t="shared" si="15"/>
        <v>0.66259999999999997</v>
      </c>
      <c r="H148" t="s">
        <v>183</v>
      </c>
      <c r="K148" t="s">
        <v>183</v>
      </c>
      <c r="L148">
        <v>0.70699999999999996</v>
      </c>
      <c r="M148" t="str">
        <f t="shared" si="17"/>
        <v/>
      </c>
      <c r="R148" t="s">
        <v>182</v>
      </c>
      <c r="S148">
        <v>0.94279999999999997</v>
      </c>
      <c r="V148" s="12" t="s">
        <v>112</v>
      </c>
      <c r="W148" s="156">
        <v>0.75460000000000005</v>
      </c>
      <c r="Y148" t="s">
        <v>183</v>
      </c>
      <c r="Z148">
        <v>0.66259999999999997</v>
      </c>
      <c r="AB148" s="632" t="s">
        <v>308</v>
      </c>
      <c r="AC148" s="156">
        <v>0.80010000000000003</v>
      </c>
    </row>
    <row r="149" spans="1:29" ht="15.75" thickBot="1">
      <c r="A149" t="str">
        <f t="shared" si="16"/>
        <v/>
      </c>
      <c r="B149" t="s">
        <v>184</v>
      </c>
      <c r="C149" t="s">
        <v>184</v>
      </c>
      <c r="E149" t="s">
        <v>184</v>
      </c>
      <c r="F149">
        <f t="shared" si="18"/>
        <v>0.44679999999999997</v>
      </c>
      <c r="G149">
        <f t="shared" si="15"/>
        <v>0.33329999999999999</v>
      </c>
      <c r="H149" t="s">
        <v>184</v>
      </c>
      <c r="K149" t="s">
        <v>184</v>
      </c>
      <c r="L149">
        <v>0.33300000000000002</v>
      </c>
      <c r="M149" t="str">
        <f t="shared" si="17"/>
        <v/>
      </c>
      <c r="R149" t="s">
        <v>183</v>
      </c>
      <c r="S149">
        <v>0.7319</v>
      </c>
      <c r="V149" s="13" t="s">
        <v>408</v>
      </c>
      <c r="W149" s="157">
        <v>73</v>
      </c>
      <c r="Y149" t="s">
        <v>184</v>
      </c>
      <c r="Z149">
        <v>0.33329999999999999</v>
      </c>
      <c r="AB149" s="633"/>
      <c r="AC149" s="157">
        <v>73</v>
      </c>
    </row>
    <row r="150" spans="1:29">
      <c r="A150" t="str">
        <f t="shared" si="16"/>
        <v/>
      </c>
      <c r="B150" t="s">
        <v>185</v>
      </c>
      <c r="C150" t="s">
        <v>185</v>
      </c>
      <c r="E150" t="s">
        <v>185</v>
      </c>
      <c r="F150">
        <f t="shared" si="18"/>
        <v>0.84719999999999995</v>
      </c>
      <c r="G150">
        <f t="shared" si="15"/>
        <v>0.91469999999999996</v>
      </c>
      <c r="H150" t="s">
        <v>185</v>
      </c>
      <c r="K150" t="s">
        <v>185</v>
      </c>
      <c r="L150">
        <v>0.87309999999999999</v>
      </c>
      <c r="M150" t="str">
        <f t="shared" si="17"/>
        <v/>
      </c>
      <c r="R150" t="s">
        <v>184</v>
      </c>
      <c r="S150">
        <v>0.44679999999999997</v>
      </c>
      <c r="V150" s="632" t="s">
        <v>357</v>
      </c>
      <c r="W150" s="158">
        <v>0.74860000000000004</v>
      </c>
      <c r="Y150" t="s">
        <v>185</v>
      </c>
      <c r="Z150">
        <v>0.91469999999999996</v>
      </c>
      <c r="AB150" s="632" t="s">
        <v>205</v>
      </c>
      <c r="AC150" s="158">
        <v>0.79969999999999997</v>
      </c>
    </row>
    <row r="151" spans="1:29" ht="15.75" thickBot="1">
      <c r="A151" t="str">
        <f t="shared" si="16"/>
        <v/>
      </c>
      <c r="B151" t="s">
        <v>186</v>
      </c>
      <c r="C151" t="s">
        <v>186</v>
      </c>
      <c r="E151" t="s">
        <v>186</v>
      </c>
      <c r="F151">
        <f t="shared" si="18"/>
        <v>6.08E-2</v>
      </c>
      <c r="G151">
        <f t="shared" si="15"/>
        <v>0.14580000000000001</v>
      </c>
      <c r="H151" t="s">
        <v>186</v>
      </c>
      <c r="K151" t="s">
        <v>186</v>
      </c>
      <c r="L151">
        <v>6.1699999999999998E-2</v>
      </c>
      <c r="M151" t="str">
        <f t="shared" si="17"/>
        <v/>
      </c>
      <c r="R151" t="s">
        <v>185</v>
      </c>
      <c r="S151">
        <v>0.84719999999999995</v>
      </c>
      <c r="V151" s="633"/>
      <c r="W151" s="159">
        <v>74</v>
      </c>
      <c r="Y151" t="s">
        <v>186</v>
      </c>
      <c r="Z151">
        <v>0.14580000000000001</v>
      </c>
      <c r="AB151" s="633"/>
      <c r="AC151" s="159">
        <v>74</v>
      </c>
    </row>
    <row r="152" spans="1:29">
      <c r="A152" t="str">
        <f t="shared" si="16"/>
        <v/>
      </c>
      <c r="B152" t="s">
        <v>187</v>
      </c>
      <c r="C152" t="s">
        <v>187</v>
      </c>
      <c r="E152" t="s">
        <v>187</v>
      </c>
      <c r="F152">
        <f t="shared" si="18"/>
        <v>0.2621</v>
      </c>
      <c r="G152">
        <f t="shared" ref="G152:G183" si="19">VLOOKUP(E152,Y151:Z550,2,FALSE)</f>
        <v>0.151</v>
      </c>
      <c r="H152" t="s">
        <v>187</v>
      </c>
      <c r="K152" t="s">
        <v>187</v>
      </c>
      <c r="L152">
        <v>0.17810000000000001</v>
      </c>
      <c r="M152" t="str">
        <f t="shared" si="17"/>
        <v/>
      </c>
      <c r="R152" t="s">
        <v>186</v>
      </c>
      <c r="S152">
        <v>6.08E-2</v>
      </c>
      <c r="V152" s="632" t="s">
        <v>192</v>
      </c>
      <c r="W152" s="160">
        <v>0.74370000000000003</v>
      </c>
      <c r="Y152" t="s">
        <v>187</v>
      </c>
      <c r="Z152">
        <v>0.151</v>
      </c>
      <c r="AB152" s="632" t="s">
        <v>97</v>
      </c>
      <c r="AC152" s="160">
        <v>0.79859999999999998</v>
      </c>
    </row>
    <row r="153" spans="1:29" ht="15.75" thickBot="1">
      <c r="A153" t="str">
        <f t="shared" si="16"/>
        <v/>
      </c>
      <c r="B153" t="s">
        <v>188</v>
      </c>
      <c r="C153" t="s">
        <v>188</v>
      </c>
      <c r="E153" t="s">
        <v>188</v>
      </c>
      <c r="F153">
        <f t="shared" si="18"/>
        <v>0.29199999999999998</v>
      </c>
      <c r="G153">
        <f t="shared" si="19"/>
        <v>0.28399999999999997</v>
      </c>
      <c r="H153" t="s">
        <v>188</v>
      </c>
      <c r="K153" t="s">
        <v>188</v>
      </c>
      <c r="L153">
        <v>0.36730000000000002</v>
      </c>
      <c r="M153" t="str">
        <f t="shared" si="17"/>
        <v/>
      </c>
      <c r="R153" t="s">
        <v>187</v>
      </c>
      <c r="S153">
        <v>0.2621</v>
      </c>
      <c r="V153" s="633"/>
      <c r="W153" s="161">
        <v>75</v>
      </c>
      <c r="Y153" t="s">
        <v>188</v>
      </c>
      <c r="Z153">
        <v>0.28399999999999997</v>
      </c>
      <c r="AB153" s="633"/>
      <c r="AC153" s="161">
        <v>75</v>
      </c>
    </row>
    <row r="154" spans="1:29" ht="15.75" thickBot="1">
      <c r="A154" t="str">
        <f t="shared" si="16"/>
        <v/>
      </c>
      <c r="B154" t="s">
        <v>189</v>
      </c>
      <c r="C154" t="s">
        <v>189</v>
      </c>
      <c r="E154" t="s">
        <v>189</v>
      </c>
      <c r="F154">
        <f t="shared" si="18"/>
        <v>0.79220000000000002</v>
      </c>
      <c r="G154">
        <f t="shared" si="19"/>
        <v>0.77559999999999996</v>
      </c>
      <c r="H154" t="s">
        <v>189</v>
      </c>
      <c r="K154" t="s">
        <v>189</v>
      </c>
      <c r="L154">
        <v>0.89549999999999996</v>
      </c>
      <c r="M154" t="str">
        <f t="shared" si="17"/>
        <v/>
      </c>
      <c r="R154" t="s">
        <v>188</v>
      </c>
      <c r="S154">
        <v>0.29199999999999998</v>
      </c>
      <c r="V154" s="10" t="s">
        <v>23</v>
      </c>
      <c r="W154" s="11" t="s">
        <v>383</v>
      </c>
      <c r="Y154" t="s">
        <v>189</v>
      </c>
      <c r="Z154">
        <v>0.77559999999999996</v>
      </c>
      <c r="AB154" s="10" t="s">
        <v>23</v>
      </c>
      <c r="AC154" s="11" t="s">
        <v>383</v>
      </c>
    </row>
    <row r="155" spans="1:29">
      <c r="A155" t="str">
        <f t="shared" si="16"/>
        <v/>
      </c>
      <c r="B155" t="s">
        <v>190</v>
      </c>
      <c r="C155" t="s">
        <v>190</v>
      </c>
      <c r="E155" t="s">
        <v>190</v>
      </c>
      <c r="F155">
        <f t="shared" si="18"/>
        <v>0.7419</v>
      </c>
      <c r="G155">
        <f t="shared" si="19"/>
        <v>0.65439999999999998</v>
      </c>
      <c r="H155" t="s">
        <v>190</v>
      </c>
      <c r="K155" t="s">
        <v>190</v>
      </c>
      <c r="L155">
        <v>0.79410000000000003</v>
      </c>
      <c r="M155" t="str">
        <f t="shared" si="17"/>
        <v/>
      </c>
      <c r="R155" t="s">
        <v>189</v>
      </c>
      <c r="S155">
        <v>0.79220000000000002</v>
      </c>
      <c r="V155" s="632" t="s">
        <v>190</v>
      </c>
      <c r="W155" s="162">
        <v>0.7419</v>
      </c>
      <c r="Y155" t="s">
        <v>190</v>
      </c>
      <c r="Z155">
        <v>0.65439999999999998</v>
      </c>
      <c r="AB155" s="12" t="s">
        <v>374</v>
      </c>
      <c r="AC155" s="162">
        <v>0.79510000000000003</v>
      </c>
    </row>
    <row r="156" spans="1:29" ht="15.75" thickBot="1">
      <c r="A156" t="str">
        <f t="shared" si="16"/>
        <v/>
      </c>
      <c r="B156" t="s">
        <v>191</v>
      </c>
      <c r="C156" t="s">
        <v>191</v>
      </c>
      <c r="E156" t="s">
        <v>191</v>
      </c>
      <c r="F156">
        <f t="shared" si="18"/>
        <v>0.84030000000000005</v>
      </c>
      <c r="G156">
        <f t="shared" si="19"/>
        <v>0.86839999999999995</v>
      </c>
      <c r="H156" t="s">
        <v>191</v>
      </c>
      <c r="K156" t="s">
        <v>191</v>
      </c>
      <c r="L156">
        <v>0.83340000000000003</v>
      </c>
      <c r="M156" t="str">
        <f t="shared" si="17"/>
        <v/>
      </c>
      <c r="R156" t="s">
        <v>190</v>
      </c>
      <c r="S156">
        <v>0.7419</v>
      </c>
      <c r="V156" s="633"/>
      <c r="W156" s="163">
        <v>76</v>
      </c>
      <c r="Y156" t="s">
        <v>191</v>
      </c>
      <c r="Z156">
        <v>0.86839999999999995</v>
      </c>
      <c r="AB156" s="13" t="s">
        <v>423</v>
      </c>
      <c r="AC156" s="163">
        <v>76</v>
      </c>
    </row>
    <row r="157" spans="1:29">
      <c r="A157" t="str">
        <f t="shared" si="16"/>
        <v/>
      </c>
      <c r="B157" t="s">
        <v>192</v>
      </c>
      <c r="C157" t="s">
        <v>192</v>
      </c>
      <c r="E157" t="s">
        <v>192</v>
      </c>
      <c r="F157">
        <f t="shared" si="18"/>
        <v>0.74370000000000003</v>
      </c>
      <c r="G157">
        <f t="shared" si="19"/>
        <v>0.64119999999999999</v>
      </c>
      <c r="H157" t="s">
        <v>192</v>
      </c>
      <c r="K157" t="s">
        <v>192</v>
      </c>
      <c r="L157">
        <v>0.48880000000000001</v>
      </c>
      <c r="M157" t="str">
        <f t="shared" si="17"/>
        <v/>
      </c>
      <c r="R157" t="s">
        <v>191</v>
      </c>
      <c r="S157">
        <v>0.84030000000000005</v>
      </c>
      <c r="V157" s="12" t="s">
        <v>87</v>
      </c>
      <c r="W157" s="164">
        <v>0.74180000000000001</v>
      </c>
      <c r="Y157" t="s">
        <v>192</v>
      </c>
      <c r="Z157">
        <v>0.64119999999999999</v>
      </c>
      <c r="AB157" s="12" t="s">
        <v>172</v>
      </c>
      <c r="AC157" s="164">
        <v>0.79400000000000004</v>
      </c>
    </row>
    <row r="158" spans="1:29" ht="15.75" thickBot="1">
      <c r="A158" t="str">
        <f t="shared" si="16"/>
        <v/>
      </c>
      <c r="B158" t="s">
        <v>193</v>
      </c>
      <c r="C158" t="s">
        <v>193</v>
      </c>
      <c r="E158" t="s">
        <v>193</v>
      </c>
      <c r="F158">
        <f t="shared" si="18"/>
        <v>0.1024</v>
      </c>
      <c r="G158">
        <f t="shared" si="19"/>
        <v>8.8800000000000004E-2</v>
      </c>
      <c r="H158" t="s">
        <v>193</v>
      </c>
      <c r="K158" t="s">
        <v>193</v>
      </c>
      <c r="L158">
        <v>9.1200000000000003E-2</v>
      </c>
      <c r="M158" t="str">
        <f t="shared" si="17"/>
        <v/>
      </c>
      <c r="R158" t="s">
        <v>192</v>
      </c>
      <c r="S158">
        <v>0.74370000000000003</v>
      </c>
      <c r="V158" s="13" t="s">
        <v>394</v>
      </c>
      <c r="W158" s="165">
        <v>77</v>
      </c>
      <c r="Y158" t="s">
        <v>193</v>
      </c>
      <c r="Z158">
        <v>8.8800000000000004E-2</v>
      </c>
      <c r="AB158" s="13" t="s">
        <v>424</v>
      </c>
      <c r="AC158" s="165">
        <v>77</v>
      </c>
    </row>
    <row r="159" spans="1:29">
      <c r="A159" t="str">
        <f t="shared" si="16"/>
        <v/>
      </c>
      <c r="B159" t="s">
        <v>194</v>
      </c>
      <c r="C159" t="s">
        <v>194</v>
      </c>
      <c r="E159" t="s">
        <v>194</v>
      </c>
      <c r="F159">
        <f t="shared" si="18"/>
        <v>0.876</v>
      </c>
      <c r="G159">
        <f t="shared" si="19"/>
        <v>0.86470000000000002</v>
      </c>
      <c r="H159" t="s">
        <v>194</v>
      </c>
      <c r="K159" t="s">
        <v>194</v>
      </c>
      <c r="L159">
        <v>0.78149999999999997</v>
      </c>
      <c r="M159" t="str">
        <f t="shared" si="17"/>
        <v/>
      </c>
      <c r="R159" t="s">
        <v>193</v>
      </c>
      <c r="S159">
        <v>0.1024</v>
      </c>
      <c r="V159" s="632" t="s">
        <v>263</v>
      </c>
      <c r="W159" s="166">
        <v>0.74119999999999997</v>
      </c>
      <c r="Y159" t="s">
        <v>194</v>
      </c>
      <c r="Z159">
        <v>0.86470000000000002</v>
      </c>
      <c r="AB159" s="632" t="s">
        <v>367</v>
      </c>
      <c r="AC159" s="166">
        <v>0.79359999999999997</v>
      </c>
    </row>
    <row r="160" spans="1:29" ht="15.75" thickBot="1">
      <c r="A160" t="str">
        <f t="shared" si="16"/>
        <v/>
      </c>
      <c r="B160" t="s">
        <v>195</v>
      </c>
      <c r="C160" t="s">
        <v>195</v>
      </c>
      <c r="E160" t="s">
        <v>195</v>
      </c>
      <c r="F160">
        <f t="shared" si="18"/>
        <v>0.58530000000000004</v>
      </c>
      <c r="G160">
        <f t="shared" si="19"/>
        <v>0.53620000000000001</v>
      </c>
      <c r="H160" t="s">
        <v>195</v>
      </c>
      <c r="K160" t="s">
        <v>195</v>
      </c>
      <c r="L160">
        <v>0.6119</v>
      </c>
      <c r="M160" t="str">
        <f t="shared" si="17"/>
        <v/>
      </c>
      <c r="R160" t="s">
        <v>194</v>
      </c>
      <c r="S160">
        <v>0.876</v>
      </c>
      <c r="V160" s="633"/>
      <c r="W160" s="167">
        <v>78</v>
      </c>
      <c r="Y160" t="s">
        <v>195</v>
      </c>
      <c r="Z160">
        <v>0.53620000000000001</v>
      </c>
      <c r="AB160" s="633"/>
      <c r="AC160" s="167">
        <v>78</v>
      </c>
    </row>
    <row r="161" spans="1:29">
      <c r="A161" t="str">
        <f t="shared" si="16"/>
        <v/>
      </c>
      <c r="B161" t="s">
        <v>196</v>
      </c>
      <c r="C161" t="s">
        <v>196</v>
      </c>
      <c r="E161" t="s">
        <v>196</v>
      </c>
      <c r="F161">
        <f t="shared" si="18"/>
        <v>0.2399</v>
      </c>
      <c r="G161">
        <f t="shared" si="19"/>
        <v>0.24590000000000001</v>
      </c>
      <c r="H161" t="s">
        <v>196</v>
      </c>
      <c r="K161" t="s">
        <v>196</v>
      </c>
      <c r="L161">
        <v>0.24590000000000001</v>
      </c>
      <c r="M161" t="str">
        <f t="shared" si="17"/>
        <v/>
      </c>
      <c r="R161" t="s">
        <v>195</v>
      </c>
      <c r="S161">
        <v>0.58530000000000004</v>
      </c>
      <c r="V161" s="632" t="s">
        <v>245</v>
      </c>
      <c r="W161" s="168">
        <v>0.73799999999999999</v>
      </c>
      <c r="Y161" t="s">
        <v>196</v>
      </c>
      <c r="Z161">
        <v>0.24590000000000001</v>
      </c>
      <c r="AB161" s="632" t="s">
        <v>180</v>
      </c>
      <c r="AC161" s="168">
        <v>0.79</v>
      </c>
    </row>
    <row r="162" spans="1:29" ht="15.75" thickBot="1">
      <c r="A162" t="str">
        <f t="shared" ref="A162:A186" si="20">IF(B162=E162,"","CHECK")</f>
        <v/>
      </c>
      <c r="B162" t="s">
        <v>197</v>
      </c>
      <c r="C162" t="s">
        <v>197</v>
      </c>
      <c r="E162" t="s">
        <v>197</v>
      </c>
      <c r="F162">
        <f t="shared" si="18"/>
        <v>0.55589999999999995</v>
      </c>
      <c r="G162">
        <f t="shared" si="19"/>
        <v>0.56689999999999996</v>
      </c>
      <c r="H162" t="s">
        <v>197</v>
      </c>
      <c r="K162" t="s">
        <v>197</v>
      </c>
      <c r="L162">
        <v>0.61460000000000004</v>
      </c>
      <c r="M162" t="str">
        <f t="shared" ref="M162:M184" si="21">IF(H162=K162,"","BAD")</f>
        <v/>
      </c>
      <c r="R162" t="s">
        <v>196</v>
      </c>
      <c r="S162">
        <v>0.2399</v>
      </c>
      <c r="V162" s="633"/>
      <c r="W162" s="169">
        <v>79</v>
      </c>
      <c r="Y162" t="s">
        <v>197</v>
      </c>
      <c r="Z162">
        <v>0.56689999999999996</v>
      </c>
      <c r="AB162" s="633"/>
      <c r="AC162" s="169">
        <v>79</v>
      </c>
    </row>
    <row r="163" spans="1:29">
      <c r="A163" t="str">
        <f t="shared" si="20"/>
        <v/>
      </c>
      <c r="B163" t="s">
        <v>198</v>
      </c>
      <c r="C163" t="s">
        <v>198</v>
      </c>
      <c r="E163" t="s">
        <v>198</v>
      </c>
      <c r="F163">
        <f t="shared" si="18"/>
        <v>0.51480000000000004</v>
      </c>
      <c r="G163">
        <f t="shared" si="19"/>
        <v>0.50009999999999999</v>
      </c>
      <c r="H163" t="s">
        <v>198</v>
      </c>
      <c r="K163" t="s">
        <v>198</v>
      </c>
      <c r="L163">
        <v>0.48320000000000002</v>
      </c>
      <c r="M163" t="str">
        <f t="shared" si="21"/>
        <v/>
      </c>
      <c r="R163" t="s">
        <v>197</v>
      </c>
      <c r="S163">
        <v>0.55589999999999995</v>
      </c>
      <c r="V163" s="12" t="s">
        <v>103</v>
      </c>
      <c r="W163" s="170">
        <v>0.73760000000000003</v>
      </c>
      <c r="Y163" t="s">
        <v>198</v>
      </c>
      <c r="Z163">
        <v>0.50009999999999999</v>
      </c>
      <c r="AB163" s="632" t="s">
        <v>106</v>
      </c>
      <c r="AC163" s="170">
        <v>0.7883</v>
      </c>
    </row>
    <row r="164" spans="1:29" ht="15.75" thickBot="1">
      <c r="A164" t="str">
        <f t="shared" si="20"/>
        <v/>
      </c>
      <c r="B164" t="s">
        <v>199</v>
      </c>
      <c r="C164" t="s">
        <v>199</v>
      </c>
      <c r="E164" t="s">
        <v>199</v>
      </c>
      <c r="F164">
        <f t="shared" si="18"/>
        <v>0.93140000000000001</v>
      </c>
      <c r="G164">
        <f t="shared" si="19"/>
        <v>0.96289999999999998</v>
      </c>
      <c r="H164" t="s">
        <v>199</v>
      </c>
      <c r="K164" t="s">
        <v>199</v>
      </c>
      <c r="L164">
        <v>0.9083</v>
      </c>
      <c r="M164" t="str">
        <f t="shared" si="21"/>
        <v/>
      </c>
      <c r="R164" t="s">
        <v>198</v>
      </c>
      <c r="S164">
        <v>0.51480000000000004</v>
      </c>
      <c r="V164" s="13" t="s">
        <v>418</v>
      </c>
      <c r="W164" s="171">
        <v>80</v>
      </c>
      <c r="Y164" t="s">
        <v>199</v>
      </c>
      <c r="Z164">
        <v>0.96289999999999998</v>
      </c>
      <c r="AB164" s="633"/>
      <c r="AC164" s="171">
        <v>80</v>
      </c>
    </row>
    <row r="165" spans="1:29">
      <c r="A165" t="str">
        <f t="shared" si="20"/>
        <v/>
      </c>
      <c r="B165" t="s">
        <v>200</v>
      </c>
      <c r="C165" t="s">
        <v>200</v>
      </c>
      <c r="E165" t="s">
        <v>200</v>
      </c>
      <c r="F165">
        <f t="shared" si="18"/>
        <v>0.60360000000000003</v>
      </c>
      <c r="G165">
        <f t="shared" si="19"/>
        <v>0.88449999999999995</v>
      </c>
      <c r="H165" t="s">
        <v>200</v>
      </c>
      <c r="K165" t="s">
        <v>200</v>
      </c>
      <c r="L165">
        <v>0.82340000000000002</v>
      </c>
      <c r="M165" t="str">
        <f t="shared" si="21"/>
        <v/>
      </c>
      <c r="R165" t="s">
        <v>199</v>
      </c>
      <c r="S165">
        <v>0.93140000000000001</v>
      </c>
      <c r="V165" s="632" t="s">
        <v>327</v>
      </c>
      <c r="W165" s="172">
        <v>0.7349</v>
      </c>
      <c r="Y165" t="s">
        <v>200</v>
      </c>
      <c r="Z165">
        <v>0.88449999999999995</v>
      </c>
      <c r="AB165" s="12" t="s">
        <v>129</v>
      </c>
      <c r="AC165" s="172">
        <v>0.78510000000000002</v>
      </c>
    </row>
    <row r="166" spans="1:29" ht="15.75" thickBot="1">
      <c r="A166" t="str">
        <f t="shared" si="20"/>
        <v/>
      </c>
      <c r="B166" t="s">
        <v>201</v>
      </c>
      <c r="C166" t="s">
        <v>201</v>
      </c>
      <c r="E166" t="s">
        <v>201</v>
      </c>
      <c r="F166">
        <f t="shared" si="18"/>
        <v>0.13539999999999999</v>
      </c>
      <c r="G166">
        <f t="shared" si="19"/>
        <v>0.35170000000000001</v>
      </c>
      <c r="H166" t="s">
        <v>201</v>
      </c>
      <c r="K166" t="s">
        <v>201</v>
      </c>
      <c r="L166">
        <v>0.29480000000000001</v>
      </c>
      <c r="M166" t="str">
        <f t="shared" si="21"/>
        <v/>
      </c>
      <c r="R166" t="s">
        <v>200</v>
      </c>
      <c r="S166">
        <v>0.60360000000000003</v>
      </c>
      <c r="V166" s="633"/>
      <c r="W166" s="173">
        <v>81</v>
      </c>
      <c r="Y166" t="s">
        <v>201</v>
      </c>
      <c r="Z166">
        <v>0.35170000000000001</v>
      </c>
      <c r="AB166" s="13" t="s">
        <v>410</v>
      </c>
      <c r="AC166" s="173">
        <v>81</v>
      </c>
    </row>
    <row r="167" spans="1:29">
      <c r="A167" t="str">
        <f t="shared" si="20"/>
        <v/>
      </c>
      <c r="B167" t="s">
        <v>202</v>
      </c>
      <c r="C167" t="s">
        <v>202</v>
      </c>
      <c r="E167" t="s">
        <v>202</v>
      </c>
      <c r="F167">
        <f t="shared" si="18"/>
        <v>0.40029999999999999</v>
      </c>
      <c r="G167">
        <f t="shared" si="19"/>
        <v>0.24010000000000001</v>
      </c>
      <c r="H167" t="s">
        <v>202</v>
      </c>
      <c r="K167" t="s">
        <v>202</v>
      </c>
      <c r="L167">
        <v>0.54159999999999997</v>
      </c>
      <c r="M167" t="str">
        <f t="shared" si="21"/>
        <v/>
      </c>
      <c r="R167" t="s">
        <v>201</v>
      </c>
      <c r="S167">
        <v>0.13539999999999999</v>
      </c>
      <c r="V167" s="632" t="s">
        <v>243</v>
      </c>
      <c r="W167" s="174">
        <v>0.7349</v>
      </c>
      <c r="Y167" t="s">
        <v>202</v>
      </c>
      <c r="Z167">
        <v>0.24010000000000001</v>
      </c>
      <c r="AB167" s="632" t="s">
        <v>120</v>
      </c>
      <c r="AC167" s="174">
        <v>0.77880000000000005</v>
      </c>
    </row>
    <row r="168" spans="1:29" ht="15.75" thickBot="1">
      <c r="A168" t="str">
        <f t="shared" si="20"/>
        <v/>
      </c>
      <c r="B168" t="s">
        <v>203</v>
      </c>
      <c r="C168" t="s">
        <v>203</v>
      </c>
      <c r="E168" t="s">
        <v>203</v>
      </c>
      <c r="F168">
        <f t="shared" si="18"/>
        <v>0.62629999999999997</v>
      </c>
      <c r="G168">
        <f t="shared" si="19"/>
        <v>0.88239999999999996</v>
      </c>
      <c r="H168" t="s">
        <v>203</v>
      </c>
      <c r="K168" t="s">
        <v>203</v>
      </c>
      <c r="L168">
        <v>0.83630000000000004</v>
      </c>
      <c r="M168" t="str">
        <f t="shared" si="21"/>
        <v/>
      </c>
      <c r="R168" t="s">
        <v>202</v>
      </c>
      <c r="S168">
        <v>0.40029999999999999</v>
      </c>
      <c r="V168" s="633"/>
      <c r="W168" s="175">
        <v>82</v>
      </c>
      <c r="Y168" t="s">
        <v>203</v>
      </c>
      <c r="Z168">
        <v>0.88239999999999996</v>
      </c>
      <c r="AB168" s="633"/>
      <c r="AC168" s="175">
        <v>82</v>
      </c>
    </row>
    <row r="169" spans="1:29">
      <c r="A169" t="str">
        <f t="shared" si="20"/>
        <v/>
      </c>
      <c r="B169" t="s">
        <v>204</v>
      </c>
      <c r="C169" t="s">
        <v>204</v>
      </c>
      <c r="E169" t="s">
        <v>204</v>
      </c>
      <c r="F169">
        <f t="shared" si="18"/>
        <v>0.81620000000000004</v>
      </c>
      <c r="G169">
        <f t="shared" si="19"/>
        <v>0.87539999999999996</v>
      </c>
      <c r="H169" t="s">
        <v>204</v>
      </c>
      <c r="K169" t="s">
        <v>204</v>
      </c>
      <c r="L169">
        <v>0.91400000000000003</v>
      </c>
      <c r="M169" t="str">
        <f t="shared" si="21"/>
        <v/>
      </c>
      <c r="R169" t="s">
        <v>203</v>
      </c>
      <c r="S169">
        <v>0.62629999999999997</v>
      </c>
      <c r="V169" s="632" t="s">
        <v>183</v>
      </c>
      <c r="W169" s="176">
        <v>0.7319</v>
      </c>
      <c r="Y169" t="s">
        <v>204</v>
      </c>
      <c r="Z169">
        <v>0.87539999999999996</v>
      </c>
      <c r="AB169" s="632" t="s">
        <v>48</v>
      </c>
      <c r="AC169" s="176">
        <v>0.77839999999999998</v>
      </c>
    </row>
    <row r="170" spans="1:29" ht="15.75" thickBot="1">
      <c r="A170" t="str">
        <f t="shared" si="20"/>
        <v/>
      </c>
      <c r="B170" t="s">
        <v>205</v>
      </c>
      <c r="C170" t="s">
        <v>205</v>
      </c>
      <c r="E170" t="s">
        <v>205</v>
      </c>
      <c r="F170">
        <f t="shared" si="18"/>
        <v>0.75590000000000002</v>
      </c>
      <c r="G170">
        <f t="shared" si="19"/>
        <v>0.79969999999999997</v>
      </c>
      <c r="H170" t="s">
        <v>205</v>
      </c>
      <c r="K170" t="s">
        <v>205</v>
      </c>
      <c r="L170">
        <v>0.79069999999999996</v>
      </c>
      <c r="M170" t="str">
        <f t="shared" si="21"/>
        <v/>
      </c>
      <c r="R170" t="s">
        <v>204</v>
      </c>
      <c r="S170">
        <v>0.81620000000000004</v>
      </c>
      <c r="V170" s="633"/>
      <c r="W170" s="177">
        <v>83</v>
      </c>
      <c r="Y170" t="s">
        <v>205</v>
      </c>
      <c r="Z170">
        <v>0.79969999999999997</v>
      </c>
      <c r="AB170" s="633"/>
      <c r="AC170" s="177">
        <v>83</v>
      </c>
    </row>
    <row r="171" spans="1:29">
      <c r="A171" t="str">
        <f t="shared" si="20"/>
        <v/>
      </c>
      <c r="B171" t="s">
        <v>206</v>
      </c>
      <c r="C171" t="s">
        <v>206</v>
      </c>
      <c r="E171" t="s">
        <v>206</v>
      </c>
      <c r="F171">
        <f t="shared" si="18"/>
        <v>8.3000000000000001E-3</v>
      </c>
      <c r="G171">
        <f t="shared" si="19"/>
        <v>7.6E-3</v>
      </c>
      <c r="H171" t="s">
        <v>206</v>
      </c>
      <c r="K171" t="s">
        <v>206</v>
      </c>
      <c r="L171">
        <v>1.89E-2</v>
      </c>
      <c r="M171" t="str">
        <f t="shared" si="21"/>
        <v/>
      </c>
      <c r="R171" t="s">
        <v>205</v>
      </c>
      <c r="S171">
        <v>0.75590000000000002</v>
      </c>
      <c r="V171" s="632" t="s">
        <v>208</v>
      </c>
      <c r="W171" s="178">
        <v>0.72370000000000001</v>
      </c>
      <c r="Y171" t="s">
        <v>206</v>
      </c>
      <c r="Z171">
        <v>7.6E-3</v>
      </c>
      <c r="AB171" s="632" t="s">
        <v>189</v>
      </c>
      <c r="AC171" s="178">
        <v>0.77559999999999996</v>
      </c>
    </row>
    <row r="172" spans="1:29" ht="15.75" thickBot="1">
      <c r="A172" t="str">
        <f t="shared" si="20"/>
        <v/>
      </c>
      <c r="B172" t="s">
        <v>207</v>
      </c>
      <c r="C172" t="s">
        <v>207</v>
      </c>
      <c r="E172" t="s">
        <v>207</v>
      </c>
      <c r="F172">
        <f t="shared" si="18"/>
        <v>0.8871</v>
      </c>
      <c r="G172">
        <f t="shared" si="19"/>
        <v>0.83340000000000003</v>
      </c>
      <c r="H172" t="s">
        <v>207</v>
      </c>
      <c r="K172" t="s">
        <v>207</v>
      </c>
      <c r="L172">
        <v>0.91</v>
      </c>
      <c r="M172" t="str">
        <f t="shared" si="21"/>
        <v/>
      </c>
      <c r="R172" t="s">
        <v>206</v>
      </c>
      <c r="S172">
        <v>8.3000000000000001E-3</v>
      </c>
      <c r="V172" s="633"/>
      <c r="W172" s="179">
        <v>84</v>
      </c>
      <c r="Y172" t="s">
        <v>207</v>
      </c>
      <c r="Z172">
        <v>0.83340000000000003</v>
      </c>
      <c r="AB172" s="633"/>
      <c r="AC172" s="179">
        <v>84</v>
      </c>
    </row>
    <row r="173" spans="1:29">
      <c r="A173" t="str">
        <f t="shared" si="20"/>
        <v/>
      </c>
      <c r="B173" t="s">
        <v>208</v>
      </c>
      <c r="C173" t="s">
        <v>208</v>
      </c>
      <c r="E173" t="s">
        <v>208</v>
      </c>
      <c r="F173">
        <f t="shared" si="18"/>
        <v>0.72370000000000001</v>
      </c>
      <c r="G173">
        <f t="shared" si="19"/>
        <v>0.65539999999999998</v>
      </c>
      <c r="H173" t="s">
        <v>208</v>
      </c>
      <c r="K173" t="s">
        <v>208</v>
      </c>
      <c r="L173">
        <v>0.67910000000000004</v>
      </c>
      <c r="M173" t="str">
        <f t="shared" si="21"/>
        <v/>
      </c>
      <c r="R173" t="s">
        <v>207</v>
      </c>
      <c r="S173">
        <v>0.8871</v>
      </c>
      <c r="V173" s="632" t="s">
        <v>284</v>
      </c>
      <c r="W173" s="180">
        <v>0.72319999999999995</v>
      </c>
      <c r="Y173" t="s">
        <v>208</v>
      </c>
      <c r="Z173">
        <v>0.65539999999999998</v>
      </c>
      <c r="AB173" s="632" t="s">
        <v>67</v>
      </c>
      <c r="AC173" s="180">
        <v>0.77159999999999995</v>
      </c>
    </row>
    <row r="174" spans="1:29" ht="15.75" thickBot="1">
      <c r="A174" t="str">
        <f t="shared" si="20"/>
        <v/>
      </c>
      <c r="B174" t="s">
        <v>209</v>
      </c>
      <c r="C174" t="s">
        <v>209</v>
      </c>
      <c r="E174" t="s">
        <v>209</v>
      </c>
      <c r="F174">
        <f t="shared" si="18"/>
        <v>0.24210000000000001</v>
      </c>
      <c r="G174">
        <f t="shared" si="19"/>
        <v>0.56810000000000005</v>
      </c>
      <c r="H174" t="s">
        <v>209</v>
      </c>
      <c r="K174" t="s">
        <v>209</v>
      </c>
      <c r="L174">
        <v>0.27060000000000001</v>
      </c>
      <c r="M174" t="str">
        <f t="shared" si="21"/>
        <v/>
      </c>
      <c r="R174" t="s">
        <v>208</v>
      </c>
      <c r="S174">
        <v>0.72370000000000001</v>
      </c>
      <c r="V174" s="633"/>
      <c r="W174" s="181">
        <v>85</v>
      </c>
      <c r="Y174" t="s">
        <v>209</v>
      </c>
      <c r="Z174">
        <v>0.56810000000000005</v>
      </c>
      <c r="AB174" s="633"/>
      <c r="AC174" s="181">
        <v>85</v>
      </c>
    </row>
    <row r="175" spans="1:29">
      <c r="A175" t="str">
        <f t="shared" si="20"/>
        <v/>
      </c>
      <c r="B175" t="s">
        <v>210</v>
      </c>
      <c r="C175" t="s">
        <v>210</v>
      </c>
      <c r="E175" t="s">
        <v>210</v>
      </c>
      <c r="F175">
        <f t="shared" ref="F175:F186" si="22">VLOOKUP(E175,R165:S573,2,FALSE)</f>
        <v>0.44940000000000002</v>
      </c>
      <c r="G175">
        <f t="shared" si="19"/>
        <v>0.41160000000000002</v>
      </c>
      <c r="H175" t="s">
        <v>210</v>
      </c>
      <c r="K175" t="s">
        <v>210</v>
      </c>
      <c r="L175">
        <v>0.62519999999999998</v>
      </c>
      <c r="M175" t="str">
        <f t="shared" si="21"/>
        <v/>
      </c>
      <c r="R175" t="s">
        <v>209</v>
      </c>
      <c r="S175">
        <v>0.24210000000000001</v>
      </c>
      <c r="V175" s="632" t="s">
        <v>372</v>
      </c>
      <c r="W175" s="182">
        <v>0.71679999999999999</v>
      </c>
      <c r="Y175" t="s">
        <v>210</v>
      </c>
      <c r="Z175">
        <v>0.41160000000000002</v>
      </c>
      <c r="AB175" s="632" t="s">
        <v>60</v>
      </c>
      <c r="AC175" s="182">
        <v>0.77100000000000002</v>
      </c>
    </row>
    <row r="176" spans="1:29" ht="15.75" thickBot="1">
      <c r="A176" t="str">
        <f t="shared" si="20"/>
        <v/>
      </c>
      <c r="B176" t="s">
        <v>211</v>
      </c>
      <c r="C176" t="s">
        <v>211</v>
      </c>
      <c r="E176" t="s">
        <v>211</v>
      </c>
      <c r="F176">
        <f t="shared" si="22"/>
        <v>0.3745</v>
      </c>
      <c r="G176">
        <f t="shared" si="19"/>
        <v>0.31559999999999999</v>
      </c>
      <c r="H176" t="s">
        <v>211</v>
      </c>
      <c r="K176" t="s">
        <v>211</v>
      </c>
      <c r="L176">
        <v>0.41199999999999998</v>
      </c>
      <c r="M176" t="str">
        <f t="shared" si="21"/>
        <v/>
      </c>
      <c r="R176" t="s">
        <v>210</v>
      </c>
      <c r="S176">
        <v>0.44940000000000002</v>
      </c>
      <c r="V176" s="633"/>
      <c r="W176" s="183">
        <v>86</v>
      </c>
      <c r="Y176" t="s">
        <v>211</v>
      </c>
      <c r="Z176">
        <v>0.31559999999999999</v>
      </c>
      <c r="AB176" s="633"/>
      <c r="AC176" s="183">
        <v>86</v>
      </c>
    </row>
    <row r="177" spans="1:29">
      <c r="A177" t="str">
        <f t="shared" si="20"/>
        <v/>
      </c>
      <c r="B177" t="s">
        <v>212</v>
      </c>
      <c r="C177" t="s">
        <v>212</v>
      </c>
      <c r="E177" t="s">
        <v>212</v>
      </c>
      <c r="F177">
        <f t="shared" si="22"/>
        <v>0.57720000000000005</v>
      </c>
      <c r="G177">
        <f t="shared" si="19"/>
        <v>0.53059999999999996</v>
      </c>
      <c r="H177" t="s">
        <v>212</v>
      </c>
      <c r="K177" t="s">
        <v>212</v>
      </c>
      <c r="L177">
        <v>0.17899999999999999</v>
      </c>
      <c r="M177" t="str">
        <f t="shared" si="21"/>
        <v/>
      </c>
      <c r="R177" t="s">
        <v>211</v>
      </c>
      <c r="S177">
        <v>0.3745</v>
      </c>
      <c r="V177" s="632" t="s">
        <v>63</v>
      </c>
      <c r="W177" s="184">
        <v>0.71289999999999998</v>
      </c>
      <c r="Y177" t="s">
        <v>212</v>
      </c>
      <c r="Z177">
        <v>0.53059999999999996</v>
      </c>
      <c r="AB177" s="632" t="s">
        <v>307</v>
      </c>
      <c r="AC177" s="184">
        <v>0.76839999999999997</v>
      </c>
    </row>
    <row r="178" spans="1:29" ht="15.75" thickBot="1">
      <c r="A178" t="str">
        <f t="shared" si="20"/>
        <v/>
      </c>
      <c r="B178" t="s">
        <v>213</v>
      </c>
      <c r="C178" t="s">
        <v>213</v>
      </c>
      <c r="E178" t="s">
        <v>213</v>
      </c>
      <c r="F178">
        <f t="shared" si="22"/>
        <v>0.49609999999999999</v>
      </c>
      <c r="G178">
        <f t="shared" si="19"/>
        <v>0.26569999999999999</v>
      </c>
      <c r="H178" t="s">
        <v>213</v>
      </c>
      <c r="K178" t="s">
        <v>213</v>
      </c>
      <c r="L178">
        <v>0.62119999999999997</v>
      </c>
      <c r="M178" t="str">
        <f t="shared" si="21"/>
        <v/>
      </c>
      <c r="R178" t="s">
        <v>212</v>
      </c>
      <c r="S178">
        <v>0.57720000000000005</v>
      </c>
      <c r="V178" s="633"/>
      <c r="W178" s="185">
        <v>87</v>
      </c>
      <c r="Y178" t="s">
        <v>213</v>
      </c>
      <c r="Z178">
        <v>0.26569999999999999</v>
      </c>
      <c r="AB178" s="633"/>
      <c r="AC178" s="185">
        <v>87</v>
      </c>
    </row>
    <row r="179" spans="1:29">
      <c r="A179" t="str">
        <f t="shared" si="20"/>
        <v/>
      </c>
      <c r="B179" t="s">
        <v>214</v>
      </c>
      <c r="C179" t="s">
        <v>214</v>
      </c>
      <c r="E179" t="s">
        <v>214</v>
      </c>
      <c r="F179">
        <f t="shared" si="22"/>
        <v>0.32050000000000001</v>
      </c>
      <c r="G179">
        <f t="shared" si="19"/>
        <v>0.4274</v>
      </c>
      <c r="H179" t="s">
        <v>214</v>
      </c>
      <c r="K179" t="s">
        <v>214</v>
      </c>
      <c r="L179">
        <v>0.40529999999999999</v>
      </c>
      <c r="M179" t="str">
        <f t="shared" si="21"/>
        <v/>
      </c>
      <c r="R179" t="s">
        <v>213</v>
      </c>
      <c r="S179">
        <v>0.49609999999999999</v>
      </c>
      <c r="V179" s="632" t="s">
        <v>367</v>
      </c>
      <c r="W179" s="186">
        <v>0.7107</v>
      </c>
      <c r="Y179" t="s">
        <v>214</v>
      </c>
      <c r="Z179">
        <v>0.4274</v>
      </c>
      <c r="AB179" s="632" t="s">
        <v>332</v>
      </c>
      <c r="AC179" s="186">
        <v>0.7651</v>
      </c>
    </row>
    <row r="180" spans="1:29" ht="15.75" thickBot="1">
      <c r="A180" t="str">
        <f t="shared" si="20"/>
        <v/>
      </c>
      <c r="B180" t="s">
        <v>215</v>
      </c>
      <c r="C180" t="s">
        <v>215</v>
      </c>
      <c r="E180" t="s">
        <v>215</v>
      </c>
      <c r="F180">
        <f t="shared" si="22"/>
        <v>0.41539999999999999</v>
      </c>
      <c r="G180">
        <f t="shared" si="19"/>
        <v>0.67749999999999999</v>
      </c>
      <c r="H180" t="s">
        <v>215</v>
      </c>
      <c r="K180" t="s">
        <v>215</v>
      </c>
      <c r="L180">
        <v>0.2717</v>
      </c>
      <c r="M180" t="str">
        <f t="shared" si="21"/>
        <v/>
      </c>
      <c r="R180" t="s">
        <v>214</v>
      </c>
      <c r="S180">
        <v>0.32050000000000001</v>
      </c>
      <c r="V180" s="633"/>
      <c r="W180" s="187">
        <v>88</v>
      </c>
      <c r="Y180" t="s">
        <v>215</v>
      </c>
      <c r="Z180">
        <v>0.67749999999999999</v>
      </c>
      <c r="AB180" s="633"/>
      <c r="AC180" s="187">
        <v>88</v>
      </c>
    </row>
    <row r="181" spans="1:29">
      <c r="A181" t="str">
        <f t="shared" si="20"/>
        <v>CHECK</v>
      </c>
      <c r="B181" t="s">
        <v>216</v>
      </c>
      <c r="C181" t="s">
        <v>216</v>
      </c>
      <c r="E181" t="s">
        <v>409</v>
      </c>
      <c r="F181">
        <f t="shared" si="22"/>
        <v>0.8579</v>
      </c>
      <c r="G181">
        <f t="shared" si="19"/>
        <v>0.74239999999999995</v>
      </c>
      <c r="H181" t="s">
        <v>435</v>
      </c>
      <c r="K181" t="s">
        <v>435</v>
      </c>
      <c r="L181">
        <v>0.91300000000000003</v>
      </c>
      <c r="M181" t="str">
        <f t="shared" si="21"/>
        <v/>
      </c>
      <c r="R181" t="s">
        <v>215</v>
      </c>
      <c r="S181">
        <v>0.41539999999999999</v>
      </c>
      <c r="V181" s="632" t="s">
        <v>381</v>
      </c>
      <c r="W181" s="188">
        <v>0.70450000000000002</v>
      </c>
      <c r="Y181" t="s">
        <v>217</v>
      </c>
      <c r="Z181">
        <v>0.49020000000000002</v>
      </c>
      <c r="AB181" s="632" t="s">
        <v>338</v>
      </c>
      <c r="AC181" s="188">
        <v>0.76429999999999998</v>
      </c>
    </row>
    <row r="182" spans="1:29" ht="15.75" thickBot="1">
      <c r="A182" t="str">
        <f t="shared" si="20"/>
        <v/>
      </c>
      <c r="B182" t="s">
        <v>217</v>
      </c>
      <c r="C182" t="s">
        <v>217</v>
      </c>
      <c r="E182" t="s">
        <v>217</v>
      </c>
      <c r="F182">
        <f t="shared" si="22"/>
        <v>0.64359999999999995</v>
      </c>
      <c r="G182">
        <f t="shared" si="19"/>
        <v>0.49020000000000002</v>
      </c>
      <c r="H182" t="s">
        <v>217</v>
      </c>
      <c r="K182" t="s">
        <v>217</v>
      </c>
      <c r="L182">
        <v>0.63990000000000002</v>
      </c>
      <c r="M182" t="str">
        <f t="shared" si="21"/>
        <v/>
      </c>
      <c r="R182" t="s">
        <v>217</v>
      </c>
      <c r="S182">
        <v>0.64359999999999995</v>
      </c>
      <c r="V182" s="633"/>
      <c r="W182" s="189">
        <v>89</v>
      </c>
      <c r="Y182" t="s">
        <v>218</v>
      </c>
      <c r="Z182">
        <v>0.80840000000000001</v>
      </c>
      <c r="AB182" s="633"/>
      <c r="AC182" s="189">
        <v>89</v>
      </c>
    </row>
    <row r="183" spans="1:29">
      <c r="A183" t="str">
        <f t="shared" si="20"/>
        <v/>
      </c>
      <c r="B183" t="s">
        <v>218</v>
      </c>
      <c r="C183" t="s">
        <v>218</v>
      </c>
      <c r="E183" t="s">
        <v>218</v>
      </c>
      <c r="F183">
        <f t="shared" si="22"/>
        <v>0.54630000000000001</v>
      </c>
      <c r="G183">
        <f t="shared" si="19"/>
        <v>0.80840000000000001</v>
      </c>
      <c r="H183" t="s">
        <v>218</v>
      </c>
      <c r="K183" t="s">
        <v>218</v>
      </c>
      <c r="L183">
        <v>0.79379999999999995</v>
      </c>
      <c r="M183" t="str">
        <f t="shared" si="21"/>
        <v/>
      </c>
      <c r="R183" t="s">
        <v>218</v>
      </c>
      <c r="S183">
        <v>0.54630000000000001</v>
      </c>
      <c r="V183" s="632" t="s">
        <v>48</v>
      </c>
      <c r="W183" s="190">
        <v>0.70130000000000003</v>
      </c>
      <c r="Y183" t="s">
        <v>219</v>
      </c>
      <c r="Z183">
        <v>0.1671</v>
      </c>
      <c r="AB183" s="632" t="s">
        <v>243</v>
      </c>
      <c r="AC183" s="190">
        <v>0.76160000000000005</v>
      </c>
    </row>
    <row r="184" spans="1:29" ht="15.75" thickBot="1">
      <c r="A184" t="str">
        <f t="shared" si="20"/>
        <v/>
      </c>
      <c r="B184" t="s">
        <v>219</v>
      </c>
      <c r="C184" t="s">
        <v>219</v>
      </c>
      <c r="E184" t="s">
        <v>219</v>
      </c>
      <c r="F184">
        <f t="shared" si="22"/>
        <v>0.20119999999999999</v>
      </c>
      <c r="G184">
        <f t="shared" ref="G184:G186" si="23">VLOOKUP(E184,Y183:Z582,2,FALSE)</f>
        <v>0.1671</v>
      </c>
      <c r="H184" t="s">
        <v>219</v>
      </c>
      <c r="K184" t="s">
        <v>219</v>
      </c>
      <c r="L184">
        <v>0.245</v>
      </c>
      <c r="M184" t="str">
        <f t="shared" si="21"/>
        <v/>
      </c>
      <c r="R184" t="s">
        <v>219</v>
      </c>
      <c r="S184">
        <v>0.20119999999999999</v>
      </c>
      <c r="V184" s="633"/>
      <c r="W184" s="191">
        <v>90</v>
      </c>
      <c r="Y184" t="s">
        <v>220</v>
      </c>
      <c r="Z184">
        <v>0.72489999999999999</v>
      </c>
      <c r="AB184" s="633"/>
      <c r="AC184" s="191">
        <v>90</v>
      </c>
    </row>
    <row r="185" spans="1:29">
      <c r="A185" t="str">
        <f t="shared" si="20"/>
        <v/>
      </c>
      <c r="B185" t="s">
        <v>220</v>
      </c>
      <c r="C185" t="s">
        <v>220</v>
      </c>
      <c r="E185" t="s">
        <v>220</v>
      </c>
      <c r="F185">
        <f t="shared" si="22"/>
        <v>0.66149999999999998</v>
      </c>
      <c r="G185">
        <f t="shared" si="23"/>
        <v>0.72489999999999999</v>
      </c>
      <c r="H185" t="s">
        <v>220</v>
      </c>
      <c r="K185" t="s">
        <v>220</v>
      </c>
      <c r="L185">
        <v>0.64559999999999995</v>
      </c>
      <c r="M185" t="str">
        <f t="shared" ref="M185:M249" si="24">IF(H185=K185,"","BAD")</f>
        <v/>
      </c>
      <c r="R185" t="s">
        <v>220</v>
      </c>
      <c r="S185">
        <v>0.66149999999999998</v>
      </c>
      <c r="V185" s="632" t="s">
        <v>314</v>
      </c>
      <c r="W185" s="192">
        <v>0.69569999999999999</v>
      </c>
      <c r="Y185" t="s">
        <v>221</v>
      </c>
      <c r="Z185">
        <v>0.22140000000000001</v>
      </c>
      <c r="AB185" s="632" t="s">
        <v>245</v>
      </c>
      <c r="AC185" s="192">
        <v>0.75929999999999997</v>
      </c>
    </row>
    <row r="186" spans="1:29" ht="15.75" thickBot="1">
      <c r="A186" t="str">
        <f t="shared" si="20"/>
        <v/>
      </c>
      <c r="B186" t="s">
        <v>221</v>
      </c>
      <c r="C186" t="s">
        <v>221</v>
      </c>
      <c r="E186" t="s">
        <v>221</v>
      </c>
      <c r="F186">
        <f t="shared" si="22"/>
        <v>0.2253</v>
      </c>
      <c r="G186">
        <f t="shared" si="23"/>
        <v>0.22140000000000001</v>
      </c>
      <c r="H186" t="s">
        <v>221</v>
      </c>
      <c r="K186" t="s">
        <v>221</v>
      </c>
      <c r="L186">
        <v>0.16930000000000001</v>
      </c>
      <c r="M186" t="str">
        <f t="shared" si="24"/>
        <v/>
      </c>
      <c r="R186" t="s">
        <v>221</v>
      </c>
      <c r="S186">
        <v>0.2253</v>
      </c>
      <c r="V186" s="633"/>
      <c r="W186" s="193">
        <v>91</v>
      </c>
      <c r="Y186" t="s">
        <v>223</v>
      </c>
      <c r="Z186">
        <v>0.57269999999999999</v>
      </c>
      <c r="AB186" s="633"/>
      <c r="AC186" s="193">
        <v>91</v>
      </c>
    </row>
    <row r="187" spans="1:29">
      <c r="A187" t="e">
        <f>IF(#REF!=#REF!,"","CHECK")</f>
        <v>#REF!</v>
      </c>
      <c r="B187" t="s">
        <v>223</v>
      </c>
      <c r="C187" t="s">
        <v>223</v>
      </c>
      <c r="E187" t="s">
        <v>223</v>
      </c>
      <c r="F187">
        <f t="shared" ref="F187:F228" si="25">VLOOKUP(E187,R178:S586,2,FALSE)</f>
        <v>0.5575</v>
      </c>
      <c r="G187">
        <f t="shared" ref="G187:G228" si="26">VLOOKUP(E187,Y180:Z586,2,FALSE)</f>
        <v>0.57269999999999999</v>
      </c>
      <c r="H187" t="s">
        <v>223</v>
      </c>
      <c r="K187" t="s">
        <v>223</v>
      </c>
      <c r="L187">
        <v>0.31240000000000001</v>
      </c>
      <c r="M187" t="str">
        <f t="shared" si="24"/>
        <v/>
      </c>
      <c r="R187" t="s">
        <v>222</v>
      </c>
      <c r="S187">
        <v>0.20660000000000001</v>
      </c>
      <c r="V187" s="632" t="s">
        <v>332</v>
      </c>
      <c r="W187" s="194">
        <v>0.69569999999999999</v>
      </c>
      <c r="Y187" t="s">
        <v>224</v>
      </c>
      <c r="Z187">
        <v>0.38679999999999998</v>
      </c>
      <c r="AB187" s="12" t="s">
        <v>236</v>
      </c>
      <c r="AC187" s="194">
        <v>0.75660000000000005</v>
      </c>
    </row>
    <row r="188" spans="1:29" ht="15.75" thickBot="1">
      <c r="A188" t="str">
        <f t="shared" ref="A188:A219" si="27">IF(B187=E187,"","CHECK")</f>
        <v/>
      </c>
      <c r="B188" t="s">
        <v>224</v>
      </c>
      <c r="C188" t="s">
        <v>224</v>
      </c>
      <c r="E188" t="s">
        <v>224</v>
      </c>
      <c r="F188">
        <f t="shared" si="25"/>
        <v>0.15</v>
      </c>
      <c r="G188">
        <f t="shared" si="26"/>
        <v>0.38679999999999998</v>
      </c>
      <c r="H188" t="s">
        <v>224</v>
      </c>
      <c r="K188" t="s">
        <v>224</v>
      </c>
      <c r="L188">
        <v>0.1336</v>
      </c>
      <c r="M188" t="str">
        <f t="shared" si="24"/>
        <v/>
      </c>
      <c r="R188" t="s">
        <v>223</v>
      </c>
      <c r="S188">
        <v>0.5575</v>
      </c>
      <c r="V188" s="633"/>
      <c r="W188" s="195">
        <v>92</v>
      </c>
      <c r="Y188" t="s">
        <v>225</v>
      </c>
      <c r="Z188">
        <v>0.37190000000000001</v>
      </c>
      <c r="AB188" s="13" t="s">
        <v>420</v>
      </c>
      <c r="AC188" s="195">
        <v>92</v>
      </c>
    </row>
    <row r="189" spans="1:29">
      <c r="A189" t="str">
        <f t="shared" si="27"/>
        <v/>
      </c>
      <c r="B189" t="s">
        <v>225</v>
      </c>
      <c r="C189" t="s">
        <v>225</v>
      </c>
      <c r="E189" t="s">
        <v>225</v>
      </c>
      <c r="F189">
        <f t="shared" si="25"/>
        <v>0.25640000000000002</v>
      </c>
      <c r="G189">
        <f t="shared" si="26"/>
        <v>0.37190000000000001</v>
      </c>
      <c r="H189" t="s">
        <v>225</v>
      </c>
      <c r="K189" t="s">
        <v>225</v>
      </c>
      <c r="L189">
        <v>0.25619999999999998</v>
      </c>
      <c r="M189" t="str">
        <f t="shared" si="24"/>
        <v/>
      </c>
      <c r="R189" t="s">
        <v>224</v>
      </c>
      <c r="S189">
        <v>0.15</v>
      </c>
      <c r="V189" s="632" t="s">
        <v>92</v>
      </c>
      <c r="W189" s="196">
        <v>0.69410000000000005</v>
      </c>
      <c r="Y189" t="s">
        <v>226</v>
      </c>
      <c r="Z189">
        <v>0.41649999999999998</v>
      </c>
      <c r="AB189" s="632" t="s">
        <v>409</v>
      </c>
      <c r="AC189" s="196">
        <v>0.74239999999999995</v>
      </c>
    </row>
    <row r="190" spans="1:29" ht="15.75" thickBot="1">
      <c r="A190" t="str">
        <f t="shared" si="27"/>
        <v/>
      </c>
      <c r="B190" t="s">
        <v>226</v>
      </c>
      <c r="C190" t="s">
        <v>226</v>
      </c>
      <c r="E190" t="s">
        <v>226</v>
      </c>
      <c r="F190">
        <f t="shared" si="25"/>
        <v>0.31740000000000002</v>
      </c>
      <c r="G190">
        <f t="shared" si="26"/>
        <v>0.41649999999999998</v>
      </c>
      <c r="H190" t="s">
        <v>226</v>
      </c>
      <c r="K190" t="s">
        <v>226</v>
      </c>
      <c r="L190">
        <v>0.39960000000000001</v>
      </c>
      <c r="M190" t="str">
        <f t="shared" si="24"/>
        <v/>
      </c>
      <c r="R190" t="s">
        <v>225</v>
      </c>
      <c r="S190">
        <v>0.25640000000000002</v>
      </c>
      <c r="V190" s="633"/>
      <c r="W190" s="197">
        <v>93</v>
      </c>
      <c r="Y190" t="s">
        <v>227</v>
      </c>
      <c r="Z190">
        <v>0.1321</v>
      </c>
      <c r="AB190" s="633"/>
      <c r="AC190" s="197">
        <v>93</v>
      </c>
    </row>
    <row r="191" spans="1:29">
      <c r="A191" t="str">
        <f t="shared" si="27"/>
        <v/>
      </c>
      <c r="B191" t="s">
        <v>227</v>
      </c>
      <c r="C191" t="s">
        <v>227</v>
      </c>
      <c r="E191" t="s">
        <v>227</v>
      </c>
      <c r="F191">
        <f t="shared" si="25"/>
        <v>0.23150000000000001</v>
      </c>
      <c r="G191">
        <f t="shared" si="26"/>
        <v>0.1321</v>
      </c>
      <c r="H191" t="s">
        <v>227</v>
      </c>
      <c r="K191" t="s">
        <v>227</v>
      </c>
      <c r="L191">
        <v>0.42659999999999998</v>
      </c>
      <c r="M191" t="str">
        <f t="shared" si="24"/>
        <v/>
      </c>
      <c r="R191" t="s">
        <v>226</v>
      </c>
      <c r="S191">
        <v>0.31740000000000002</v>
      </c>
      <c r="V191" s="632" t="s">
        <v>258</v>
      </c>
      <c r="W191" s="198">
        <v>0.68620000000000003</v>
      </c>
      <c r="Y191" t="s">
        <v>228</v>
      </c>
      <c r="Z191">
        <v>0.28899999999999998</v>
      </c>
      <c r="AB191" s="12" t="s">
        <v>247</v>
      </c>
      <c r="AC191" s="198">
        <v>0.74180000000000001</v>
      </c>
    </row>
    <row r="192" spans="1:29" ht="15.75" thickBot="1">
      <c r="A192" t="str">
        <f t="shared" si="27"/>
        <v/>
      </c>
      <c r="B192" t="s">
        <v>228</v>
      </c>
      <c r="C192" t="s">
        <v>228</v>
      </c>
      <c r="E192" t="s">
        <v>228</v>
      </c>
      <c r="F192">
        <f t="shared" si="25"/>
        <v>0.43020000000000003</v>
      </c>
      <c r="G192">
        <f t="shared" si="26"/>
        <v>0.28899999999999998</v>
      </c>
      <c r="H192" t="s">
        <v>228</v>
      </c>
      <c r="K192" t="s">
        <v>228</v>
      </c>
      <c r="L192">
        <v>0.3911</v>
      </c>
      <c r="M192" t="str">
        <f t="shared" si="24"/>
        <v/>
      </c>
      <c r="R192" t="s">
        <v>227</v>
      </c>
      <c r="S192">
        <v>0.23150000000000001</v>
      </c>
      <c r="V192" s="633"/>
      <c r="W192" s="199">
        <v>94</v>
      </c>
      <c r="Y192" t="s">
        <v>229</v>
      </c>
      <c r="Z192">
        <v>0.20760000000000001</v>
      </c>
      <c r="AB192" s="13" t="s">
        <v>420</v>
      </c>
      <c r="AC192" s="199">
        <v>94</v>
      </c>
    </row>
    <row r="193" spans="1:29">
      <c r="A193" t="str">
        <f t="shared" si="27"/>
        <v/>
      </c>
      <c r="B193" t="s">
        <v>229</v>
      </c>
      <c r="C193" t="s">
        <v>229</v>
      </c>
      <c r="E193" t="s">
        <v>229</v>
      </c>
      <c r="F193">
        <f t="shared" si="25"/>
        <v>0.20130000000000001</v>
      </c>
      <c r="G193">
        <f t="shared" si="26"/>
        <v>0.20760000000000001</v>
      </c>
      <c r="H193" t="s">
        <v>229</v>
      </c>
      <c r="K193" t="s">
        <v>229</v>
      </c>
      <c r="L193">
        <v>4.2500000000000003E-2</v>
      </c>
      <c r="M193" t="str">
        <f t="shared" si="24"/>
        <v/>
      </c>
      <c r="R193" t="s">
        <v>228</v>
      </c>
      <c r="S193">
        <v>0.43020000000000003</v>
      </c>
      <c r="V193" s="632" t="s">
        <v>359</v>
      </c>
      <c r="W193" s="200">
        <v>0.68559999999999999</v>
      </c>
      <c r="Y193" t="s">
        <v>230</v>
      </c>
      <c r="Z193">
        <v>0.874</v>
      </c>
      <c r="AB193" s="632" t="s">
        <v>237</v>
      </c>
      <c r="AC193" s="200">
        <v>0.73150000000000004</v>
      </c>
    </row>
    <row r="194" spans="1:29" ht="15.75" thickBot="1">
      <c r="A194" t="str">
        <f t="shared" si="27"/>
        <v/>
      </c>
      <c r="B194" t="s">
        <v>230</v>
      </c>
      <c r="C194" t="s">
        <v>230</v>
      </c>
      <c r="E194" t="s">
        <v>230</v>
      </c>
      <c r="F194">
        <f t="shared" si="25"/>
        <v>0.85599999999999998</v>
      </c>
      <c r="G194">
        <f t="shared" si="26"/>
        <v>0.874</v>
      </c>
      <c r="H194" t="s">
        <v>230</v>
      </c>
      <c r="K194" t="s">
        <v>230</v>
      </c>
      <c r="L194">
        <v>0.76270000000000004</v>
      </c>
      <c r="M194" t="str">
        <f t="shared" si="24"/>
        <v/>
      </c>
      <c r="R194" t="s">
        <v>229</v>
      </c>
      <c r="S194">
        <v>0.20130000000000001</v>
      </c>
      <c r="V194" s="633"/>
      <c r="W194" s="201">
        <v>95</v>
      </c>
      <c r="Y194" t="s">
        <v>231</v>
      </c>
      <c r="Z194">
        <v>0.11550000000000001</v>
      </c>
      <c r="AB194" s="633"/>
      <c r="AC194" s="201">
        <v>95</v>
      </c>
    </row>
    <row r="195" spans="1:29">
      <c r="A195" t="str">
        <f t="shared" si="27"/>
        <v/>
      </c>
      <c r="B195" t="s">
        <v>231</v>
      </c>
      <c r="C195" t="s">
        <v>231</v>
      </c>
      <c r="E195" t="s">
        <v>231</v>
      </c>
      <c r="F195">
        <f t="shared" si="25"/>
        <v>0.2253</v>
      </c>
      <c r="G195">
        <f t="shared" si="26"/>
        <v>0.11550000000000001</v>
      </c>
      <c r="H195" t="s">
        <v>231</v>
      </c>
      <c r="K195" t="s">
        <v>231</v>
      </c>
      <c r="L195">
        <v>0.15359999999999999</v>
      </c>
      <c r="M195" t="str">
        <f t="shared" si="24"/>
        <v/>
      </c>
      <c r="R195" t="s">
        <v>230</v>
      </c>
      <c r="S195">
        <v>0.85599999999999998</v>
      </c>
      <c r="V195" s="632" t="s">
        <v>58</v>
      </c>
      <c r="W195" s="202">
        <v>0.67420000000000002</v>
      </c>
      <c r="Y195" t="s">
        <v>232</v>
      </c>
      <c r="Z195">
        <v>8.2299999999999998E-2</v>
      </c>
      <c r="AB195" s="632" t="s">
        <v>220</v>
      </c>
      <c r="AC195" s="202">
        <v>0.72489999999999999</v>
      </c>
    </row>
    <row r="196" spans="1:29" ht="15.75" thickBot="1">
      <c r="A196" t="str">
        <f t="shared" si="27"/>
        <v/>
      </c>
      <c r="B196" t="s">
        <v>232</v>
      </c>
      <c r="C196" t="s">
        <v>232</v>
      </c>
      <c r="E196" t="s">
        <v>232</v>
      </c>
      <c r="F196">
        <f t="shared" si="25"/>
        <v>0.12720000000000001</v>
      </c>
      <c r="G196">
        <f t="shared" si="26"/>
        <v>8.2299999999999998E-2</v>
      </c>
      <c r="H196" t="s">
        <v>232</v>
      </c>
      <c r="K196" t="s">
        <v>232</v>
      </c>
      <c r="L196">
        <v>0.45800000000000002</v>
      </c>
      <c r="M196" t="str">
        <f t="shared" si="24"/>
        <v/>
      </c>
      <c r="R196" t="s">
        <v>231</v>
      </c>
      <c r="S196">
        <v>0.2253</v>
      </c>
      <c r="V196" s="633"/>
      <c r="W196" s="203">
        <v>96</v>
      </c>
      <c r="Y196" t="s">
        <v>409</v>
      </c>
      <c r="Z196">
        <v>0.74239999999999995</v>
      </c>
      <c r="AB196" s="633"/>
      <c r="AC196" s="203">
        <v>96</v>
      </c>
    </row>
    <row r="197" spans="1:29">
      <c r="A197" t="str">
        <f t="shared" si="27"/>
        <v/>
      </c>
      <c r="B197" t="s">
        <v>233</v>
      </c>
      <c r="C197" t="s">
        <v>233</v>
      </c>
      <c r="E197" t="s">
        <v>233</v>
      </c>
      <c r="F197">
        <f t="shared" si="25"/>
        <v>0.21340000000000001</v>
      </c>
      <c r="G197">
        <f t="shared" si="26"/>
        <v>0.23710000000000001</v>
      </c>
      <c r="H197" t="s">
        <v>233</v>
      </c>
      <c r="K197" t="s">
        <v>233</v>
      </c>
      <c r="L197">
        <v>0.2268</v>
      </c>
      <c r="M197" t="str">
        <f t="shared" si="24"/>
        <v/>
      </c>
      <c r="R197" t="s">
        <v>232</v>
      </c>
      <c r="S197">
        <v>0.12720000000000001</v>
      </c>
      <c r="V197" s="632" t="s">
        <v>130</v>
      </c>
      <c r="W197" s="204">
        <v>0.6714</v>
      </c>
      <c r="Y197" t="s">
        <v>233</v>
      </c>
      <c r="Z197">
        <v>0.23710000000000001</v>
      </c>
      <c r="AB197" s="632" t="s">
        <v>335</v>
      </c>
      <c r="AC197" s="204">
        <v>0.72419999999999995</v>
      </c>
    </row>
    <row r="198" spans="1:29" ht="15.75" thickBot="1">
      <c r="A198" t="str">
        <f t="shared" si="27"/>
        <v/>
      </c>
      <c r="B198" t="s">
        <v>234</v>
      </c>
      <c r="C198" t="s">
        <v>234</v>
      </c>
      <c r="E198" t="s">
        <v>234</v>
      </c>
      <c r="F198">
        <f t="shared" si="25"/>
        <v>0.50049999999999994</v>
      </c>
      <c r="G198">
        <f t="shared" si="26"/>
        <v>0.57699999999999996</v>
      </c>
      <c r="H198" t="s">
        <v>234</v>
      </c>
      <c r="K198" t="s">
        <v>234</v>
      </c>
      <c r="L198">
        <v>0.40760000000000002</v>
      </c>
      <c r="M198" t="str">
        <f t="shared" si="24"/>
        <v/>
      </c>
      <c r="R198" t="s">
        <v>409</v>
      </c>
      <c r="S198">
        <v>0.8579</v>
      </c>
      <c r="V198" s="633"/>
      <c r="W198" s="205">
        <v>97</v>
      </c>
      <c r="Y198" t="s">
        <v>234</v>
      </c>
      <c r="Z198">
        <v>0.57699999999999996</v>
      </c>
      <c r="AB198" s="633"/>
      <c r="AC198" s="205">
        <v>97</v>
      </c>
    </row>
    <row r="199" spans="1:29">
      <c r="A199" t="str">
        <f t="shared" si="27"/>
        <v/>
      </c>
      <c r="B199" t="s">
        <v>235</v>
      </c>
      <c r="C199" t="s">
        <v>235</v>
      </c>
      <c r="E199" t="s">
        <v>235</v>
      </c>
      <c r="F199">
        <f t="shared" si="25"/>
        <v>0.1724</v>
      </c>
      <c r="G199">
        <f t="shared" si="26"/>
        <v>0.30349999999999999</v>
      </c>
      <c r="H199" t="s">
        <v>235</v>
      </c>
      <c r="K199" t="s">
        <v>235</v>
      </c>
      <c r="L199">
        <v>0.17929999999999999</v>
      </c>
      <c r="M199" t="str">
        <f t="shared" si="24"/>
        <v/>
      </c>
      <c r="R199" t="s">
        <v>233</v>
      </c>
      <c r="S199">
        <v>0.21340000000000001</v>
      </c>
      <c r="V199" s="632" t="s">
        <v>335</v>
      </c>
      <c r="W199" s="206">
        <v>0.66759999999999997</v>
      </c>
      <c r="Y199" t="s">
        <v>235</v>
      </c>
      <c r="Z199">
        <v>0.30349999999999999</v>
      </c>
      <c r="AB199" s="632" t="s">
        <v>39</v>
      </c>
      <c r="AC199" s="206">
        <v>0.72399999999999998</v>
      </c>
    </row>
    <row r="200" spans="1:29" ht="15.75" thickBot="1">
      <c r="A200" t="str">
        <f t="shared" si="27"/>
        <v/>
      </c>
      <c r="B200" t="s">
        <v>236</v>
      </c>
      <c r="C200" t="s">
        <v>236</v>
      </c>
      <c r="E200" t="s">
        <v>236</v>
      </c>
      <c r="F200">
        <f t="shared" si="25"/>
        <v>0.75560000000000005</v>
      </c>
      <c r="G200">
        <f t="shared" si="26"/>
        <v>0.75660000000000005</v>
      </c>
      <c r="H200" t="s">
        <v>236</v>
      </c>
      <c r="K200" t="s">
        <v>236</v>
      </c>
      <c r="L200">
        <v>0.63129999999999997</v>
      </c>
      <c r="M200" t="str">
        <f t="shared" si="24"/>
        <v/>
      </c>
      <c r="R200" t="s">
        <v>234</v>
      </c>
      <c r="S200">
        <v>0.50049999999999994</v>
      </c>
      <c r="V200" s="633"/>
      <c r="W200" s="207">
        <v>98</v>
      </c>
      <c r="Y200" t="s">
        <v>236</v>
      </c>
      <c r="Z200">
        <v>0.75660000000000005</v>
      </c>
      <c r="AB200" s="633"/>
      <c r="AC200" s="207">
        <v>98</v>
      </c>
    </row>
    <row r="201" spans="1:29">
      <c r="A201" t="str">
        <f t="shared" si="27"/>
        <v/>
      </c>
      <c r="B201" t="s">
        <v>237</v>
      </c>
      <c r="C201" t="s">
        <v>237</v>
      </c>
      <c r="E201" t="s">
        <v>237</v>
      </c>
      <c r="F201">
        <f t="shared" si="25"/>
        <v>0.40649999999999997</v>
      </c>
      <c r="G201">
        <f t="shared" si="26"/>
        <v>0.73150000000000004</v>
      </c>
      <c r="H201" t="s">
        <v>237</v>
      </c>
      <c r="K201" t="s">
        <v>237</v>
      </c>
      <c r="L201">
        <v>0.47110000000000002</v>
      </c>
      <c r="M201" t="str">
        <f t="shared" si="24"/>
        <v/>
      </c>
      <c r="R201" t="s">
        <v>235</v>
      </c>
      <c r="S201">
        <v>0.1724</v>
      </c>
      <c r="V201" s="12" t="s">
        <v>172</v>
      </c>
      <c r="W201" s="208">
        <v>0.6653</v>
      </c>
      <c r="Y201" t="s">
        <v>237</v>
      </c>
      <c r="Z201">
        <v>0.73150000000000004</v>
      </c>
      <c r="AB201" s="632" t="s">
        <v>379</v>
      </c>
      <c r="AC201" s="208">
        <v>0.72240000000000004</v>
      </c>
    </row>
    <row r="202" spans="1:29" ht="15.75" thickBot="1">
      <c r="A202" t="str">
        <f t="shared" si="27"/>
        <v/>
      </c>
      <c r="B202" t="s">
        <v>238</v>
      </c>
      <c r="C202" t="s">
        <v>238</v>
      </c>
      <c r="E202" t="s">
        <v>238</v>
      </c>
      <c r="F202">
        <f t="shared" si="25"/>
        <v>0.1973</v>
      </c>
      <c r="G202">
        <f t="shared" si="26"/>
        <v>7.9699999999999993E-2</v>
      </c>
      <c r="H202" t="s">
        <v>238</v>
      </c>
      <c r="K202" t="s">
        <v>238</v>
      </c>
      <c r="L202">
        <v>7.46E-2</v>
      </c>
      <c r="M202" t="str">
        <f t="shared" si="24"/>
        <v/>
      </c>
      <c r="R202" t="s">
        <v>236</v>
      </c>
      <c r="S202">
        <v>0.75560000000000005</v>
      </c>
      <c r="V202" s="13" t="s">
        <v>424</v>
      </c>
      <c r="W202" s="209">
        <v>99</v>
      </c>
      <c r="Y202" t="s">
        <v>238</v>
      </c>
      <c r="Z202">
        <v>7.9699999999999993E-2</v>
      </c>
      <c r="AB202" s="633"/>
      <c r="AC202" s="209">
        <v>99</v>
      </c>
    </row>
    <row r="203" spans="1:29">
      <c r="A203" t="str">
        <f t="shared" si="27"/>
        <v/>
      </c>
      <c r="B203" t="s">
        <v>239</v>
      </c>
      <c r="C203" t="s">
        <v>239</v>
      </c>
      <c r="E203" t="s">
        <v>239</v>
      </c>
      <c r="F203">
        <f t="shared" si="25"/>
        <v>0.37009999999999998</v>
      </c>
      <c r="G203">
        <f t="shared" si="26"/>
        <v>0.26860000000000001</v>
      </c>
      <c r="H203" t="s">
        <v>239</v>
      </c>
      <c r="K203" t="s">
        <v>239</v>
      </c>
      <c r="L203">
        <v>0.21590000000000001</v>
      </c>
      <c r="M203" t="str">
        <f t="shared" si="24"/>
        <v/>
      </c>
      <c r="R203" t="s">
        <v>237</v>
      </c>
      <c r="S203">
        <v>0.40649999999999997</v>
      </c>
      <c r="V203" s="632" t="s">
        <v>125</v>
      </c>
      <c r="W203" s="210">
        <v>0.66259999999999997</v>
      </c>
      <c r="Y203" t="s">
        <v>239</v>
      </c>
      <c r="Z203">
        <v>0.26860000000000001</v>
      </c>
      <c r="AB203" s="632" t="s">
        <v>58</v>
      </c>
      <c r="AC203" s="212">
        <v>0.71150000000000002</v>
      </c>
    </row>
    <row r="204" spans="1:29" ht="15.75" thickBot="1">
      <c r="A204" t="str">
        <f t="shared" si="27"/>
        <v/>
      </c>
      <c r="B204" t="s">
        <v>240</v>
      </c>
      <c r="C204" t="s">
        <v>240</v>
      </c>
      <c r="E204" t="s">
        <v>240</v>
      </c>
      <c r="F204">
        <f t="shared" si="25"/>
        <v>0.12559999999999999</v>
      </c>
      <c r="G204">
        <f t="shared" si="26"/>
        <v>0.1101</v>
      </c>
      <c r="H204" t="s">
        <v>240</v>
      </c>
      <c r="K204" t="s">
        <v>240</v>
      </c>
      <c r="L204">
        <v>5.1400000000000001E-2</v>
      </c>
      <c r="M204" t="str">
        <f t="shared" si="24"/>
        <v/>
      </c>
      <c r="R204" t="s">
        <v>238</v>
      </c>
      <c r="S204">
        <v>0.1973</v>
      </c>
      <c r="V204" s="633"/>
      <c r="W204" s="211">
        <v>100</v>
      </c>
      <c r="Y204" t="s">
        <v>240</v>
      </c>
      <c r="Z204">
        <v>0.1101</v>
      </c>
      <c r="AB204" s="633"/>
      <c r="AC204" s="213">
        <v>100</v>
      </c>
    </row>
    <row r="205" spans="1:29" ht="15.75" thickBot="1">
      <c r="A205" t="str">
        <f t="shared" si="27"/>
        <v/>
      </c>
      <c r="B205" t="s">
        <v>241</v>
      </c>
      <c r="C205" t="s">
        <v>241</v>
      </c>
      <c r="E205" t="s">
        <v>241</v>
      </c>
      <c r="F205">
        <f t="shared" si="25"/>
        <v>0.48409999999999997</v>
      </c>
      <c r="G205">
        <f t="shared" si="26"/>
        <v>0.46589999999999998</v>
      </c>
      <c r="H205" t="s">
        <v>241</v>
      </c>
      <c r="K205" t="s">
        <v>241</v>
      </c>
      <c r="L205">
        <v>0.66310000000000002</v>
      </c>
      <c r="M205" t="str">
        <f t="shared" si="24"/>
        <v/>
      </c>
      <c r="R205" t="s">
        <v>239</v>
      </c>
      <c r="S205">
        <v>0.37009999999999998</v>
      </c>
      <c r="V205" s="10" t="s">
        <v>23</v>
      </c>
      <c r="W205" s="11" t="s">
        <v>383</v>
      </c>
      <c r="Y205" t="s">
        <v>241</v>
      </c>
      <c r="Z205">
        <v>0.46589999999999998</v>
      </c>
      <c r="AB205" s="10" t="s">
        <v>23</v>
      </c>
      <c r="AC205" s="11" t="s">
        <v>383</v>
      </c>
    </row>
    <row r="206" spans="1:29">
      <c r="A206" t="str">
        <f t="shared" si="27"/>
        <v/>
      </c>
      <c r="B206" t="s">
        <v>242</v>
      </c>
      <c r="C206" t="s">
        <v>242</v>
      </c>
      <c r="E206" t="s">
        <v>242</v>
      </c>
      <c r="F206">
        <f t="shared" si="25"/>
        <v>0.30940000000000001</v>
      </c>
      <c r="G206">
        <f t="shared" si="26"/>
        <v>0.373</v>
      </c>
      <c r="H206" t="s">
        <v>242</v>
      </c>
      <c r="K206" t="s">
        <v>242</v>
      </c>
      <c r="L206">
        <v>0.3412</v>
      </c>
      <c r="M206" t="str">
        <f t="shared" si="24"/>
        <v/>
      </c>
      <c r="R206" t="s">
        <v>240</v>
      </c>
      <c r="S206">
        <v>0.12559999999999999</v>
      </c>
      <c r="V206" s="632" t="s">
        <v>220</v>
      </c>
      <c r="W206" s="212">
        <v>0.66149999999999998</v>
      </c>
      <c r="Y206" t="s">
        <v>242</v>
      </c>
      <c r="Z206">
        <v>0.373</v>
      </c>
      <c r="AB206" s="632" t="s">
        <v>130</v>
      </c>
      <c r="AC206" s="212">
        <v>0.70760000000000001</v>
      </c>
    </row>
    <row r="207" spans="1:29" ht="15.75" thickBot="1">
      <c r="A207" t="str">
        <f t="shared" si="27"/>
        <v/>
      </c>
      <c r="B207" t="s">
        <v>243</v>
      </c>
      <c r="C207" t="s">
        <v>243</v>
      </c>
      <c r="E207" t="s">
        <v>243</v>
      </c>
      <c r="F207">
        <f t="shared" si="25"/>
        <v>0.7349</v>
      </c>
      <c r="G207">
        <f t="shared" si="26"/>
        <v>0.76160000000000005</v>
      </c>
      <c r="H207" t="s">
        <v>243</v>
      </c>
      <c r="K207" t="s">
        <v>243</v>
      </c>
      <c r="L207">
        <v>0.75819999999999999</v>
      </c>
      <c r="M207" t="str">
        <f t="shared" si="24"/>
        <v/>
      </c>
      <c r="R207" t="s">
        <v>241</v>
      </c>
      <c r="S207">
        <v>0.48409999999999997</v>
      </c>
      <c r="V207" s="633"/>
      <c r="W207" s="213">
        <v>101</v>
      </c>
      <c r="Y207" t="s">
        <v>243</v>
      </c>
      <c r="Z207">
        <v>0.76160000000000005</v>
      </c>
      <c r="AB207" s="633"/>
      <c r="AC207" s="213">
        <v>101</v>
      </c>
    </row>
    <row r="208" spans="1:29">
      <c r="A208" t="str">
        <f t="shared" si="27"/>
        <v/>
      </c>
      <c r="B208" t="s">
        <v>244</v>
      </c>
      <c r="C208" t="s">
        <v>244</v>
      </c>
      <c r="E208" t="s">
        <v>244</v>
      </c>
      <c r="F208">
        <f t="shared" si="25"/>
        <v>0.17860000000000001</v>
      </c>
      <c r="G208">
        <f t="shared" si="26"/>
        <v>0.16850000000000001</v>
      </c>
      <c r="H208" t="s">
        <v>244</v>
      </c>
      <c r="K208" t="s">
        <v>244</v>
      </c>
      <c r="L208">
        <v>0.1681</v>
      </c>
      <c r="M208" t="str">
        <f t="shared" si="24"/>
        <v/>
      </c>
      <c r="R208" t="s">
        <v>242</v>
      </c>
      <c r="S208">
        <v>0.30940000000000001</v>
      </c>
      <c r="V208" s="632" t="s">
        <v>101</v>
      </c>
      <c r="W208" s="212">
        <v>0.65390000000000004</v>
      </c>
      <c r="Y208" t="s">
        <v>244</v>
      </c>
      <c r="Z208">
        <v>0.16850000000000001</v>
      </c>
      <c r="AB208" s="632" t="s">
        <v>268</v>
      </c>
      <c r="AC208" s="212">
        <v>0.70379999999999998</v>
      </c>
    </row>
    <row r="209" spans="1:29" ht="15.75" thickBot="1">
      <c r="A209" t="str">
        <f t="shared" si="27"/>
        <v/>
      </c>
      <c r="B209" t="s">
        <v>245</v>
      </c>
      <c r="C209" t="s">
        <v>245</v>
      </c>
      <c r="E209" t="s">
        <v>245</v>
      </c>
      <c r="F209">
        <f t="shared" si="25"/>
        <v>0.73799999999999999</v>
      </c>
      <c r="G209">
        <f t="shared" si="26"/>
        <v>0.75929999999999997</v>
      </c>
      <c r="H209" t="s">
        <v>245</v>
      </c>
      <c r="K209" t="s">
        <v>245</v>
      </c>
      <c r="L209">
        <v>0.7843</v>
      </c>
      <c r="M209" t="str">
        <f t="shared" si="24"/>
        <v/>
      </c>
      <c r="R209" t="s">
        <v>243</v>
      </c>
      <c r="S209">
        <v>0.7349</v>
      </c>
      <c r="V209" s="633"/>
      <c r="W209" s="213">
        <v>102</v>
      </c>
      <c r="Y209" t="s">
        <v>245</v>
      </c>
      <c r="Z209">
        <v>0.75929999999999997</v>
      </c>
      <c r="AB209" s="633"/>
      <c r="AC209" s="213">
        <v>102</v>
      </c>
    </row>
    <row r="210" spans="1:29">
      <c r="A210" t="str">
        <f t="shared" si="27"/>
        <v/>
      </c>
      <c r="B210" t="s">
        <v>246</v>
      </c>
      <c r="C210" t="s">
        <v>246</v>
      </c>
      <c r="E210" t="s">
        <v>246</v>
      </c>
      <c r="F210">
        <f t="shared" si="25"/>
        <v>0.30549999999999999</v>
      </c>
      <c r="G210">
        <f t="shared" si="26"/>
        <v>0.35560000000000003</v>
      </c>
      <c r="H210" t="s">
        <v>246</v>
      </c>
      <c r="K210" t="s">
        <v>246</v>
      </c>
      <c r="L210">
        <v>0.17960000000000001</v>
      </c>
      <c r="M210" t="str">
        <f t="shared" si="24"/>
        <v/>
      </c>
      <c r="R210" t="s">
        <v>244</v>
      </c>
      <c r="S210">
        <v>0.17860000000000001</v>
      </c>
      <c r="V210" s="632" t="s">
        <v>338</v>
      </c>
      <c r="W210" s="212">
        <v>0.6532</v>
      </c>
      <c r="Y210" t="s">
        <v>246</v>
      </c>
      <c r="Z210">
        <v>0.35560000000000003</v>
      </c>
      <c r="AB210" s="632" t="s">
        <v>258</v>
      </c>
      <c r="AC210" s="212">
        <v>0.70040000000000002</v>
      </c>
    </row>
    <row r="211" spans="1:29" ht="15.75" thickBot="1">
      <c r="A211" t="str">
        <f t="shared" si="27"/>
        <v/>
      </c>
      <c r="B211" t="s">
        <v>247</v>
      </c>
      <c r="C211" t="s">
        <v>247</v>
      </c>
      <c r="E211" t="s">
        <v>247</v>
      </c>
      <c r="F211">
        <f t="shared" si="25"/>
        <v>0.78090000000000004</v>
      </c>
      <c r="G211">
        <f t="shared" si="26"/>
        <v>0.74180000000000001</v>
      </c>
      <c r="H211" t="s">
        <v>247</v>
      </c>
      <c r="K211" t="s">
        <v>247</v>
      </c>
      <c r="L211">
        <v>0.88549999999999995</v>
      </c>
      <c r="M211" t="str">
        <f t="shared" si="24"/>
        <v/>
      </c>
      <c r="R211" t="s">
        <v>245</v>
      </c>
      <c r="S211">
        <v>0.73799999999999999</v>
      </c>
      <c r="V211" s="633"/>
      <c r="W211" s="213">
        <v>103</v>
      </c>
      <c r="Y211" t="s">
        <v>247</v>
      </c>
      <c r="Z211">
        <v>0.74180000000000001</v>
      </c>
      <c r="AB211" s="633"/>
      <c r="AC211" s="213">
        <v>103</v>
      </c>
    </row>
    <row r="212" spans="1:29">
      <c r="A212" t="str">
        <f t="shared" si="27"/>
        <v/>
      </c>
      <c r="B212" t="s">
        <v>248</v>
      </c>
      <c r="C212" t="s">
        <v>248</v>
      </c>
      <c r="E212" t="s">
        <v>248</v>
      </c>
      <c r="F212">
        <f t="shared" si="25"/>
        <v>0.93200000000000005</v>
      </c>
      <c r="G212">
        <f t="shared" si="26"/>
        <v>0.9244</v>
      </c>
      <c r="H212" t="s">
        <v>248</v>
      </c>
      <c r="K212" t="s">
        <v>248</v>
      </c>
      <c r="L212">
        <v>0.89500000000000002</v>
      </c>
      <c r="M212" t="str">
        <f t="shared" si="24"/>
        <v/>
      </c>
      <c r="R212" t="s">
        <v>246</v>
      </c>
      <c r="S212">
        <v>0.30549999999999999</v>
      </c>
      <c r="V212" s="632" t="s">
        <v>277</v>
      </c>
      <c r="W212" s="212">
        <v>0.64949999999999997</v>
      </c>
      <c r="Y212" t="s">
        <v>248</v>
      </c>
      <c r="Z212">
        <v>0.9244</v>
      </c>
      <c r="AB212" s="632" t="s">
        <v>372</v>
      </c>
      <c r="AC212" s="212">
        <v>0.69620000000000004</v>
      </c>
    </row>
    <row r="213" spans="1:29" ht="15.75" thickBot="1">
      <c r="A213" t="str">
        <f t="shared" si="27"/>
        <v/>
      </c>
      <c r="B213" t="s">
        <v>249</v>
      </c>
      <c r="C213" t="s">
        <v>249</v>
      </c>
      <c r="E213" t="s">
        <v>249</v>
      </c>
      <c r="F213">
        <f t="shared" si="25"/>
        <v>0.78300000000000003</v>
      </c>
      <c r="G213">
        <f t="shared" si="26"/>
        <v>0.91700000000000004</v>
      </c>
      <c r="H213" t="s">
        <v>249</v>
      </c>
      <c r="K213" t="s">
        <v>249</v>
      </c>
      <c r="L213">
        <v>0.87570000000000003</v>
      </c>
      <c r="M213" t="str">
        <f t="shared" si="24"/>
        <v/>
      </c>
      <c r="R213" t="s">
        <v>247</v>
      </c>
      <c r="S213">
        <v>0.78090000000000004</v>
      </c>
      <c r="V213" s="633"/>
      <c r="W213" s="213">
        <v>104</v>
      </c>
      <c r="Y213" t="s">
        <v>249</v>
      </c>
      <c r="Z213">
        <v>0.91700000000000004</v>
      </c>
      <c r="AB213" s="633"/>
      <c r="AC213" s="213">
        <v>104</v>
      </c>
    </row>
    <row r="214" spans="1:29">
      <c r="A214" t="str">
        <f t="shared" si="27"/>
        <v/>
      </c>
      <c r="B214" t="s">
        <v>250</v>
      </c>
      <c r="C214" t="s">
        <v>250</v>
      </c>
      <c r="E214" t="s">
        <v>250</v>
      </c>
      <c r="F214">
        <f t="shared" si="25"/>
        <v>0.88139999999999996</v>
      </c>
      <c r="G214">
        <f t="shared" si="26"/>
        <v>0.86140000000000005</v>
      </c>
      <c r="H214" t="s">
        <v>250</v>
      </c>
      <c r="K214" t="s">
        <v>250</v>
      </c>
      <c r="L214">
        <v>0.79630000000000001</v>
      </c>
      <c r="M214" t="str">
        <f t="shared" si="24"/>
        <v/>
      </c>
      <c r="R214" t="s">
        <v>248</v>
      </c>
      <c r="S214">
        <v>0.93200000000000005</v>
      </c>
      <c r="V214" s="632" t="s">
        <v>217</v>
      </c>
      <c r="W214" s="212">
        <v>0.64359999999999995</v>
      </c>
      <c r="Y214" t="s">
        <v>250</v>
      </c>
      <c r="Z214">
        <v>0.86140000000000005</v>
      </c>
      <c r="AB214" s="632" t="s">
        <v>354</v>
      </c>
      <c r="AC214" s="212">
        <v>0.69269999999999998</v>
      </c>
    </row>
    <row r="215" spans="1:29" ht="15.75" thickBot="1">
      <c r="A215" t="str">
        <f t="shared" si="27"/>
        <v/>
      </c>
      <c r="B215" t="s">
        <v>251</v>
      </c>
      <c r="C215" t="s">
        <v>251</v>
      </c>
      <c r="E215" t="s">
        <v>251</v>
      </c>
      <c r="F215">
        <f t="shared" si="25"/>
        <v>0.46029999999999999</v>
      </c>
      <c r="G215">
        <f t="shared" si="26"/>
        <v>0.59599999999999997</v>
      </c>
      <c r="H215" t="s">
        <v>251</v>
      </c>
      <c r="K215" t="s">
        <v>251</v>
      </c>
      <c r="L215">
        <v>0.47720000000000001</v>
      </c>
      <c r="M215" t="str">
        <f t="shared" si="24"/>
        <v/>
      </c>
      <c r="R215" t="s">
        <v>249</v>
      </c>
      <c r="S215">
        <v>0.78300000000000003</v>
      </c>
      <c r="V215" s="633"/>
      <c r="W215" s="213">
        <v>105</v>
      </c>
      <c r="Y215" t="s">
        <v>251</v>
      </c>
      <c r="Z215">
        <v>0.59599999999999997</v>
      </c>
      <c r="AB215" s="633"/>
      <c r="AC215" s="213">
        <v>105</v>
      </c>
    </row>
    <row r="216" spans="1:29">
      <c r="A216" t="str">
        <f t="shared" si="27"/>
        <v/>
      </c>
      <c r="B216" t="s">
        <v>252</v>
      </c>
      <c r="C216" t="s">
        <v>252</v>
      </c>
      <c r="E216" t="s">
        <v>252</v>
      </c>
      <c r="F216">
        <f t="shared" si="25"/>
        <v>0.56289999999999996</v>
      </c>
      <c r="G216">
        <f t="shared" si="26"/>
        <v>0.44379999999999997</v>
      </c>
      <c r="H216" t="s">
        <v>252</v>
      </c>
      <c r="K216" t="s">
        <v>252</v>
      </c>
      <c r="L216">
        <v>0.61219999999999997</v>
      </c>
      <c r="M216" t="str">
        <f t="shared" si="24"/>
        <v/>
      </c>
      <c r="R216" t="s">
        <v>250</v>
      </c>
      <c r="S216">
        <v>0.88139999999999996</v>
      </c>
      <c r="V216" s="12" t="s">
        <v>376</v>
      </c>
      <c r="W216" s="212">
        <v>0.64249999999999996</v>
      </c>
      <c r="Y216" t="s">
        <v>252</v>
      </c>
      <c r="Z216">
        <v>0.44379999999999997</v>
      </c>
      <c r="AB216" s="632" t="s">
        <v>75</v>
      </c>
      <c r="AC216" s="212">
        <v>0.69220000000000004</v>
      </c>
    </row>
    <row r="217" spans="1:29" ht="15.75" thickBot="1">
      <c r="A217" t="str">
        <f t="shared" si="27"/>
        <v/>
      </c>
      <c r="B217" t="s">
        <v>253</v>
      </c>
      <c r="C217" t="s">
        <v>253</v>
      </c>
      <c r="E217" t="s">
        <v>253</v>
      </c>
      <c r="F217">
        <f t="shared" si="25"/>
        <v>0.87709999999999999</v>
      </c>
      <c r="G217">
        <f t="shared" si="26"/>
        <v>0.87909999999999999</v>
      </c>
      <c r="H217" t="s">
        <v>253</v>
      </c>
      <c r="K217" t="s">
        <v>253</v>
      </c>
      <c r="L217">
        <v>0.90239999999999998</v>
      </c>
      <c r="M217" t="str">
        <f t="shared" si="24"/>
        <v/>
      </c>
      <c r="R217" t="s">
        <v>251</v>
      </c>
      <c r="S217">
        <v>0.46029999999999999</v>
      </c>
      <c r="V217" s="13" t="s">
        <v>410</v>
      </c>
      <c r="W217" s="213">
        <v>106</v>
      </c>
      <c r="Y217" t="s">
        <v>253</v>
      </c>
      <c r="Z217">
        <v>0.87909999999999999</v>
      </c>
      <c r="AB217" s="633"/>
      <c r="AC217" s="213">
        <v>106</v>
      </c>
    </row>
    <row r="218" spans="1:29">
      <c r="A218" t="str">
        <f t="shared" si="27"/>
        <v/>
      </c>
      <c r="B218" t="s">
        <v>254</v>
      </c>
      <c r="C218" t="s">
        <v>254</v>
      </c>
      <c r="E218" t="s">
        <v>254</v>
      </c>
      <c r="F218">
        <f t="shared" si="25"/>
        <v>0.85</v>
      </c>
      <c r="G218">
        <f t="shared" si="26"/>
        <v>0.67589999999999995</v>
      </c>
      <c r="H218" t="s">
        <v>254</v>
      </c>
      <c r="K218" t="s">
        <v>254</v>
      </c>
      <c r="L218">
        <v>0.54990000000000006</v>
      </c>
      <c r="M218" t="str">
        <f t="shared" si="24"/>
        <v/>
      </c>
      <c r="R218" t="s">
        <v>252</v>
      </c>
      <c r="S218">
        <v>0.56289999999999996</v>
      </c>
      <c r="V218" s="632" t="s">
        <v>303</v>
      </c>
      <c r="W218" s="212">
        <v>0.64159999999999995</v>
      </c>
      <c r="Y218" t="s">
        <v>254</v>
      </c>
      <c r="Z218">
        <v>0.67589999999999995</v>
      </c>
      <c r="AB218" s="632" t="s">
        <v>96</v>
      </c>
      <c r="AC218" s="212">
        <v>0.68840000000000001</v>
      </c>
    </row>
    <row r="219" spans="1:29" ht="15.75" thickBot="1">
      <c r="A219" t="str">
        <f t="shared" si="27"/>
        <v/>
      </c>
      <c r="B219" t="s">
        <v>255</v>
      </c>
      <c r="C219" t="s">
        <v>255</v>
      </c>
      <c r="E219" t="s">
        <v>255</v>
      </c>
      <c r="F219">
        <f t="shared" si="25"/>
        <v>0.44969999999999999</v>
      </c>
      <c r="G219">
        <f t="shared" si="26"/>
        <v>0.81010000000000004</v>
      </c>
      <c r="H219" t="s">
        <v>255</v>
      </c>
      <c r="K219" t="s">
        <v>255</v>
      </c>
      <c r="L219">
        <v>0.63759999999999994</v>
      </c>
      <c r="M219" t="str">
        <f t="shared" si="24"/>
        <v/>
      </c>
      <c r="R219" t="s">
        <v>253</v>
      </c>
      <c r="S219">
        <v>0.87709999999999999</v>
      </c>
      <c r="V219" s="633"/>
      <c r="W219" s="213">
        <v>107</v>
      </c>
      <c r="Y219" t="s">
        <v>255</v>
      </c>
      <c r="Z219">
        <v>0.81010000000000004</v>
      </c>
      <c r="AB219" s="633"/>
      <c r="AC219" s="213">
        <v>107</v>
      </c>
    </row>
    <row r="220" spans="1:29">
      <c r="A220" t="str">
        <f t="shared" ref="A220:A251" si="28">IF(B219=E219,"","CHECK")</f>
        <v/>
      </c>
      <c r="B220" t="s">
        <v>256</v>
      </c>
      <c r="C220" t="s">
        <v>256</v>
      </c>
      <c r="E220" t="s">
        <v>256</v>
      </c>
      <c r="F220">
        <f t="shared" si="25"/>
        <v>0.8377</v>
      </c>
      <c r="G220">
        <f t="shared" si="26"/>
        <v>0.85860000000000003</v>
      </c>
      <c r="H220" t="s">
        <v>256</v>
      </c>
      <c r="K220" t="s">
        <v>256</v>
      </c>
      <c r="L220">
        <v>0.94</v>
      </c>
      <c r="M220" t="str">
        <f t="shared" si="24"/>
        <v/>
      </c>
      <c r="R220" t="s">
        <v>254</v>
      </c>
      <c r="S220">
        <v>0.85</v>
      </c>
      <c r="V220" s="632" t="s">
        <v>180</v>
      </c>
      <c r="W220" s="212">
        <v>0.63780000000000003</v>
      </c>
      <c r="Y220" t="s">
        <v>256</v>
      </c>
      <c r="Z220">
        <v>0.85860000000000003</v>
      </c>
      <c r="AB220" s="632" t="s">
        <v>368</v>
      </c>
      <c r="AC220" s="212">
        <v>0.68759999999999999</v>
      </c>
    </row>
    <row r="221" spans="1:29" ht="15.75" thickBot="1">
      <c r="A221" t="str">
        <f t="shared" si="28"/>
        <v/>
      </c>
      <c r="B221" t="s">
        <v>257</v>
      </c>
      <c r="C221" t="s">
        <v>257</v>
      </c>
      <c r="E221" t="s">
        <v>257</v>
      </c>
      <c r="F221">
        <f t="shared" si="25"/>
        <v>0.79149999999999998</v>
      </c>
      <c r="G221">
        <f t="shared" si="26"/>
        <v>0.59570000000000001</v>
      </c>
      <c r="H221" t="s">
        <v>257</v>
      </c>
      <c r="K221" t="s">
        <v>257</v>
      </c>
      <c r="L221">
        <v>0.59330000000000005</v>
      </c>
      <c r="M221" t="str">
        <f t="shared" si="24"/>
        <v/>
      </c>
      <c r="R221" t="s">
        <v>255</v>
      </c>
      <c r="S221">
        <v>0.44969999999999999</v>
      </c>
      <c r="V221" s="633"/>
      <c r="W221" s="213">
        <v>108</v>
      </c>
      <c r="Y221" t="s">
        <v>257</v>
      </c>
      <c r="Z221">
        <v>0.59570000000000001</v>
      </c>
      <c r="AB221" s="633"/>
      <c r="AC221" s="213">
        <v>108</v>
      </c>
    </row>
    <row r="222" spans="1:29">
      <c r="A222" t="str">
        <f t="shared" si="28"/>
        <v/>
      </c>
      <c r="B222" t="s">
        <v>258</v>
      </c>
      <c r="C222" t="s">
        <v>258</v>
      </c>
      <c r="E222" t="s">
        <v>258</v>
      </c>
      <c r="F222">
        <f t="shared" si="25"/>
        <v>0.68620000000000003</v>
      </c>
      <c r="G222">
        <f t="shared" si="26"/>
        <v>0.70040000000000002</v>
      </c>
      <c r="H222" t="s">
        <v>258</v>
      </c>
      <c r="K222" t="s">
        <v>258</v>
      </c>
      <c r="L222">
        <v>0.64229999999999998</v>
      </c>
      <c r="M222" t="str">
        <f t="shared" si="24"/>
        <v/>
      </c>
      <c r="R222" t="s">
        <v>256</v>
      </c>
      <c r="S222">
        <v>0.8377</v>
      </c>
      <c r="V222" s="632" t="s">
        <v>268</v>
      </c>
      <c r="W222" s="212">
        <v>0.63460000000000005</v>
      </c>
      <c r="Y222" t="s">
        <v>258</v>
      </c>
      <c r="Z222">
        <v>0.70040000000000002</v>
      </c>
      <c r="AB222" s="632" t="s">
        <v>154</v>
      </c>
      <c r="AC222" s="212">
        <v>0.68330000000000002</v>
      </c>
    </row>
    <row r="223" spans="1:29" ht="15.75" thickBot="1">
      <c r="A223" t="str">
        <f t="shared" si="28"/>
        <v/>
      </c>
      <c r="B223" t="s">
        <v>259</v>
      </c>
      <c r="C223" t="s">
        <v>259</v>
      </c>
      <c r="E223" t="s">
        <v>259</v>
      </c>
      <c r="F223">
        <f t="shared" si="25"/>
        <v>0.2467</v>
      </c>
      <c r="G223">
        <f t="shared" si="26"/>
        <v>0.13350000000000001</v>
      </c>
      <c r="H223" t="s">
        <v>259</v>
      </c>
      <c r="K223" t="s">
        <v>259</v>
      </c>
      <c r="L223">
        <v>0.32440000000000002</v>
      </c>
      <c r="M223" t="str">
        <f t="shared" si="24"/>
        <v/>
      </c>
      <c r="R223" t="s">
        <v>257</v>
      </c>
      <c r="S223">
        <v>0.79149999999999998</v>
      </c>
      <c r="V223" s="633"/>
      <c r="W223" s="213">
        <v>109</v>
      </c>
      <c r="Y223" t="s">
        <v>259</v>
      </c>
      <c r="Z223">
        <v>0.13350000000000001</v>
      </c>
      <c r="AB223" s="633"/>
      <c r="AC223" s="213">
        <v>109</v>
      </c>
    </row>
    <row r="224" spans="1:29">
      <c r="A224" t="str">
        <f t="shared" si="28"/>
        <v/>
      </c>
      <c r="B224" t="s">
        <v>260</v>
      </c>
      <c r="C224" t="s">
        <v>260</v>
      </c>
      <c r="E224" t="s">
        <v>260</v>
      </c>
      <c r="F224">
        <f t="shared" si="25"/>
        <v>0.29039999999999999</v>
      </c>
      <c r="G224">
        <f t="shared" si="26"/>
        <v>0.31459999999999999</v>
      </c>
      <c r="H224" t="s">
        <v>260</v>
      </c>
      <c r="K224" t="s">
        <v>260</v>
      </c>
      <c r="L224">
        <v>0.30220000000000002</v>
      </c>
      <c r="M224" t="str">
        <f t="shared" si="24"/>
        <v/>
      </c>
      <c r="R224" t="s">
        <v>258</v>
      </c>
      <c r="S224">
        <v>0.68620000000000003</v>
      </c>
      <c r="V224" s="12" t="s">
        <v>344</v>
      </c>
      <c r="W224" s="212">
        <v>0.62849999999999995</v>
      </c>
      <c r="Y224" t="s">
        <v>260</v>
      </c>
      <c r="Z224">
        <v>0.31459999999999999</v>
      </c>
      <c r="AB224" s="632" t="s">
        <v>363</v>
      </c>
      <c r="AC224" s="212">
        <v>0.68269999999999997</v>
      </c>
    </row>
    <row r="225" spans="1:29" ht="15.75" thickBot="1">
      <c r="A225" t="str">
        <f t="shared" si="28"/>
        <v/>
      </c>
      <c r="B225" t="s">
        <v>261</v>
      </c>
      <c r="C225" t="s">
        <v>261</v>
      </c>
      <c r="E225" t="s">
        <v>261</v>
      </c>
      <c r="F225">
        <f t="shared" si="25"/>
        <v>0.32700000000000001</v>
      </c>
      <c r="G225">
        <f t="shared" si="26"/>
        <v>0.41410000000000002</v>
      </c>
      <c r="H225" t="s">
        <v>261</v>
      </c>
      <c r="K225" t="s">
        <v>261</v>
      </c>
      <c r="L225">
        <v>0.2445</v>
      </c>
      <c r="M225" t="str">
        <f t="shared" si="24"/>
        <v/>
      </c>
      <c r="R225" t="s">
        <v>259</v>
      </c>
      <c r="S225">
        <v>0.2467</v>
      </c>
      <c r="V225" s="13" t="s">
        <v>424</v>
      </c>
      <c r="W225" s="213">
        <v>110</v>
      </c>
      <c r="Y225" t="s">
        <v>261</v>
      </c>
      <c r="Z225">
        <v>0.41410000000000002</v>
      </c>
      <c r="AB225" s="633"/>
      <c r="AC225" s="213">
        <v>110</v>
      </c>
    </row>
    <row r="226" spans="1:29">
      <c r="A226" t="str">
        <f t="shared" si="28"/>
        <v/>
      </c>
      <c r="B226" t="s">
        <v>262</v>
      </c>
      <c r="C226" t="s">
        <v>262</v>
      </c>
      <c r="E226" t="s">
        <v>262</v>
      </c>
      <c r="F226">
        <f t="shared" si="25"/>
        <v>9.1899999999999996E-2</v>
      </c>
      <c r="G226">
        <f t="shared" si="26"/>
        <v>0.19270000000000001</v>
      </c>
      <c r="H226" t="s">
        <v>262</v>
      </c>
      <c r="K226" t="s">
        <v>262</v>
      </c>
      <c r="L226">
        <v>8.6099999999999996E-2</v>
      </c>
      <c r="M226" t="str">
        <f t="shared" si="24"/>
        <v/>
      </c>
      <c r="R226" t="s">
        <v>260</v>
      </c>
      <c r="S226">
        <v>0.29039999999999999</v>
      </c>
      <c r="V226" s="632" t="s">
        <v>97</v>
      </c>
      <c r="W226" s="212">
        <v>0.62839999999999996</v>
      </c>
      <c r="Y226" t="s">
        <v>262</v>
      </c>
      <c r="Z226">
        <v>0.19270000000000001</v>
      </c>
      <c r="AB226" s="632" t="s">
        <v>127</v>
      </c>
      <c r="AC226" s="212">
        <v>0.68059999999999998</v>
      </c>
    </row>
    <row r="227" spans="1:29" ht="15.75" thickBot="1">
      <c r="A227" t="str">
        <f t="shared" si="28"/>
        <v/>
      </c>
      <c r="B227" t="s">
        <v>263</v>
      </c>
      <c r="C227" t="s">
        <v>263</v>
      </c>
      <c r="E227" t="s">
        <v>263</v>
      </c>
      <c r="F227">
        <f t="shared" si="25"/>
        <v>0.74119999999999997</v>
      </c>
      <c r="G227">
        <f t="shared" si="26"/>
        <v>0.85940000000000005</v>
      </c>
      <c r="H227" t="s">
        <v>263</v>
      </c>
      <c r="K227" t="s">
        <v>263</v>
      </c>
      <c r="L227">
        <v>0.72160000000000002</v>
      </c>
      <c r="M227" t="str">
        <f t="shared" si="24"/>
        <v/>
      </c>
      <c r="R227" t="s">
        <v>261</v>
      </c>
      <c r="S227">
        <v>0.32700000000000001</v>
      </c>
      <c r="V227" s="633"/>
      <c r="W227" s="213">
        <v>111</v>
      </c>
      <c r="Y227" t="s">
        <v>263</v>
      </c>
      <c r="Z227">
        <v>0.85940000000000005</v>
      </c>
      <c r="AB227" s="633"/>
      <c r="AC227" s="213">
        <v>111</v>
      </c>
    </row>
    <row r="228" spans="1:29">
      <c r="A228" t="str">
        <f t="shared" si="28"/>
        <v/>
      </c>
      <c r="B228" t="s">
        <v>264</v>
      </c>
      <c r="C228" t="s">
        <v>264</v>
      </c>
      <c r="E228" t="s">
        <v>264</v>
      </c>
      <c r="F228">
        <f t="shared" si="25"/>
        <v>0.87880000000000003</v>
      </c>
      <c r="G228">
        <f t="shared" si="26"/>
        <v>0.90269999999999995</v>
      </c>
      <c r="H228" t="s">
        <v>264</v>
      </c>
      <c r="K228" t="s">
        <v>264</v>
      </c>
      <c r="L228">
        <v>0.84789999999999999</v>
      </c>
      <c r="M228" t="str">
        <f t="shared" si="24"/>
        <v/>
      </c>
      <c r="R228" t="s">
        <v>262</v>
      </c>
      <c r="S228">
        <v>9.1899999999999996E-2</v>
      </c>
      <c r="V228" s="632" t="s">
        <v>57</v>
      </c>
      <c r="W228" s="212">
        <v>0.62819999999999998</v>
      </c>
      <c r="Y228" t="s">
        <v>264</v>
      </c>
      <c r="Z228">
        <v>0.90269999999999995</v>
      </c>
      <c r="AB228" s="632" t="s">
        <v>355</v>
      </c>
      <c r="AC228" s="212">
        <v>0.67949999999999999</v>
      </c>
    </row>
    <row r="229" spans="1:29" ht="15.75" thickBot="1">
      <c r="A229" t="str">
        <f t="shared" si="28"/>
        <v/>
      </c>
      <c r="B229" t="s">
        <v>265</v>
      </c>
      <c r="C229" t="s">
        <v>265</v>
      </c>
      <c r="E229" t="s">
        <v>432</v>
      </c>
      <c r="F229">
        <f>VLOOKUP(E229,R1:T628,2,FALSE)</f>
        <v>0.23319999999999999</v>
      </c>
      <c r="G229">
        <f>VLOOKUP(E229,Y1:Z628,2,FALSE)</f>
        <v>0.23069999999999999</v>
      </c>
      <c r="H229" t="s">
        <v>265</v>
      </c>
      <c r="K229" t="s">
        <v>265</v>
      </c>
      <c r="L229">
        <v>0.20169999999999999</v>
      </c>
      <c r="M229" t="str">
        <f t="shared" si="24"/>
        <v/>
      </c>
      <c r="R229" t="s">
        <v>263</v>
      </c>
      <c r="S229">
        <v>0.74119999999999997</v>
      </c>
      <c r="V229" s="633"/>
      <c r="W229" s="213">
        <v>112</v>
      </c>
      <c r="Y229" t="s">
        <v>266</v>
      </c>
      <c r="Z229">
        <v>0.3906</v>
      </c>
      <c r="AB229" s="633"/>
      <c r="AC229" s="213">
        <v>112</v>
      </c>
    </row>
    <row r="230" spans="1:29">
      <c r="A230" t="str">
        <f t="shared" si="28"/>
        <v>CHECK</v>
      </c>
      <c r="B230" t="s">
        <v>266</v>
      </c>
      <c r="C230" t="s">
        <v>266</v>
      </c>
      <c r="E230" t="s">
        <v>266</v>
      </c>
      <c r="F230">
        <f t="shared" ref="F230:F261" si="29">VLOOKUP(E230,R221:S629,2,FALSE)</f>
        <v>0.16189999999999999</v>
      </c>
      <c r="G230">
        <f t="shared" ref="G230:G261" si="30">VLOOKUP(E230,Y223:Z629,2,FALSE)</f>
        <v>0.3906</v>
      </c>
      <c r="H230" t="s">
        <v>266</v>
      </c>
      <c r="K230" t="s">
        <v>266</v>
      </c>
      <c r="L230">
        <v>0.26819999999999999</v>
      </c>
      <c r="M230" t="str">
        <f t="shared" si="24"/>
        <v/>
      </c>
      <c r="R230" t="s">
        <v>264</v>
      </c>
      <c r="S230">
        <v>0.87880000000000003</v>
      </c>
      <c r="V230" s="632" t="s">
        <v>86</v>
      </c>
      <c r="W230" s="212">
        <v>0.62790000000000001</v>
      </c>
      <c r="Y230" t="s">
        <v>267</v>
      </c>
      <c r="Z230">
        <v>0.27660000000000001</v>
      </c>
      <c r="AB230" s="632" t="s">
        <v>215</v>
      </c>
      <c r="AC230" s="212">
        <v>0.67749999999999999</v>
      </c>
    </row>
    <row r="231" spans="1:29" ht="15.75" thickBot="1">
      <c r="A231" t="str">
        <f t="shared" si="28"/>
        <v/>
      </c>
      <c r="B231" t="s">
        <v>267</v>
      </c>
      <c r="C231" t="s">
        <v>267</v>
      </c>
      <c r="E231" t="s">
        <v>267</v>
      </c>
      <c r="F231">
        <f t="shared" si="29"/>
        <v>0.41520000000000001</v>
      </c>
      <c r="G231">
        <f t="shared" si="30"/>
        <v>0.27660000000000001</v>
      </c>
      <c r="H231" t="s">
        <v>267</v>
      </c>
      <c r="K231" t="s">
        <v>267</v>
      </c>
      <c r="L231">
        <v>0.25590000000000002</v>
      </c>
      <c r="M231" t="str">
        <f t="shared" si="24"/>
        <v/>
      </c>
      <c r="R231" t="s">
        <v>266</v>
      </c>
      <c r="S231">
        <v>0.16189999999999999</v>
      </c>
      <c r="V231" s="633"/>
      <c r="W231" s="213">
        <v>113</v>
      </c>
      <c r="Y231" t="s">
        <v>268</v>
      </c>
      <c r="Z231">
        <v>0.70379999999999998</v>
      </c>
      <c r="AB231" s="633"/>
      <c r="AC231" s="213">
        <v>113</v>
      </c>
    </row>
    <row r="232" spans="1:29">
      <c r="A232" t="str">
        <f t="shared" si="28"/>
        <v/>
      </c>
      <c r="B232" t="s">
        <v>268</v>
      </c>
      <c r="C232" t="s">
        <v>268</v>
      </c>
      <c r="E232" t="s">
        <v>268</v>
      </c>
      <c r="F232">
        <f t="shared" si="29"/>
        <v>0.63460000000000005</v>
      </c>
      <c r="G232">
        <f t="shared" si="30"/>
        <v>0.70379999999999998</v>
      </c>
      <c r="H232" t="s">
        <v>268</v>
      </c>
      <c r="K232" t="s">
        <v>268</v>
      </c>
      <c r="L232">
        <v>0.76600000000000001</v>
      </c>
      <c r="M232" t="str">
        <f t="shared" si="24"/>
        <v/>
      </c>
      <c r="R232" t="s">
        <v>267</v>
      </c>
      <c r="S232">
        <v>0.41520000000000001</v>
      </c>
      <c r="V232" s="12" t="s">
        <v>37</v>
      </c>
      <c r="W232" s="212">
        <v>0.62639999999999996</v>
      </c>
      <c r="Y232" t="s">
        <v>269</v>
      </c>
      <c r="Z232">
        <v>0.58099999999999996</v>
      </c>
      <c r="AB232" s="632" t="s">
        <v>295</v>
      </c>
      <c r="AC232" s="212">
        <v>0.67720000000000002</v>
      </c>
    </row>
    <row r="233" spans="1:29" ht="15.75" thickBot="1">
      <c r="A233" t="str">
        <f t="shared" si="28"/>
        <v/>
      </c>
      <c r="B233" t="s">
        <v>269</v>
      </c>
      <c r="C233" t="s">
        <v>269</v>
      </c>
      <c r="E233" t="s">
        <v>269</v>
      </c>
      <c r="F233">
        <f t="shared" si="29"/>
        <v>0.3332</v>
      </c>
      <c r="G233">
        <f t="shared" si="30"/>
        <v>0.58099999999999996</v>
      </c>
      <c r="H233" t="s">
        <v>269</v>
      </c>
      <c r="K233" t="s">
        <v>269</v>
      </c>
      <c r="L233">
        <v>0.33079999999999998</v>
      </c>
      <c r="M233" t="str">
        <f t="shared" si="24"/>
        <v/>
      </c>
      <c r="R233" t="s">
        <v>268</v>
      </c>
      <c r="S233">
        <v>0.63460000000000005</v>
      </c>
      <c r="V233" s="13" t="s">
        <v>425</v>
      </c>
      <c r="W233" s="213">
        <v>114</v>
      </c>
      <c r="Y233" t="s">
        <v>270</v>
      </c>
      <c r="Z233">
        <v>0.64219999999999999</v>
      </c>
      <c r="AB233" s="633"/>
      <c r="AC233" s="213">
        <v>114</v>
      </c>
    </row>
    <row r="234" spans="1:29">
      <c r="A234" t="str">
        <f t="shared" si="28"/>
        <v/>
      </c>
      <c r="B234" t="s">
        <v>270</v>
      </c>
      <c r="C234" t="s">
        <v>270</v>
      </c>
      <c r="E234" t="s">
        <v>270</v>
      </c>
      <c r="F234">
        <f t="shared" si="29"/>
        <v>0.89170000000000005</v>
      </c>
      <c r="G234">
        <f t="shared" si="30"/>
        <v>0.64219999999999999</v>
      </c>
      <c r="H234" t="s">
        <v>270</v>
      </c>
      <c r="K234" t="s">
        <v>270</v>
      </c>
      <c r="L234">
        <v>0.84489999999999998</v>
      </c>
      <c r="M234" t="str">
        <f t="shared" si="24"/>
        <v/>
      </c>
      <c r="R234" t="s">
        <v>269</v>
      </c>
      <c r="S234">
        <v>0.3332</v>
      </c>
      <c r="V234" s="632" t="s">
        <v>203</v>
      </c>
      <c r="W234" s="212">
        <v>0.62629999999999997</v>
      </c>
      <c r="Y234" t="s">
        <v>271</v>
      </c>
      <c r="Z234">
        <v>0.13719999999999999</v>
      </c>
      <c r="AB234" s="12" t="s">
        <v>254</v>
      </c>
      <c r="AC234" s="212">
        <v>0.67589999999999995</v>
      </c>
    </row>
    <row r="235" spans="1:29" ht="15.75" thickBot="1">
      <c r="A235" t="str">
        <f t="shared" si="28"/>
        <v/>
      </c>
      <c r="B235" t="s">
        <v>271</v>
      </c>
      <c r="C235" t="s">
        <v>271</v>
      </c>
      <c r="E235" t="s">
        <v>271</v>
      </c>
      <c r="F235">
        <f t="shared" si="29"/>
        <v>0.26119999999999999</v>
      </c>
      <c r="G235">
        <f t="shared" si="30"/>
        <v>0.13719999999999999</v>
      </c>
      <c r="H235" t="s">
        <v>271</v>
      </c>
      <c r="K235" t="s">
        <v>271</v>
      </c>
      <c r="L235">
        <v>0.13420000000000001</v>
      </c>
      <c r="M235" t="str">
        <f t="shared" si="24"/>
        <v/>
      </c>
      <c r="R235" t="s">
        <v>270</v>
      </c>
      <c r="S235">
        <v>0.89170000000000005</v>
      </c>
      <c r="V235" s="633"/>
      <c r="W235" s="213">
        <v>115</v>
      </c>
      <c r="Y235" t="s">
        <v>272</v>
      </c>
      <c r="Z235">
        <v>0.1845</v>
      </c>
      <c r="AB235" s="13" t="s">
        <v>414</v>
      </c>
      <c r="AC235" s="213">
        <v>115</v>
      </c>
    </row>
    <row r="236" spans="1:29">
      <c r="A236" t="str">
        <f t="shared" si="28"/>
        <v/>
      </c>
      <c r="B236" t="s">
        <v>272</v>
      </c>
      <c r="C236" t="s">
        <v>272</v>
      </c>
      <c r="E236" t="s">
        <v>272</v>
      </c>
      <c r="F236">
        <f t="shared" si="29"/>
        <v>0.17449999999999999</v>
      </c>
      <c r="G236">
        <f t="shared" si="30"/>
        <v>0.1845</v>
      </c>
      <c r="H236" t="s">
        <v>272</v>
      </c>
      <c r="K236" t="s">
        <v>272</v>
      </c>
      <c r="L236">
        <v>0.1065</v>
      </c>
      <c r="M236" t="str">
        <f t="shared" si="24"/>
        <v/>
      </c>
      <c r="R236" t="s">
        <v>271</v>
      </c>
      <c r="S236">
        <v>0.26119999999999999</v>
      </c>
      <c r="V236" s="632" t="s">
        <v>278</v>
      </c>
      <c r="W236" s="212">
        <v>0.62529999999999997</v>
      </c>
      <c r="Y236" t="s">
        <v>273</v>
      </c>
      <c r="Z236">
        <v>0.89229999999999998</v>
      </c>
      <c r="AB236" s="632" t="s">
        <v>321</v>
      </c>
      <c r="AC236" s="212">
        <v>0.66890000000000005</v>
      </c>
    </row>
    <row r="237" spans="1:29" ht="15.75" thickBot="1">
      <c r="A237" t="str">
        <f t="shared" si="28"/>
        <v/>
      </c>
      <c r="B237" t="s">
        <v>273</v>
      </c>
      <c r="C237" t="s">
        <v>273</v>
      </c>
      <c r="E237" t="s">
        <v>273</v>
      </c>
      <c r="F237">
        <f t="shared" si="29"/>
        <v>0.77480000000000004</v>
      </c>
      <c r="G237">
        <f t="shared" si="30"/>
        <v>0.89229999999999998</v>
      </c>
      <c r="H237" t="s">
        <v>273</v>
      </c>
      <c r="K237" t="s">
        <v>273</v>
      </c>
      <c r="L237">
        <v>0.88600000000000001</v>
      </c>
      <c r="M237" t="str">
        <f t="shared" si="24"/>
        <v/>
      </c>
      <c r="R237" t="s">
        <v>272</v>
      </c>
      <c r="S237">
        <v>0.17449999999999999</v>
      </c>
      <c r="V237" s="633"/>
      <c r="W237" s="213">
        <v>116</v>
      </c>
      <c r="Y237" t="s">
        <v>274</v>
      </c>
      <c r="Z237">
        <v>0.35620000000000002</v>
      </c>
      <c r="AB237" s="633"/>
      <c r="AC237" s="213">
        <v>116</v>
      </c>
    </row>
    <row r="238" spans="1:29">
      <c r="A238" t="str">
        <f t="shared" si="28"/>
        <v/>
      </c>
      <c r="B238" t="s">
        <v>274</v>
      </c>
      <c r="C238" t="s">
        <v>274</v>
      </c>
      <c r="E238" t="s">
        <v>274</v>
      </c>
      <c r="F238">
        <f t="shared" si="29"/>
        <v>0.24110000000000001</v>
      </c>
      <c r="G238">
        <f t="shared" si="30"/>
        <v>0.35620000000000002</v>
      </c>
      <c r="H238" t="s">
        <v>274</v>
      </c>
      <c r="K238" t="s">
        <v>274</v>
      </c>
      <c r="L238">
        <v>0.16059999999999999</v>
      </c>
      <c r="M238" t="str">
        <f t="shared" si="24"/>
        <v/>
      </c>
      <c r="R238" t="s">
        <v>273</v>
      </c>
      <c r="S238">
        <v>0.77480000000000004</v>
      </c>
      <c r="V238" s="632" t="s">
        <v>296</v>
      </c>
      <c r="W238" s="212">
        <v>0.62350000000000005</v>
      </c>
      <c r="Y238" t="s">
        <v>275</v>
      </c>
      <c r="Z238">
        <v>0.2097</v>
      </c>
      <c r="AB238" s="632" t="s">
        <v>68</v>
      </c>
      <c r="AC238" s="212">
        <v>0.66869999999999996</v>
      </c>
    </row>
    <row r="239" spans="1:29" ht="15.75" thickBot="1">
      <c r="A239" t="str">
        <f t="shared" si="28"/>
        <v/>
      </c>
      <c r="B239" t="s">
        <v>275</v>
      </c>
      <c r="C239" t="s">
        <v>275</v>
      </c>
      <c r="E239" t="s">
        <v>275</v>
      </c>
      <c r="F239">
        <f t="shared" si="29"/>
        <v>0.19370000000000001</v>
      </c>
      <c r="G239">
        <f t="shared" si="30"/>
        <v>0.2097</v>
      </c>
      <c r="H239" t="s">
        <v>275</v>
      </c>
      <c r="K239" t="s">
        <v>275</v>
      </c>
      <c r="L239">
        <v>0.23139999999999999</v>
      </c>
      <c r="M239" t="str">
        <f t="shared" si="24"/>
        <v/>
      </c>
      <c r="R239" t="s">
        <v>274</v>
      </c>
      <c r="S239">
        <v>0.24110000000000001</v>
      </c>
      <c r="V239" s="633"/>
      <c r="W239" s="213">
        <v>117</v>
      </c>
      <c r="Y239" t="s">
        <v>276</v>
      </c>
      <c r="Z239">
        <v>0.46450000000000002</v>
      </c>
      <c r="AB239" s="633"/>
      <c r="AC239" s="213">
        <v>117</v>
      </c>
    </row>
    <row r="240" spans="1:29">
      <c r="A240" t="str">
        <f t="shared" si="28"/>
        <v/>
      </c>
      <c r="B240" t="s">
        <v>276</v>
      </c>
      <c r="C240" t="s">
        <v>276</v>
      </c>
      <c r="E240" t="s">
        <v>276</v>
      </c>
      <c r="F240">
        <f t="shared" si="29"/>
        <v>0.35220000000000001</v>
      </c>
      <c r="G240">
        <f t="shared" si="30"/>
        <v>0.46450000000000002</v>
      </c>
      <c r="H240" t="s">
        <v>276</v>
      </c>
      <c r="K240" t="s">
        <v>276</v>
      </c>
      <c r="L240">
        <v>0.4224</v>
      </c>
      <c r="M240" t="str">
        <f t="shared" si="24"/>
        <v/>
      </c>
      <c r="R240" t="s">
        <v>275</v>
      </c>
      <c r="S240">
        <v>0.19370000000000001</v>
      </c>
      <c r="V240" s="12" t="s">
        <v>155</v>
      </c>
      <c r="W240" s="212">
        <v>0.61219999999999997</v>
      </c>
      <c r="Y240" t="s">
        <v>277</v>
      </c>
      <c r="Z240">
        <v>0.92010000000000003</v>
      </c>
      <c r="AB240" s="632" t="s">
        <v>309</v>
      </c>
      <c r="AC240" s="212">
        <v>0.66410000000000002</v>
      </c>
    </row>
    <row r="241" spans="1:29" ht="15.75" thickBot="1">
      <c r="A241" t="str">
        <f t="shared" si="28"/>
        <v/>
      </c>
      <c r="B241" t="s">
        <v>277</v>
      </c>
      <c r="C241" t="s">
        <v>277</v>
      </c>
      <c r="E241" t="s">
        <v>277</v>
      </c>
      <c r="F241">
        <f t="shared" si="29"/>
        <v>0.64949999999999997</v>
      </c>
      <c r="G241">
        <f t="shared" si="30"/>
        <v>0.92010000000000003</v>
      </c>
      <c r="H241" t="s">
        <v>277</v>
      </c>
      <c r="K241" t="s">
        <v>277</v>
      </c>
      <c r="L241">
        <v>0.90820000000000001</v>
      </c>
      <c r="M241" t="str">
        <f t="shared" si="24"/>
        <v/>
      </c>
      <c r="R241" t="s">
        <v>276</v>
      </c>
      <c r="S241">
        <v>0.35220000000000001</v>
      </c>
      <c r="V241" s="13" t="s">
        <v>422</v>
      </c>
      <c r="W241" s="213">
        <v>118</v>
      </c>
      <c r="Y241" t="s">
        <v>278</v>
      </c>
      <c r="Z241">
        <v>0.88200000000000001</v>
      </c>
      <c r="AB241" s="633"/>
      <c r="AC241" s="213">
        <v>118</v>
      </c>
    </row>
    <row r="242" spans="1:29">
      <c r="A242" t="str">
        <f t="shared" si="28"/>
        <v/>
      </c>
      <c r="B242" t="s">
        <v>278</v>
      </c>
      <c r="C242" t="s">
        <v>278</v>
      </c>
      <c r="E242" t="s">
        <v>278</v>
      </c>
      <c r="F242">
        <f t="shared" si="29"/>
        <v>0.62529999999999997</v>
      </c>
      <c r="G242">
        <f t="shared" si="30"/>
        <v>0.88200000000000001</v>
      </c>
      <c r="H242" t="s">
        <v>278</v>
      </c>
      <c r="K242" t="s">
        <v>278</v>
      </c>
      <c r="L242">
        <v>0.8276</v>
      </c>
      <c r="M242" t="str">
        <f t="shared" si="24"/>
        <v/>
      </c>
      <c r="R242" t="s">
        <v>277</v>
      </c>
      <c r="S242">
        <v>0.64949999999999997</v>
      </c>
      <c r="V242" s="632" t="s">
        <v>181</v>
      </c>
      <c r="W242" s="212">
        <v>0.61209999999999998</v>
      </c>
      <c r="Y242" t="s">
        <v>279</v>
      </c>
      <c r="Z242">
        <v>0.4017</v>
      </c>
      <c r="AB242" s="632" t="s">
        <v>183</v>
      </c>
      <c r="AC242" s="212">
        <v>0.66259999999999997</v>
      </c>
    </row>
    <row r="243" spans="1:29" ht="15.75" thickBot="1">
      <c r="A243" t="str">
        <f t="shared" si="28"/>
        <v/>
      </c>
      <c r="B243" t="s">
        <v>279</v>
      </c>
      <c r="C243" t="s">
        <v>279</v>
      </c>
      <c r="E243" t="s">
        <v>279</v>
      </c>
      <c r="F243">
        <f t="shared" si="29"/>
        <v>0.35460000000000003</v>
      </c>
      <c r="G243">
        <f t="shared" si="30"/>
        <v>0.4017</v>
      </c>
      <c r="H243" t="s">
        <v>279</v>
      </c>
      <c r="K243" t="s">
        <v>279</v>
      </c>
      <c r="L243">
        <v>0.57489999999999997</v>
      </c>
      <c r="M243" t="str">
        <f t="shared" si="24"/>
        <v/>
      </c>
      <c r="R243" t="s">
        <v>278</v>
      </c>
      <c r="S243">
        <v>0.62529999999999997</v>
      </c>
      <c r="V243" s="633"/>
      <c r="W243" s="213">
        <v>119</v>
      </c>
      <c r="Y243" t="s">
        <v>280</v>
      </c>
      <c r="Z243">
        <v>0.62590000000000001</v>
      </c>
      <c r="AB243" s="633"/>
      <c r="AC243" s="213">
        <v>119</v>
      </c>
    </row>
    <row r="244" spans="1:29">
      <c r="A244" t="str">
        <f t="shared" si="28"/>
        <v/>
      </c>
      <c r="B244" t="s">
        <v>280</v>
      </c>
      <c r="C244" t="s">
        <v>280</v>
      </c>
      <c r="E244" t="s">
        <v>280</v>
      </c>
      <c r="F244">
        <f t="shared" si="29"/>
        <v>0.33589999999999998</v>
      </c>
      <c r="G244">
        <f t="shared" si="30"/>
        <v>0.62590000000000001</v>
      </c>
      <c r="H244" t="s">
        <v>280</v>
      </c>
      <c r="K244" t="s">
        <v>280</v>
      </c>
      <c r="L244">
        <v>0.2447</v>
      </c>
      <c r="M244" t="str">
        <f t="shared" si="24"/>
        <v/>
      </c>
      <c r="R244" t="s">
        <v>279</v>
      </c>
      <c r="S244">
        <v>0.35460000000000003</v>
      </c>
      <c r="V244" s="632" t="s">
        <v>315</v>
      </c>
      <c r="W244" s="212">
        <v>0.6119</v>
      </c>
      <c r="Y244" t="s">
        <v>281</v>
      </c>
      <c r="Z244">
        <v>0.32479999999999998</v>
      </c>
      <c r="AB244" s="632" t="s">
        <v>208</v>
      </c>
      <c r="AC244" s="212">
        <v>0.65539999999999998</v>
      </c>
    </row>
    <row r="245" spans="1:29" ht="15.75" thickBot="1">
      <c r="A245" t="str">
        <f t="shared" si="28"/>
        <v/>
      </c>
      <c r="B245" t="s">
        <v>281</v>
      </c>
      <c r="C245" t="s">
        <v>281</v>
      </c>
      <c r="E245" t="s">
        <v>281</v>
      </c>
      <c r="F245">
        <f t="shared" si="29"/>
        <v>0.31530000000000002</v>
      </c>
      <c r="G245">
        <f t="shared" si="30"/>
        <v>0.32479999999999998</v>
      </c>
      <c r="H245" t="s">
        <v>281</v>
      </c>
      <c r="K245" t="s">
        <v>281</v>
      </c>
      <c r="L245">
        <v>0.39989999999999998</v>
      </c>
      <c r="M245" t="str">
        <f t="shared" si="24"/>
        <v/>
      </c>
      <c r="R245" t="s">
        <v>280</v>
      </c>
      <c r="S245">
        <v>0.33589999999999998</v>
      </c>
      <c r="V245" s="633"/>
      <c r="W245" s="213">
        <v>120</v>
      </c>
      <c r="Y245" t="s">
        <v>282</v>
      </c>
      <c r="Z245">
        <v>0.43120000000000003</v>
      </c>
      <c r="AB245" s="633"/>
      <c r="AC245" s="213">
        <v>120</v>
      </c>
    </row>
    <row r="246" spans="1:29">
      <c r="A246" t="str">
        <f t="shared" si="28"/>
        <v/>
      </c>
      <c r="B246" t="s">
        <v>282</v>
      </c>
      <c r="C246" t="s">
        <v>282</v>
      </c>
      <c r="E246" t="s">
        <v>282</v>
      </c>
      <c r="F246">
        <f t="shared" si="29"/>
        <v>0.39839999999999998</v>
      </c>
      <c r="G246">
        <f t="shared" si="30"/>
        <v>0.43120000000000003</v>
      </c>
      <c r="H246" t="s">
        <v>282</v>
      </c>
      <c r="K246" t="s">
        <v>282</v>
      </c>
      <c r="L246">
        <v>0.22</v>
      </c>
      <c r="M246" t="str">
        <f t="shared" si="24"/>
        <v/>
      </c>
      <c r="R246" t="s">
        <v>281</v>
      </c>
      <c r="S246">
        <v>0.31530000000000002</v>
      </c>
      <c r="V246" s="12" t="s">
        <v>104</v>
      </c>
      <c r="W246" s="212">
        <v>0.61050000000000004</v>
      </c>
      <c r="Y246" t="s">
        <v>283</v>
      </c>
      <c r="Z246">
        <v>0.92320000000000002</v>
      </c>
      <c r="AB246" s="632" t="s">
        <v>190</v>
      </c>
      <c r="AC246" s="212">
        <v>0.65439999999999998</v>
      </c>
    </row>
    <row r="247" spans="1:29" ht="15.75" thickBot="1">
      <c r="A247" t="str">
        <f t="shared" si="28"/>
        <v/>
      </c>
      <c r="B247" t="s">
        <v>283</v>
      </c>
      <c r="C247" t="s">
        <v>283</v>
      </c>
      <c r="E247" t="s">
        <v>283</v>
      </c>
      <c r="F247">
        <f t="shared" si="29"/>
        <v>0.93010000000000004</v>
      </c>
      <c r="G247">
        <f t="shared" si="30"/>
        <v>0.92320000000000002</v>
      </c>
      <c r="H247" t="s">
        <v>283</v>
      </c>
      <c r="K247" t="s">
        <v>283</v>
      </c>
      <c r="L247">
        <v>0.94130000000000003</v>
      </c>
      <c r="M247" t="str">
        <f t="shared" si="24"/>
        <v/>
      </c>
      <c r="R247" t="s">
        <v>282</v>
      </c>
      <c r="S247">
        <v>0.39839999999999998</v>
      </c>
      <c r="V247" s="13" t="s">
        <v>426</v>
      </c>
      <c r="W247" s="213">
        <v>121</v>
      </c>
      <c r="Y247" t="s">
        <v>284</v>
      </c>
      <c r="Z247">
        <v>0.64080000000000004</v>
      </c>
      <c r="AB247" s="633"/>
      <c r="AC247" s="213">
        <v>121</v>
      </c>
    </row>
    <row r="248" spans="1:29">
      <c r="A248" t="str">
        <f t="shared" si="28"/>
        <v/>
      </c>
      <c r="B248" t="s">
        <v>284</v>
      </c>
      <c r="C248" t="s">
        <v>284</v>
      </c>
      <c r="E248" t="s">
        <v>284</v>
      </c>
      <c r="F248">
        <f t="shared" si="29"/>
        <v>0.72319999999999995</v>
      </c>
      <c r="G248">
        <f t="shared" si="30"/>
        <v>0.64080000000000004</v>
      </c>
      <c r="H248" t="s">
        <v>284</v>
      </c>
      <c r="K248" t="s">
        <v>284</v>
      </c>
      <c r="L248">
        <v>0.74790000000000001</v>
      </c>
      <c r="M248" t="str">
        <f t="shared" si="24"/>
        <v/>
      </c>
      <c r="R248" t="s">
        <v>283</v>
      </c>
      <c r="S248">
        <v>0.93010000000000004</v>
      </c>
      <c r="V248" s="12" t="s">
        <v>200</v>
      </c>
      <c r="W248" s="212">
        <v>0.60360000000000003</v>
      </c>
      <c r="Y248" t="s">
        <v>285</v>
      </c>
      <c r="Z248">
        <v>0.16839999999999999</v>
      </c>
      <c r="AB248" s="12" t="s">
        <v>136</v>
      </c>
      <c r="AC248" s="212">
        <v>0.64600000000000002</v>
      </c>
    </row>
    <row r="249" spans="1:29" ht="15.75" thickBot="1">
      <c r="A249" t="str">
        <f t="shared" si="28"/>
        <v/>
      </c>
      <c r="B249" t="s">
        <v>285</v>
      </c>
      <c r="C249" t="s">
        <v>285</v>
      </c>
      <c r="E249" t="s">
        <v>285</v>
      </c>
      <c r="F249">
        <f t="shared" si="29"/>
        <v>0.13100000000000001</v>
      </c>
      <c r="G249">
        <f t="shared" si="30"/>
        <v>0.16839999999999999</v>
      </c>
      <c r="H249" t="s">
        <v>285</v>
      </c>
      <c r="K249" t="s">
        <v>285</v>
      </c>
      <c r="L249">
        <v>7.7200000000000005E-2</v>
      </c>
      <c r="M249" t="str">
        <f t="shared" si="24"/>
        <v/>
      </c>
      <c r="R249" t="s">
        <v>284</v>
      </c>
      <c r="S249">
        <v>0.72319999999999995</v>
      </c>
      <c r="V249" s="13" t="s">
        <v>423</v>
      </c>
      <c r="W249" s="213">
        <v>122</v>
      </c>
      <c r="Y249" t="s">
        <v>286</v>
      </c>
      <c r="Z249">
        <v>0.53759999999999997</v>
      </c>
      <c r="AB249" s="13" t="s">
        <v>422</v>
      </c>
      <c r="AC249" s="213">
        <v>122</v>
      </c>
    </row>
    <row r="250" spans="1:29">
      <c r="A250" t="str">
        <f t="shared" si="28"/>
        <v/>
      </c>
      <c r="B250" t="s">
        <v>286</v>
      </c>
      <c r="C250" t="s">
        <v>286</v>
      </c>
      <c r="E250" t="s">
        <v>286</v>
      </c>
      <c r="F250">
        <f t="shared" si="29"/>
        <v>0.56299999999999994</v>
      </c>
      <c r="G250">
        <f t="shared" si="30"/>
        <v>0.53759999999999997</v>
      </c>
      <c r="H250" t="s">
        <v>286</v>
      </c>
      <c r="K250" t="s">
        <v>286</v>
      </c>
      <c r="L250">
        <v>0.57450000000000001</v>
      </c>
      <c r="M250" t="str">
        <f t="shared" ref="M250:M314" si="31">IF(H250=K250,"","BAD")</f>
        <v/>
      </c>
      <c r="R250" t="s">
        <v>285</v>
      </c>
      <c r="S250">
        <v>0.13100000000000001</v>
      </c>
      <c r="V250" s="632" t="s">
        <v>166</v>
      </c>
      <c r="W250" s="212">
        <v>0.60040000000000004</v>
      </c>
      <c r="Y250" t="s">
        <v>287</v>
      </c>
      <c r="Z250">
        <v>0.54100000000000004</v>
      </c>
      <c r="AB250" s="632" t="s">
        <v>270</v>
      </c>
      <c r="AC250" s="212">
        <v>0.64219999999999999</v>
      </c>
    </row>
    <row r="251" spans="1:29" ht="15.75" thickBot="1">
      <c r="A251" t="str">
        <f t="shared" si="28"/>
        <v/>
      </c>
      <c r="B251" t="s">
        <v>287</v>
      </c>
      <c r="C251" t="s">
        <v>287</v>
      </c>
      <c r="E251" t="s">
        <v>287</v>
      </c>
      <c r="F251">
        <f t="shared" si="29"/>
        <v>0.31090000000000001</v>
      </c>
      <c r="G251">
        <f t="shared" si="30"/>
        <v>0.54100000000000004</v>
      </c>
      <c r="H251" t="s">
        <v>287</v>
      </c>
      <c r="K251" t="s">
        <v>287</v>
      </c>
      <c r="L251">
        <v>0.29260000000000003</v>
      </c>
      <c r="M251" t="str">
        <f t="shared" si="31"/>
        <v/>
      </c>
      <c r="R251" t="s">
        <v>286</v>
      </c>
      <c r="S251">
        <v>0.56299999999999994</v>
      </c>
      <c r="V251" s="633"/>
      <c r="W251" s="213">
        <v>123</v>
      </c>
      <c r="Y251" t="s">
        <v>288</v>
      </c>
      <c r="Z251">
        <v>0.86750000000000005</v>
      </c>
      <c r="AB251" s="633"/>
      <c r="AC251" s="213">
        <v>123</v>
      </c>
    </row>
    <row r="252" spans="1:29">
      <c r="A252" t="str">
        <f t="shared" ref="A252:A283" si="32">IF(B251=E251,"","CHECK")</f>
        <v/>
      </c>
      <c r="B252" t="s">
        <v>288</v>
      </c>
      <c r="C252" t="s">
        <v>288</v>
      </c>
      <c r="E252" t="s">
        <v>288</v>
      </c>
      <c r="F252">
        <f t="shared" si="29"/>
        <v>0.8105</v>
      </c>
      <c r="G252">
        <f t="shared" si="30"/>
        <v>0.86750000000000005</v>
      </c>
      <c r="H252" t="s">
        <v>288</v>
      </c>
      <c r="K252" t="s">
        <v>288</v>
      </c>
      <c r="L252">
        <v>0.78120000000000001</v>
      </c>
      <c r="M252" t="str">
        <f t="shared" si="31"/>
        <v/>
      </c>
      <c r="R252" t="s">
        <v>287</v>
      </c>
      <c r="S252">
        <v>0.31090000000000001</v>
      </c>
      <c r="V252" s="632" t="s">
        <v>378</v>
      </c>
      <c r="W252" s="212">
        <v>0.59919999999999995</v>
      </c>
      <c r="Y252" t="s">
        <v>289</v>
      </c>
      <c r="Z252">
        <v>0.39860000000000001</v>
      </c>
      <c r="AB252" s="632" t="s">
        <v>192</v>
      </c>
      <c r="AC252" s="212">
        <v>0.64119999999999999</v>
      </c>
    </row>
    <row r="253" spans="1:29" ht="15.75" thickBot="1">
      <c r="A253" t="str">
        <f t="shared" si="32"/>
        <v/>
      </c>
      <c r="B253" t="s">
        <v>289</v>
      </c>
      <c r="C253" t="s">
        <v>289</v>
      </c>
      <c r="E253" t="s">
        <v>289</v>
      </c>
      <c r="F253">
        <f t="shared" si="29"/>
        <v>0.50649999999999995</v>
      </c>
      <c r="G253">
        <f t="shared" si="30"/>
        <v>0.39860000000000001</v>
      </c>
      <c r="H253" t="s">
        <v>289</v>
      </c>
      <c r="K253" t="s">
        <v>289</v>
      </c>
      <c r="L253">
        <v>0.39860000000000001</v>
      </c>
      <c r="M253" t="str">
        <f t="shared" si="31"/>
        <v/>
      </c>
      <c r="R253" t="s">
        <v>288</v>
      </c>
      <c r="S253">
        <v>0.8105</v>
      </c>
      <c r="V253" s="633"/>
      <c r="W253" s="213">
        <v>124</v>
      </c>
      <c r="Y253" t="s">
        <v>290</v>
      </c>
      <c r="Z253">
        <v>9.7100000000000006E-2</v>
      </c>
      <c r="AB253" s="633"/>
      <c r="AC253" s="213">
        <v>124</v>
      </c>
    </row>
    <row r="254" spans="1:29">
      <c r="A254" t="str">
        <f t="shared" si="32"/>
        <v/>
      </c>
      <c r="B254" t="s">
        <v>290</v>
      </c>
      <c r="C254" t="s">
        <v>290</v>
      </c>
      <c r="E254" t="s">
        <v>290</v>
      </c>
      <c r="F254">
        <f t="shared" si="29"/>
        <v>0.22140000000000001</v>
      </c>
      <c r="G254">
        <f t="shared" si="30"/>
        <v>9.7100000000000006E-2</v>
      </c>
      <c r="H254" t="s">
        <v>290</v>
      </c>
      <c r="K254" t="s">
        <v>290</v>
      </c>
      <c r="L254">
        <v>0.19370000000000001</v>
      </c>
      <c r="M254" t="str">
        <f t="shared" si="31"/>
        <v/>
      </c>
      <c r="R254" t="s">
        <v>289</v>
      </c>
      <c r="S254">
        <v>0.50649999999999995</v>
      </c>
      <c r="V254" s="632" t="s">
        <v>84</v>
      </c>
      <c r="W254" s="212">
        <v>0.59379999999999999</v>
      </c>
      <c r="Y254" t="s">
        <v>291</v>
      </c>
      <c r="Z254">
        <v>0.84309999999999996</v>
      </c>
      <c r="AB254" s="632" t="s">
        <v>284</v>
      </c>
      <c r="AC254" s="212">
        <v>0.64080000000000004</v>
      </c>
    </row>
    <row r="255" spans="1:29" ht="15.75" thickBot="1">
      <c r="A255" t="str">
        <f t="shared" si="32"/>
        <v/>
      </c>
      <c r="B255" t="s">
        <v>291</v>
      </c>
      <c r="C255" t="s">
        <v>291</v>
      </c>
      <c r="E255" t="s">
        <v>291</v>
      </c>
      <c r="F255">
        <f t="shared" si="29"/>
        <v>0.78769999999999996</v>
      </c>
      <c r="G255">
        <f t="shared" si="30"/>
        <v>0.84309999999999996</v>
      </c>
      <c r="H255" t="s">
        <v>291</v>
      </c>
      <c r="K255" t="s">
        <v>291</v>
      </c>
      <c r="L255">
        <v>0.83279999999999998</v>
      </c>
      <c r="M255" t="str">
        <f t="shared" si="31"/>
        <v/>
      </c>
      <c r="R255" t="s">
        <v>290</v>
      </c>
      <c r="S255">
        <v>0.22140000000000001</v>
      </c>
      <c r="V255" s="633"/>
      <c r="W255" s="213">
        <v>125</v>
      </c>
      <c r="Y255" t="s">
        <v>292</v>
      </c>
      <c r="Z255">
        <v>0.38090000000000002</v>
      </c>
      <c r="AB255" s="633"/>
      <c r="AC255" s="213">
        <v>125</v>
      </c>
    </row>
    <row r="256" spans="1:29" ht="15.75" thickBot="1">
      <c r="A256" t="str">
        <f t="shared" si="32"/>
        <v/>
      </c>
      <c r="B256" t="s">
        <v>292</v>
      </c>
      <c r="C256" t="s">
        <v>292</v>
      </c>
      <c r="E256" t="s">
        <v>292</v>
      </c>
      <c r="F256">
        <f t="shared" si="29"/>
        <v>0.31369999999999998</v>
      </c>
      <c r="G256">
        <f t="shared" si="30"/>
        <v>0.38090000000000002</v>
      </c>
      <c r="H256" t="s">
        <v>292</v>
      </c>
      <c r="K256" t="s">
        <v>292</v>
      </c>
      <c r="L256">
        <v>0.25480000000000003</v>
      </c>
      <c r="M256" t="str">
        <f t="shared" si="31"/>
        <v/>
      </c>
      <c r="R256" t="s">
        <v>291</v>
      </c>
      <c r="S256">
        <v>0.78769999999999996</v>
      </c>
      <c r="V256" s="10" t="s">
        <v>23</v>
      </c>
      <c r="W256" s="11" t="s">
        <v>383</v>
      </c>
      <c r="Y256" t="s">
        <v>293</v>
      </c>
      <c r="Z256">
        <v>0.57440000000000002</v>
      </c>
      <c r="AB256" s="10" t="s">
        <v>23</v>
      </c>
      <c r="AC256" s="11" t="s">
        <v>383</v>
      </c>
    </row>
    <row r="257" spans="1:29">
      <c r="A257" t="str">
        <f t="shared" si="32"/>
        <v/>
      </c>
      <c r="B257" t="s">
        <v>293</v>
      </c>
      <c r="C257" t="s">
        <v>293</v>
      </c>
      <c r="E257" t="s">
        <v>293</v>
      </c>
      <c r="F257">
        <f t="shared" si="29"/>
        <v>0.58650000000000002</v>
      </c>
      <c r="G257">
        <f t="shared" si="30"/>
        <v>0.57440000000000002</v>
      </c>
      <c r="H257" t="s">
        <v>293</v>
      </c>
      <c r="K257" t="s">
        <v>293</v>
      </c>
      <c r="L257">
        <v>0.53100000000000003</v>
      </c>
      <c r="M257" t="str">
        <f t="shared" si="31"/>
        <v/>
      </c>
      <c r="R257" t="s">
        <v>292</v>
      </c>
      <c r="S257">
        <v>0.31369999999999998</v>
      </c>
      <c r="V257" s="632" t="s">
        <v>293</v>
      </c>
      <c r="W257" s="212">
        <v>0.58650000000000002</v>
      </c>
      <c r="Y257" t="s">
        <v>294</v>
      </c>
      <c r="Z257">
        <v>7.0800000000000002E-2</v>
      </c>
      <c r="AB257" s="632" t="s">
        <v>166</v>
      </c>
      <c r="AC257" s="212">
        <v>0.63990000000000002</v>
      </c>
    </row>
    <row r="258" spans="1:29" ht="15.75" thickBot="1">
      <c r="A258" t="str">
        <f t="shared" si="32"/>
        <v/>
      </c>
      <c r="B258" t="s">
        <v>294</v>
      </c>
      <c r="C258" t="s">
        <v>294</v>
      </c>
      <c r="E258" t="s">
        <v>294</v>
      </c>
      <c r="F258">
        <f t="shared" si="29"/>
        <v>2.7300000000000001E-2</v>
      </c>
      <c r="G258">
        <f t="shared" si="30"/>
        <v>7.0800000000000002E-2</v>
      </c>
      <c r="H258" t="s">
        <v>294</v>
      </c>
      <c r="K258" t="s">
        <v>294</v>
      </c>
      <c r="L258">
        <v>2.1000000000000001E-2</v>
      </c>
      <c r="M258" t="str">
        <f t="shared" si="31"/>
        <v/>
      </c>
      <c r="R258" t="s">
        <v>293</v>
      </c>
      <c r="S258">
        <v>0.58650000000000002</v>
      </c>
      <c r="V258" s="633"/>
      <c r="W258" s="213">
        <v>126</v>
      </c>
      <c r="Y258" t="s">
        <v>295</v>
      </c>
      <c r="Z258">
        <v>0.67720000000000002</v>
      </c>
      <c r="AB258" s="633"/>
      <c r="AC258" s="213">
        <v>126</v>
      </c>
    </row>
    <row r="259" spans="1:29">
      <c r="A259" t="str">
        <f t="shared" si="32"/>
        <v/>
      </c>
      <c r="B259" t="s">
        <v>295</v>
      </c>
      <c r="C259" t="s">
        <v>295</v>
      </c>
      <c r="E259" t="s">
        <v>295</v>
      </c>
      <c r="F259">
        <f t="shared" si="29"/>
        <v>0.49380000000000002</v>
      </c>
      <c r="G259">
        <f t="shared" si="30"/>
        <v>0.67720000000000002</v>
      </c>
      <c r="H259" t="s">
        <v>295</v>
      </c>
      <c r="K259" t="s">
        <v>295</v>
      </c>
      <c r="L259">
        <v>0.40239999999999998</v>
      </c>
      <c r="M259" t="str">
        <f t="shared" si="31"/>
        <v/>
      </c>
      <c r="R259" t="s">
        <v>294</v>
      </c>
      <c r="S259">
        <v>2.7300000000000001E-2</v>
      </c>
      <c r="V259" s="632" t="s">
        <v>195</v>
      </c>
      <c r="W259" s="212">
        <v>0.58530000000000004</v>
      </c>
      <c r="Y259" t="s">
        <v>296</v>
      </c>
      <c r="Z259">
        <v>0.63260000000000005</v>
      </c>
      <c r="AB259" s="632" t="s">
        <v>55</v>
      </c>
      <c r="AC259" s="212">
        <v>0.63800000000000001</v>
      </c>
    </row>
    <row r="260" spans="1:29" ht="15.75" thickBot="1">
      <c r="A260" t="str">
        <f t="shared" si="32"/>
        <v/>
      </c>
      <c r="B260" t="s">
        <v>296</v>
      </c>
      <c r="C260" t="s">
        <v>296</v>
      </c>
      <c r="E260" t="s">
        <v>296</v>
      </c>
      <c r="F260">
        <f t="shared" si="29"/>
        <v>0.62350000000000005</v>
      </c>
      <c r="G260">
        <f t="shared" si="30"/>
        <v>0.63260000000000005</v>
      </c>
      <c r="H260" t="s">
        <v>296</v>
      </c>
      <c r="K260" t="s">
        <v>296</v>
      </c>
      <c r="L260">
        <v>0.66690000000000005</v>
      </c>
      <c r="M260" t="str">
        <f t="shared" si="31"/>
        <v/>
      </c>
      <c r="R260" t="s">
        <v>295</v>
      </c>
      <c r="S260">
        <v>0.49380000000000002</v>
      </c>
      <c r="V260" s="633"/>
      <c r="W260" s="213">
        <v>127</v>
      </c>
      <c r="Y260" t="s">
        <v>297</v>
      </c>
      <c r="Z260">
        <v>0.45850000000000002</v>
      </c>
      <c r="AB260" s="633"/>
      <c r="AC260" s="213">
        <v>127</v>
      </c>
    </row>
    <row r="261" spans="1:29">
      <c r="A261" t="str">
        <f t="shared" si="32"/>
        <v/>
      </c>
      <c r="B261" t="s">
        <v>297</v>
      </c>
      <c r="C261" t="s">
        <v>297</v>
      </c>
      <c r="E261" t="s">
        <v>297</v>
      </c>
      <c r="F261">
        <f t="shared" si="29"/>
        <v>0.47820000000000001</v>
      </c>
      <c r="G261">
        <f t="shared" si="30"/>
        <v>0.45850000000000002</v>
      </c>
      <c r="H261" t="s">
        <v>297</v>
      </c>
      <c r="K261" t="s">
        <v>297</v>
      </c>
      <c r="L261">
        <v>0.48580000000000001</v>
      </c>
      <c r="M261" t="str">
        <f t="shared" si="31"/>
        <v/>
      </c>
      <c r="R261" t="s">
        <v>296</v>
      </c>
      <c r="S261">
        <v>0.62350000000000005</v>
      </c>
      <c r="V261" s="632" t="s">
        <v>52</v>
      </c>
      <c r="W261" s="212">
        <v>0.58499999999999996</v>
      </c>
      <c r="Y261" t="s">
        <v>298</v>
      </c>
      <c r="Z261">
        <v>0.25030000000000002</v>
      </c>
      <c r="AB261" s="12" t="s">
        <v>112</v>
      </c>
      <c r="AC261" s="212">
        <v>0.6341</v>
      </c>
    </row>
    <row r="262" spans="1:29" ht="15.75" thickBot="1">
      <c r="A262" t="str">
        <f t="shared" si="32"/>
        <v/>
      </c>
      <c r="B262" t="s">
        <v>298</v>
      </c>
      <c r="C262" t="s">
        <v>298</v>
      </c>
      <c r="E262" t="s">
        <v>298</v>
      </c>
      <c r="F262">
        <f t="shared" ref="F262:F293" si="33">VLOOKUP(E262,R253:S661,2,FALSE)</f>
        <v>0.22020000000000001</v>
      </c>
      <c r="G262">
        <f t="shared" ref="G262:G293" si="34">VLOOKUP(E262,Y255:Z661,2,FALSE)</f>
        <v>0.25030000000000002</v>
      </c>
      <c r="H262" t="s">
        <v>298</v>
      </c>
      <c r="K262" t="s">
        <v>298</v>
      </c>
      <c r="L262">
        <v>0.35310000000000002</v>
      </c>
      <c r="M262" t="str">
        <f t="shared" si="31"/>
        <v/>
      </c>
      <c r="R262" t="s">
        <v>297</v>
      </c>
      <c r="S262">
        <v>0.47820000000000001</v>
      </c>
      <c r="V262" s="633"/>
      <c r="W262" s="213">
        <v>128</v>
      </c>
      <c r="Y262" t="s">
        <v>299</v>
      </c>
      <c r="Z262">
        <v>0.11509999999999999</v>
      </c>
      <c r="AB262" s="13" t="s">
        <v>408</v>
      </c>
      <c r="AC262" s="213">
        <v>128</v>
      </c>
    </row>
    <row r="263" spans="1:29">
      <c r="A263" t="str">
        <f t="shared" si="32"/>
        <v/>
      </c>
      <c r="B263" t="s">
        <v>299</v>
      </c>
      <c r="C263" t="s">
        <v>299</v>
      </c>
      <c r="E263" t="s">
        <v>299</v>
      </c>
      <c r="F263">
        <f t="shared" si="33"/>
        <v>8.7400000000000005E-2</v>
      </c>
      <c r="G263">
        <f t="shared" si="34"/>
        <v>0.11509999999999999</v>
      </c>
      <c r="H263" t="s">
        <v>299</v>
      </c>
      <c r="K263" t="s">
        <v>299</v>
      </c>
      <c r="L263">
        <v>0.17949999999999999</v>
      </c>
      <c r="M263" t="str">
        <f t="shared" si="31"/>
        <v/>
      </c>
      <c r="R263" t="s">
        <v>298</v>
      </c>
      <c r="S263">
        <v>0.22020000000000001</v>
      </c>
      <c r="V263" s="12" t="s">
        <v>212</v>
      </c>
      <c r="W263" s="212">
        <v>0.57720000000000005</v>
      </c>
      <c r="Y263" t="s">
        <v>300</v>
      </c>
      <c r="Z263">
        <v>0.30549999999999999</v>
      </c>
      <c r="AB263" s="632" t="s">
        <v>296</v>
      </c>
      <c r="AC263" s="212">
        <v>0.63260000000000005</v>
      </c>
    </row>
    <row r="264" spans="1:29" ht="15.75" thickBot="1">
      <c r="A264" t="str">
        <f t="shared" si="32"/>
        <v/>
      </c>
      <c r="B264" t="s">
        <v>300</v>
      </c>
      <c r="C264" t="s">
        <v>300</v>
      </c>
      <c r="E264" t="s">
        <v>300</v>
      </c>
      <c r="F264">
        <f t="shared" si="33"/>
        <v>0.124</v>
      </c>
      <c r="G264">
        <f t="shared" si="34"/>
        <v>0.30549999999999999</v>
      </c>
      <c r="H264" t="s">
        <v>300</v>
      </c>
      <c r="K264" t="s">
        <v>300</v>
      </c>
      <c r="L264">
        <v>0.04</v>
      </c>
      <c r="M264" t="str">
        <f t="shared" si="31"/>
        <v/>
      </c>
      <c r="R264" t="s">
        <v>299</v>
      </c>
      <c r="S264">
        <v>8.7400000000000005E-2</v>
      </c>
      <c r="V264" s="13" t="s">
        <v>408</v>
      </c>
      <c r="W264" s="213">
        <v>129</v>
      </c>
      <c r="Y264" t="s">
        <v>301</v>
      </c>
      <c r="Z264">
        <v>0.41639999999999999</v>
      </c>
      <c r="AB264" s="633"/>
      <c r="AC264" s="213">
        <v>129</v>
      </c>
    </row>
    <row r="265" spans="1:29">
      <c r="A265" t="str">
        <f t="shared" si="32"/>
        <v/>
      </c>
      <c r="B265" t="s">
        <v>301</v>
      </c>
      <c r="C265" t="s">
        <v>301</v>
      </c>
      <c r="E265" t="s">
        <v>301</v>
      </c>
      <c r="F265">
        <f t="shared" si="33"/>
        <v>0.44590000000000002</v>
      </c>
      <c r="G265">
        <f t="shared" si="34"/>
        <v>0.41639999999999999</v>
      </c>
      <c r="H265" t="s">
        <v>301</v>
      </c>
      <c r="K265" t="s">
        <v>301</v>
      </c>
      <c r="L265">
        <v>0.71870000000000001</v>
      </c>
      <c r="M265" t="str">
        <f t="shared" si="31"/>
        <v/>
      </c>
      <c r="R265" t="s">
        <v>300</v>
      </c>
      <c r="S265">
        <v>0.124</v>
      </c>
      <c r="V265" s="632" t="s">
        <v>164</v>
      </c>
      <c r="W265" s="212">
        <v>0.56759999999999999</v>
      </c>
      <c r="Y265" t="s">
        <v>302</v>
      </c>
      <c r="Z265">
        <v>0.30570000000000003</v>
      </c>
      <c r="AB265" s="632" t="s">
        <v>108</v>
      </c>
      <c r="AC265" s="212">
        <v>0.62790000000000001</v>
      </c>
    </row>
    <row r="266" spans="1:29" ht="15.75" thickBot="1">
      <c r="A266" t="str">
        <f t="shared" si="32"/>
        <v/>
      </c>
      <c r="B266" t="s">
        <v>302</v>
      </c>
      <c r="C266" t="s">
        <v>302</v>
      </c>
      <c r="E266" t="s">
        <v>302</v>
      </c>
      <c r="F266">
        <f t="shared" si="33"/>
        <v>0.1968</v>
      </c>
      <c r="G266">
        <f t="shared" si="34"/>
        <v>0.30570000000000003</v>
      </c>
      <c r="H266" t="s">
        <v>302</v>
      </c>
      <c r="K266" t="s">
        <v>302</v>
      </c>
      <c r="L266">
        <v>0.20200000000000001</v>
      </c>
      <c r="M266" t="str">
        <f t="shared" si="31"/>
        <v/>
      </c>
      <c r="R266" t="s">
        <v>301</v>
      </c>
      <c r="S266">
        <v>0.44590000000000002</v>
      </c>
      <c r="V266" s="633"/>
      <c r="W266" s="213">
        <v>130</v>
      </c>
      <c r="Y266" t="s">
        <v>303</v>
      </c>
      <c r="Z266">
        <v>0.432</v>
      </c>
      <c r="AB266" s="633"/>
      <c r="AC266" s="213">
        <v>130</v>
      </c>
    </row>
    <row r="267" spans="1:29">
      <c r="A267" t="str">
        <f t="shared" si="32"/>
        <v/>
      </c>
      <c r="B267" t="s">
        <v>303</v>
      </c>
      <c r="C267" t="s">
        <v>303</v>
      </c>
      <c r="E267" t="s">
        <v>303</v>
      </c>
      <c r="F267">
        <f t="shared" si="33"/>
        <v>0.64159999999999995</v>
      </c>
      <c r="G267">
        <f t="shared" si="34"/>
        <v>0.432</v>
      </c>
      <c r="H267" t="s">
        <v>303</v>
      </c>
      <c r="K267" t="s">
        <v>303</v>
      </c>
      <c r="L267">
        <v>0.60980000000000001</v>
      </c>
      <c r="M267" t="str">
        <f t="shared" si="31"/>
        <v/>
      </c>
      <c r="R267" t="s">
        <v>302</v>
      </c>
      <c r="S267">
        <v>0.1968</v>
      </c>
      <c r="V267" s="632" t="s">
        <v>39</v>
      </c>
      <c r="W267" s="212">
        <v>0.5645</v>
      </c>
      <c r="Y267" t="s">
        <v>304</v>
      </c>
      <c r="Z267">
        <v>0.90759999999999996</v>
      </c>
      <c r="AB267" s="632" t="s">
        <v>331</v>
      </c>
      <c r="AC267" s="212">
        <v>0.627</v>
      </c>
    </row>
    <row r="268" spans="1:29" ht="15.75" thickBot="1">
      <c r="A268" t="str">
        <f t="shared" si="32"/>
        <v/>
      </c>
      <c r="B268" t="s">
        <v>304</v>
      </c>
      <c r="C268" t="s">
        <v>304</v>
      </c>
      <c r="E268" t="s">
        <v>304</v>
      </c>
      <c r="F268">
        <f t="shared" si="33"/>
        <v>0.87329999999999997</v>
      </c>
      <c r="G268">
        <f t="shared" si="34"/>
        <v>0.90759999999999996</v>
      </c>
      <c r="H268" t="s">
        <v>304</v>
      </c>
      <c r="K268" t="s">
        <v>304</v>
      </c>
      <c r="L268">
        <v>0.86950000000000005</v>
      </c>
      <c r="M268" t="str">
        <f t="shared" si="31"/>
        <v/>
      </c>
      <c r="R268" t="s">
        <v>303</v>
      </c>
      <c r="S268">
        <v>0.64159999999999995</v>
      </c>
      <c r="V268" s="633"/>
      <c r="W268" s="213">
        <v>131</v>
      </c>
      <c r="Y268" t="s">
        <v>305</v>
      </c>
      <c r="Z268">
        <v>0.18859999999999999</v>
      </c>
      <c r="AB268" s="633"/>
      <c r="AC268" s="213">
        <v>131</v>
      </c>
    </row>
    <row r="269" spans="1:29">
      <c r="A269" t="str">
        <f t="shared" si="32"/>
        <v/>
      </c>
      <c r="B269" t="s">
        <v>305</v>
      </c>
      <c r="C269" t="s">
        <v>305</v>
      </c>
      <c r="E269" t="s">
        <v>305</v>
      </c>
      <c r="F269">
        <f t="shared" si="33"/>
        <v>0.19750000000000001</v>
      </c>
      <c r="G269">
        <f t="shared" si="34"/>
        <v>0.18859999999999999</v>
      </c>
      <c r="H269" t="s">
        <v>305</v>
      </c>
      <c r="K269" t="s">
        <v>305</v>
      </c>
      <c r="L269">
        <v>0.1007</v>
      </c>
      <c r="M269" t="str">
        <f t="shared" si="31"/>
        <v/>
      </c>
      <c r="R269" t="s">
        <v>304</v>
      </c>
      <c r="S269">
        <v>0.87329999999999997</v>
      </c>
      <c r="V269" s="632" t="s">
        <v>286</v>
      </c>
      <c r="W269" s="212">
        <v>0.56299999999999994</v>
      </c>
      <c r="Y269" t="s">
        <v>306</v>
      </c>
      <c r="Z269">
        <v>0.20449999999999999</v>
      </c>
      <c r="AB269" s="632" t="s">
        <v>280</v>
      </c>
      <c r="AC269" s="212">
        <v>0.62590000000000001</v>
      </c>
    </row>
    <row r="270" spans="1:29" ht="15.75" thickBot="1">
      <c r="A270" t="str">
        <f t="shared" si="32"/>
        <v/>
      </c>
      <c r="B270" t="s">
        <v>306</v>
      </c>
      <c r="C270" t="s">
        <v>306</v>
      </c>
      <c r="E270" t="s">
        <v>306</v>
      </c>
      <c r="F270">
        <f t="shared" si="33"/>
        <v>0.1719</v>
      </c>
      <c r="G270">
        <f t="shared" si="34"/>
        <v>0.20449999999999999</v>
      </c>
      <c r="H270" t="s">
        <v>306</v>
      </c>
      <c r="K270" t="s">
        <v>306</v>
      </c>
      <c r="L270">
        <v>0.42349999999999999</v>
      </c>
      <c r="M270" t="str">
        <f t="shared" si="31"/>
        <v/>
      </c>
      <c r="R270" t="s">
        <v>305</v>
      </c>
      <c r="S270">
        <v>0.19750000000000001</v>
      </c>
      <c r="V270" s="633"/>
      <c r="W270" s="213">
        <v>132</v>
      </c>
      <c r="Y270" t="s">
        <v>307</v>
      </c>
      <c r="Z270">
        <v>0.76839999999999997</v>
      </c>
      <c r="AB270" s="633"/>
      <c r="AC270" s="213">
        <v>132</v>
      </c>
    </row>
    <row r="271" spans="1:29">
      <c r="A271" t="str">
        <f t="shared" si="32"/>
        <v/>
      </c>
      <c r="B271" t="s">
        <v>307</v>
      </c>
      <c r="C271" t="s">
        <v>307</v>
      </c>
      <c r="E271" t="s">
        <v>307</v>
      </c>
      <c r="F271">
        <f t="shared" si="33"/>
        <v>0.77590000000000003</v>
      </c>
      <c r="G271">
        <f t="shared" si="34"/>
        <v>0.76839999999999997</v>
      </c>
      <c r="H271" t="s">
        <v>307</v>
      </c>
      <c r="K271" t="s">
        <v>307</v>
      </c>
      <c r="L271">
        <v>0.64810000000000001</v>
      </c>
      <c r="M271" t="str">
        <f t="shared" si="31"/>
        <v/>
      </c>
      <c r="R271" t="s">
        <v>306</v>
      </c>
      <c r="S271">
        <v>0.1719</v>
      </c>
      <c r="V271" s="12" t="s">
        <v>252</v>
      </c>
      <c r="W271" s="212">
        <v>0.56289999999999996</v>
      </c>
      <c r="Y271" t="s">
        <v>308</v>
      </c>
      <c r="Z271">
        <v>0.80010000000000003</v>
      </c>
      <c r="AB271" s="632" t="s">
        <v>132</v>
      </c>
      <c r="AC271" s="212">
        <v>0.61799999999999999</v>
      </c>
    </row>
    <row r="272" spans="1:29" ht="15.75" thickBot="1">
      <c r="A272" t="str">
        <f t="shared" si="32"/>
        <v/>
      </c>
      <c r="B272" t="s">
        <v>308</v>
      </c>
      <c r="C272" t="s">
        <v>308</v>
      </c>
      <c r="E272" t="s">
        <v>308</v>
      </c>
      <c r="F272">
        <f t="shared" si="33"/>
        <v>0.84209999999999996</v>
      </c>
      <c r="G272">
        <f t="shared" si="34"/>
        <v>0.80010000000000003</v>
      </c>
      <c r="H272" t="s">
        <v>308</v>
      </c>
      <c r="K272" t="s">
        <v>308</v>
      </c>
      <c r="L272">
        <v>0.87670000000000003</v>
      </c>
      <c r="M272" t="str">
        <f t="shared" si="31"/>
        <v/>
      </c>
      <c r="R272" t="s">
        <v>307</v>
      </c>
      <c r="S272">
        <v>0.77590000000000003</v>
      </c>
      <c r="V272" s="13" t="s">
        <v>427</v>
      </c>
      <c r="W272" s="213">
        <v>133</v>
      </c>
      <c r="Y272" t="s">
        <v>309</v>
      </c>
      <c r="Z272">
        <v>0.66410000000000002</v>
      </c>
      <c r="AB272" s="633"/>
      <c r="AC272" s="213">
        <v>133</v>
      </c>
    </row>
    <row r="273" spans="1:29">
      <c r="A273" t="str">
        <f t="shared" si="32"/>
        <v/>
      </c>
      <c r="B273" t="s">
        <v>309</v>
      </c>
      <c r="C273" t="s">
        <v>309</v>
      </c>
      <c r="E273" t="s">
        <v>309</v>
      </c>
      <c r="F273">
        <f t="shared" si="33"/>
        <v>0.42580000000000001</v>
      </c>
      <c r="G273">
        <f t="shared" si="34"/>
        <v>0.66410000000000002</v>
      </c>
      <c r="H273" t="s">
        <v>309</v>
      </c>
      <c r="K273" t="s">
        <v>309</v>
      </c>
      <c r="L273">
        <v>0.19800000000000001</v>
      </c>
      <c r="M273" t="str">
        <f t="shared" si="31"/>
        <v/>
      </c>
      <c r="R273" t="s">
        <v>308</v>
      </c>
      <c r="S273">
        <v>0.84209999999999996</v>
      </c>
      <c r="V273" s="632" t="s">
        <v>330</v>
      </c>
      <c r="W273" s="212">
        <v>0.5585</v>
      </c>
      <c r="Y273" t="s">
        <v>310</v>
      </c>
      <c r="Z273">
        <v>0.3861</v>
      </c>
      <c r="AB273" s="632" t="s">
        <v>64</v>
      </c>
      <c r="AC273" s="212">
        <v>0.61240000000000006</v>
      </c>
    </row>
    <row r="274" spans="1:29" ht="15.75" thickBot="1">
      <c r="A274" t="str">
        <f t="shared" si="32"/>
        <v/>
      </c>
      <c r="B274" t="s">
        <v>310</v>
      </c>
      <c r="C274" t="s">
        <v>310</v>
      </c>
      <c r="E274" t="s">
        <v>310</v>
      </c>
      <c r="F274">
        <f t="shared" si="33"/>
        <v>0.28360000000000002</v>
      </c>
      <c r="G274">
        <f t="shared" si="34"/>
        <v>0.3861</v>
      </c>
      <c r="H274" t="s">
        <v>310</v>
      </c>
      <c r="K274" t="s">
        <v>310</v>
      </c>
      <c r="L274">
        <v>0.1691</v>
      </c>
      <c r="M274" t="str">
        <f t="shared" si="31"/>
        <v/>
      </c>
      <c r="R274" t="s">
        <v>309</v>
      </c>
      <c r="S274">
        <v>0.42580000000000001</v>
      </c>
      <c r="V274" s="633"/>
      <c r="W274" s="213">
        <v>134</v>
      </c>
      <c r="Y274" t="s">
        <v>311</v>
      </c>
      <c r="Z274">
        <v>0.32250000000000001</v>
      </c>
      <c r="AB274" s="633"/>
      <c r="AC274" s="213">
        <v>134</v>
      </c>
    </row>
    <row r="275" spans="1:29">
      <c r="A275" t="str">
        <f t="shared" si="32"/>
        <v/>
      </c>
      <c r="B275" t="s">
        <v>311</v>
      </c>
      <c r="C275" t="s">
        <v>311</v>
      </c>
      <c r="E275" t="s">
        <v>311</v>
      </c>
      <c r="F275">
        <f t="shared" si="33"/>
        <v>0.31290000000000001</v>
      </c>
      <c r="G275">
        <f t="shared" si="34"/>
        <v>0.32250000000000001</v>
      </c>
      <c r="H275" t="s">
        <v>311</v>
      </c>
      <c r="K275" t="s">
        <v>311</v>
      </c>
      <c r="L275">
        <v>0.17469999999999999</v>
      </c>
      <c r="M275" t="str">
        <f t="shared" si="31"/>
        <v/>
      </c>
      <c r="R275" t="s">
        <v>310</v>
      </c>
      <c r="S275">
        <v>0.28360000000000002</v>
      </c>
      <c r="V275" s="632" t="s">
        <v>223</v>
      </c>
      <c r="W275" s="212">
        <v>0.5575</v>
      </c>
      <c r="Y275" t="s">
        <v>312</v>
      </c>
      <c r="Z275">
        <v>0.87870000000000004</v>
      </c>
      <c r="AB275" s="632" t="s">
        <v>359</v>
      </c>
      <c r="AC275" s="212">
        <v>0.60409999999999997</v>
      </c>
    </row>
    <row r="276" spans="1:29" ht="15.75" thickBot="1">
      <c r="A276" t="str">
        <f t="shared" si="32"/>
        <v/>
      </c>
      <c r="B276" t="s">
        <v>312</v>
      </c>
      <c r="C276" t="s">
        <v>312</v>
      </c>
      <c r="E276" t="s">
        <v>312</v>
      </c>
      <c r="F276">
        <f t="shared" si="33"/>
        <v>0.78</v>
      </c>
      <c r="G276">
        <f t="shared" si="34"/>
        <v>0.87870000000000004</v>
      </c>
      <c r="H276" t="s">
        <v>312</v>
      </c>
      <c r="K276" t="s">
        <v>312</v>
      </c>
      <c r="L276">
        <v>0.80859999999999999</v>
      </c>
      <c r="M276" t="str">
        <f t="shared" si="31"/>
        <v/>
      </c>
      <c r="R276" t="s">
        <v>311</v>
      </c>
      <c r="S276">
        <v>0.31290000000000001</v>
      </c>
      <c r="V276" s="633"/>
      <c r="W276" s="213">
        <v>135</v>
      </c>
      <c r="Y276" t="s">
        <v>313</v>
      </c>
      <c r="Z276">
        <v>0.39979999999999999</v>
      </c>
      <c r="AB276" s="633"/>
      <c r="AC276" s="213">
        <v>135</v>
      </c>
    </row>
    <row r="277" spans="1:29">
      <c r="A277" t="str">
        <f t="shared" si="32"/>
        <v/>
      </c>
      <c r="B277" t="s">
        <v>313</v>
      </c>
      <c r="C277" t="s">
        <v>313</v>
      </c>
      <c r="E277" t="s">
        <v>313</v>
      </c>
      <c r="F277">
        <f t="shared" si="33"/>
        <v>0.36919999999999997</v>
      </c>
      <c r="G277">
        <f t="shared" si="34"/>
        <v>0.39979999999999999</v>
      </c>
      <c r="H277" t="s">
        <v>313</v>
      </c>
      <c r="K277" t="s">
        <v>313</v>
      </c>
      <c r="L277">
        <v>0.30130000000000001</v>
      </c>
      <c r="M277" t="str">
        <f t="shared" si="31"/>
        <v/>
      </c>
      <c r="R277" t="s">
        <v>312</v>
      </c>
      <c r="S277">
        <v>0.78</v>
      </c>
      <c r="V277" s="632" t="s">
        <v>197</v>
      </c>
      <c r="W277" s="212">
        <v>0.55589999999999995</v>
      </c>
      <c r="Y277" t="s">
        <v>314</v>
      </c>
      <c r="Z277">
        <v>0.5706</v>
      </c>
      <c r="AB277" s="632" t="s">
        <v>366</v>
      </c>
      <c r="AC277" s="212">
        <v>0.60389999999999999</v>
      </c>
    </row>
    <row r="278" spans="1:29" ht="15.75" thickBot="1">
      <c r="A278" t="str">
        <f t="shared" si="32"/>
        <v/>
      </c>
      <c r="B278" t="s">
        <v>314</v>
      </c>
      <c r="C278" t="s">
        <v>314</v>
      </c>
      <c r="E278" t="s">
        <v>314</v>
      </c>
      <c r="F278">
        <f t="shared" si="33"/>
        <v>0.69569999999999999</v>
      </c>
      <c r="G278">
        <f t="shared" si="34"/>
        <v>0.5706</v>
      </c>
      <c r="H278" t="s">
        <v>314</v>
      </c>
      <c r="K278" t="s">
        <v>314</v>
      </c>
      <c r="L278">
        <v>0.76439999999999997</v>
      </c>
      <c r="M278" t="str">
        <f t="shared" si="31"/>
        <v/>
      </c>
      <c r="R278" t="s">
        <v>313</v>
      </c>
      <c r="S278">
        <v>0.36919999999999997</v>
      </c>
      <c r="V278" s="633"/>
      <c r="W278" s="213">
        <v>136</v>
      </c>
      <c r="Y278" t="s">
        <v>23</v>
      </c>
      <c r="Z278" t="s">
        <v>383</v>
      </c>
      <c r="AB278" s="633"/>
      <c r="AC278" s="213">
        <v>136</v>
      </c>
    </row>
    <row r="279" spans="1:29">
      <c r="A279" t="str">
        <f t="shared" si="32"/>
        <v/>
      </c>
      <c r="B279" t="s">
        <v>315</v>
      </c>
      <c r="C279" t="s">
        <v>315</v>
      </c>
      <c r="E279" t="s">
        <v>315</v>
      </c>
      <c r="F279">
        <f t="shared" si="33"/>
        <v>0.6119</v>
      </c>
      <c r="G279">
        <f t="shared" si="34"/>
        <v>0.53600000000000003</v>
      </c>
      <c r="H279" t="s">
        <v>315</v>
      </c>
      <c r="K279" t="s">
        <v>315</v>
      </c>
      <c r="L279">
        <v>0.77</v>
      </c>
      <c r="M279" t="str">
        <f t="shared" si="31"/>
        <v/>
      </c>
      <c r="R279" t="s">
        <v>314</v>
      </c>
      <c r="S279">
        <v>0.69569999999999999</v>
      </c>
      <c r="V279" s="632" t="s">
        <v>341</v>
      </c>
      <c r="W279" s="212">
        <v>0.54910000000000003</v>
      </c>
      <c r="Y279" t="s">
        <v>23</v>
      </c>
      <c r="Z279" t="s">
        <v>383</v>
      </c>
      <c r="AB279" s="12" t="s">
        <v>344</v>
      </c>
      <c r="AC279" s="212">
        <v>0.60050000000000003</v>
      </c>
    </row>
    <row r="280" spans="1:29" ht="15.75" thickBot="1">
      <c r="A280" t="str">
        <f t="shared" si="32"/>
        <v/>
      </c>
      <c r="B280" t="s">
        <v>316</v>
      </c>
      <c r="C280" t="s">
        <v>316</v>
      </c>
      <c r="E280" t="s">
        <v>316</v>
      </c>
      <c r="F280">
        <f t="shared" si="33"/>
        <v>0.91039999999999999</v>
      </c>
      <c r="G280">
        <f t="shared" si="34"/>
        <v>0.91769999999999996</v>
      </c>
      <c r="H280" t="s">
        <v>316</v>
      </c>
      <c r="K280" t="s">
        <v>316</v>
      </c>
      <c r="L280">
        <v>0.98040000000000005</v>
      </c>
      <c r="M280" t="str">
        <f t="shared" si="31"/>
        <v/>
      </c>
      <c r="R280" t="s">
        <v>23</v>
      </c>
      <c r="S280" t="s">
        <v>383</v>
      </c>
      <c r="V280" s="633"/>
      <c r="W280" s="213">
        <v>137</v>
      </c>
      <c r="Y280" t="s">
        <v>23</v>
      </c>
      <c r="Z280" t="s">
        <v>383</v>
      </c>
      <c r="AB280" s="13" t="s">
        <v>424</v>
      </c>
      <c r="AC280" s="213">
        <v>137</v>
      </c>
    </row>
    <row r="281" spans="1:29">
      <c r="A281" t="str">
        <f t="shared" si="32"/>
        <v/>
      </c>
      <c r="B281" t="s">
        <v>317</v>
      </c>
      <c r="C281" t="s">
        <v>317</v>
      </c>
      <c r="E281" t="s">
        <v>317</v>
      </c>
      <c r="F281">
        <f t="shared" si="33"/>
        <v>6.1699999999999998E-2</v>
      </c>
      <c r="G281">
        <f t="shared" si="34"/>
        <v>0.12559999999999999</v>
      </c>
      <c r="H281" t="s">
        <v>317</v>
      </c>
      <c r="K281" t="s">
        <v>317</v>
      </c>
      <c r="L281">
        <v>6.4799999999999996E-2</v>
      </c>
      <c r="M281" t="str">
        <f t="shared" si="31"/>
        <v/>
      </c>
      <c r="R281" t="s">
        <v>23</v>
      </c>
      <c r="S281" t="s">
        <v>383</v>
      </c>
      <c r="V281" s="632" t="s">
        <v>218</v>
      </c>
      <c r="W281" s="212">
        <v>0.54630000000000001</v>
      </c>
      <c r="Y281" t="s">
        <v>23</v>
      </c>
      <c r="Z281" t="s">
        <v>383</v>
      </c>
      <c r="AB281" s="632" t="s">
        <v>357</v>
      </c>
      <c r="AC281" s="212">
        <v>0.59630000000000005</v>
      </c>
    </row>
    <row r="282" spans="1:29" ht="15.75" thickBot="1">
      <c r="A282" t="str">
        <f t="shared" si="32"/>
        <v/>
      </c>
      <c r="B282" t="s">
        <v>318</v>
      </c>
      <c r="C282" t="s">
        <v>318</v>
      </c>
      <c r="E282" t="s">
        <v>318</v>
      </c>
      <c r="F282">
        <f t="shared" si="33"/>
        <v>0.1123</v>
      </c>
      <c r="G282">
        <f t="shared" si="34"/>
        <v>0.18659999999999999</v>
      </c>
      <c r="H282" t="s">
        <v>318</v>
      </c>
      <c r="K282" t="s">
        <v>318</v>
      </c>
      <c r="L282">
        <v>0.33110000000000001</v>
      </c>
      <c r="M282" t="str">
        <f t="shared" si="31"/>
        <v/>
      </c>
      <c r="R282" t="s">
        <v>23</v>
      </c>
      <c r="S282" t="s">
        <v>383</v>
      </c>
      <c r="V282" s="633"/>
      <c r="W282" s="213">
        <v>138</v>
      </c>
      <c r="Y282" t="s">
        <v>23</v>
      </c>
      <c r="Z282" t="s">
        <v>383</v>
      </c>
      <c r="AB282" s="633"/>
      <c r="AC282" s="213">
        <v>138</v>
      </c>
    </row>
    <row r="283" spans="1:29">
      <c r="A283" t="str">
        <f t="shared" si="32"/>
        <v/>
      </c>
      <c r="B283" t="s">
        <v>319</v>
      </c>
      <c r="C283" t="s">
        <v>319</v>
      </c>
      <c r="E283" t="s">
        <v>319</v>
      </c>
      <c r="F283">
        <f t="shared" si="33"/>
        <v>0.14099999999999999</v>
      </c>
      <c r="G283">
        <f t="shared" si="34"/>
        <v>0.21</v>
      </c>
      <c r="H283" t="s">
        <v>319</v>
      </c>
      <c r="K283" t="s">
        <v>319</v>
      </c>
      <c r="L283">
        <v>0.1399</v>
      </c>
      <c r="M283" t="str">
        <f t="shared" si="31"/>
        <v/>
      </c>
      <c r="R283" t="s">
        <v>23</v>
      </c>
      <c r="S283" t="s">
        <v>383</v>
      </c>
      <c r="V283" s="632" t="s">
        <v>334</v>
      </c>
      <c r="W283" s="212">
        <v>0.54490000000000005</v>
      </c>
      <c r="Y283" t="s">
        <v>23</v>
      </c>
      <c r="Z283" t="s">
        <v>383</v>
      </c>
      <c r="AB283" s="632" t="s">
        <v>251</v>
      </c>
      <c r="AC283" s="212">
        <v>0.59599999999999997</v>
      </c>
    </row>
    <row r="284" spans="1:29" ht="15.75" thickBot="1">
      <c r="A284" t="str">
        <f t="shared" ref="A284:A315" si="35">IF(B283=E283,"","CHECK")</f>
        <v/>
      </c>
      <c r="B284" t="s">
        <v>320</v>
      </c>
      <c r="C284" t="s">
        <v>320</v>
      </c>
      <c r="E284" t="s">
        <v>320</v>
      </c>
      <c r="F284">
        <f t="shared" si="33"/>
        <v>0.92769999999999997</v>
      </c>
      <c r="G284">
        <f t="shared" si="34"/>
        <v>0.89049999999999996</v>
      </c>
      <c r="H284" t="s">
        <v>320</v>
      </c>
      <c r="K284" t="s">
        <v>320</v>
      </c>
      <c r="L284">
        <v>0.94030000000000002</v>
      </c>
      <c r="M284" t="str">
        <f t="shared" si="31"/>
        <v/>
      </c>
      <c r="R284" t="s">
        <v>23</v>
      </c>
      <c r="S284" t="s">
        <v>383</v>
      </c>
      <c r="V284" s="633"/>
      <c r="W284" s="213">
        <v>139</v>
      </c>
      <c r="Y284" t="s">
        <v>23</v>
      </c>
      <c r="Z284" t="s">
        <v>383</v>
      </c>
      <c r="AB284" s="633"/>
      <c r="AC284" s="213">
        <v>139</v>
      </c>
    </row>
    <row r="285" spans="1:29">
      <c r="A285" t="str">
        <f t="shared" si="35"/>
        <v/>
      </c>
      <c r="B285" t="s">
        <v>321</v>
      </c>
      <c r="C285" t="s">
        <v>321</v>
      </c>
      <c r="E285" t="s">
        <v>321</v>
      </c>
      <c r="F285">
        <f t="shared" si="33"/>
        <v>0.43180000000000002</v>
      </c>
      <c r="G285">
        <f t="shared" si="34"/>
        <v>0.66890000000000005</v>
      </c>
      <c r="H285" t="s">
        <v>321</v>
      </c>
      <c r="K285" t="s">
        <v>321</v>
      </c>
      <c r="L285">
        <v>0.62729999999999997</v>
      </c>
      <c r="M285" t="str">
        <f t="shared" si="31"/>
        <v/>
      </c>
      <c r="R285" t="s">
        <v>23</v>
      </c>
      <c r="S285" t="s">
        <v>383</v>
      </c>
      <c r="V285" s="632" t="s">
        <v>65</v>
      </c>
      <c r="W285" s="212">
        <v>0.54420000000000002</v>
      </c>
      <c r="Y285" t="s">
        <v>23</v>
      </c>
      <c r="Z285" t="s">
        <v>383</v>
      </c>
      <c r="AB285" s="632" t="s">
        <v>257</v>
      </c>
      <c r="AC285" s="212">
        <v>0.59570000000000001</v>
      </c>
    </row>
    <row r="286" spans="1:29" ht="15.75" thickBot="1">
      <c r="A286" t="str">
        <f t="shared" si="35"/>
        <v/>
      </c>
      <c r="B286" t="s">
        <v>322</v>
      </c>
      <c r="C286" t="s">
        <v>322</v>
      </c>
      <c r="E286" t="s">
        <v>322</v>
      </c>
      <c r="F286">
        <f t="shared" si="33"/>
        <v>6.1199999999999997E-2</v>
      </c>
      <c r="G286">
        <f t="shared" si="34"/>
        <v>0.16289999999999999</v>
      </c>
      <c r="H286" t="s">
        <v>322</v>
      </c>
      <c r="K286" t="s">
        <v>322</v>
      </c>
      <c r="L286">
        <v>0.13489999999999999</v>
      </c>
      <c r="M286" t="str">
        <f t="shared" si="31"/>
        <v/>
      </c>
      <c r="R286" t="s">
        <v>23</v>
      </c>
      <c r="S286" t="s">
        <v>383</v>
      </c>
      <c r="V286" s="633"/>
      <c r="W286" s="213">
        <v>140</v>
      </c>
      <c r="Y286" t="s">
        <v>23</v>
      </c>
      <c r="Z286" t="s">
        <v>383</v>
      </c>
      <c r="AB286" s="633"/>
      <c r="AC286" s="213">
        <v>140</v>
      </c>
    </row>
    <row r="287" spans="1:29">
      <c r="A287" t="str">
        <f t="shared" si="35"/>
        <v/>
      </c>
      <c r="B287" t="s">
        <v>323</v>
      </c>
      <c r="C287" t="s">
        <v>323</v>
      </c>
      <c r="E287" t="s">
        <v>323</v>
      </c>
      <c r="F287">
        <f t="shared" si="33"/>
        <v>0.45779999999999998</v>
      </c>
      <c r="G287">
        <f t="shared" si="34"/>
        <v>0.21929999999999999</v>
      </c>
      <c r="H287" t="s">
        <v>323</v>
      </c>
      <c r="K287" t="s">
        <v>323</v>
      </c>
      <c r="L287">
        <v>0.42749999999999999</v>
      </c>
      <c r="M287" t="str">
        <f t="shared" si="31"/>
        <v/>
      </c>
      <c r="R287" t="s">
        <v>23</v>
      </c>
      <c r="S287" t="s">
        <v>383</v>
      </c>
      <c r="V287" s="632" t="s">
        <v>61</v>
      </c>
      <c r="W287" s="212">
        <v>0.54369999999999996</v>
      </c>
      <c r="Y287" t="s">
        <v>23</v>
      </c>
      <c r="Z287" t="s">
        <v>383</v>
      </c>
      <c r="AB287" s="632" t="s">
        <v>168</v>
      </c>
      <c r="AC287" s="212">
        <v>0.59540000000000004</v>
      </c>
    </row>
    <row r="288" spans="1:29" ht="15.75" thickBot="1">
      <c r="A288" t="str">
        <f t="shared" si="35"/>
        <v/>
      </c>
      <c r="B288" t="s">
        <v>324</v>
      </c>
      <c r="C288" t="s">
        <v>324</v>
      </c>
      <c r="E288" t="s">
        <v>324</v>
      </c>
      <c r="F288">
        <f t="shared" si="33"/>
        <v>0.5</v>
      </c>
      <c r="G288">
        <f t="shared" si="34"/>
        <v>0.46239999999999998</v>
      </c>
      <c r="H288" t="s">
        <v>324</v>
      </c>
      <c r="K288" t="s">
        <v>324</v>
      </c>
      <c r="L288">
        <v>0.23910000000000001</v>
      </c>
      <c r="M288" t="str">
        <f t="shared" si="31"/>
        <v/>
      </c>
      <c r="R288" t="s">
        <v>23</v>
      </c>
      <c r="S288" t="s">
        <v>383</v>
      </c>
      <c r="V288" s="633"/>
      <c r="W288" s="213">
        <v>141</v>
      </c>
      <c r="Y288" t="s">
        <v>23</v>
      </c>
      <c r="Z288" t="s">
        <v>383</v>
      </c>
      <c r="AB288" s="633"/>
      <c r="AC288" s="213">
        <v>141</v>
      </c>
    </row>
    <row r="289" spans="1:29">
      <c r="A289" t="str">
        <f t="shared" si="35"/>
        <v/>
      </c>
      <c r="B289" t="s">
        <v>325</v>
      </c>
      <c r="C289" t="s">
        <v>325</v>
      </c>
      <c r="E289" t="s">
        <v>325</v>
      </c>
      <c r="F289">
        <f t="shared" si="33"/>
        <v>0.8851</v>
      </c>
      <c r="G289">
        <f t="shared" si="34"/>
        <v>0.92620000000000002</v>
      </c>
      <c r="H289" t="s">
        <v>325</v>
      </c>
      <c r="K289" t="s">
        <v>325</v>
      </c>
      <c r="L289">
        <v>0.93759999999999999</v>
      </c>
      <c r="M289" t="str">
        <f t="shared" si="31"/>
        <v/>
      </c>
      <c r="R289" t="s">
        <v>23</v>
      </c>
      <c r="S289" t="s">
        <v>383</v>
      </c>
      <c r="V289" s="632" t="s">
        <v>331</v>
      </c>
      <c r="W289" s="212">
        <v>0.54300000000000004</v>
      </c>
      <c r="Y289" t="s">
        <v>23</v>
      </c>
      <c r="Z289" t="s">
        <v>383</v>
      </c>
      <c r="AB289" s="632" t="s">
        <v>162</v>
      </c>
      <c r="AC289" s="212">
        <v>0.59289999999999998</v>
      </c>
    </row>
    <row r="290" spans="1:29" ht="15.75" thickBot="1">
      <c r="A290" t="str">
        <f t="shared" si="35"/>
        <v/>
      </c>
      <c r="B290" t="s">
        <v>326</v>
      </c>
      <c r="C290" t="s">
        <v>326</v>
      </c>
      <c r="E290" t="s">
        <v>326</v>
      </c>
      <c r="F290">
        <f t="shared" si="33"/>
        <v>0.27329999999999999</v>
      </c>
      <c r="G290">
        <f t="shared" si="34"/>
        <v>0.37409999999999999</v>
      </c>
      <c r="H290" t="s">
        <v>326</v>
      </c>
      <c r="K290" t="s">
        <v>326</v>
      </c>
      <c r="L290">
        <v>0.3508</v>
      </c>
      <c r="M290" t="str">
        <f t="shared" si="31"/>
        <v/>
      </c>
      <c r="R290" t="s">
        <v>23</v>
      </c>
      <c r="S290" t="s">
        <v>383</v>
      </c>
      <c r="V290" s="633"/>
      <c r="W290" s="213">
        <v>142</v>
      </c>
      <c r="Y290" t="s">
        <v>23</v>
      </c>
      <c r="Z290" t="s">
        <v>383</v>
      </c>
      <c r="AB290" s="633"/>
      <c r="AC290" s="213">
        <v>142</v>
      </c>
    </row>
    <row r="291" spans="1:29">
      <c r="A291" t="str">
        <f t="shared" si="35"/>
        <v/>
      </c>
      <c r="B291" t="s">
        <v>327</v>
      </c>
      <c r="C291" t="s">
        <v>327</v>
      </c>
      <c r="E291" t="s">
        <v>327</v>
      </c>
      <c r="F291">
        <f t="shared" si="33"/>
        <v>0.7349</v>
      </c>
      <c r="G291">
        <f t="shared" si="34"/>
        <v>0.82110000000000005</v>
      </c>
      <c r="H291" t="s">
        <v>327</v>
      </c>
      <c r="K291" t="s">
        <v>327</v>
      </c>
      <c r="L291">
        <v>0.75319999999999998</v>
      </c>
      <c r="M291" t="str">
        <f t="shared" si="31"/>
        <v/>
      </c>
      <c r="R291" t="s">
        <v>23</v>
      </c>
      <c r="S291" t="s">
        <v>383</v>
      </c>
      <c r="V291" s="632" t="s">
        <v>365</v>
      </c>
      <c r="W291" s="212">
        <v>0.53600000000000003</v>
      </c>
      <c r="Y291" t="s">
        <v>315</v>
      </c>
      <c r="Z291">
        <v>0.53600000000000003</v>
      </c>
      <c r="AB291" s="632" t="s">
        <v>72</v>
      </c>
      <c r="AC291" s="212">
        <v>0.58530000000000004</v>
      </c>
    </row>
    <row r="292" spans="1:29" ht="15.75" thickBot="1">
      <c r="A292" t="str">
        <f t="shared" si="35"/>
        <v/>
      </c>
      <c r="B292" t="s">
        <v>328</v>
      </c>
      <c r="C292" t="s">
        <v>328</v>
      </c>
      <c r="E292" t="s">
        <v>328</v>
      </c>
      <c r="F292">
        <f t="shared" si="33"/>
        <v>0.16200000000000001</v>
      </c>
      <c r="G292">
        <f t="shared" si="34"/>
        <v>0.2374</v>
      </c>
      <c r="H292" t="s">
        <v>328</v>
      </c>
      <c r="K292" t="s">
        <v>328</v>
      </c>
      <c r="L292">
        <v>0.26929999999999998</v>
      </c>
      <c r="M292" t="str">
        <f t="shared" si="31"/>
        <v/>
      </c>
      <c r="R292" t="s">
        <v>23</v>
      </c>
      <c r="S292" t="s">
        <v>383</v>
      </c>
      <c r="V292" s="633"/>
      <c r="W292" s="213">
        <v>143</v>
      </c>
      <c r="Y292" t="s">
        <v>316</v>
      </c>
      <c r="Z292">
        <v>0.91769999999999996</v>
      </c>
      <c r="AB292" s="633"/>
      <c r="AC292" s="213">
        <v>143</v>
      </c>
    </row>
    <row r="293" spans="1:29">
      <c r="A293" t="str">
        <f t="shared" si="35"/>
        <v/>
      </c>
      <c r="B293" t="s">
        <v>329</v>
      </c>
      <c r="C293" t="s">
        <v>329</v>
      </c>
      <c r="E293" t="s">
        <v>329</v>
      </c>
      <c r="F293">
        <f t="shared" si="33"/>
        <v>0.1663</v>
      </c>
      <c r="G293">
        <f t="shared" si="34"/>
        <v>0.26200000000000001</v>
      </c>
      <c r="H293" t="s">
        <v>329</v>
      </c>
      <c r="K293" t="s">
        <v>329</v>
      </c>
      <c r="L293">
        <v>0.12559999999999999</v>
      </c>
      <c r="M293" t="str">
        <f t="shared" si="31"/>
        <v/>
      </c>
      <c r="R293" t="s">
        <v>23</v>
      </c>
      <c r="S293" t="s">
        <v>383</v>
      </c>
      <c r="V293" s="632" t="s">
        <v>157</v>
      </c>
      <c r="W293" s="212">
        <v>0.52900000000000003</v>
      </c>
      <c r="Y293" t="s">
        <v>317</v>
      </c>
      <c r="Z293">
        <v>0.12559999999999999</v>
      </c>
      <c r="AB293" s="632" t="s">
        <v>269</v>
      </c>
      <c r="AC293" s="212">
        <v>0.58099999999999996</v>
      </c>
    </row>
    <row r="294" spans="1:29" ht="15.75" thickBot="1">
      <c r="A294" t="str">
        <f t="shared" si="35"/>
        <v/>
      </c>
      <c r="B294" t="s">
        <v>330</v>
      </c>
      <c r="C294" t="s">
        <v>330</v>
      </c>
      <c r="E294" t="s">
        <v>330</v>
      </c>
      <c r="F294">
        <f t="shared" ref="F294:F325" si="36">VLOOKUP(E294,R285:S693,2,FALSE)</f>
        <v>0.5585</v>
      </c>
      <c r="G294">
        <f t="shared" ref="G294:G325" si="37">VLOOKUP(E294,Y287:Z693,2,FALSE)</f>
        <v>0.46100000000000002</v>
      </c>
      <c r="H294" t="s">
        <v>330</v>
      </c>
      <c r="K294" t="s">
        <v>330</v>
      </c>
      <c r="L294">
        <v>0.52239999999999998</v>
      </c>
      <c r="M294" t="str">
        <f t="shared" si="31"/>
        <v/>
      </c>
      <c r="R294" t="s">
        <v>315</v>
      </c>
      <c r="S294">
        <v>0.6119</v>
      </c>
      <c r="V294" s="633"/>
      <c r="W294" s="213">
        <v>144</v>
      </c>
      <c r="Y294" t="s">
        <v>318</v>
      </c>
      <c r="Z294">
        <v>0.18659999999999999</v>
      </c>
      <c r="AB294" s="633"/>
      <c r="AC294" s="213">
        <v>144</v>
      </c>
    </row>
    <row r="295" spans="1:29">
      <c r="A295" t="str">
        <f t="shared" si="35"/>
        <v/>
      </c>
      <c r="B295" t="s">
        <v>331</v>
      </c>
      <c r="C295" t="s">
        <v>331</v>
      </c>
      <c r="E295" t="s">
        <v>331</v>
      </c>
      <c r="F295">
        <f t="shared" si="36"/>
        <v>0.54300000000000004</v>
      </c>
      <c r="G295">
        <f t="shared" si="37"/>
        <v>0.627</v>
      </c>
      <c r="H295" t="s">
        <v>331</v>
      </c>
      <c r="K295" t="s">
        <v>331</v>
      </c>
      <c r="L295">
        <v>0.6169</v>
      </c>
      <c r="M295" t="str">
        <f t="shared" si="31"/>
        <v/>
      </c>
      <c r="R295" t="s">
        <v>316</v>
      </c>
      <c r="S295">
        <v>0.91039999999999999</v>
      </c>
      <c r="V295" s="632" t="s">
        <v>106</v>
      </c>
      <c r="W295" s="212">
        <v>0.52890000000000004</v>
      </c>
      <c r="Y295" t="s">
        <v>319</v>
      </c>
      <c r="Z295">
        <v>0.21</v>
      </c>
      <c r="AB295" s="632" t="s">
        <v>234</v>
      </c>
      <c r="AC295" s="212">
        <v>0.57699999999999996</v>
      </c>
    </row>
    <row r="296" spans="1:29" ht="15.75" thickBot="1">
      <c r="A296" t="str">
        <f t="shared" si="35"/>
        <v/>
      </c>
      <c r="B296" t="s">
        <v>332</v>
      </c>
      <c r="C296" t="s">
        <v>332</v>
      </c>
      <c r="E296" t="s">
        <v>332</v>
      </c>
      <c r="F296">
        <f t="shared" si="36"/>
        <v>0.69569999999999999</v>
      </c>
      <c r="G296">
        <f t="shared" si="37"/>
        <v>0.7651</v>
      </c>
      <c r="H296" t="s">
        <v>332</v>
      </c>
      <c r="K296" t="s">
        <v>332</v>
      </c>
      <c r="L296">
        <v>0.86960000000000004</v>
      </c>
      <c r="M296" t="str">
        <f t="shared" si="31"/>
        <v/>
      </c>
      <c r="R296" t="s">
        <v>317</v>
      </c>
      <c r="S296">
        <v>6.1699999999999998E-2</v>
      </c>
      <c r="V296" s="633"/>
      <c r="W296" s="213">
        <v>145</v>
      </c>
      <c r="Y296" t="s">
        <v>320</v>
      </c>
      <c r="Z296">
        <v>0.89049999999999996</v>
      </c>
      <c r="AB296" s="633"/>
      <c r="AC296" s="213">
        <v>145</v>
      </c>
    </row>
    <row r="297" spans="1:29">
      <c r="A297" t="str">
        <f t="shared" si="35"/>
        <v/>
      </c>
      <c r="B297" t="s">
        <v>333</v>
      </c>
      <c r="C297" t="s">
        <v>333</v>
      </c>
      <c r="E297" t="s">
        <v>333</v>
      </c>
      <c r="F297">
        <f t="shared" si="36"/>
        <v>0.34179999999999999</v>
      </c>
      <c r="G297">
        <f t="shared" si="37"/>
        <v>0.34360000000000002</v>
      </c>
      <c r="H297" t="s">
        <v>333</v>
      </c>
      <c r="K297" t="s">
        <v>333</v>
      </c>
      <c r="L297">
        <v>0.33110000000000001</v>
      </c>
      <c r="M297" t="str">
        <f t="shared" si="31"/>
        <v/>
      </c>
      <c r="R297" t="s">
        <v>318</v>
      </c>
      <c r="S297">
        <v>0.1123</v>
      </c>
      <c r="V297" s="632" t="s">
        <v>75</v>
      </c>
      <c r="W297" s="212">
        <v>0.52859999999999996</v>
      </c>
      <c r="Y297" t="s">
        <v>321</v>
      </c>
      <c r="Z297">
        <v>0.66890000000000005</v>
      </c>
      <c r="AB297" s="632" t="s">
        <v>293</v>
      </c>
      <c r="AC297" s="212">
        <v>0.57440000000000002</v>
      </c>
    </row>
    <row r="298" spans="1:29" ht="15.75" thickBot="1">
      <c r="A298" t="str">
        <f t="shared" si="35"/>
        <v/>
      </c>
      <c r="B298" t="s">
        <v>334</v>
      </c>
      <c r="C298" t="s">
        <v>334</v>
      </c>
      <c r="E298" t="s">
        <v>334</v>
      </c>
      <c r="F298">
        <f t="shared" si="36"/>
        <v>0.54490000000000005</v>
      </c>
      <c r="G298">
        <f t="shared" si="37"/>
        <v>0.85629999999999995</v>
      </c>
      <c r="H298" t="s">
        <v>334</v>
      </c>
      <c r="K298" t="s">
        <v>334</v>
      </c>
      <c r="L298">
        <v>0.62790000000000001</v>
      </c>
      <c r="M298" t="str">
        <f t="shared" si="31"/>
        <v/>
      </c>
      <c r="R298" t="s">
        <v>319</v>
      </c>
      <c r="S298">
        <v>0.14099999999999999</v>
      </c>
      <c r="V298" s="633"/>
      <c r="W298" s="213">
        <v>146</v>
      </c>
      <c r="Y298" t="s">
        <v>322</v>
      </c>
      <c r="Z298">
        <v>0.16289999999999999</v>
      </c>
      <c r="AB298" s="633"/>
      <c r="AC298" s="213">
        <v>146</v>
      </c>
    </row>
    <row r="299" spans="1:29">
      <c r="A299" t="str">
        <f t="shared" si="35"/>
        <v/>
      </c>
      <c r="B299" t="s">
        <v>335</v>
      </c>
      <c r="C299" t="s">
        <v>335</v>
      </c>
      <c r="E299" t="s">
        <v>335</v>
      </c>
      <c r="F299">
        <f t="shared" si="36"/>
        <v>0.66759999999999997</v>
      </c>
      <c r="G299">
        <f t="shared" si="37"/>
        <v>0.72419999999999995</v>
      </c>
      <c r="H299" t="s">
        <v>335</v>
      </c>
      <c r="K299" t="s">
        <v>335</v>
      </c>
      <c r="L299">
        <v>0.87980000000000003</v>
      </c>
      <c r="M299" t="str">
        <f t="shared" si="31"/>
        <v/>
      </c>
      <c r="R299" t="s">
        <v>320</v>
      </c>
      <c r="S299">
        <v>0.92769999999999997</v>
      </c>
      <c r="V299" s="632" t="s">
        <v>154</v>
      </c>
      <c r="W299" s="212">
        <v>0.52580000000000005</v>
      </c>
      <c r="Y299" t="s">
        <v>323</v>
      </c>
      <c r="Z299">
        <v>0.21929999999999999</v>
      </c>
      <c r="AB299" s="632" t="s">
        <v>223</v>
      </c>
      <c r="AC299" s="212">
        <v>0.57269999999999999</v>
      </c>
    </row>
    <row r="300" spans="1:29" ht="15.75" thickBot="1">
      <c r="A300" t="str">
        <f t="shared" si="35"/>
        <v/>
      </c>
      <c r="B300" t="s">
        <v>336</v>
      </c>
      <c r="C300" t="s">
        <v>336</v>
      </c>
      <c r="E300" t="s">
        <v>336</v>
      </c>
      <c r="F300">
        <f t="shared" si="36"/>
        <v>0.15959999999999999</v>
      </c>
      <c r="G300">
        <f t="shared" si="37"/>
        <v>0.43269999999999997</v>
      </c>
      <c r="H300" t="s">
        <v>336</v>
      </c>
      <c r="K300" t="s">
        <v>336</v>
      </c>
      <c r="L300">
        <v>0.19750000000000001</v>
      </c>
      <c r="M300" t="str">
        <f t="shared" si="31"/>
        <v/>
      </c>
      <c r="R300" t="s">
        <v>321</v>
      </c>
      <c r="S300">
        <v>0.43180000000000002</v>
      </c>
      <c r="V300" s="633"/>
      <c r="W300" s="213">
        <v>147</v>
      </c>
      <c r="Y300" t="s">
        <v>324</v>
      </c>
      <c r="Z300">
        <v>0.46239999999999998</v>
      </c>
      <c r="AB300" s="633"/>
      <c r="AC300" s="213">
        <v>147</v>
      </c>
    </row>
    <row r="301" spans="1:29">
      <c r="A301" t="str">
        <f t="shared" si="35"/>
        <v/>
      </c>
      <c r="B301" t="s">
        <v>337</v>
      </c>
      <c r="C301" t="s">
        <v>337</v>
      </c>
      <c r="E301" t="s">
        <v>337</v>
      </c>
      <c r="F301">
        <f t="shared" si="36"/>
        <v>0.76319999999999999</v>
      </c>
      <c r="G301">
        <f t="shared" si="37"/>
        <v>0.83919999999999995</v>
      </c>
      <c r="H301" t="s">
        <v>337</v>
      </c>
      <c r="K301" t="s">
        <v>337</v>
      </c>
      <c r="L301">
        <v>0.87180000000000002</v>
      </c>
      <c r="M301" t="str">
        <f t="shared" si="31"/>
        <v/>
      </c>
      <c r="R301" t="s">
        <v>322</v>
      </c>
      <c r="S301">
        <v>6.1199999999999997E-2</v>
      </c>
      <c r="V301" s="632" t="s">
        <v>380</v>
      </c>
      <c r="W301" s="212">
        <v>0.52259999999999995</v>
      </c>
      <c r="Y301" t="s">
        <v>325</v>
      </c>
      <c r="Z301">
        <v>0.92620000000000002</v>
      </c>
      <c r="AB301" s="632" t="s">
        <v>86</v>
      </c>
      <c r="AC301" s="212">
        <v>0.57099999999999995</v>
      </c>
    </row>
    <row r="302" spans="1:29" ht="15.75" thickBot="1">
      <c r="A302" t="str">
        <f t="shared" si="35"/>
        <v/>
      </c>
      <c r="B302" t="s">
        <v>338</v>
      </c>
      <c r="C302" t="s">
        <v>338</v>
      </c>
      <c r="E302" t="s">
        <v>338</v>
      </c>
      <c r="F302">
        <f t="shared" si="36"/>
        <v>0.6532</v>
      </c>
      <c r="G302">
        <f t="shared" si="37"/>
        <v>0.76429999999999998</v>
      </c>
      <c r="H302" t="s">
        <v>338</v>
      </c>
      <c r="K302" t="s">
        <v>338</v>
      </c>
      <c r="L302">
        <v>0.91839999999999999</v>
      </c>
      <c r="M302" t="str">
        <f t="shared" si="31"/>
        <v/>
      </c>
      <c r="R302" t="s">
        <v>323</v>
      </c>
      <c r="S302">
        <v>0.45779999999999998</v>
      </c>
      <c r="V302" s="633"/>
      <c r="W302" s="213">
        <v>148</v>
      </c>
      <c r="Y302" t="s">
        <v>326</v>
      </c>
      <c r="Z302">
        <v>0.37409999999999999</v>
      </c>
      <c r="AB302" s="633"/>
      <c r="AC302" s="213">
        <v>148</v>
      </c>
    </row>
    <row r="303" spans="1:29">
      <c r="A303" t="str">
        <f t="shared" si="35"/>
        <v/>
      </c>
      <c r="B303" t="s">
        <v>339</v>
      </c>
      <c r="C303" t="s">
        <v>339</v>
      </c>
      <c r="E303" t="s">
        <v>339</v>
      </c>
      <c r="F303">
        <f t="shared" si="36"/>
        <v>0.82120000000000004</v>
      </c>
      <c r="G303">
        <f t="shared" si="37"/>
        <v>0.92630000000000001</v>
      </c>
      <c r="H303" t="s">
        <v>339</v>
      </c>
      <c r="K303" t="s">
        <v>339</v>
      </c>
      <c r="L303">
        <v>0.86099999999999999</v>
      </c>
      <c r="M303" t="str">
        <f t="shared" si="31"/>
        <v/>
      </c>
      <c r="R303" t="s">
        <v>324</v>
      </c>
      <c r="S303">
        <v>0.5</v>
      </c>
      <c r="V303" s="632" t="s">
        <v>110</v>
      </c>
      <c r="W303" s="212">
        <v>0.52129999999999999</v>
      </c>
      <c r="Y303" t="s">
        <v>327</v>
      </c>
      <c r="Z303">
        <v>0.82110000000000005</v>
      </c>
      <c r="AB303" s="632" t="s">
        <v>314</v>
      </c>
      <c r="AC303" s="212">
        <v>0.5706</v>
      </c>
    </row>
    <row r="304" spans="1:29" ht="15.75" thickBot="1">
      <c r="A304" t="str">
        <f t="shared" si="35"/>
        <v/>
      </c>
      <c r="B304" t="s">
        <v>340</v>
      </c>
      <c r="C304" t="s">
        <v>340</v>
      </c>
      <c r="E304" t="s">
        <v>340</v>
      </c>
      <c r="F304">
        <f t="shared" si="36"/>
        <v>0.3165</v>
      </c>
      <c r="G304">
        <f t="shared" si="37"/>
        <v>0.25779999999999997</v>
      </c>
      <c r="H304" t="s">
        <v>340</v>
      </c>
      <c r="K304" t="s">
        <v>340</v>
      </c>
      <c r="L304">
        <v>0.34239999999999998</v>
      </c>
      <c r="M304" t="str">
        <f t="shared" si="31"/>
        <v/>
      </c>
      <c r="R304" t="s">
        <v>325</v>
      </c>
      <c r="S304">
        <v>0.8851</v>
      </c>
      <c r="V304" s="633"/>
      <c r="W304" s="213">
        <v>149</v>
      </c>
      <c r="Y304" t="s">
        <v>328</v>
      </c>
      <c r="Z304">
        <v>0.2374</v>
      </c>
      <c r="AB304" s="633"/>
      <c r="AC304" s="213">
        <v>149</v>
      </c>
    </row>
    <row r="305" spans="1:29">
      <c r="A305" t="str">
        <f t="shared" si="35"/>
        <v/>
      </c>
      <c r="B305" t="s">
        <v>341</v>
      </c>
      <c r="C305" t="s">
        <v>341</v>
      </c>
      <c r="E305" t="s">
        <v>341</v>
      </c>
      <c r="F305">
        <f t="shared" si="36"/>
        <v>0.54910000000000003</v>
      </c>
      <c r="G305">
        <f t="shared" si="37"/>
        <v>0.46500000000000002</v>
      </c>
      <c r="H305" t="s">
        <v>341</v>
      </c>
      <c r="K305" t="s">
        <v>341</v>
      </c>
      <c r="L305">
        <v>0.69089999999999996</v>
      </c>
      <c r="M305" t="str">
        <f t="shared" si="31"/>
        <v/>
      </c>
      <c r="R305" t="s">
        <v>326</v>
      </c>
      <c r="S305">
        <v>0.27329999999999999</v>
      </c>
      <c r="V305" s="632" t="s">
        <v>108</v>
      </c>
      <c r="W305" s="212">
        <v>0.51859999999999995</v>
      </c>
      <c r="Y305" t="s">
        <v>329</v>
      </c>
      <c r="Z305">
        <v>0.26200000000000001</v>
      </c>
      <c r="AB305" s="632" t="s">
        <v>161</v>
      </c>
      <c r="AC305" s="212">
        <v>0.56950000000000001</v>
      </c>
    </row>
    <row r="306" spans="1:29" ht="15.75" thickBot="1">
      <c r="A306" t="str">
        <f t="shared" si="35"/>
        <v/>
      </c>
      <c r="B306" t="s">
        <v>342</v>
      </c>
      <c r="C306" t="s">
        <v>342</v>
      </c>
      <c r="E306" t="s">
        <v>342</v>
      </c>
      <c r="F306">
        <f t="shared" si="36"/>
        <v>0.38429999999999997</v>
      </c>
      <c r="G306">
        <f t="shared" si="37"/>
        <v>0.32740000000000002</v>
      </c>
      <c r="H306" t="s">
        <v>342</v>
      </c>
      <c r="K306" t="s">
        <v>342</v>
      </c>
      <c r="L306">
        <v>0.19769999999999999</v>
      </c>
      <c r="M306" t="str">
        <f t="shared" si="31"/>
        <v/>
      </c>
      <c r="R306" t="s">
        <v>327</v>
      </c>
      <c r="S306">
        <v>0.7349</v>
      </c>
      <c r="V306" s="633"/>
      <c r="W306" s="213">
        <v>150</v>
      </c>
      <c r="Y306" t="s">
        <v>330</v>
      </c>
      <c r="Z306">
        <v>0.46100000000000002</v>
      </c>
      <c r="AB306" s="633"/>
      <c r="AC306" s="213">
        <v>150</v>
      </c>
    </row>
    <row r="307" spans="1:29" ht="15.75" thickBot="1">
      <c r="A307" t="str">
        <f t="shared" si="35"/>
        <v/>
      </c>
      <c r="B307" t="s">
        <v>343</v>
      </c>
      <c r="C307" t="s">
        <v>343</v>
      </c>
      <c r="E307" t="s">
        <v>343</v>
      </c>
      <c r="F307">
        <f t="shared" si="36"/>
        <v>0.34399999999999997</v>
      </c>
      <c r="G307">
        <f t="shared" si="37"/>
        <v>0.2792</v>
      </c>
      <c r="H307" t="s">
        <v>343</v>
      </c>
      <c r="K307" t="s">
        <v>343</v>
      </c>
      <c r="L307">
        <v>0.29659999999999997</v>
      </c>
      <c r="M307" t="str">
        <f t="shared" si="31"/>
        <v/>
      </c>
      <c r="R307" t="s">
        <v>328</v>
      </c>
      <c r="S307">
        <v>0.16200000000000001</v>
      </c>
      <c r="V307" s="10" t="s">
        <v>23</v>
      </c>
      <c r="W307" s="11" t="s">
        <v>383</v>
      </c>
      <c r="Y307" t="s">
        <v>331</v>
      </c>
      <c r="Z307">
        <v>0.627</v>
      </c>
      <c r="AB307" s="10" t="s">
        <v>23</v>
      </c>
      <c r="AC307" s="11" t="s">
        <v>383</v>
      </c>
    </row>
    <row r="308" spans="1:29">
      <c r="A308" t="str">
        <f t="shared" si="35"/>
        <v/>
      </c>
      <c r="B308" t="s">
        <v>344</v>
      </c>
      <c r="C308" t="s">
        <v>344</v>
      </c>
      <c r="E308" t="s">
        <v>344</v>
      </c>
      <c r="F308">
        <f t="shared" si="36"/>
        <v>0.62849999999999995</v>
      </c>
      <c r="G308">
        <f t="shared" si="37"/>
        <v>0.60050000000000003</v>
      </c>
      <c r="H308" t="s">
        <v>344</v>
      </c>
      <c r="K308" t="s">
        <v>344</v>
      </c>
      <c r="L308">
        <v>0.48249999999999998</v>
      </c>
      <c r="M308" t="str">
        <f t="shared" si="31"/>
        <v/>
      </c>
      <c r="R308" t="s">
        <v>329</v>
      </c>
      <c r="S308">
        <v>0.1663</v>
      </c>
      <c r="V308" s="632" t="s">
        <v>198</v>
      </c>
      <c r="W308" s="212">
        <v>0.51480000000000004</v>
      </c>
      <c r="Y308" t="s">
        <v>332</v>
      </c>
      <c r="Z308">
        <v>0.7651</v>
      </c>
      <c r="AB308" s="632" t="s">
        <v>209</v>
      </c>
      <c r="AC308" s="212">
        <v>0.56810000000000005</v>
      </c>
    </row>
    <row r="309" spans="1:29" ht="15.75" thickBot="1">
      <c r="A309" t="str">
        <f t="shared" si="35"/>
        <v/>
      </c>
      <c r="B309" t="s">
        <v>345</v>
      </c>
      <c r="C309" t="s">
        <v>345</v>
      </c>
      <c r="E309" t="s">
        <v>345</v>
      </c>
      <c r="F309">
        <f t="shared" si="36"/>
        <v>0.3281</v>
      </c>
      <c r="G309">
        <f t="shared" si="37"/>
        <v>0.31030000000000002</v>
      </c>
      <c r="H309" t="s">
        <v>345</v>
      </c>
      <c r="K309" t="s">
        <v>345</v>
      </c>
      <c r="L309">
        <v>0.51700000000000002</v>
      </c>
      <c r="M309" t="str">
        <f t="shared" si="31"/>
        <v/>
      </c>
      <c r="R309" t="s">
        <v>330</v>
      </c>
      <c r="S309">
        <v>0.5585</v>
      </c>
      <c r="V309" s="633"/>
      <c r="W309" s="213">
        <v>151</v>
      </c>
      <c r="Y309" t="s">
        <v>333</v>
      </c>
      <c r="Z309">
        <v>0.34360000000000002</v>
      </c>
      <c r="AB309" s="633"/>
      <c r="AC309" s="213">
        <v>151</v>
      </c>
    </row>
    <row r="310" spans="1:29">
      <c r="A310" t="str">
        <f t="shared" si="35"/>
        <v/>
      </c>
      <c r="B310" t="s">
        <v>346</v>
      </c>
      <c r="C310" t="s">
        <v>346</v>
      </c>
      <c r="E310" t="s">
        <v>346</v>
      </c>
      <c r="F310">
        <f t="shared" si="36"/>
        <v>0.49969999999999998</v>
      </c>
      <c r="G310">
        <f t="shared" si="37"/>
        <v>0.48880000000000001</v>
      </c>
      <c r="H310" t="s">
        <v>346</v>
      </c>
      <c r="K310" t="s">
        <v>346</v>
      </c>
      <c r="L310">
        <v>0.47110000000000002</v>
      </c>
      <c r="M310" t="str">
        <f t="shared" si="31"/>
        <v/>
      </c>
      <c r="R310" t="s">
        <v>331</v>
      </c>
      <c r="S310">
        <v>0.54300000000000004</v>
      </c>
      <c r="V310" s="632" t="s">
        <v>72</v>
      </c>
      <c r="W310" s="212">
        <v>0.51070000000000004</v>
      </c>
      <c r="Y310" t="s">
        <v>334</v>
      </c>
      <c r="Z310">
        <v>0.85629999999999995</v>
      </c>
      <c r="AB310" s="632" t="s">
        <v>65</v>
      </c>
      <c r="AC310" s="212">
        <v>0.56799999999999995</v>
      </c>
    </row>
    <row r="311" spans="1:29" ht="15.75" thickBot="1">
      <c r="A311" t="str">
        <f t="shared" si="35"/>
        <v/>
      </c>
      <c r="B311" t="s">
        <v>347</v>
      </c>
      <c r="C311" t="s">
        <v>347</v>
      </c>
      <c r="E311" t="s">
        <v>347</v>
      </c>
      <c r="F311">
        <f t="shared" si="36"/>
        <v>0.8911</v>
      </c>
      <c r="G311">
        <f t="shared" si="37"/>
        <v>0.95689999999999997</v>
      </c>
      <c r="H311" t="s">
        <v>347</v>
      </c>
      <c r="K311" t="s">
        <v>347</v>
      </c>
      <c r="L311">
        <v>0.93700000000000006</v>
      </c>
      <c r="M311" t="str">
        <f t="shared" si="31"/>
        <v/>
      </c>
      <c r="R311" t="s">
        <v>332</v>
      </c>
      <c r="S311">
        <v>0.69569999999999999</v>
      </c>
      <c r="V311" s="633"/>
      <c r="W311" s="213">
        <v>152</v>
      </c>
      <c r="Y311" t="s">
        <v>335</v>
      </c>
      <c r="Z311">
        <v>0.72419999999999995</v>
      </c>
      <c r="AB311" s="633"/>
      <c r="AC311" s="213">
        <v>152</v>
      </c>
    </row>
    <row r="312" spans="1:29">
      <c r="A312" t="str">
        <f t="shared" si="35"/>
        <v/>
      </c>
      <c r="B312" t="s">
        <v>348</v>
      </c>
      <c r="C312" t="s">
        <v>348</v>
      </c>
      <c r="E312" t="s">
        <v>348</v>
      </c>
      <c r="F312">
        <f t="shared" si="36"/>
        <v>0.14480000000000001</v>
      </c>
      <c r="G312">
        <f t="shared" si="37"/>
        <v>0.15090000000000001</v>
      </c>
      <c r="H312" t="s">
        <v>348</v>
      </c>
      <c r="K312" t="s">
        <v>348</v>
      </c>
      <c r="L312">
        <v>0.13600000000000001</v>
      </c>
      <c r="M312" t="str">
        <f t="shared" si="31"/>
        <v/>
      </c>
      <c r="R312" t="s">
        <v>333</v>
      </c>
      <c r="S312">
        <v>0.34179999999999999</v>
      </c>
      <c r="V312" s="632" t="s">
        <v>289</v>
      </c>
      <c r="W312" s="212">
        <v>0.50649999999999995</v>
      </c>
      <c r="Y312" t="s">
        <v>336</v>
      </c>
      <c r="Z312">
        <v>0.43269999999999997</v>
      </c>
      <c r="AB312" s="632" t="s">
        <v>197</v>
      </c>
      <c r="AC312" s="212">
        <v>0.56689999999999996</v>
      </c>
    </row>
    <row r="313" spans="1:29" ht="15.75" thickBot="1">
      <c r="A313" t="str">
        <f t="shared" si="35"/>
        <v/>
      </c>
      <c r="B313" t="s">
        <v>349</v>
      </c>
      <c r="C313" t="s">
        <v>349</v>
      </c>
      <c r="E313" t="s">
        <v>349</v>
      </c>
      <c r="F313">
        <f t="shared" si="36"/>
        <v>0.2923</v>
      </c>
      <c r="G313">
        <f t="shared" si="37"/>
        <v>0.28170000000000001</v>
      </c>
      <c r="H313" t="s">
        <v>349</v>
      </c>
      <c r="K313" t="s">
        <v>349</v>
      </c>
      <c r="L313">
        <v>0.50660000000000005</v>
      </c>
      <c r="M313" t="str">
        <f t="shared" si="31"/>
        <v/>
      </c>
      <c r="R313" t="s">
        <v>334</v>
      </c>
      <c r="S313">
        <v>0.54490000000000005</v>
      </c>
      <c r="V313" s="633"/>
      <c r="W313" s="213">
        <v>153</v>
      </c>
      <c r="Y313" t="s">
        <v>337</v>
      </c>
      <c r="Z313">
        <v>0.83919999999999995</v>
      </c>
      <c r="AB313" s="633"/>
      <c r="AC313" s="213">
        <v>153</v>
      </c>
    </row>
    <row r="314" spans="1:29">
      <c r="A314" t="str">
        <f t="shared" si="35"/>
        <v/>
      </c>
      <c r="B314" t="s">
        <v>350</v>
      </c>
      <c r="C314" t="s">
        <v>350</v>
      </c>
      <c r="E314" t="s">
        <v>350</v>
      </c>
      <c r="F314">
        <f t="shared" si="36"/>
        <v>0.1487</v>
      </c>
      <c r="G314">
        <f t="shared" si="37"/>
        <v>0.35730000000000001</v>
      </c>
      <c r="H314" t="s">
        <v>350</v>
      </c>
      <c r="K314" t="s">
        <v>350</v>
      </c>
      <c r="L314">
        <v>0.30170000000000002</v>
      </c>
      <c r="M314" t="str">
        <f t="shared" si="31"/>
        <v/>
      </c>
      <c r="R314" t="s">
        <v>335</v>
      </c>
      <c r="S314">
        <v>0.66759999999999997</v>
      </c>
      <c r="V314" s="632" t="s">
        <v>368</v>
      </c>
      <c r="W314" s="212">
        <v>0.50580000000000003</v>
      </c>
      <c r="Y314" t="s">
        <v>338</v>
      </c>
      <c r="Z314">
        <v>0.76429999999999998</v>
      </c>
      <c r="AB314" s="632" t="s">
        <v>287</v>
      </c>
      <c r="AC314" s="212">
        <v>0.54100000000000004</v>
      </c>
    </row>
    <row r="315" spans="1:29" ht="15.75" thickBot="1">
      <c r="A315" t="str">
        <f t="shared" si="35"/>
        <v/>
      </c>
      <c r="B315" t="s">
        <v>351</v>
      </c>
      <c r="C315" t="s">
        <v>351</v>
      </c>
      <c r="E315" t="s">
        <v>351</v>
      </c>
      <c r="F315">
        <f t="shared" si="36"/>
        <v>0.79479999999999995</v>
      </c>
      <c r="G315">
        <f t="shared" si="37"/>
        <v>0.88380000000000003</v>
      </c>
      <c r="H315" t="s">
        <v>351</v>
      </c>
      <c r="K315" t="s">
        <v>351</v>
      </c>
      <c r="L315">
        <v>0.75790000000000002</v>
      </c>
      <c r="M315" t="str">
        <f t="shared" ref="M315:M347" si="38">IF(H315=K315,"","BAD")</f>
        <v/>
      </c>
      <c r="R315" t="s">
        <v>336</v>
      </c>
      <c r="S315">
        <v>0.15959999999999999</v>
      </c>
      <c r="V315" s="633"/>
      <c r="W315" s="213">
        <v>154</v>
      </c>
      <c r="Y315" t="s">
        <v>339</v>
      </c>
      <c r="Z315">
        <v>0.92630000000000001</v>
      </c>
      <c r="AB315" s="633"/>
      <c r="AC315" s="213">
        <v>154</v>
      </c>
    </row>
    <row r="316" spans="1:29">
      <c r="A316" t="str">
        <f t="shared" ref="A316:A347" si="39">IF(B315=E315,"","CHECK")</f>
        <v/>
      </c>
      <c r="B316" t="s">
        <v>352</v>
      </c>
      <c r="C316" t="s">
        <v>352</v>
      </c>
      <c r="E316" t="s">
        <v>352</v>
      </c>
      <c r="F316">
        <f t="shared" si="36"/>
        <v>0.81130000000000002</v>
      </c>
      <c r="G316">
        <f t="shared" si="37"/>
        <v>0.91639999999999999</v>
      </c>
      <c r="H316" t="s">
        <v>352</v>
      </c>
      <c r="K316" t="s">
        <v>352</v>
      </c>
      <c r="L316">
        <v>0.53</v>
      </c>
      <c r="M316" t="str">
        <f t="shared" si="38"/>
        <v/>
      </c>
      <c r="R316" t="s">
        <v>337</v>
      </c>
      <c r="S316">
        <v>0.76319999999999999</v>
      </c>
      <c r="V316" s="632" t="s">
        <v>234</v>
      </c>
      <c r="W316" s="212">
        <v>0.50049999999999994</v>
      </c>
      <c r="Y316" t="s">
        <v>340</v>
      </c>
      <c r="Z316">
        <v>0.25779999999999997</v>
      </c>
      <c r="AB316" s="632" t="s">
        <v>286</v>
      </c>
      <c r="AC316" s="212">
        <v>0.53759999999999997</v>
      </c>
    </row>
    <row r="317" spans="1:29" ht="15.75" thickBot="1">
      <c r="A317" t="str">
        <f t="shared" si="39"/>
        <v/>
      </c>
      <c r="B317" t="s">
        <v>433</v>
      </c>
      <c r="C317" t="s">
        <v>436</v>
      </c>
      <c r="E317" t="s">
        <v>433</v>
      </c>
      <c r="F317">
        <f t="shared" si="36"/>
        <v>0.17</v>
      </c>
      <c r="G317">
        <f t="shared" si="37"/>
        <v>0.14149999999999999</v>
      </c>
      <c r="H317" t="s">
        <v>433</v>
      </c>
      <c r="K317" t="s">
        <v>433</v>
      </c>
      <c r="L317">
        <v>0.22770000000000001</v>
      </c>
      <c r="M317" t="str">
        <f t="shared" si="38"/>
        <v/>
      </c>
      <c r="R317" t="s">
        <v>338</v>
      </c>
      <c r="S317">
        <v>0.6532</v>
      </c>
      <c r="V317" s="633"/>
      <c r="W317" s="213">
        <v>155</v>
      </c>
      <c r="Y317" t="s">
        <v>341</v>
      </c>
      <c r="Z317">
        <v>0.46500000000000002</v>
      </c>
      <c r="AB317" s="633"/>
      <c r="AC317" s="213">
        <v>155</v>
      </c>
    </row>
    <row r="318" spans="1:29">
      <c r="A318" t="str">
        <f t="shared" si="39"/>
        <v/>
      </c>
      <c r="B318" t="s">
        <v>353</v>
      </c>
      <c r="C318" t="s">
        <v>353</v>
      </c>
      <c r="E318" t="s">
        <v>353</v>
      </c>
      <c r="F318">
        <f t="shared" si="36"/>
        <v>0.43190000000000001</v>
      </c>
      <c r="G318">
        <f t="shared" si="37"/>
        <v>0.42720000000000002</v>
      </c>
      <c r="H318" t="s">
        <v>353</v>
      </c>
      <c r="K318" t="s">
        <v>353</v>
      </c>
      <c r="L318">
        <v>0.36870000000000003</v>
      </c>
      <c r="M318" t="str">
        <f t="shared" si="38"/>
        <v/>
      </c>
      <c r="R318" t="s">
        <v>339</v>
      </c>
      <c r="S318">
        <v>0.82120000000000004</v>
      </c>
      <c r="V318" s="632" t="s">
        <v>324</v>
      </c>
      <c r="W318" s="212">
        <v>0.5</v>
      </c>
      <c r="Y318" t="s">
        <v>342</v>
      </c>
      <c r="Z318">
        <v>0.32740000000000002</v>
      </c>
      <c r="AB318" s="632" t="s">
        <v>195</v>
      </c>
      <c r="AC318" s="212">
        <v>0.53620000000000001</v>
      </c>
    </row>
    <row r="319" spans="1:29" ht="15.75" thickBot="1">
      <c r="A319" t="str">
        <f t="shared" si="39"/>
        <v/>
      </c>
      <c r="B319" t="s">
        <v>354</v>
      </c>
      <c r="C319" t="s">
        <v>354</v>
      </c>
      <c r="E319" t="s">
        <v>354</v>
      </c>
      <c r="F319">
        <f t="shared" si="36"/>
        <v>0.48670000000000002</v>
      </c>
      <c r="G319">
        <f t="shared" si="37"/>
        <v>0.69269999999999998</v>
      </c>
      <c r="H319" t="s">
        <v>354</v>
      </c>
      <c r="K319" t="s">
        <v>354</v>
      </c>
      <c r="L319">
        <v>0.76180000000000003</v>
      </c>
      <c r="M319" t="str">
        <f t="shared" si="38"/>
        <v/>
      </c>
      <c r="R319" t="s">
        <v>340</v>
      </c>
      <c r="S319">
        <v>0.3165</v>
      </c>
      <c r="V319" s="633"/>
      <c r="W319" s="213">
        <v>156</v>
      </c>
      <c r="Y319" t="s">
        <v>343</v>
      </c>
      <c r="Z319">
        <v>0.2792</v>
      </c>
      <c r="AB319" s="633"/>
      <c r="AC319" s="213">
        <v>156</v>
      </c>
    </row>
    <row r="320" spans="1:29">
      <c r="A320" t="str">
        <f t="shared" si="39"/>
        <v/>
      </c>
      <c r="B320" t="s">
        <v>355</v>
      </c>
      <c r="C320" t="s">
        <v>355</v>
      </c>
      <c r="E320" t="s">
        <v>355</v>
      </c>
      <c r="F320">
        <f t="shared" si="36"/>
        <v>0.33910000000000001</v>
      </c>
      <c r="G320">
        <f t="shared" si="37"/>
        <v>0.67949999999999999</v>
      </c>
      <c r="H320" t="s">
        <v>355</v>
      </c>
      <c r="K320" t="s">
        <v>355</v>
      </c>
      <c r="L320">
        <v>0.22559999999999999</v>
      </c>
      <c r="M320" t="str">
        <f t="shared" si="38"/>
        <v/>
      </c>
      <c r="R320" t="s">
        <v>341</v>
      </c>
      <c r="S320">
        <v>0.54910000000000003</v>
      </c>
      <c r="V320" s="632" t="s">
        <v>346</v>
      </c>
      <c r="W320" s="212">
        <v>0.49969999999999998</v>
      </c>
      <c r="Y320" t="s">
        <v>344</v>
      </c>
      <c r="Z320">
        <v>0.60050000000000003</v>
      </c>
      <c r="AB320" s="632" t="s">
        <v>315</v>
      </c>
      <c r="AC320" s="212">
        <v>0.53600000000000003</v>
      </c>
    </row>
    <row r="321" spans="1:29" ht="15.75" thickBot="1">
      <c r="A321" t="str">
        <f t="shared" si="39"/>
        <v/>
      </c>
      <c r="B321" t="s">
        <v>356</v>
      </c>
      <c r="C321" t="s">
        <v>356</v>
      </c>
      <c r="E321" t="s">
        <v>356</v>
      </c>
      <c r="F321">
        <f t="shared" si="36"/>
        <v>0.38340000000000002</v>
      </c>
      <c r="G321">
        <f t="shared" si="37"/>
        <v>0.39929999999999999</v>
      </c>
      <c r="H321" t="s">
        <v>356</v>
      </c>
      <c r="K321" t="s">
        <v>356</v>
      </c>
      <c r="L321">
        <v>0.3196</v>
      </c>
      <c r="M321" t="str">
        <f t="shared" si="38"/>
        <v/>
      </c>
      <c r="R321" t="s">
        <v>342</v>
      </c>
      <c r="S321">
        <v>0.38429999999999997</v>
      </c>
      <c r="V321" s="633"/>
      <c r="W321" s="213">
        <v>157</v>
      </c>
      <c r="Y321" t="s">
        <v>345</v>
      </c>
      <c r="Z321">
        <v>0.31030000000000002</v>
      </c>
      <c r="AB321" s="633"/>
      <c r="AC321" s="213">
        <v>157</v>
      </c>
    </row>
    <row r="322" spans="1:29">
      <c r="A322" t="str">
        <f t="shared" si="39"/>
        <v/>
      </c>
      <c r="B322" t="s">
        <v>357</v>
      </c>
      <c r="C322" t="s">
        <v>357</v>
      </c>
      <c r="E322" t="s">
        <v>357</v>
      </c>
      <c r="F322">
        <f t="shared" si="36"/>
        <v>0.74860000000000004</v>
      </c>
      <c r="G322">
        <f t="shared" si="37"/>
        <v>0.59630000000000005</v>
      </c>
      <c r="H322" t="s">
        <v>357</v>
      </c>
      <c r="K322" t="s">
        <v>357</v>
      </c>
      <c r="L322">
        <v>0.59319999999999995</v>
      </c>
      <c r="M322" t="str">
        <f t="shared" si="38"/>
        <v/>
      </c>
      <c r="R322" t="s">
        <v>343</v>
      </c>
      <c r="S322">
        <v>0.34399999999999997</v>
      </c>
      <c r="V322" s="632" t="s">
        <v>162</v>
      </c>
      <c r="W322" s="212">
        <v>0.49830000000000002</v>
      </c>
      <c r="Y322" t="s">
        <v>346</v>
      </c>
      <c r="Z322">
        <v>0.48880000000000001</v>
      </c>
      <c r="AB322" s="632" t="s">
        <v>114</v>
      </c>
      <c r="AC322" s="212">
        <v>0.53600000000000003</v>
      </c>
    </row>
    <row r="323" spans="1:29" ht="15.75" thickBot="1">
      <c r="A323" t="str">
        <f t="shared" si="39"/>
        <v/>
      </c>
      <c r="B323" t="s">
        <v>358</v>
      </c>
      <c r="C323" t="s">
        <v>358</v>
      </c>
      <c r="E323" t="s">
        <v>358</v>
      </c>
      <c r="F323">
        <f t="shared" si="36"/>
        <v>0.79430000000000001</v>
      </c>
      <c r="G323">
        <f t="shared" si="37"/>
        <v>0.89129999999999998</v>
      </c>
      <c r="H323" t="s">
        <v>358</v>
      </c>
      <c r="K323" t="s">
        <v>358</v>
      </c>
      <c r="L323">
        <v>0.90990000000000004</v>
      </c>
      <c r="M323" t="str">
        <f t="shared" si="38"/>
        <v/>
      </c>
      <c r="R323" t="s">
        <v>344</v>
      </c>
      <c r="S323">
        <v>0.62849999999999995</v>
      </c>
      <c r="V323" s="633"/>
      <c r="W323" s="213">
        <v>158</v>
      </c>
      <c r="Y323" t="s">
        <v>347</v>
      </c>
      <c r="Z323">
        <v>0.95689999999999997</v>
      </c>
      <c r="AB323" s="633"/>
      <c r="AC323" s="213">
        <v>158</v>
      </c>
    </row>
    <row r="324" spans="1:29">
      <c r="A324" t="str">
        <f t="shared" si="39"/>
        <v/>
      </c>
      <c r="B324" t="s">
        <v>359</v>
      </c>
      <c r="C324" t="s">
        <v>359</v>
      </c>
      <c r="E324" t="s">
        <v>359</v>
      </c>
      <c r="F324">
        <f t="shared" si="36"/>
        <v>0.68559999999999999</v>
      </c>
      <c r="G324">
        <f t="shared" si="37"/>
        <v>0.60409999999999997</v>
      </c>
      <c r="H324" t="s">
        <v>359</v>
      </c>
      <c r="K324" t="s">
        <v>359</v>
      </c>
      <c r="L324">
        <v>0.6</v>
      </c>
      <c r="M324" t="str">
        <f t="shared" si="38"/>
        <v/>
      </c>
      <c r="R324" t="s">
        <v>345</v>
      </c>
      <c r="S324">
        <v>0.3281</v>
      </c>
      <c r="V324" s="632" t="s">
        <v>213</v>
      </c>
      <c r="W324" s="212">
        <v>0.49609999999999999</v>
      </c>
      <c r="Y324" t="s">
        <v>348</v>
      </c>
      <c r="Z324">
        <v>0.15090000000000001</v>
      </c>
      <c r="AB324" s="12" t="s">
        <v>212</v>
      </c>
      <c r="AC324" s="212">
        <v>0.53059999999999996</v>
      </c>
    </row>
    <row r="325" spans="1:29" ht="15.75" thickBot="1">
      <c r="A325" t="str">
        <f t="shared" si="39"/>
        <v/>
      </c>
      <c r="B325" t="s">
        <v>360</v>
      </c>
      <c r="C325" t="s">
        <v>360</v>
      </c>
      <c r="E325" t="s">
        <v>360</v>
      </c>
      <c r="F325">
        <f t="shared" si="36"/>
        <v>0.85350000000000004</v>
      </c>
      <c r="G325">
        <f t="shared" si="37"/>
        <v>0.95469999999999999</v>
      </c>
      <c r="H325" t="s">
        <v>360</v>
      </c>
      <c r="K325" t="s">
        <v>360</v>
      </c>
      <c r="L325">
        <v>0.91249999999999998</v>
      </c>
      <c r="M325" t="str">
        <f t="shared" si="38"/>
        <v/>
      </c>
      <c r="R325" t="s">
        <v>346</v>
      </c>
      <c r="S325">
        <v>0.49969999999999998</v>
      </c>
      <c r="V325" s="633"/>
      <c r="W325" s="213">
        <v>159</v>
      </c>
      <c r="Y325" t="s">
        <v>349</v>
      </c>
      <c r="Z325">
        <v>0.28170000000000001</v>
      </c>
      <c r="AB325" s="13" t="s">
        <v>408</v>
      </c>
      <c r="AC325" s="213">
        <v>159</v>
      </c>
    </row>
    <row r="326" spans="1:29">
      <c r="A326" t="str">
        <f t="shared" si="39"/>
        <v/>
      </c>
      <c r="B326" t="s">
        <v>361</v>
      </c>
      <c r="C326" t="s">
        <v>361</v>
      </c>
      <c r="E326" t="s">
        <v>361</v>
      </c>
      <c r="F326">
        <f t="shared" ref="F326:F347" si="40">VLOOKUP(E326,R317:S725,2,FALSE)</f>
        <v>0.91139999999999999</v>
      </c>
      <c r="G326">
        <f t="shared" ref="G326:G347" si="41">VLOOKUP(E326,Y319:Z725,2,FALSE)</f>
        <v>0.90869999999999995</v>
      </c>
      <c r="H326" t="s">
        <v>361</v>
      </c>
      <c r="K326" t="s">
        <v>361</v>
      </c>
      <c r="L326">
        <v>0.8679</v>
      </c>
      <c r="M326" t="str">
        <f t="shared" si="38"/>
        <v/>
      </c>
      <c r="R326" t="s">
        <v>347</v>
      </c>
      <c r="S326">
        <v>0.8911</v>
      </c>
      <c r="V326" s="632" t="s">
        <v>68</v>
      </c>
      <c r="W326" s="212">
        <v>0.49559999999999998</v>
      </c>
      <c r="Y326" t="s">
        <v>350</v>
      </c>
      <c r="Z326">
        <v>0.35730000000000001</v>
      </c>
      <c r="AB326" s="632" t="s">
        <v>126</v>
      </c>
      <c r="AC326" s="212">
        <v>0.52790000000000004</v>
      </c>
    </row>
    <row r="327" spans="1:29" ht="15.75" thickBot="1">
      <c r="A327" t="str">
        <f t="shared" si="39"/>
        <v/>
      </c>
      <c r="B327" t="s">
        <v>362</v>
      </c>
      <c r="C327" t="s">
        <v>362</v>
      </c>
      <c r="E327" t="s">
        <v>362</v>
      </c>
      <c r="F327">
        <f t="shared" si="40"/>
        <v>0.80430000000000001</v>
      </c>
      <c r="G327">
        <f t="shared" si="41"/>
        <v>0.85529999999999995</v>
      </c>
      <c r="H327" t="s">
        <v>362</v>
      </c>
      <c r="K327" t="s">
        <v>362</v>
      </c>
      <c r="L327">
        <v>0.78700000000000003</v>
      </c>
      <c r="M327" t="str">
        <f t="shared" si="38"/>
        <v/>
      </c>
      <c r="R327" t="s">
        <v>348</v>
      </c>
      <c r="S327">
        <v>0.14480000000000001</v>
      </c>
      <c r="V327" s="633"/>
      <c r="W327" s="213">
        <v>160</v>
      </c>
      <c r="Y327" t="s">
        <v>351</v>
      </c>
      <c r="Z327">
        <v>0.88380000000000003</v>
      </c>
      <c r="AB327" s="633"/>
      <c r="AC327" s="213">
        <v>160</v>
      </c>
    </row>
    <row r="328" spans="1:29">
      <c r="A328" t="str">
        <f t="shared" si="39"/>
        <v/>
      </c>
      <c r="B328" t="s">
        <v>363</v>
      </c>
      <c r="C328" t="s">
        <v>363</v>
      </c>
      <c r="E328" t="s">
        <v>363</v>
      </c>
      <c r="F328">
        <f t="shared" si="40"/>
        <v>0.35249999999999998</v>
      </c>
      <c r="G328">
        <f t="shared" si="41"/>
        <v>0.68269999999999997</v>
      </c>
      <c r="H328" t="s">
        <v>363</v>
      </c>
      <c r="K328" t="s">
        <v>363</v>
      </c>
      <c r="L328">
        <v>0.51119999999999999</v>
      </c>
      <c r="M328" t="str">
        <f t="shared" si="38"/>
        <v/>
      </c>
      <c r="R328" t="s">
        <v>349</v>
      </c>
      <c r="S328">
        <v>0.2923</v>
      </c>
      <c r="V328" s="632" t="s">
        <v>161</v>
      </c>
      <c r="W328" s="212">
        <v>0.49540000000000001</v>
      </c>
      <c r="Y328" t="s">
        <v>352</v>
      </c>
      <c r="Z328">
        <v>0.91639999999999999</v>
      </c>
      <c r="AB328" s="632" t="s">
        <v>101</v>
      </c>
      <c r="AC328" s="212">
        <v>0.52329999999999999</v>
      </c>
    </row>
    <row r="329" spans="1:29" ht="15.75" thickBot="1">
      <c r="A329" t="str">
        <f t="shared" si="39"/>
        <v/>
      </c>
      <c r="B329" t="s">
        <v>364</v>
      </c>
      <c r="C329" t="s">
        <v>364</v>
      </c>
      <c r="E329" t="s">
        <v>364</v>
      </c>
      <c r="F329">
        <f t="shared" si="40"/>
        <v>0.40710000000000002</v>
      </c>
      <c r="G329">
        <f t="shared" si="41"/>
        <v>0.33700000000000002</v>
      </c>
      <c r="H329" t="s">
        <v>364</v>
      </c>
      <c r="K329" t="s">
        <v>364</v>
      </c>
      <c r="L329">
        <v>4.8800000000000003E-2</v>
      </c>
      <c r="M329" t="str">
        <f t="shared" si="38"/>
        <v/>
      </c>
      <c r="R329" t="s">
        <v>350</v>
      </c>
      <c r="S329">
        <v>0.1487</v>
      </c>
      <c r="V329" s="633"/>
      <c r="W329" s="213">
        <v>161</v>
      </c>
      <c r="Y329" t="s">
        <v>433</v>
      </c>
      <c r="Z329">
        <v>0.14149999999999999</v>
      </c>
      <c r="AB329" s="633"/>
      <c r="AC329" s="213">
        <v>161</v>
      </c>
    </row>
    <row r="330" spans="1:29">
      <c r="A330" t="str">
        <f t="shared" si="39"/>
        <v/>
      </c>
      <c r="B330" t="s">
        <v>365</v>
      </c>
      <c r="C330" t="s">
        <v>365</v>
      </c>
      <c r="E330" t="s">
        <v>365</v>
      </c>
      <c r="F330">
        <f t="shared" si="40"/>
        <v>0.53600000000000003</v>
      </c>
      <c r="G330">
        <f t="shared" si="41"/>
        <v>0.48849999999999999</v>
      </c>
      <c r="H330" t="s">
        <v>365</v>
      </c>
      <c r="K330" t="s">
        <v>365</v>
      </c>
      <c r="L330">
        <v>0.85570000000000002</v>
      </c>
      <c r="M330" t="str">
        <f t="shared" si="38"/>
        <v/>
      </c>
      <c r="R330" t="s">
        <v>351</v>
      </c>
      <c r="S330">
        <v>0.79479999999999995</v>
      </c>
      <c r="V330" s="632" t="s">
        <v>295</v>
      </c>
      <c r="W330" s="212">
        <v>0.49380000000000002</v>
      </c>
      <c r="Y330" t="s">
        <v>353</v>
      </c>
      <c r="Z330">
        <v>0.42720000000000002</v>
      </c>
      <c r="AB330" s="12" t="s">
        <v>88</v>
      </c>
      <c r="AC330" s="212">
        <v>0.52039999999999997</v>
      </c>
    </row>
    <row r="331" spans="1:29" ht="15.75" thickBot="1">
      <c r="A331" t="str">
        <f t="shared" si="39"/>
        <v/>
      </c>
      <c r="B331" t="s">
        <v>366</v>
      </c>
      <c r="C331" t="s">
        <v>366</v>
      </c>
      <c r="E331" t="s">
        <v>366</v>
      </c>
      <c r="F331">
        <f t="shared" si="40"/>
        <v>0.45960000000000001</v>
      </c>
      <c r="G331">
        <f t="shared" si="41"/>
        <v>0.60389999999999999</v>
      </c>
      <c r="H331" t="s">
        <v>366</v>
      </c>
      <c r="K331" t="s">
        <v>366</v>
      </c>
      <c r="L331">
        <v>0.31830000000000003</v>
      </c>
      <c r="M331" t="str">
        <f t="shared" si="38"/>
        <v/>
      </c>
      <c r="R331" t="s">
        <v>352</v>
      </c>
      <c r="S331">
        <v>0.81130000000000002</v>
      </c>
      <c r="V331" s="633"/>
      <c r="W331" s="213">
        <v>162</v>
      </c>
      <c r="Y331" t="s">
        <v>354</v>
      </c>
      <c r="Z331">
        <v>0.69269999999999998</v>
      </c>
      <c r="AB331" s="13" t="s">
        <v>422</v>
      </c>
      <c r="AC331" s="213">
        <v>162</v>
      </c>
    </row>
    <row r="332" spans="1:29">
      <c r="A332" t="str">
        <f t="shared" si="39"/>
        <v/>
      </c>
      <c r="B332" t="s">
        <v>367</v>
      </c>
      <c r="C332" t="s">
        <v>367</v>
      </c>
      <c r="E332" t="s">
        <v>367</v>
      </c>
      <c r="F332">
        <f t="shared" si="40"/>
        <v>0.7107</v>
      </c>
      <c r="G332">
        <f t="shared" si="41"/>
        <v>0.79359999999999997</v>
      </c>
      <c r="H332" t="s">
        <v>367</v>
      </c>
      <c r="K332" t="s">
        <v>367</v>
      </c>
      <c r="L332">
        <v>0.73089999999999999</v>
      </c>
      <c r="M332" t="str">
        <f t="shared" si="38"/>
        <v/>
      </c>
      <c r="R332" t="s">
        <v>433</v>
      </c>
      <c r="S332">
        <v>0.17</v>
      </c>
      <c r="V332" s="632" t="s">
        <v>102</v>
      </c>
      <c r="W332" s="212">
        <v>0.4914</v>
      </c>
      <c r="Y332" t="s">
        <v>355</v>
      </c>
      <c r="Z332">
        <v>0.67949999999999999</v>
      </c>
      <c r="AB332" s="632" t="s">
        <v>378</v>
      </c>
      <c r="AC332" s="212">
        <v>0.51859999999999995</v>
      </c>
    </row>
    <row r="333" spans="1:29" ht="15.75" thickBot="1">
      <c r="A333" t="str">
        <f t="shared" si="39"/>
        <v/>
      </c>
      <c r="B333" t="s">
        <v>368</v>
      </c>
      <c r="C333" t="s">
        <v>368</v>
      </c>
      <c r="E333" t="s">
        <v>368</v>
      </c>
      <c r="F333">
        <f t="shared" si="40"/>
        <v>0.50580000000000003</v>
      </c>
      <c r="G333">
        <f t="shared" si="41"/>
        <v>0.68759999999999999</v>
      </c>
      <c r="H333" t="s">
        <v>368</v>
      </c>
      <c r="K333" t="s">
        <v>368</v>
      </c>
      <c r="L333">
        <v>0.57430000000000003</v>
      </c>
      <c r="M333" t="str">
        <f t="shared" si="38"/>
        <v/>
      </c>
      <c r="R333" t="s">
        <v>353</v>
      </c>
      <c r="S333">
        <v>0.43190000000000001</v>
      </c>
      <c r="V333" s="633"/>
      <c r="W333" s="213">
        <v>163</v>
      </c>
      <c r="Y333" t="s">
        <v>356</v>
      </c>
      <c r="Z333">
        <v>0.39929999999999999</v>
      </c>
      <c r="AB333" s="633"/>
      <c r="AC333" s="213">
        <v>163</v>
      </c>
    </row>
    <row r="334" spans="1:29">
      <c r="A334" t="str">
        <f t="shared" si="39"/>
        <v/>
      </c>
      <c r="B334" t="s">
        <v>369</v>
      </c>
      <c r="C334" t="s">
        <v>369</v>
      </c>
      <c r="E334" t="s">
        <v>369</v>
      </c>
      <c r="F334">
        <f t="shared" si="40"/>
        <v>0.89880000000000004</v>
      </c>
      <c r="G334">
        <f t="shared" si="41"/>
        <v>0.90359999999999996</v>
      </c>
      <c r="H334" t="s">
        <v>369</v>
      </c>
      <c r="K334" t="s">
        <v>369</v>
      </c>
      <c r="L334">
        <v>0.92769999999999997</v>
      </c>
      <c r="M334" t="str">
        <f t="shared" si="38"/>
        <v/>
      </c>
      <c r="R334" t="s">
        <v>354</v>
      </c>
      <c r="S334">
        <v>0.48670000000000002</v>
      </c>
      <c r="V334" s="632" t="s">
        <v>132</v>
      </c>
      <c r="W334" s="212">
        <v>0.49120000000000003</v>
      </c>
      <c r="Y334" t="s">
        <v>357</v>
      </c>
      <c r="Z334">
        <v>0.59630000000000005</v>
      </c>
      <c r="AB334" s="632" t="s">
        <v>113</v>
      </c>
      <c r="AC334" s="212">
        <v>0.50439999999999996</v>
      </c>
    </row>
    <row r="335" spans="1:29" ht="15.75" thickBot="1">
      <c r="A335" t="str">
        <f t="shared" si="39"/>
        <v/>
      </c>
      <c r="B335" t="s">
        <v>370</v>
      </c>
      <c r="C335" t="s">
        <v>370</v>
      </c>
      <c r="E335" t="s">
        <v>370</v>
      </c>
      <c r="F335">
        <f t="shared" si="40"/>
        <v>0.33029999999999998</v>
      </c>
      <c r="G335">
        <f t="shared" si="41"/>
        <v>0.28170000000000001</v>
      </c>
      <c r="H335" t="s">
        <v>370</v>
      </c>
      <c r="K335" t="s">
        <v>370</v>
      </c>
      <c r="L335">
        <v>0.42370000000000002</v>
      </c>
      <c r="M335" t="str">
        <f t="shared" si="38"/>
        <v/>
      </c>
      <c r="R335" t="s">
        <v>355</v>
      </c>
      <c r="S335">
        <v>0.33910000000000001</v>
      </c>
      <c r="V335" s="633"/>
      <c r="W335" s="213">
        <v>164</v>
      </c>
      <c r="Y335" t="s">
        <v>358</v>
      </c>
      <c r="Z335">
        <v>0.89129999999999998</v>
      </c>
      <c r="AB335" s="633"/>
      <c r="AC335" s="213">
        <v>164</v>
      </c>
    </row>
    <row r="336" spans="1:29">
      <c r="A336" t="str">
        <f t="shared" si="39"/>
        <v/>
      </c>
      <c r="B336" t="s">
        <v>371</v>
      </c>
      <c r="C336" t="s">
        <v>371</v>
      </c>
      <c r="E336" t="s">
        <v>371</v>
      </c>
      <c r="F336">
        <f t="shared" si="40"/>
        <v>0.24940000000000001</v>
      </c>
      <c r="G336">
        <f t="shared" si="41"/>
        <v>0.13689999999999999</v>
      </c>
      <c r="H336" t="s">
        <v>371</v>
      </c>
      <c r="K336" t="s">
        <v>371</v>
      </c>
      <c r="L336">
        <v>0.18690000000000001</v>
      </c>
      <c r="M336" t="str">
        <f t="shared" si="38"/>
        <v/>
      </c>
      <c r="R336" t="s">
        <v>356</v>
      </c>
      <c r="S336">
        <v>0.38340000000000002</v>
      </c>
      <c r="V336" s="632" t="s">
        <v>354</v>
      </c>
      <c r="W336" s="212">
        <v>0.48670000000000002</v>
      </c>
      <c r="Y336" t="s">
        <v>359</v>
      </c>
      <c r="Z336">
        <v>0.60409999999999997</v>
      </c>
      <c r="AB336" s="12" t="s">
        <v>139</v>
      </c>
      <c r="AC336" s="212">
        <v>0.50390000000000001</v>
      </c>
    </row>
    <row r="337" spans="1:29" ht="15.75" thickBot="1">
      <c r="A337" t="str">
        <f t="shared" si="39"/>
        <v/>
      </c>
      <c r="B337" t="s">
        <v>372</v>
      </c>
      <c r="C337" t="s">
        <v>372</v>
      </c>
      <c r="E337" t="s">
        <v>372</v>
      </c>
      <c r="F337">
        <f t="shared" si="40"/>
        <v>0.71679999999999999</v>
      </c>
      <c r="G337">
        <f t="shared" si="41"/>
        <v>0.69620000000000004</v>
      </c>
      <c r="H337" t="s">
        <v>372</v>
      </c>
      <c r="K337" t="s">
        <v>372</v>
      </c>
      <c r="L337">
        <v>0.71340000000000003</v>
      </c>
      <c r="M337" t="str">
        <f t="shared" si="38"/>
        <v/>
      </c>
      <c r="R337" t="s">
        <v>357</v>
      </c>
      <c r="S337">
        <v>0.74860000000000004</v>
      </c>
      <c r="V337" s="633"/>
      <c r="W337" s="213">
        <v>165</v>
      </c>
      <c r="Y337" t="s">
        <v>360</v>
      </c>
      <c r="Z337">
        <v>0.95469999999999999</v>
      </c>
      <c r="AB337" s="13" t="s">
        <v>426</v>
      </c>
      <c r="AC337" s="213">
        <v>165</v>
      </c>
    </row>
    <row r="338" spans="1:29">
      <c r="A338" t="str">
        <f t="shared" si="39"/>
        <v/>
      </c>
      <c r="B338" t="s">
        <v>373</v>
      </c>
      <c r="C338" t="s">
        <v>373</v>
      </c>
      <c r="E338" t="s">
        <v>373</v>
      </c>
      <c r="F338">
        <f t="shared" si="40"/>
        <v>0.253</v>
      </c>
      <c r="G338">
        <f t="shared" si="41"/>
        <v>0.31509999999999999</v>
      </c>
      <c r="H338" t="s">
        <v>373</v>
      </c>
      <c r="K338" t="s">
        <v>373</v>
      </c>
      <c r="L338">
        <v>0.29599999999999999</v>
      </c>
      <c r="M338" t="str">
        <f t="shared" si="38"/>
        <v/>
      </c>
      <c r="R338" t="s">
        <v>358</v>
      </c>
      <c r="S338">
        <v>0.79430000000000001</v>
      </c>
      <c r="V338" s="632" t="s">
        <v>241</v>
      </c>
      <c r="W338" s="212">
        <v>0.48409999999999997</v>
      </c>
      <c r="Y338" t="s">
        <v>361</v>
      </c>
      <c r="Z338">
        <v>0.90869999999999995</v>
      </c>
      <c r="AB338" s="632" t="s">
        <v>98</v>
      </c>
      <c r="AC338" s="212">
        <v>0.50190000000000001</v>
      </c>
    </row>
    <row r="339" spans="1:29" ht="15.75" thickBot="1">
      <c r="A339" t="str">
        <f t="shared" si="39"/>
        <v/>
      </c>
      <c r="B339" t="s">
        <v>374</v>
      </c>
      <c r="C339" t="s">
        <v>374</v>
      </c>
      <c r="E339" t="s">
        <v>374</v>
      </c>
      <c r="F339">
        <f t="shared" si="40"/>
        <v>0.76060000000000005</v>
      </c>
      <c r="G339">
        <f t="shared" si="41"/>
        <v>0.79510000000000003</v>
      </c>
      <c r="H339" t="s">
        <v>374</v>
      </c>
      <c r="K339" t="s">
        <v>374</v>
      </c>
      <c r="L339">
        <v>0.6855</v>
      </c>
      <c r="M339" t="str">
        <f t="shared" si="38"/>
        <v/>
      </c>
      <c r="R339" t="s">
        <v>359</v>
      </c>
      <c r="S339">
        <v>0.68559999999999999</v>
      </c>
      <c r="V339" s="633"/>
      <c r="W339" s="213">
        <v>166</v>
      </c>
      <c r="Y339" t="s">
        <v>362</v>
      </c>
      <c r="Z339">
        <v>0.85529999999999995</v>
      </c>
      <c r="AB339" s="633"/>
      <c r="AC339" s="213">
        <v>166</v>
      </c>
    </row>
    <row r="340" spans="1:29">
      <c r="A340" t="str">
        <f t="shared" si="39"/>
        <v/>
      </c>
      <c r="B340" t="s">
        <v>375</v>
      </c>
      <c r="C340" t="s">
        <v>375</v>
      </c>
      <c r="E340" t="s">
        <v>375</v>
      </c>
      <c r="F340">
        <f t="shared" si="40"/>
        <v>0.3216</v>
      </c>
      <c r="G340">
        <f t="shared" si="41"/>
        <v>3.7699999999999997E-2</v>
      </c>
      <c r="H340" t="s">
        <v>375</v>
      </c>
      <c r="K340" t="s">
        <v>375</v>
      </c>
      <c r="L340">
        <v>0.20930000000000001</v>
      </c>
      <c r="M340" t="str">
        <f t="shared" si="38"/>
        <v/>
      </c>
      <c r="R340" t="s">
        <v>360</v>
      </c>
      <c r="S340">
        <v>0.85350000000000004</v>
      </c>
      <c r="V340" s="632" t="s">
        <v>142</v>
      </c>
      <c r="W340" s="212">
        <v>0.48199999999999998</v>
      </c>
      <c r="Y340" t="s">
        <v>363</v>
      </c>
      <c r="Z340">
        <v>0.68269999999999997</v>
      </c>
      <c r="AB340" s="632" t="s">
        <v>142</v>
      </c>
      <c r="AC340" s="212">
        <v>0.50119999999999998</v>
      </c>
    </row>
    <row r="341" spans="1:29" ht="15.75" thickBot="1">
      <c r="A341" t="str">
        <f t="shared" si="39"/>
        <v/>
      </c>
      <c r="B341" t="s">
        <v>376</v>
      </c>
      <c r="C341" t="s">
        <v>376</v>
      </c>
      <c r="E341" t="s">
        <v>376</v>
      </c>
      <c r="F341">
        <f t="shared" si="40"/>
        <v>0.64249999999999996</v>
      </c>
      <c r="G341">
        <f t="shared" si="41"/>
        <v>0.81</v>
      </c>
      <c r="H341" t="s">
        <v>376</v>
      </c>
      <c r="K341" t="s">
        <v>376</v>
      </c>
      <c r="L341">
        <v>0.82609999999999995</v>
      </c>
      <c r="M341" t="str">
        <f t="shared" si="38"/>
        <v/>
      </c>
      <c r="R341" t="s">
        <v>361</v>
      </c>
      <c r="S341">
        <v>0.91139999999999999</v>
      </c>
      <c r="V341" s="633"/>
      <c r="W341" s="213">
        <v>167</v>
      </c>
      <c r="Y341" t="s">
        <v>364</v>
      </c>
      <c r="Z341">
        <v>0.33700000000000002</v>
      </c>
      <c r="AB341" s="633"/>
      <c r="AC341" s="213">
        <v>167</v>
      </c>
    </row>
    <row r="342" spans="1:29">
      <c r="A342" t="str">
        <f t="shared" si="39"/>
        <v/>
      </c>
      <c r="B342" t="s">
        <v>377</v>
      </c>
      <c r="C342" t="s">
        <v>377</v>
      </c>
      <c r="E342" t="s">
        <v>377</v>
      </c>
      <c r="F342">
        <f t="shared" si="40"/>
        <v>0.88870000000000005</v>
      </c>
      <c r="G342">
        <f t="shared" si="41"/>
        <v>0.93859999999999999</v>
      </c>
      <c r="H342" t="s">
        <v>377</v>
      </c>
      <c r="K342" t="s">
        <v>377</v>
      </c>
      <c r="L342">
        <v>0.97450000000000003</v>
      </c>
      <c r="M342" t="str">
        <f t="shared" si="38"/>
        <v/>
      </c>
      <c r="R342" t="s">
        <v>362</v>
      </c>
      <c r="S342">
        <v>0.80430000000000001</v>
      </c>
      <c r="V342" s="632" t="s">
        <v>297</v>
      </c>
      <c r="W342" s="212">
        <v>0.47820000000000001</v>
      </c>
      <c r="Y342" t="s">
        <v>365</v>
      </c>
      <c r="Z342">
        <v>0.48849999999999999</v>
      </c>
      <c r="AB342" s="632" t="s">
        <v>198</v>
      </c>
      <c r="AC342" s="212">
        <v>0.50009999999999999</v>
      </c>
    </row>
    <row r="343" spans="1:29" ht="15.75" thickBot="1">
      <c r="A343" t="str">
        <f t="shared" si="39"/>
        <v/>
      </c>
      <c r="B343" t="s">
        <v>378</v>
      </c>
      <c r="C343" t="s">
        <v>378</v>
      </c>
      <c r="E343" t="s">
        <v>378</v>
      </c>
      <c r="F343">
        <f t="shared" si="40"/>
        <v>0.59919999999999995</v>
      </c>
      <c r="G343">
        <f t="shared" si="41"/>
        <v>0.51859999999999995</v>
      </c>
      <c r="H343" t="s">
        <v>378</v>
      </c>
      <c r="K343" t="s">
        <v>378</v>
      </c>
      <c r="L343">
        <v>0.50660000000000005</v>
      </c>
      <c r="M343" t="str">
        <f t="shared" si="38"/>
        <v/>
      </c>
      <c r="R343" t="s">
        <v>363</v>
      </c>
      <c r="S343">
        <v>0.35249999999999998</v>
      </c>
      <c r="V343" s="633"/>
      <c r="W343" s="213">
        <v>168</v>
      </c>
      <c r="Y343" t="s">
        <v>366</v>
      </c>
      <c r="Z343">
        <v>0.60389999999999999</v>
      </c>
      <c r="AB343" s="633"/>
      <c r="AC343" s="213">
        <v>168</v>
      </c>
    </row>
    <row r="344" spans="1:29">
      <c r="A344" t="str">
        <f t="shared" si="39"/>
        <v/>
      </c>
      <c r="B344" t="s">
        <v>379</v>
      </c>
      <c r="C344" t="s">
        <v>379</v>
      </c>
      <c r="E344" t="s">
        <v>379</v>
      </c>
      <c r="F344">
        <f t="shared" si="40"/>
        <v>0.86839999999999995</v>
      </c>
      <c r="G344">
        <f t="shared" si="41"/>
        <v>0.72240000000000004</v>
      </c>
      <c r="H344" t="s">
        <v>379</v>
      </c>
      <c r="K344" t="s">
        <v>379</v>
      </c>
      <c r="L344">
        <v>0.92720000000000002</v>
      </c>
      <c r="M344" t="str">
        <f t="shared" si="38"/>
        <v/>
      </c>
      <c r="R344" t="s">
        <v>364</v>
      </c>
      <c r="S344">
        <v>0.40710000000000002</v>
      </c>
      <c r="V344" s="632" t="s">
        <v>64</v>
      </c>
      <c r="W344" s="212">
        <v>0.46879999999999999</v>
      </c>
      <c r="Y344" t="s">
        <v>367</v>
      </c>
      <c r="Z344">
        <v>0.79359999999999997</v>
      </c>
      <c r="AB344" s="632" t="s">
        <v>107</v>
      </c>
      <c r="AC344" s="212">
        <v>0.4904</v>
      </c>
    </row>
    <row r="345" spans="1:29" ht="15.75" thickBot="1">
      <c r="A345" t="str">
        <f t="shared" si="39"/>
        <v/>
      </c>
      <c r="B345" t="s">
        <v>380</v>
      </c>
      <c r="C345" t="s">
        <v>380</v>
      </c>
      <c r="E345" t="s">
        <v>380</v>
      </c>
      <c r="F345">
        <f t="shared" si="40"/>
        <v>0.52259999999999995</v>
      </c>
      <c r="G345">
        <f t="shared" si="41"/>
        <v>0.47399999999999998</v>
      </c>
      <c r="H345" t="s">
        <v>380</v>
      </c>
      <c r="K345" t="s">
        <v>380</v>
      </c>
      <c r="L345">
        <v>0.52880000000000005</v>
      </c>
      <c r="M345" t="str">
        <f t="shared" si="38"/>
        <v/>
      </c>
      <c r="R345" t="s">
        <v>365</v>
      </c>
      <c r="S345">
        <v>0.53600000000000003</v>
      </c>
      <c r="V345" s="633"/>
      <c r="W345" s="213">
        <v>169</v>
      </c>
      <c r="Y345" t="s">
        <v>368</v>
      </c>
      <c r="Z345">
        <v>0.68759999999999999</v>
      </c>
      <c r="AB345" s="633"/>
      <c r="AC345" s="213">
        <v>169</v>
      </c>
    </row>
    <row r="346" spans="1:29">
      <c r="A346" t="str">
        <f t="shared" si="39"/>
        <v/>
      </c>
      <c r="B346" t="s">
        <v>381</v>
      </c>
      <c r="C346" t="s">
        <v>381</v>
      </c>
      <c r="E346" t="s">
        <v>381</v>
      </c>
      <c r="F346">
        <f t="shared" si="40"/>
        <v>0.70450000000000002</v>
      </c>
      <c r="G346">
        <f t="shared" si="41"/>
        <v>0.85929999999999995</v>
      </c>
      <c r="H346" t="s">
        <v>381</v>
      </c>
      <c r="K346" t="s">
        <v>381</v>
      </c>
      <c r="L346">
        <v>0.90490000000000004</v>
      </c>
      <c r="M346" t="str">
        <f t="shared" si="38"/>
        <v/>
      </c>
      <c r="R346" t="s">
        <v>366</v>
      </c>
      <c r="S346">
        <v>0.45960000000000001</v>
      </c>
      <c r="V346" s="632" t="s">
        <v>127</v>
      </c>
      <c r="W346" s="212">
        <v>0.46410000000000001</v>
      </c>
      <c r="Y346" t="s">
        <v>369</v>
      </c>
      <c r="Z346">
        <v>0.90359999999999996</v>
      </c>
      <c r="AB346" s="632" t="s">
        <v>217</v>
      </c>
      <c r="AC346" s="212">
        <v>0.49020000000000002</v>
      </c>
    </row>
    <row r="347" spans="1:29" ht="15.75" thickBot="1">
      <c r="A347" t="str">
        <f t="shared" si="39"/>
        <v/>
      </c>
      <c r="B347" t="s">
        <v>382</v>
      </c>
      <c r="C347" t="s">
        <v>382</v>
      </c>
      <c r="E347" t="s">
        <v>382</v>
      </c>
      <c r="F347">
        <f t="shared" si="40"/>
        <v>0.27579999999999999</v>
      </c>
      <c r="G347">
        <f t="shared" si="41"/>
        <v>0.3513</v>
      </c>
      <c r="H347" t="s">
        <v>382</v>
      </c>
      <c r="K347" t="s">
        <v>382</v>
      </c>
      <c r="L347">
        <v>0.39550000000000002</v>
      </c>
      <c r="M347" t="str">
        <f t="shared" si="38"/>
        <v/>
      </c>
      <c r="R347" t="s">
        <v>367</v>
      </c>
      <c r="S347">
        <v>0.7107</v>
      </c>
      <c r="V347" s="633"/>
      <c r="W347" s="213">
        <v>170</v>
      </c>
      <c r="Y347" t="s">
        <v>370</v>
      </c>
      <c r="Z347">
        <v>0.28170000000000001</v>
      </c>
      <c r="AB347" s="633"/>
      <c r="AC347" s="213">
        <v>170</v>
      </c>
    </row>
    <row r="348" spans="1:29">
      <c r="A348" t="str">
        <f t="shared" ref="A348:A357" si="42">IF(B347=E347,"","CHECK")</f>
        <v/>
      </c>
      <c r="M348" t="str">
        <f t="shared" ref="M348:M356" si="43">IF(K339=E344,"","BAD")</f>
        <v>BAD</v>
      </c>
      <c r="R348" t="s">
        <v>368</v>
      </c>
      <c r="S348">
        <v>0.50580000000000003</v>
      </c>
      <c r="V348" s="632" t="s">
        <v>140</v>
      </c>
      <c r="W348" s="212">
        <v>0.46250000000000002</v>
      </c>
      <c r="Y348" t="s">
        <v>371</v>
      </c>
      <c r="Z348">
        <v>0.13689999999999999</v>
      </c>
      <c r="AB348" s="632" t="s">
        <v>346</v>
      </c>
      <c r="AC348" s="212">
        <v>0.48880000000000001</v>
      </c>
    </row>
    <row r="349" spans="1:29" ht="15.75" thickBot="1">
      <c r="A349" t="str">
        <f t="shared" si="42"/>
        <v/>
      </c>
      <c r="K349" t="s">
        <v>450</v>
      </c>
      <c r="M349" t="str">
        <f t="shared" si="43"/>
        <v>BAD</v>
      </c>
      <c r="R349" t="s">
        <v>369</v>
      </c>
      <c r="S349">
        <v>0.89880000000000004</v>
      </c>
      <c r="V349" s="633"/>
      <c r="W349" s="213">
        <v>171</v>
      </c>
      <c r="Y349" t="s">
        <v>372</v>
      </c>
      <c r="Z349">
        <v>0.69620000000000004</v>
      </c>
      <c r="AB349" s="633"/>
      <c r="AC349" s="213">
        <v>171</v>
      </c>
    </row>
    <row r="350" spans="1:29">
      <c r="A350" t="str">
        <f t="shared" si="42"/>
        <v/>
      </c>
      <c r="M350" t="str">
        <f t="shared" si="43"/>
        <v>BAD</v>
      </c>
      <c r="R350" t="s">
        <v>370</v>
      </c>
      <c r="S350">
        <v>0.33029999999999998</v>
      </c>
      <c r="V350" s="632" t="s">
        <v>251</v>
      </c>
      <c r="W350" s="212">
        <v>0.46029999999999999</v>
      </c>
      <c r="Y350" t="s">
        <v>373</v>
      </c>
      <c r="Z350">
        <v>0.31509999999999999</v>
      </c>
      <c r="AB350" s="632" t="s">
        <v>365</v>
      </c>
      <c r="AC350" s="212">
        <v>0.48849999999999999</v>
      </c>
    </row>
    <row r="351" spans="1:29" ht="15.75" thickBot="1">
      <c r="A351" t="str">
        <f t="shared" si="42"/>
        <v/>
      </c>
      <c r="M351" t="str">
        <f t="shared" si="43"/>
        <v>BAD</v>
      </c>
      <c r="R351" t="s">
        <v>371</v>
      </c>
      <c r="S351">
        <v>0.24940000000000001</v>
      </c>
      <c r="V351" s="633"/>
      <c r="W351" s="213">
        <v>172</v>
      </c>
      <c r="Y351" t="s">
        <v>374</v>
      </c>
      <c r="Z351">
        <v>0.79510000000000003</v>
      </c>
      <c r="AB351" s="633"/>
      <c r="AC351" s="213">
        <v>172</v>
      </c>
    </row>
    <row r="352" spans="1:29">
      <c r="A352" t="str">
        <f t="shared" si="42"/>
        <v/>
      </c>
      <c r="M352" t="str">
        <f t="shared" si="43"/>
        <v>BAD</v>
      </c>
      <c r="R352" t="s">
        <v>372</v>
      </c>
      <c r="S352">
        <v>0.71679999999999999</v>
      </c>
      <c r="V352" s="12" t="s">
        <v>88</v>
      </c>
      <c r="W352" s="212">
        <v>0.4602</v>
      </c>
      <c r="Y352" t="s">
        <v>375</v>
      </c>
      <c r="Z352">
        <v>3.7699999999999997E-2</v>
      </c>
      <c r="AB352" s="632" t="s">
        <v>124</v>
      </c>
      <c r="AC352" s="212">
        <v>0.4829</v>
      </c>
    </row>
    <row r="353" spans="1:29" ht="15.75" thickBot="1">
      <c r="A353" t="str">
        <f t="shared" si="42"/>
        <v/>
      </c>
      <c r="M353" t="str">
        <f t="shared" si="43"/>
        <v>BAD</v>
      </c>
      <c r="R353" t="s">
        <v>373</v>
      </c>
      <c r="S353">
        <v>0.253</v>
      </c>
      <c r="V353" s="13" t="s">
        <v>422</v>
      </c>
      <c r="W353" s="213">
        <v>173</v>
      </c>
      <c r="Y353" t="s">
        <v>376</v>
      </c>
      <c r="Z353">
        <v>0.81</v>
      </c>
      <c r="AB353" s="633"/>
      <c r="AC353" s="213">
        <v>173</v>
      </c>
    </row>
    <row r="354" spans="1:29">
      <c r="A354" t="str">
        <f t="shared" si="42"/>
        <v/>
      </c>
      <c r="M354" t="str">
        <f t="shared" si="43"/>
        <v>BAD</v>
      </c>
      <c r="R354" t="s">
        <v>374</v>
      </c>
      <c r="S354">
        <v>0.76060000000000005</v>
      </c>
      <c r="V354" s="632" t="s">
        <v>43</v>
      </c>
      <c r="W354" s="212">
        <v>0.45979999999999999</v>
      </c>
      <c r="Y354" t="s">
        <v>377</v>
      </c>
      <c r="Z354">
        <v>0.93859999999999999</v>
      </c>
      <c r="AB354" s="632" t="s">
        <v>61</v>
      </c>
      <c r="AC354" s="212">
        <v>0.4778</v>
      </c>
    </row>
    <row r="355" spans="1:29" ht="15.75" thickBot="1">
      <c r="A355" t="str">
        <f t="shared" si="42"/>
        <v/>
      </c>
      <c r="M355" t="str">
        <f t="shared" si="43"/>
        <v>BAD</v>
      </c>
      <c r="R355" t="s">
        <v>375</v>
      </c>
      <c r="S355">
        <v>0.3216</v>
      </c>
      <c r="V355" s="633"/>
      <c r="W355" s="213">
        <v>174</v>
      </c>
      <c r="Y355" t="s">
        <v>378</v>
      </c>
      <c r="Z355">
        <v>0.51859999999999995</v>
      </c>
      <c r="AB355" s="633"/>
      <c r="AC355" s="213">
        <v>174</v>
      </c>
    </row>
    <row r="356" spans="1:29">
      <c r="A356" t="str">
        <f t="shared" si="42"/>
        <v/>
      </c>
      <c r="M356" t="str">
        <f t="shared" si="43"/>
        <v>BAD</v>
      </c>
      <c r="R356" t="s">
        <v>376</v>
      </c>
      <c r="S356">
        <v>0.64249999999999996</v>
      </c>
      <c r="V356" s="632" t="s">
        <v>366</v>
      </c>
      <c r="W356" s="212">
        <v>0.45960000000000001</v>
      </c>
      <c r="Y356" t="s">
        <v>379</v>
      </c>
      <c r="Z356">
        <v>0.72240000000000004</v>
      </c>
      <c r="AB356" s="632" t="s">
        <v>164</v>
      </c>
      <c r="AC356" s="212">
        <v>0.47520000000000001</v>
      </c>
    </row>
    <row r="357" spans="1:29" ht="15.75" thickBot="1">
      <c r="A357" t="str">
        <f t="shared" si="42"/>
        <v/>
      </c>
      <c r="R357" t="s">
        <v>377</v>
      </c>
      <c r="S357">
        <v>0.88870000000000005</v>
      </c>
      <c r="V357" s="633"/>
      <c r="W357" s="213">
        <v>175</v>
      </c>
      <c r="Y357" t="s">
        <v>380</v>
      </c>
      <c r="Z357">
        <v>0.47399999999999998</v>
      </c>
      <c r="AB357" s="633"/>
      <c r="AC357" s="213">
        <v>175</v>
      </c>
    </row>
    <row r="358" spans="1:29" ht="15.75" thickBot="1">
      <c r="R358" t="s">
        <v>378</v>
      </c>
      <c r="S358">
        <v>0.59919999999999995</v>
      </c>
      <c r="V358" s="10" t="s">
        <v>23</v>
      </c>
      <c r="W358" s="11" t="s">
        <v>383</v>
      </c>
      <c r="Y358" t="s">
        <v>381</v>
      </c>
      <c r="Z358">
        <v>0.85929999999999995</v>
      </c>
      <c r="AB358" s="10" t="s">
        <v>23</v>
      </c>
      <c r="AC358" s="11" t="s">
        <v>383</v>
      </c>
    </row>
    <row r="359" spans="1:29">
      <c r="R359" t="s">
        <v>379</v>
      </c>
      <c r="S359">
        <v>0.86839999999999995</v>
      </c>
      <c r="V359" s="632" t="s">
        <v>126</v>
      </c>
      <c r="W359" s="212">
        <v>0.4587</v>
      </c>
      <c r="Y359" t="s">
        <v>382</v>
      </c>
      <c r="Z359">
        <v>0.3513</v>
      </c>
      <c r="AB359" s="632" t="s">
        <v>380</v>
      </c>
      <c r="AC359" s="212">
        <v>0.47399999999999998</v>
      </c>
    </row>
    <row r="360" spans="1:29" ht="15.75" thickBot="1">
      <c r="R360" t="s">
        <v>380</v>
      </c>
      <c r="S360">
        <v>0.52259999999999995</v>
      </c>
      <c r="V360" s="633"/>
      <c r="W360" s="213">
        <v>176</v>
      </c>
      <c r="Z360">
        <v>19</v>
      </c>
      <c r="AB360" s="633"/>
      <c r="AC360" s="213">
        <v>176</v>
      </c>
    </row>
    <row r="361" spans="1:29">
      <c r="R361" t="s">
        <v>381</v>
      </c>
      <c r="S361">
        <v>0.70450000000000002</v>
      </c>
      <c r="V361" s="12" t="s">
        <v>323</v>
      </c>
      <c r="W361" s="212">
        <v>0.45779999999999998</v>
      </c>
      <c r="Z361">
        <v>31</v>
      </c>
      <c r="AB361" s="632" t="s">
        <v>54</v>
      </c>
      <c r="AC361" s="212">
        <v>0.47260000000000002</v>
      </c>
    </row>
    <row r="362" spans="1:29" ht="15.75" thickBot="1">
      <c r="R362" t="s">
        <v>382</v>
      </c>
      <c r="S362">
        <v>0.27579999999999999</v>
      </c>
      <c r="V362" s="13" t="s">
        <v>426</v>
      </c>
      <c r="W362" s="213">
        <v>177</v>
      </c>
      <c r="Z362">
        <v>36</v>
      </c>
      <c r="AB362" s="633"/>
      <c r="AC362" s="213">
        <v>177</v>
      </c>
    </row>
    <row r="363" spans="1:29">
      <c r="S363">
        <v>16</v>
      </c>
      <c r="V363" s="632" t="s">
        <v>255</v>
      </c>
      <c r="W363" s="212">
        <v>0.44969999999999999</v>
      </c>
      <c r="Z363">
        <v>38</v>
      </c>
      <c r="AB363" s="632" t="s">
        <v>177</v>
      </c>
      <c r="AC363" s="212">
        <v>0.46689999999999998</v>
      </c>
    </row>
    <row r="364" spans="1:29" ht="15.75" thickBot="1">
      <c r="S364">
        <v>19</v>
      </c>
      <c r="V364" s="633"/>
      <c r="W364" s="213">
        <v>178</v>
      </c>
      <c r="Z364">
        <v>39</v>
      </c>
      <c r="AB364" s="633"/>
      <c r="AC364" s="213">
        <v>178</v>
      </c>
    </row>
    <row r="365" spans="1:29">
      <c r="S365">
        <v>23</v>
      </c>
      <c r="V365" s="632" t="s">
        <v>428</v>
      </c>
      <c r="W365" s="212">
        <v>0.44969999999999999</v>
      </c>
      <c r="Z365">
        <v>40</v>
      </c>
      <c r="AB365" s="12" t="s">
        <v>155</v>
      </c>
      <c r="AC365" s="212">
        <v>0.46589999999999998</v>
      </c>
    </row>
    <row r="366" spans="1:29" ht="15.75" thickBot="1">
      <c r="S366">
        <v>30</v>
      </c>
      <c r="V366" s="633"/>
      <c r="W366" s="213">
        <v>179</v>
      </c>
      <c r="Z366">
        <v>43</v>
      </c>
      <c r="AB366" s="13" t="s">
        <v>422</v>
      </c>
      <c r="AC366" s="213">
        <v>179</v>
      </c>
    </row>
    <row r="367" spans="1:29">
      <c r="S367">
        <v>34</v>
      </c>
      <c r="V367" s="632" t="s">
        <v>210</v>
      </c>
      <c r="W367" s="212">
        <v>0.44940000000000002</v>
      </c>
      <c r="Z367">
        <v>48</v>
      </c>
      <c r="AB367" s="632" t="s">
        <v>241</v>
      </c>
      <c r="AC367" s="212">
        <v>0.46589999999999998</v>
      </c>
    </row>
    <row r="368" spans="1:29" ht="15.75" thickBot="1">
      <c r="S368">
        <v>36</v>
      </c>
      <c r="V368" s="633"/>
      <c r="W368" s="213">
        <v>180</v>
      </c>
      <c r="Z368">
        <v>49</v>
      </c>
      <c r="AB368" s="633"/>
      <c r="AC368" s="213">
        <v>180</v>
      </c>
    </row>
    <row r="369" spans="19:29">
      <c r="S369">
        <v>42</v>
      </c>
      <c r="V369" s="632" t="s">
        <v>184</v>
      </c>
      <c r="W369" s="212">
        <v>0.44679999999999997</v>
      </c>
      <c r="Z369">
        <v>52</v>
      </c>
      <c r="AB369" s="632" t="s">
        <v>341</v>
      </c>
      <c r="AC369" s="212">
        <v>0.46500000000000002</v>
      </c>
    </row>
    <row r="370" spans="19:29" ht="15.75" thickBot="1">
      <c r="S370">
        <v>43</v>
      </c>
      <c r="V370" s="633"/>
      <c r="W370" s="213">
        <v>181</v>
      </c>
      <c r="Z370">
        <v>53</v>
      </c>
      <c r="AB370" s="633"/>
      <c r="AC370" s="213">
        <v>181</v>
      </c>
    </row>
    <row r="371" spans="19:29">
      <c r="S371">
        <v>46</v>
      </c>
      <c r="V371" s="632" t="s">
        <v>301</v>
      </c>
      <c r="W371" s="212">
        <v>0.44590000000000002</v>
      </c>
      <c r="Z371">
        <v>54</v>
      </c>
      <c r="AB371" s="632" t="s">
        <v>276</v>
      </c>
      <c r="AC371" s="212">
        <v>0.46450000000000002</v>
      </c>
    </row>
    <row r="372" spans="19:29" ht="15.75" thickBot="1">
      <c r="S372">
        <v>47</v>
      </c>
      <c r="V372" s="633"/>
      <c r="W372" s="213">
        <v>182</v>
      </c>
      <c r="Z372">
        <v>55</v>
      </c>
      <c r="AB372" s="633"/>
      <c r="AC372" s="213">
        <v>182</v>
      </c>
    </row>
    <row r="373" spans="19:29">
      <c r="S373">
        <v>49</v>
      </c>
      <c r="V373" s="632" t="s">
        <v>62</v>
      </c>
      <c r="W373" s="212">
        <v>0.43919999999999998</v>
      </c>
      <c r="Z373">
        <v>58</v>
      </c>
      <c r="AB373" s="632" t="s">
        <v>77</v>
      </c>
      <c r="AC373" s="212">
        <v>0.46400000000000002</v>
      </c>
    </row>
    <row r="374" spans="19:29" ht="15.75" thickBot="1">
      <c r="S374">
        <v>51</v>
      </c>
      <c r="V374" s="633"/>
      <c r="W374" s="213">
        <v>183</v>
      </c>
      <c r="Z374">
        <v>60</v>
      </c>
      <c r="AB374" s="633"/>
      <c r="AC374" s="213">
        <v>183</v>
      </c>
    </row>
    <row r="375" spans="19:29">
      <c r="S375">
        <v>52</v>
      </c>
      <c r="V375" s="632" t="s">
        <v>107</v>
      </c>
      <c r="W375" s="212">
        <v>0.43480000000000002</v>
      </c>
      <c r="Z375">
        <v>63</v>
      </c>
      <c r="AB375" s="632" t="s">
        <v>324</v>
      </c>
      <c r="AC375" s="212">
        <v>0.46239999999999998</v>
      </c>
    </row>
    <row r="376" spans="19:29" ht="15.75" thickBot="1">
      <c r="S376">
        <v>54</v>
      </c>
      <c r="V376" s="633"/>
      <c r="W376" s="213">
        <v>184</v>
      </c>
      <c r="Z376">
        <v>64</v>
      </c>
      <c r="AB376" s="633"/>
      <c r="AC376" s="213">
        <v>184</v>
      </c>
    </row>
    <row r="377" spans="19:29">
      <c r="S377">
        <v>56</v>
      </c>
      <c r="V377" s="632" t="s">
        <v>353</v>
      </c>
      <c r="W377" s="212">
        <v>0.43190000000000001</v>
      </c>
      <c r="Z377">
        <v>65</v>
      </c>
      <c r="AB377" s="632" t="s">
        <v>330</v>
      </c>
      <c r="AC377" s="212">
        <v>0.46100000000000002</v>
      </c>
    </row>
    <row r="378" spans="19:29" ht="15.75" thickBot="1">
      <c r="S378">
        <v>58</v>
      </c>
      <c r="V378" s="633"/>
      <c r="W378" s="213">
        <v>185</v>
      </c>
      <c r="Z378">
        <v>66</v>
      </c>
      <c r="AB378" s="633"/>
      <c r="AC378" s="213">
        <v>185</v>
      </c>
    </row>
    <row r="379" spans="19:29">
      <c r="S379">
        <v>59</v>
      </c>
      <c r="V379" s="632" t="s">
        <v>76</v>
      </c>
      <c r="W379" s="212">
        <v>0.43190000000000001</v>
      </c>
      <c r="Z379">
        <v>68</v>
      </c>
      <c r="AB379" s="632" t="s">
        <v>297</v>
      </c>
      <c r="AC379" s="212">
        <v>0.45850000000000002</v>
      </c>
    </row>
    <row r="380" spans="19:29" ht="15.75" thickBot="1">
      <c r="S380">
        <v>60</v>
      </c>
      <c r="V380" s="633"/>
      <c r="W380" s="213">
        <v>186</v>
      </c>
      <c r="Z380">
        <v>70</v>
      </c>
      <c r="AB380" s="633"/>
      <c r="AC380" s="213">
        <v>186</v>
      </c>
    </row>
    <row r="381" spans="19:29">
      <c r="S381">
        <v>61</v>
      </c>
      <c r="V381" s="632" t="s">
        <v>321</v>
      </c>
      <c r="W381" s="212">
        <v>0.43180000000000002</v>
      </c>
      <c r="Z381">
        <v>71</v>
      </c>
      <c r="AB381" s="632" t="s">
        <v>110</v>
      </c>
      <c r="AC381" s="212">
        <v>0.4577</v>
      </c>
    </row>
    <row r="382" spans="19:29" ht="15.75" thickBot="1">
      <c r="S382">
        <v>65</v>
      </c>
      <c r="V382" s="633"/>
      <c r="W382" s="213">
        <v>187</v>
      </c>
      <c r="Z382">
        <v>72</v>
      </c>
      <c r="AB382" s="633"/>
      <c r="AC382" s="213">
        <v>187</v>
      </c>
    </row>
    <row r="383" spans="19:29">
      <c r="S383">
        <v>70</v>
      </c>
      <c r="V383" s="12" t="s">
        <v>228</v>
      </c>
      <c r="W383" s="212">
        <v>0.43020000000000003</v>
      </c>
      <c r="Z383">
        <v>73</v>
      </c>
      <c r="AB383" s="632" t="s">
        <v>102</v>
      </c>
      <c r="AC383" s="212">
        <v>0.45639999999999997</v>
      </c>
    </row>
    <row r="384" spans="19:29" ht="15.75" thickBot="1">
      <c r="S384">
        <v>72</v>
      </c>
      <c r="V384" s="13" t="s">
        <v>426</v>
      </c>
      <c r="W384" s="213">
        <v>188</v>
      </c>
      <c r="Z384">
        <v>74</v>
      </c>
      <c r="AB384" s="633"/>
      <c r="AC384" s="213">
        <v>188</v>
      </c>
    </row>
    <row r="385" spans="19:29">
      <c r="S385">
        <v>74</v>
      </c>
      <c r="V385" s="632" t="s">
        <v>89</v>
      </c>
      <c r="W385" s="212">
        <v>0.42899999999999999</v>
      </c>
      <c r="Z385">
        <v>75</v>
      </c>
      <c r="AB385" s="632" t="s">
        <v>84</v>
      </c>
      <c r="AC385" s="212">
        <v>0.45450000000000002</v>
      </c>
    </row>
    <row r="386" spans="19:29" ht="15.75" thickBot="1">
      <c r="S386">
        <v>75</v>
      </c>
      <c r="V386" s="633"/>
      <c r="W386" s="213">
        <v>189</v>
      </c>
      <c r="Z386">
        <v>78</v>
      </c>
      <c r="AB386" s="633"/>
      <c r="AC386" s="213">
        <v>189</v>
      </c>
    </row>
    <row r="387" spans="19:29">
      <c r="S387">
        <v>76</v>
      </c>
      <c r="V387" s="632" t="s">
        <v>309</v>
      </c>
      <c r="W387" s="212">
        <v>0.42580000000000001</v>
      </c>
      <c r="Z387">
        <v>79</v>
      </c>
      <c r="AB387" s="12" t="s">
        <v>252</v>
      </c>
      <c r="AC387" s="212">
        <v>0.44379999999999997</v>
      </c>
    </row>
    <row r="388" spans="19:29" ht="15.75" thickBot="1">
      <c r="S388">
        <v>78</v>
      </c>
      <c r="V388" s="633"/>
      <c r="W388" s="213">
        <v>190</v>
      </c>
      <c r="Z388">
        <v>80</v>
      </c>
      <c r="AB388" s="13" t="s">
        <v>427</v>
      </c>
      <c r="AC388" s="213">
        <v>190</v>
      </c>
    </row>
    <row r="389" spans="19:29">
      <c r="S389">
        <v>79</v>
      </c>
      <c r="V389" s="632" t="s">
        <v>215</v>
      </c>
      <c r="W389" s="212">
        <v>0.41539999999999999</v>
      </c>
      <c r="Z389">
        <v>82</v>
      </c>
      <c r="AB389" s="632" t="s">
        <v>336</v>
      </c>
      <c r="AC389" s="212">
        <v>0.43269999999999997</v>
      </c>
    </row>
    <row r="390" spans="19:29" ht="15.75" thickBot="1">
      <c r="S390">
        <v>81</v>
      </c>
      <c r="V390" s="633"/>
      <c r="W390" s="213">
        <v>191</v>
      </c>
      <c r="Z390">
        <v>83</v>
      </c>
      <c r="AB390" s="633"/>
      <c r="AC390" s="213">
        <v>191</v>
      </c>
    </row>
    <row r="391" spans="19:29">
      <c r="S391">
        <v>82</v>
      </c>
      <c r="V391" s="632" t="s">
        <v>267</v>
      </c>
      <c r="W391" s="212">
        <v>0.41520000000000001</v>
      </c>
      <c r="Z391">
        <v>84</v>
      </c>
      <c r="AB391" s="632" t="s">
        <v>303</v>
      </c>
      <c r="AC391" s="212">
        <v>0.432</v>
      </c>
    </row>
    <row r="392" spans="19:29" ht="15.75" thickBot="1">
      <c r="S392">
        <v>83</v>
      </c>
      <c r="V392" s="633"/>
      <c r="W392" s="213">
        <v>192</v>
      </c>
      <c r="Z392">
        <v>85</v>
      </c>
      <c r="AB392" s="633"/>
      <c r="AC392" s="213">
        <v>192</v>
      </c>
    </row>
    <row r="393" spans="19:29">
      <c r="S393">
        <v>84</v>
      </c>
      <c r="V393" s="632" t="s">
        <v>55</v>
      </c>
      <c r="W393" s="212">
        <v>0.41520000000000001</v>
      </c>
      <c r="Z393">
        <v>86</v>
      </c>
      <c r="AB393" s="632" t="s">
        <v>282</v>
      </c>
      <c r="AC393" s="212">
        <v>0.43120000000000003</v>
      </c>
    </row>
    <row r="394" spans="19:29" ht="15.75" thickBot="1">
      <c r="S394">
        <v>85</v>
      </c>
      <c r="V394" s="633"/>
      <c r="W394" s="213">
        <v>193</v>
      </c>
      <c r="Z394">
        <v>87</v>
      </c>
      <c r="AB394" s="633"/>
      <c r="AC394" s="213">
        <v>193</v>
      </c>
    </row>
    <row r="395" spans="19:29">
      <c r="S395">
        <v>86</v>
      </c>
      <c r="V395" s="632" t="s">
        <v>364</v>
      </c>
      <c r="W395" s="212">
        <v>0.40710000000000002</v>
      </c>
      <c r="Z395">
        <v>88</v>
      </c>
      <c r="AB395" s="12" t="s">
        <v>104</v>
      </c>
      <c r="AC395" s="212">
        <v>0.42880000000000001</v>
      </c>
    </row>
    <row r="396" spans="19:29" ht="15.75" thickBot="1">
      <c r="S396">
        <v>87</v>
      </c>
      <c r="V396" s="633"/>
      <c r="W396" s="213">
        <v>194</v>
      </c>
      <c r="Z396">
        <v>89</v>
      </c>
      <c r="AB396" s="13" t="s">
        <v>426</v>
      </c>
      <c r="AC396" s="213">
        <v>194</v>
      </c>
    </row>
    <row r="397" spans="19:29">
      <c r="S397">
        <v>88</v>
      </c>
      <c r="V397" s="632" t="s">
        <v>237</v>
      </c>
      <c r="W397" s="212">
        <v>0.40649999999999997</v>
      </c>
      <c r="Z397">
        <v>90</v>
      </c>
      <c r="AB397" s="12" t="s">
        <v>214</v>
      </c>
      <c r="AC397" s="212">
        <v>0.4274</v>
      </c>
    </row>
    <row r="398" spans="19:29" ht="15.75" thickBot="1">
      <c r="S398">
        <v>89</v>
      </c>
      <c r="V398" s="633"/>
      <c r="W398" s="213">
        <v>195</v>
      </c>
      <c r="Z398">
        <v>91</v>
      </c>
      <c r="AB398" s="13" t="s">
        <v>430</v>
      </c>
      <c r="AC398" s="213">
        <v>195</v>
      </c>
    </row>
    <row r="399" spans="19:29">
      <c r="S399">
        <v>90</v>
      </c>
      <c r="V399" s="632" t="s">
        <v>202</v>
      </c>
      <c r="W399" s="212">
        <v>0.40029999999999999</v>
      </c>
      <c r="Z399">
        <v>93</v>
      </c>
      <c r="AB399" s="632" t="s">
        <v>353</v>
      </c>
      <c r="AC399" s="212">
        <v>0.42720000000000002</v>
      </c>
    </row>
    <row r="400" spans="19:29" ht="15.75" thickBot="1">
      <c r="S400">
        <v>91</v>
      </c>
      <c r="V400" s="633"/>
      <c r="W400" s="213">
        <v>196</v>
      </c>
      <c r="Z400">
        <v>95</v>
      </c>
      <c r="AB400" s="633"/>
      <c r="AC400" s="213">
        <v>196</v>
      </c>
    </row>
    <row r="401" spans="19:29">
      <c r="S401">
        <v>92</v>
      </c>
      <c r="V401" s="632" t="s">
        <v>282</v>
      </c>
      <c r="W401" s="212">
        <v>0.39839999999999998</v>
      </c>
      <c r="Z401">
        <v>96</v>
      </c>
      <c r="AB401" s="632" t="s">
        <v>159</v>
      </c>
      <c r="AC401" s="212">
        <v>0.42359999999999998</v>
      </c>
    </row>
    <row r="402" spans="19:29" ht="15.75" thickBot="1">
      <c r="S402">
        <v>93</v>
      </c>
      <c r="V402" s="633"/>
      <c r="W402" s="213">
        <v>197</v>
      </c>
      <c r="Z402">
        <v>97</v>
      </c>
      <c r="AB402" s="633"/>
      <c r="AC402" s="213">
        <v>197</v>
      </c>
    </row>
    <row r="403" spans="19:29">
      <c r="S403">
        <v>94</v>
      </c>
      <c r="V403" s="632" t="s">
        <v>151</v>
      </c>
      <c r="W403" s="212">
        <v>0.39750000000000002</v>
      </c>
      <c r="Z403">
        <v>98</v>
      </c>
      <c r="AB403" s="12" t="s">
        <v>46</v>
      </c>
      <c r="AC403" s="212">
        <v>0.42199999999999999</v>
      </c>
    </row>
    <row r="404" spans="19:29" ht="15.75" thickBot="1">
      <c r="S404">
        <v>95</v>
      </c>
      <c r="V404" s="633"/>
      <c r="W404" s="213">
        <v>198</v>
      </c>
      <c r="Z404">
        <v>99</v>
      </c>
      <c r="AB404" s="13" t="s">
        <v>430</v>
      </c>
      <c r="AC404" s="213">
        <v>198</v>
      </c>
    </row>
    <row r="405" spans="19:29">
      <c r="S405">
        <v>96</v>
      </c>
      <c r="V405" s="632" t="s">
        <v>124</v>
      </c>
      <c r="W405" s="212">
        <v>0.38629999999999998</v>
      </c>
      <c r="Z405">
        <v>100</v>
      </c>
      <c r="AB405" s="632" t="s">
        <v>70</v>
      </c>
      <c r="AC405" s="212">
        <v>0.41670000000000001</v>
      </c>
    </row>
    <row r="406" spans="19:29" ht="15.75" thickBot="1">
      <c r="S406">
        <v>97</v>
      </c>
      <c r="V406" s="633"/>
      <c r="W406" s="213">
        <v>199</v>
      </c>
      <c r="Z406">
        <v>101</v>
      </c>
      <c r="AB406" s="633"/>
      <c r="AC406" s="213">
        <v>199</v>
      </c>
    </row>
    <row r="407" spans="19:29">
      <c r="S407">
        <v>98</v>
      </c>
      <c r="V407" s="632" t="s">
        <v>342</v>
      </c>
      <c r="W407" s="212">
        <v>0.38429999999999997</v>
      </c>
      <c r="Z407">
        <v>102</v>
      </c>
      <c r="AB407" s="632" t="s">
        <v>226</v>
      </c>
      <c r="AC407" s="212">
        <v>0.41649999999999998</v>
      </c>
    </row>
    <row r="408" spans="19:29" ht="15.75" thickBot="1">
      <c r="S408">
        <v>100</v>
      </c>
      <c r="V408" s="633"/>
      <c r="W408" s="213">
        <v>200</v>
      </c>
      <c r="Z408">
        <v>103</v>
      </c>
      <c r="AB408" s="633"/>
      <c r="AC408" s="213">
        <v>200</v>
      </c>
    </row>
    <row r="409" spans="19:29" ht="15.75" thickBot="1">
      <c r="S409">
        <v>101</v>
      </c>
      <c r="V409" s="10" t="s">
        <v>23</v>
      </c>
      <c r="W409" s="11" t="s">
        <v>383</v>
      </c>
      <c r="Z409">
        <v>104</v>
      </c>
      <c r="AB409" s="10" t="s">
        <v>23</v>
      </c>
      <c r="AC409" s="11" t="s">
        <v>383</v>
      </c>
    </row>
    <row r="410" spans="19:29">
      <c r="S410">
        <v>102</v>
      </c>
      <c r="V410" s="632" t="s">
        <v>356</v>
      </c>
      <c r="W410" s="212">
        <v>0.38340000000000002</v>
      </c>
      <c r="Z410">
        <v>105</v>
      </c>
      <c r="AB410" s="632" t="s">
        <v>301</v>
      </c>
      <c r="AC410" s="212">
        <v>0.41639999999999999</v>
      </c>
    </row>
    <row r="411" spans="19:29" ht="15.75" thickBot="1">
      <c r="S411">
        <v>103</v>
      </c>
      <c r="V411" s="633"/>
      <c r="W411" s="213">
        <v>201</v>
      </c>
      <c r="Z411">
        <v>106</v>
      </c>
      <c r="AB411" s="633"/>
      <c r="AC411" s="213">
        <v>201</v>
      </c>
    </row>
    <row r="412" spans="19:29">
      <c r="S412">
        <v>104</v>
      </c>
      <c r="V412" s="632" t="s">
        <v>120</v>
      </c>
      <c r="W412" s="212">
        <v>0.37990000000000002</v>
      </c>
      <c r="Z412">
        <v>107</v>
      </c>
      <c r="AB412" s="632" t="s">
        <v>261</v>
      </c>
      <c r="AC412" s="212">
        <v>0.41410000000000002</v>
      </c>
    </row>
    <row r="413" spans="19:29" ht="15.75" thickBot="1">
      <c r="S413">
        <v>105</v>
      </c>
      <c r="V413" s="633"/>
      <c r="W413" s="213">
        <v>202</v>
      </c>
      <c r="Z413">
        <v>108</v>
      </c>
      <c r="AB413" s="633"/>
      <c r="AC413" s="213">
        <v>202</v>
      </c>
    </row>
    <row r="414" spans="19:29">
      <c r="S414">
        <v>107</v>
      </c>
      <c r="V414" s="632" t="s">
        <v>211</v>
      </c>
      <c r="W414" s="212">
        <v>0.3745</v>
      </c>
      <c r="Z414">
        <v>109</v>
      </c>
      <c r="AB414" s="632" t="s">
        <v>210</v>
      </c>
      <c r="AC414" s="212">
        <v>0.41160000000000002</v>
      </c>
    </row>
    <row r="415" spans="19:29" ht="15.75" thickBot="1">
      <c r="S415">
        <v>108</v>
      </c>
      <c r="V415" s="633"/>
      <c r="W415" s="213">
        <v>203</v>
      </c>
      <c r="Z415">
        <v>110</v>
      </c>
      <c r="AB415" s="633"/>
      <c r="AC415" s="213">
        <v>203</v>
      </c>
    </row>
    <row r="416" spans="19:29">
      <c r="S416">
        <v>109</v>
      </c>
      <c r="V416" s="632" t="s">
        <v>54</v>
      </c>
      <c r="W416" s="212">
        <v>0.37019999999999997</v>
      </c>
      <c r="Z416">
        <v>111</v>
      </c>
      <c r="AB416" s="632" t="s">
        <v>83</v>
      </c>
      <c r="AC416" s="212">
        <v>0.40770000000000001</v>
      </c>
    </row>
    <row r="417" spans="19:29" ht="15.75" thickBot="1">
      <c r="S417">
        <v>111</v>
      </c>
      <c r="V417" s="633"/>
      <c r="W417" s="213">
        <v>204</v>
      </c>
      <c r="Z417">
        <v>112</v>
      </c>
      <c r="AB417" s="633"/>
      <c r="AC417" s="213">
        <v>204</v>
      </c>
    </row>
    <row r="418" spans="19:29">
      <c r="S418">
        <v>112</v>
      </c>
      <c r="V418" s="632" t="s">
        <v>239</v>
      </c>
      <c r="W418" s="212">
        <v>0.37009999999999998</v>
      </c>
      <c r="Z418">
        <v>113</v>
      </c>
      <c r="AB418" s="632" t="s">
        <v>279</v>
      </c>
      <c r="AC418" s="212">
        <v>0.4017</v>
      </c>
    </row>
    <row r="419" spans="19:29" ht="15.75" thickBot="1">
      <c r="S419">
        <v>113</v>
      </c>
      <c r="V419" s="633"/>
      <c r="W419" s="213">
        <v>205</v>
      </c>
      <c r="Z419">
        <v>114</v>
      </c>
      <c r="AB419" s="633"/>
      <c r="AC419" s="213">
        <v>205</v>
      </c>
    </row>
    <row r="420" spans="19:29">
      <c r="S420">
        <v>115</v>
      </c>
      <c r="V420" s="632" t="s">
        <v>313</v>
      </c>
      <c r="W420" s="212">
        <v>0.36919999999999997</v>
      </c>
      <c r="Z420">
        <v>116</v>
      </c>
      <c r="AB420" s="632" t="s">
        <v>313</v>
      </c>
      <c r="AC420" s="212">
        <v>0.39979999999999999</v>
      </c>
    </row>
    <row r="421" spans="19:29" ht="15.75" thickBot="1">
      <c r="S421">
        <v>116</v>
      </c>
      <c r="V421" s="633"/>
      <c r="W421" s="213">
        <v>206</v>
      </c>
      <c r="Z421">
        <v>117</v>
      </c>
      <c r="AB421" s="633"/>
      <c r="AC421" s="213">
        <v>206</v>
      </c>
    </row>
    <row r="422" spans="19:29">
      <c r="S422">
        <v>117</v>
      </c>
      <c r="V422" s="632" t="s">
        <v>70</v>
      </c>
      <c r="W422" s="212">
        <v>0.35849999999999999</v>
      </c>
      <c r="Z422">
        <v>118</v>
      </c>
      <c r="AB422" s="632" t="s">
        <v>356</v>
      </c>
      <c r="AC422" s="212">
        <v>0.39929999999999999</v>
      </c>
    </row>
    <row r="423" spans="19:29" ht="15.75" thickBot="1">
      <c r="S423">
        <v>119</v>
      </c>
      <c r="V423" s="633"/>
      <c r="W423" s="213">
        <v>207</v>
      </c>
      <c r="Z423">
        <v>119</v>
      </c>
      <c r="AB423" s="633"/>
      <c r="AC423" s="213">
        <v>207</v>
      </c>
    </row>
    <row r="424" spans="19:29">
      <c r="S424">
        <v>120</v>
      </c>
      <c r="V424" s="12" t="s">
        <v>139</v>
      </c>
      <c r="W424" s="212">
        <v>0.35630000000000001</v>
      </c>
      <c r="Z424">
        <v>120</v>
      </c>
      <c r="AB424" s="632" t="s">
        <v>89</v>
      </c>
      <c r="AC424" s="212">
        <v>0.39889999999999998</v>
      </c>
    </row>
    <row r="425" spans="19:29" ht="15.75" thickBot="1">
      <c r="S425">
        <v>123</v>
      </c>
      <c r="V425" s="13" t="s">
        <v>426</v>
      </c>
      <c r="W425" s="213">
        <v>208</v>
      </c>
      <c r="Z425">
        <v>121</v>
      </c>
      <c r="AB425" s="633"/>
      <c r="AC425" s="213">
        <v>208</v>
      </c>
    </row>
    <row r="426" spans="19:29">
      <c r="S426">
        <v>124</v>
      </c>
      <c r="V426" s="632" t="s">
        <v>169</v>
      </c>
      <c r="W426" s="212">
        <v>0.3553</v>
      </c>
      <c r="Z426">
        <v>123</v>
      </c>
      <c r="AB426" s="632" t="s">
        <v>289</v>
      </c>
      <c r="AC426" s="212">
        <v>0.39860000000000001</v>
      </c>
    </row>
    <row r="427" spans="19:29" ht="15.75" thickBot="1">
      <c r="S427">
        <v>125</v>
      </c>
      <c r="V427" s="633"/>
      <c r="W427" s="213">
        <v>209</v>
      </c>
      <c r="Z427">
        <v>124</v>
      </c>
      <c r="AB427" s="633"/>
      <c r="AC427" s="213">
        <v>209</v>
      </c>
    </row>
    <row r="428" spans="19:29">
      <c r="S428">
        <v>126</v>
      </c>
      <c r="V428" s="632" t="s">
        <v>279</v>
      </c>
      <c r="W428" s="212">
        <v>0.35460000000000003</v>
      </c>
      <c r="Z428">
        <v>125</v>
      </c>
      <c r="AB428" s="632" t="s">
        <v>140</v>
      </c>
      <c r="AC428" s="212">
        <v>0.3911</v>
      </c>
    </row>
    <row r="429" spans="19:29" ht="15.75" thickBot="1">
      <c r="S429">
        <v>127</v>
      </c>
      <c r="V429" s="633"/>
      <c r="W429" s="213">
        <v>210</v>
      </c>
      <c r="Z429">
        <v>126</v>
      </c>
      <c r="AB429" s="633"/>
      <c r="AC429" s="213">
        <v>210</v>
      </c>
    </row>
    <row r="430" spans="19:29">
      <c r="S430">
        <v>128</v>
      </c>
      <c r="V430" s="632" t="s">
        <v>363</v>
      </c>
      <c r="W430" s="212">
        <v>0.35249999999999998</v>
      </c>
      <c r="Z430">
        <v>127</v>
      </c>
      <c r="AB430" s="632" t="s">
        <v>266</v>
      </c>
      <c r="AC430" s="212">
        <v>0.3906</v>
      </c>
    </row>
    <row r="431" spans="19:29" ht="15.75" thickBot="1">
      <c r="S431">
        <v>130</v>
      </c>
      <c r="V431" s="633"/>
      <c r="W431" s="213">
        <v>211</v>
      </c>
      <c r="Z431">
        <v>129</v>
      </c>
      <c r="AB431" s="633"/>
      <c r="AC431" s="213">
        <v>211</v>
      </c>
    </row>
    <row r="432" spans="19:29">
      <c r="S432">
        <v>131</v>
      </c>
      <c r="V432" s="632" t="s">
        <v>276</v>
      </c>
      <c r="W432" s="212">
        <v>0.35220000000000001</v>
      </c>
      <c r="Z432">
        <v>130</v>
      </c>
      <c r="AB432" s="632" t="s">
        <v>157</v>
      </c>
      <c r="AC432" s="212">
        <v>0.39</v>
      </c>
    </row>
    <row r="433" spans="19:29" ht="15.75" thickBot="1">
      <c r="S433">
        <v>132</v>
      </c>
      <c r="V433" s="633"/>
      <c r="W433" s="213">
        <v>212</v>
      </c>
      <c r="Z433">
        <v>131</v>
      </c>
      <c r="AB433" s="633"/>
      <c r="AC433" s="213">
        <v>212</v>
      </c>
    </row>
    <row r="434" spans="19:29">
      <c r="S434">
        <v>134</v>
      </c>
      <c r="V434" s="632" t="s">
        <v>113</v>
      </c>
      <c r="W434" s="212">
        <v>0.3513</v>
      </c>
      <c r="Z434">
        <v>132</v>
      </c>
      <c r="AB434" s="632" t="s">
        <v>51</v>
      </c>
      <c r="AC434" s="212">
        <v>0.3871</v>
      </c>
    </row>
    <row r="435" spans="19:29" ht="15.75" thickBot="1">
      <c r="S435">
        <v>135</v>
      </c>
      <c r="V435" s="633"/>
      <c r="W435" s="213">
        <v>213</v>
      </c>
      <c r="Z435">
        <v>133</v>
      </c>
      <c r="AB435" s="633"/>
      <c r="AC435" s="213">
        <v>213</v>
      </c>
    </row>
    <row r="436" spans="19:29">
      <c r="S436">
        <v>136</v>
      </c>
      <c r="V436" s="632" t="s">
        <v>343</v>
      </c>
      <c r="W436" s="212">
        <v>0.34399999999999997</v>
      </c>
      <c r="Z436">
        <v>134</v>
      </c>
      <c r="AB436" s="632" t="s">
        <v>224</v>
      </c>
      <c r="AC436" s="212">
        <v>0.38679999999999998</v>
      </c>
    </row>
    <row r="437" spans="19:29" ht="15.75" thickBot="1">
      <c r="S437">
        <v>137</v>
      </c>
      <c r="V437" s="633"/>
      <c r="W437" s="213">
        <v>214</v>
      </c>
      <c r="Z437">
        <v>135</v>
      </c>
      <c r="AB437" s="633"/>
      <c r="AC437" s="213">
        <v>214</v>
      </c>
    </row>
    <row r="438" spans="19:29">
      <c r="S438">
        <v>138</v>
      </c>
      <c r="V438" s="632" t="s">
        <v>333</v>
      </c>
      <c r="W438" s="212">
        <v>0.34179999999999999</v>
      </c>
      <c r="Z438">
        <v>136</v>
      </c>
      <c r="AB438" s="632" t="s">
        <v>310</v>
      </c>
      <c r="AC438" s="212">
        <v>0.3861</v>
      </c>
    </row>
    <row r="439" spans="19:29" ht="15.75" thickBot="1">
      <c r="S439">
        <v>139</v>
      </c>
      <c r="V439" s="633"/>
      <c r="W439" s="213">
        <v>215</v>
      </c>
      <c r="Z439">
        <v>138</v>
      </c>
      <c r="AB439" s="633"/>
      <c r="AC439" s="213">
        <v>215</v>
      </c>
    </row>
    <row r="440" spans="19:29">
      <c r="S440">
        <v>140</v>
      </c>
      <c r="V440" s="632" t="s">
        <v>355</v>
      </c>
      <c r="W440" s="212">
        <v>0.33910000000000001</v>
      </c>
      <c r="Z440">
        <v>139</v>
      </c>
      <c r="AB440" s="632" t="s">
        <v>292</v>
      </c>
      <c r="AC440" s="212">
        <v>0.38090000000000002</v>
      </c>
    </row>
    <row r="441" spans="19:29" ht="15.75" thickBot="1">
      <c r="S441">
        <v>141</v>
      </c>
      <c r="V441" s="633"/>
      <c r="W441" s="213">
        <v>216</v>
      </c>
      <c r="Z441">
        <v>140</v>
      </c>
      <c r="AB441" s="633"/>
      <c r="AC441" s="213">
        <v>216</v>
      </c>
    </row>
    <row r="442" spans="19:29">
      <c r="S442">
        <v>142</v>
      </c>
      <c r="V442" s="632" t="s">
        <v>280</v>
      </c>
      <c r="W442" s="212">
        <v>0.33589999999999998</v>
      </c>
      <c r="Z442">
        <v>141</v>
      </c>
      <c r="AB442" s="632" t="s">
        <v>326</v>
      </c>
      <c r="AC442" s="212">
        <v>0.37409999999999999</v>
      </c>
    </row>
    <row r="443" spans="19:29" ht="15.75" thickBot="1">
      <c r="S443">
        <v>143</v>
      </c>
      <c r="V443" s="633"/>
      <c r="W443" s="213">
        <v>217</v>
      </c>
      <c r="Z443">
        <v>142</v>
      </c>
      <c r="AB443" s="633"/>
      <c r="AC443" s="213">
        <v>217</v>
      </c>
    </row>
    <row r="444" spans="19:29">
      <c r="S444">
        <v>144</v>
      </c>
      <c r="V444" s="632" t="s">
        <v>269</v>
      </c>
      <c r="W444" s="212">
        <v>0.3332</v>
      </c>
      <c r="Z444">
        <v>143</v>
      </c>
      <c r="AB444" s="632" t="s">
        <v>242</v>
      </c>
      <c r="AC444" s="212">
        <v>0.373</v>
      </c>
    </row>
    <row r="445" spans="19:29" ht="15.75" thickBot="1">
      <c r="S445">
        <v>145</v>
      </c>
      <c r="V445" s="633"/>
      <c r="W445" s="213">
        <v>218</v>
      </c>
      <c r="Z445">
        <v>144</v>
      </c>
      <c r="AB445" s="633"/>
      <c r="AC445" s="213">
        <v>218</v>
      </c>
    </row>
    <row r="446" spans="19:29">
      <c r="S446">
        <v>146</v>
      </c>
      <c r="V446" s="632" t="s">
        <v>59</v>
      </c>
      <c r="W446" s="212">
        <v>0.33300000000000002</v>
      </c>
      <c r="Z446">
        <v>145</v>
      </c>
      <c r="AB446" s="632" t="s">
        <v>225</v>
      </c>
      <c r="AC446" s="212">
        <v>0.37190000000000001</v>
      </c>
    </row>
    <row r="447" spans="19:29" ht="15.75" thickBot="1">
      <c r="S447">
        <v>147</v>
      </c>
      <c r="V447" s="633"/>
      <c r="W447" s="213">
        <v>219</v>
      </c>
      <c r="Z447">
        <v>146</v>
      </c>
      <c r="AB447" s="633"/>
      <c r="AC447" s="213">
        <v>219</v>
      </c>
    </row>
    <row r="448" spans="19:29">
      <c r="S448">
        <v>148</v>
      </c>
      <c r="V448" s="632" t="s">
        <v>176</v>
      </c>
      <c r="W448" s="212">
        <v>0.33229999999999998</v>
      </c>
      <c r="Z448">
        <v>147</v>
      </c>
      <c r="AB448" s="632" t="s">
        <v>150</v>
      </c>
      <c r="AC448" s="212">
        <v>0.37119999999999997</v>
      </c>
    </row>
    <row r="449" spans="19:29" ht="15.75" thickBot="1">
      <c r="S449">
        <v>149</v>
      </c>
      <c r="V449" s="633"/>
      <c r="W449" s="213">
        <v>220</v>
      </c>
      <c r="Z449">
        <v>148</v>
      </c>
      <c r="AB449" s="633"/>
      <c r="AC449" s="213">
        <v>220</v>
      </c>
    </row>
    <row r="450" spans="19:29">
      <c r="S450">
        <v>150</v>
      </c>
      <c r="V450" s="632" t="s">
        <v>370</v>
      </c>
      <c r="W450" s="212">
        <v>0.33029999999999998</v>
      </c>
      <c r="Z450">
        <v>149</v>
      </c>
      <c r="AB450" s="632" t="s">
        <v>128</v>
      </c>
      <c r="AC450" s="212">
        <v>0.36659999999999998</v>
      </c>
    </row>
    <row r="451" spans="19:29" ht="15.75" thickBot="1">
      <c r="S451">
        <v>151</v>
      </c>
      <c r="V451" s="633"/>
      <c r="W451" s="213">
        <v>221</v>
      </c>
      <c r="Z451">
        <v>150</v>
      </c>
      <c r="AB451" s="633"/>
      <c r="AC451" s="213">
        <v>221</v>
      </c>
    </row>
    <row r="452" spans="19:29">
      <c r="S452">
        <v>152</v>
      </c>
      <c r="V452" s="632" t="s">
        <v>128</v>
      </c>
      <c r="W452" s="212">
        <v>0.32979999999999998</v>
      </c>
      <c r="Z452">
        <v>151</v>
      </c>
      <c r="AB452" s="632" t="s">
        <v>428</v>
      </c>
      <c r="AC452" s="212">
        <v>0.36220000000000002</v>
      </c>
    </row>
    <row r="453" spans="19:29" ht="15.75" thickBot="1">
      <c r="S453">
        <v>153</v>
      </c>
      <c r="V453" s="633"/>
      <c r="W453" s="213">
        <v>222</v>
      </c>
      <c r="Z453">
        <v>152</v>
      </c>
      <c r="AB453" s="633"/>
      <c r="AC453" s="213">
        <v>222</v>
      </c>
    </row>
    <row r="454" spans="19:29">
      <c r="S454">
        <v>154</v>
      </c>
      <c r="V454" s="632" t="s">
        <v>173</v>
      </c>
      <c r="W454" s="212">
        <v>0.32900000000000001</v>
      </c>
      <c r="Z454">
        <v>153</v>
      </c>
      <c r="AB454" s="632" t="s">
        <v>45</v>
      </c>
      <c r="AC454" s="212">
        <v>0.36080000000000001</v>
      </c>
    </row>
    <row r="455" spans="19:29" ht="15.75" thickBot="1">
      <c r="S455">
        <v>155</v>
      </c>
      <c r="V455" s="633"/>
      <c r="W455" s="213">
        <v>223</v>
      </c>
      <c r="Z455">
        <v>154</v>
      </c>
      <c r="AB455" s="633"/>
      <c r="AC455" s="213">
        <v>223</v>
      </c>
    </row>
    <row r="456" spans="19:29">
      <c r="S456">
        <v>156</v>
      </c>
      <c r="V456" s="632" t="s">
        <v>429</v>
      </c>
      <c r="W456" s="212">
        <v>0.32829999999999998</v>
      </c>
      <c r="Z456">
        <v>155</v>
      </c>
      <c r="AB456" s="632" t="s">
        <v>173</v>
      </c>
      <c r="AC456" s="212">
        <v>0.3604</v>
      </c>
    </row>
    <row r="457" spans="19:29" ht="15.75" thickBot="1">
      <c r="S457">
        <v>157</v>
      </c>
      <c r="V457" s="633"/>
      <c r="W457" s="213">
        <v>224</v>
      </c>
      <c r="Z457">
        <v>156</v>
      </c>
      <c r="AB457" s="633"/>
      <c r="AC457" s="213">
        <v>224</v>
      </c>
    </row>
    <row r="458" spans="19:29">
      <c r="S458">
        <v>158</v>
      </c>
      <c r="V458" s="632" t="s">
        <v>345</v>
      </c>
      <c r="W458" s="212">
        <v>0.3281</v>
      </c>
      <c r="Z458">
        <v>157</v>
      </c>
      <c r="AB458" s="632" t="s">
        <v>76</v>
      </c>
      <c r="AC458" s="212">
        <v>0.35880000000000001</v>
      </c>
    </row>
    <row r="459" spans="19:29" ht="15.75" thickBot="1">
      <c r="S459">
        <v>159</v>
      </c>
      <c r="V459" s="633"/>
      <c r="W459" s="213">
        <v>225</v>
      </c>
      <c r="Z459">
        <v>158</v>
      </c>
      <c r="AB459" s="633"/>
      <c r="AC459" s="213">
        <v>225</v>
      </c>
    </row>
    <row r="460" spans="19:29" ht="15.75" thickBot="1">
      <c r="S460">
        <v>160</v>
      </c>
      <c r="V460" s="10" t="s">
        <v>23</v>
      </c>
      <c r="W460" s="11" t="s">
        <v>383</v>
      </c>
      <c r="Z460">
        <v>160</v>
      </c>
      <c r="AB460" s="10" t="s">
        <v>23</v>
      </c>
      <c r="AC460" s="11" t="s">
        <v>383</v>
      </c>
    </row>
    <row r="461" spans="19:29">
      <c r="S461">
        <v>161</v>
      </c>
      <c r="V461" s="632" t="s">
        <v>261</v>
      </c>
      <c r="W461" s="212">
        <v>0.32700000000000001</v>
      </c>
      <c r="Z461">
        <v>161</v>
      </c>
      <c r="AB461" s="632" t="s">
        <v>350</v>
      </c>
      <c r="AC461" s="212">
        <v>0.35730000000000001</v>
      </c>
    </row>
    <row r="462" spans="19:29" ht="15.75" thickBot="1">
      <c r="S462">
        <v>162</v>
      </c>
      <c r="V462" s="633"/>
      <c r="W462" s="213">
        <v>226</v>
      </c>
      <c r="Z462">
        <v>163</v>
      </c>
      <c r="AB462" s="633"/>
      <c r="AC462" s="213">
        <v>226</v>
      </c>
    </row>
    <row r="463" spans="19:29">
      <c r="S463">
        <v>163</v>
      </c>
      <c r="V463" s="632" t="s">
        <v>375</v>
      </c>
      <c r="W463" s="212">
        <v>0.3216</v>
      </c>
      <c r="Z463">
        <v>164</v>
      </c>
      <c r="AB463" s="632" t="s">
        <v>274</v>
      </c>
      <c r="AC463" s="212">
        <v>0.35620000000000002</v>
      </c>
    </row>
    <row r="464" spans="19:29" ht="15.75" thickBot="1">
      <c r="S464">
        <v>164</v>
      </c>
      <c r="V464" s="633"/>
      <c r="W464" s="213">
        <v>227</v>
      </c>
      <c r="Z464">
        <v>166</v>
      </c>
      <c r="AB464" s="633"/>
      <c r="AC464" s="213">
        <v>227</v>
      </c>
    </row>
    <row r="465" spans="19:29">
      <c r="S465">
        <v>165</v>
      </c>
      <c r="V465" s="12" t="s">
        <v>214</v>
      </c>
      <c r="W465" s="212">
        <v>0.32050000000000001</v>
      </c>
      <c r="Z465">
        <v>167</v>
      </c>
      <c r="AB465" s="632" t="s">
        <v>246</v>
      </c>
      <c r="AC465" s="212">
        <v>0.35560000000000003</v>
      </c>
    </row>
    <row r="466" spans="19:29" ht="15.75" thickBot="1">
      <c r="S466">
        <v>166</v>
      </c>
      <c r="V466" s="13" t="s">
        <v>430</v>
      </c>
      <c r="W466" s="213">
        <v>228</v>
      </c>
      <c r="Z466">
        <v>168</v>
      </c>
      <c r="AB466" s="633"/>
      <c r="AC466" s="213">
        <v>228</v>
      </c>
    </row>
    <row r="467" spans="19:29">
      <c r="S467">
        <v>167</v>
      </c>
      <c r="V467" s="632" t="s">
        <v>226</v>
      </c>
      <c r="W467" s="212">
        <v>0.31740000000000002</v>
      </c>
      <c r="Z467">
        <v>169</v>
      </c>
      <c r="AB467" s="632" t="s">
        <v>52</v>
      </c>
      <c r="AC467" s="212">
        <v>0.35499999999999998</v>
      </c>
    </row>
    <row r="468" spans="19:29" ht="15.75" thickBot="1">
      <c r="S468">
        <v>168</v>
      </c>
      <c r="V468" s="633"/>
      <c r="W468" s="213">
        <v>229</v>
      </c>
      <c r="Z468">
        <v>170</v>
      </c>
      <c r="AB468" s="633"/>
      <c r="AC468" s="213">
        <v>229</v>
      </c>
    </row>
    <row r="469" spans="19:29">
      <c r="S469">
        <v>169</v>
      </c>
      <c r="V469" s="632" t="s">
        <v>340</v>
      </c>
      <c r="W469" s="212">
        <v>0.3165</v>
      </c>
      <c r="Z469">
        <v>171</v>
      </c>
      <c r="AB469" s="632" t="s">
        <v>201</v>
      </c>
      <c r="AC469" s="212">
        <v>0.35170000000000001</v>
      </c>
    </row>
    <row r="470" spans="19:29" ht="15.75" thickBot="1">
      <c r="S470">
        <v>170</v>
      </c>
      <c r="V470" s="633"/>
      <c r="W470" s="213">
        <v>230</v>
      </c>
      <c r="Z470">
        <v>172</v>
      </c>
      <c r="AB470" s="633"/>
      <c r="AC470" s="213">
        <v>230</v>
      </c>
    </row>
    <row r="471" spans="19:29">
      <c r="S471">
        <v>171</v>
      </c>
      <c r="V471" s="632" t="s">
        <v>281</v>
      </c>
      <c r="W471" s="212">
        <v>0.31530000000000002</v>
      </c>
      <c r="Z471">
        <v>173</v>
      </c>
      <c r="AB471" s="632" t="s">
        <v>382</v>
      </c>
      <c r="AC471" s="212">
        <v>0.3513</v>
      </c>
    </row>
    <row r="472" spans="19:29" ht="15.75" thickBot="1">
      <c r="S472">
        <v>172</v>
      </c>
      <c r="V472" s="633"/>
      <c r="W472" s="213">
        <v>231</v>
      </c>
      <c r="Z472">
        <v>174</v>
      </c>
      <c r="AB472" s="633"/>
      <c r="AC472" s="213">
        <v>231</v>
      </c>
    </row>
    <row r="473" spans="19:29">
      <c r="S473">
        <v>174</v>
      </c>
      <c r="V473" s="632" t="s">
        <v>292</v>
      </c>
      <c r="W473" s="212">
        <v>0.31369999999999998</v>
      </c>
      <c r="Z473">
        <v>175</v>
      </c>
      <c r="AB473" s="632" t="s">
        <v>333</v>
      </c>
      <c r="AC473" s="212">
        <v>0.34360000000000002</v>
      </c>
    </row>
    <row r="474" spans="19:29" ht="15.75" thickBot="1">
      <c r="S474">
        <v>175</v>
      </c>
      <c r="V474" s="633"/>
      <c r="W474" s="213">
        <v>232</v>
      </c>
      <c r="Z474">
        <v>176</v>
      </c>
      <c r="AB474" s="633"/>
      <c r="AC474" s="213">
        <v>232</v>
      </c>
    </row>
    <row r="475" spans="19:29">
      <c r="S475">
        <v>176</v>
      </c>
      <c r="V475" s="632" t="s">
        <v>311</v>
      </c>
      <c r="W475" s="212">
        <v>0.31290000000000001</v>
      </c>
      <c r="Z475">
        <v>177</v>
      </c>
      <c r="AB475" s="632" t="s">
        <v>57</v>
      </c>
      <c r="AC475" s="212">
        <v>0.34200000000000003</v>
      </c>
    </row>
    <row r="476" spans="19:29" ht="15.75" thickBot="1">
      <c r="S476">
        <v>178</v>
      </c>
      <c r="V476" s="633"/>
      <c r="W476" s="213">
        <v>233</v>
      </c>
      <c r="Z476">
        <v>178</v>
      </c>
      <c r="AB476" s="633"/>
      <c r="AC476" s="213">
        <v>233</v>
      </c>
    </row>
    <row r="477" spans="19:29">
      <c r="S477">
        <v>179</v>
      </c>
      <c r="V477" s="632" t="s">
        <v>287</v>
      </c>
      <c r="W477" s="212">
        <v>0.31090000000000001</v>
      </c>
      <c r="Z477">
        <v>180</v>
      </c>
      <c r="AB477" s="632" t="s">
        <v>364</v>
      </c>
      <c r="AC477" s="212">
        <v>0.33700000000000002</v>
      </c>
    </row>
    <row r="478" spans="19:29" ht="15.75" thickBot="1">
      <c r="S478">
        <v>180</v>
      </c>
      <c r="V478" s="633"/>
      <c r="W478" s="213">
        <v>234</v>
      </c>
      <c r="Z478">
        <v>181</v>
      </c>
      <c r="AB478" s="633"/>
      <c r="AC478" s="213">
        <v>234</v>
      </c>
    </row>
    <row r="479" spans="19:29">
      <c r="S479">
        <v>181</v>
      </c>
      <c r="V479" s="632" t="s">
        <v>242</v>
      </c>
      <c r="W479" s="212">
        <v>0.30940000000000001</v>
      </c>
      <c r="Z479">
        <v>182</v>
      </c>
      <c r="AB479" s="632" t="s">
        <v>137</v>
      </c>
      <c r="AC479" s="212">
        <v>0.33529999999999999</v>
      </c>
    </row>
    <row r="480" spans="19:29" ht="15.75" thickBot="1">
      <c r="S480">
        <v>182</v>
      </c>
      <c r="V480" s="633"/>
      <c r="W480" s="213">
        <v>235</v>
      </c>
      <c r="Z480">
        <v>183</v>
      </c>
      <c r="AB480" s="633"/>
      <c r="AC480" s="213">
        <v>235</v>
      </c>
    </row>
    <row r="481" spans="19:29">
      <c r="S481">
        <v>183</v>
      </c>
      <c r="V481" s="632" t="s">
        <v>246</v>
      </c>
      <c r="W481" s="212">
        <v>0.30549999999999999</v>
      </c>
      <c r="Z481">
        <v>184</v>
      </c>
      <c r="AB481" s="632" t="s">
        <v>184</v>
      </c>
      <c r="AC481" s="212">
        <v>0.33329999999999999</v>
      </c>
    </row>
    <row r="482" spans="19:29" ht="15.75" thickBot="1">
      <c r="S482">
        <v>184</v>
      </c>
      <c r="V482" s="633"/>
      <c r="W482" s="213">
        <v>236</v>
      </c>
      <c r="Z482">
        <v>185</v>
      </c>
      <c r="AB482" s="633"/>
      <c r="AC482" s="213">
        <v>236</v>
      </c>
    </row>
    <row r="483" spans="19:29">
      <c r="S483">
        <v>185</v>
      </c>
      <c r="V483" s="632" t="s">
        <v>73</v>
      </c>
      <c r="W483" s="212">
        <v>0.30199999999999999</v>
      </c>
      <c r="Z483">
        <v>186</v>
      </c>
      <c r="AB483" s="632" t="s">
        <v>431</v>
      </c>
      <c r="AC483" s="212">
        <v>0.33079999999999998</v>
      </c>
    </row>
    <row r="484" spans="19:29" ht="15.75" thickBot="1">
      <c r="S484">
        <v>186</v>
      </c>
      <c r="V484" s="633"/>
      <c r="W484" s="213">
        <v>237</v>
      </c>
      <c r="Z484">
        <v>187</v>
      </c>
      <c r="AB484" s="633"/>
      <c r="AC484" s="213">
        <v>237</v>
      </c>
    </row>
    <row r="485" spans="19:29">
      <c r="S485">
        <v>187</v>
      </c>
      <c r="V485" s="632" t="s">
        <v>431</v>
      </c>
      <c r="W485" s="212">
        <v>0.29509999999999997</v>
      </c>
      <c r="Z485">
        <v>188</v>
      </c>
      <c r="AB485" s="632" t="s">
        <v>342</v>
      </c>
      <c r="AC485" s="212">
        <v>0.32740000000000002</v>
      </c>
    </row>
    <row r="486" spans="19:29" ht="15.75" thickBot="1">
      <c r="S486">
        <v>189</v>
      </c>
      <c r="V486" s="633"/>
      <c r="W486" s="213">
        <v>238</v>
      </c>
      <c r="Z486">
        <v>189</v>
      </c>
      <c r="AB486" s="633"/>
      <c r="AC486" s="213">
        <v>238</v>
      </c>
    </row>
    <row r="487" spans="19:29">
      <c r="S487">
        <v>190</v>
      </c>
      <c r="V487" s="12" t="s">
        <v>46</v>
      </c>
      <c r="W487" s="212">
        <v>0.29289999999999999</v>
      </c>
      <c r="Z487">
        <v>191</v>
      </c>
      <c r="AB487" s="632" t="s">
        <v>281</v>
      </c>
      <c r="AC487" s="212">
        <v>0.32479999999999998</v>
      </c>
    </row>
    <row r="488" spans="19:29" ht="15.75" thickBot="1">
      <c r="S488">
        <v>191</v>
      </c>
      <c r="V488" s="13" t="s">
        <v>430</v>
      </c>
      <c r="W488" s="213">
        <v>239</v>
      </c>
      <c r="Z488">
        <v>192</v>
      </c>
      <c r="AB488" s="633"/>
      <c r="AC488" s="213">
        <v>239</v>
      </c>
    </row>
    <row r="489" spans="19:29">
      <c r="S489">
        <v>192</v>
      </c>
      <c r="V489" s="632" t="s">
        <v>349</v>
      </c>
      <c r="W489" s="212">
        <v>0.2923</v>
      </c>
      <c r="Z489">
        <v>193</v>
      </c>
      <c r="AB489" s="632" t="s">
        <v>160</v>
      </c>
      <c r="AC489" s="212">
        <v>0.32379999999999998</v>
      </c>
    </row>
    <row r="490" spans="19:29" ht="15.75" thickBot="1">
      <c r="S490">
        <v>193</v>
      </c>
      <c r="V490" s="633"/>
      <c r="W490" s="213">
        <v>240</v>
      </c>
      <c r="Z490">
        <v>196</v>
      </c>
      <c r="AB490" s="633"/>
      <c r="AC490" s="213">
        <v>240</v>
      </c>
    </row>
    <row r="491" spans="19:29">
      <c r="S491">
        <v>194</v>
      </c>
      <c r="V491" s="632" t="s">
        <v>188</v>
      </c>
      <c r="W491" s="212">
        <v>0.29199999999999998</v>
      </c>
      <c r="Z491">
        <v>197</v>
      </c>
      <c r="AB491" s="632" t="s">
        <v>311</v>
      </c>
      <c r="AC491" s="212">
        <v>0.32250000000000001</v>
      </c>
    </row>
    <row r="492" spans="19:29" ht="15.75" thickBot="1">
      <c r="S492">
        <v>195</v>
      </c>
      <c r="V492" s="633"/>
      <c r="W492" s="213">
        <v>241</v>
      </c>
      <c r="Z492">
        <v>199</v>
      </c>
      <c r="AB492" s="633"/>
      <c r="AC492" s="213">
        <v>241</v>
      </c>
    </row>
    <row r="493" spans="19:29">
      <c r="S493">
        <v>196</v>
      </c>
      <c r="V493" s="632" t="s">
        <v>260</v>
      </c>
      <c r="W493" s="212">
        <v>0.29039999999999999</v>
      </c>
      <c r="Z493">
        <v>200</v>
      </c>
      <c r="AB493" s="632" t="s">
        <v>43</v>
      </c>
      <c r="AC493" s="212">
        <v>0.31790000000000002</v>
      </c>
    </row>
    <row r="494" spans="19:29" ht="15.75" thickBot="1">
      <c r="S494">
        <v>197</v>
      </c>
      <c r="V494" s="633"/>
      <c r="W494" s="213">
        <v>242</v>
      </c>
      <c r="Z494">
        <v>201</v>
      </c>
      <c r="AB494" s="633"/>
      <c r="AC494" s="213">
        <v>242</v>
      </c>
    </row>
    <row r="495" spans="19:29">
      <c r="S495">
        <v>198</v>
      </c>
      <c r="V495" s="632" t="s">
        <v>168</v>
      </c>
      <c r="W495" s="212">
        <v>0.29010000000000002</v>
      </c>
      <c r="Z495">
        <v>202</v>
      </c>
      <c r="AB495" s="632" t="s">
        <v>211</v>
      </c>
      <c r="AC495" s="212">
        <v>0.31559999999999999</v>
      </c>
    </row>
    <row r="496" spans="19:29" ht="15.75" thickBot="1">
      <c r="S496">
        <v>199</v>
      </c>
      <c r="V496" s="633"/>
      <c r="W496" s="213">
        <v>243</v>
      </c>
      <c r="Z496">
        <v>203</v>
      </c>
      <c r="AB496" s="633"/>
      <c r="AC496" s="213">
        <v>243</v>
      </c>
    </row>
    <row r="497" spans="19:29">
      <c r="S497">
        <v>200</v>
      </c>
      <c r="V497" s="632" t="s">
        <v>143</v>
      </c>
      <c r="W497" s="212">
        <v>0.28810000000000002</v>
      </c>
      <c r="Z497">
        <v>204</v>
      </c>
      <c r="AB497" s="632" t="s">
        <v>373</v>
      </c>
      <c r="AC497" s="212">
        <v>0.31509999999999999</v>
      </c>
    </row>
    <row r="498" spans="19:29" ht="15.75" thickBot="1">
      <c r="S498">
        <v>201</v>
      </c>
      <c r="V498" s="633"/>
      <c r="W498" s="213">
        <v>244</v>
      </c>
      <c r="Z498">
        <v>205</v>
      </c>
      <c r="AB498" s="633"/>
      <c r="AC498" s="213">
        <v>244</v>
      </c>
    </row>
    <row r="499" spans="19:29">
      <c r="S499">
        <v>202</v>
      </c>
      <c r="V499" s="632" t="s">
        <v>66</v>
      </c>
      <c r="W499" s="212">
        <v>0.2878</v>
      </c>
      <c r="Z499">
        <v>206</v>
      </c>
      <c r="AB499" s="632" t="s">
        <v>260</v>
      </c>
      <c r="AC499" s="212">
        <v>0.31459999999999999</v>
      </c>
    </row>
    <row r="500" spans="19:29" ht="15.75" thickBot="1">
      <c r="S500">
        <v>203</v>
      </c>
      <c r="V500" s="633"/>
      <c r="W500" s="213">
        <v>245</v>
      </c>
      <c r="Z500">
        <v>207</v>
      </c>
      <c r="AB500" s="633"/>
      <c r="AC500" s="213">
        <v>245</v>
      </c>
    </row>
    <row r="501" spans="19:29">
      <c r="S501">
        <v>204</v>
      </c>
      <c r="V501" s="632" t="s">
        <v>116</v>
      </c>
      <c r="W501" s="212">
        <v>0.28649999999999998</v>
      </c>
      <c r="Z501">
        <v>208</v>
      </c>
      <c r="AB501" s="632" t="s">
        <v>169</v>
      </c>
      <c r="AC501" s="212">
        <v>0.31069999999999998</v>
      </c>
    </row>
    <row r="502" spans="19:29" ht="15.75" thickBot="1">
      <c r="S502">
        <v>205</v>
      </c>
      <c r="V502" s="633"/>
      <c r="W502" s="213">
        <v>246</v>
      </c>
      <c r="Z502">
        <v>209</v>
      </c>
      <c r="AB502" s="633"/>
      <c r="AC502" s="213">
        <v>246</v>
      </c>
    </row>
    <row r="503" spans="19:29">
      <c r="S503">
        <v>206</v>
      </c>
      <c r="V503" s="632" t="s">
        <v>310</v>
      </c>
      <c r="W503" s="212">
        <v>0.28360000000000002</v>
      </c>
      <c r="Z503">
        <v>210</v>
      </c>
      <c r="AB503" s="632" t="s">
        <v>345</v>
      </c>
      <c r="AC503" s="210">
        <v>0.31030000000000002</v>
      </c>
    </row>
    <row r="504" spans="19:29" ht="15.75" thickBot="1">
      <c r="S504">
        <v>207</v>
      </c>
      <c r="V504" s="633"/>
      <c r="W504" s="213">
        <v>247</v>
      </c>
      <c r="Z504">
        <v>211</v>
      </c>
      <c r="AB504" s="633"/>
      <c r="AC504" s="211">
        <v>247</v>
      </c>
    </row>
    <row r="505" spans="19:29">
      <c r="S505">
        <v>209</v>
      </c>
      <c r="V505" s="632" t="s">
        <v>382</v>
      </c>
      <c r="W505" s="212">
        <v>0.27579999999999999</v>
      </c>
      <c r="Z505">
        <v>212</v>
      </c>
      <c r="AB505" s="632" t="s">
        <v>174</v>
      </c>
      <c r="AC505" s="214">
        <v>0.31030000000000002</v>
      </c>
    </row>
    <row r="506" spans="19:29" ht="15.75" thickBot="1">
      <c r="S506">
        <v>210</v>
      </c>
      <c r="V506" s="633"/>
      <c r="W506" s="213">
        <v>248</v>
      </c>
      <c r="Z506">
        <v>213</v>
      </c>
      <c r="AB506" s="633"/>
      <c r="AC506" s="215">
        <v>248</v>
      </c>
    </row>
    <row r="507" spans="19:29">
      <c r="S507">
        <v>211</v>
      </c>
      <c r="V507" s="632" t="s">
        <v>137</v>
      </c>
      <c r="W507" s="210">
        <v>0.27450000000000002</v>
      </c>
      <c r="Z507">
        <v>214</v>
      </c>
      <c r="AB507" s="632" t="s">
        <v>131</v>
      </c>
      <c r="AC507" s="216">
        <v>0.30659999999999998</v>
      </c>
    </row>
    <row r="508" spans="19:29" ht="15.75" thickBot="1">
      <c r="S508">
        <v>212</v>
      </c>
      <c r="V508" s="633"/>
      <c r="W508" s="211">
        <v>249</v>
      </c>
      <c r="Z508">
        <v>215</v>
      </c>
      <c r="AB508" s="633"/>
      <c r="AC508" s="217">
        <v>249</v>
      </c>
    </row>
    <row r="509" spans="19:29">
      <c r="S509">
        <v>213</v>
      </c>
      <c r="V509" s="632" t="s">
        <v>326</v>
      </c>
      <c r="W509" s="214">
        <v>0.27329999999999999</v>
      </c>
      <c r="Z509">
        <v>216</v>
      </c>
      <c r="AB509" s="632" t="s">
        <v>302</v>
      </c>
      <c r="AC509" s="218">
        <v>0.30570000000000003</v>
      </c>
    </row>
    <row r="510" spans="19:29" ht="15.75" thickBot="1">
      <c r="S510">
        <v>214</v>
      </c>
      <c r="V510" s="633"/>
      <c r="W510" s="215">
        <v>250</v>
      </c>
      <c r="Z510">
        <v>217</v>
      </c>
      <c r="AB510" s="633"/>
      <c r="AC510" s="219">
        <v>250</v>
      </c>
    </row>
    <row r="511" spans="19:29" ht="15.75" thickBot="1">
      <c r="S511">
        <v>215</v>
      </c>
      <c r="V511" s="10" t="s">
        <v>23</v>
      </c>
      <c r="W511" s="11" t="s">
        <v>383</v>
      </c>
      <c r="Z511">
        <v>218</v>
      </c>
      <c r="AB511" s="10" t="s">
        <v>23</v>
      </c>
      <c r="AC511" s="11" t="s">
        <v>383</v>
      </c>
    </row>
    <row r="512" spans="19:29">
      <c r="S512">
        <v>216</v>
      </c>
      <c r="V512" s="632" t="s">
        <v>174</v>
      </c>
      <c r="W512" s="216">
        <v>0.26950000000000002</v>
      </c>
      <c r="Z512">
        <v>219</v>
      </c>
      <c r="AB512" s="632" t="s">
        <v>300</v>
      </c>
      <c r="AC512" s="220">
        <v>0.30549999999999999</v>
      </c>
    </row>
    <row r="513" spans="19:29" ht="15.75" thickBot="1">
      <c r="S513">
        <v>217</v>
      </c>
      <c r="V513" s="633"/>
      <c r="W513" s="217">
        <v>251</v>
      </c>
      <c r="Z513">
        <v>220</v>
      </c>
      <c r="AB513" s="633"/>
      <c r="AC513" s="221">
        <v>251</v>
      </c>
    </row>
    <row r="514" spans="19:29">
      <c r="S514">
        <v>218</v>
      </c>
      <c r="V514" s="632" t="s">
        <v>187</v>
      </c>
      <c r="W514" s="218">
        <v>0.2621</v>
      </c>
      <c r="Z514">
        <v>221</v>
      </c>
      <c r="AB514" s="632" t="s">
        <v>235</v>
      </c>
      <c r="AC514" s="222">
        <v>0.30349999999999999</v>
      </c>
    </row>
    <row r="515" spans="19:29" ht="15.75" thickBot="1">
      <c r="S515">
        <v>219</v>
      </c>
      <c r="V515" s="633"/>
      <c r="W515" s="219">
        <v>252</v>
      </c>
      <c r="Z515">
        <v>222</v>
      </c>
      <c r="AB515" s="633"/>
      <c r="AC515" s="223">
        <v>252</v>
      </c>
    </row>
    <row r="516" spans="19:29">
      <c r="S516">
        <v>220</v>
      </c>
      <c r="V516" s="632" t="s">
        <v>148</v>
      </c>
      <c r="W516" s="220">
        <v>0.26169999999999999</v>
      </c>
      <c r="Z516">
        <v>223</v>
      </c>
      <c r="AB516" s="632" t="s">
        <v>176</v>
      </c>
      <c r="AC516" s="224">
        <v>0.29570000000000002</v>
      </c>
    </row>
    <row r="517" spans="19:29" ht="15.75" thickBot="1">
      <c r="S517">
        <v>221</v>
      </c>
      <c r="V517" s="633"/>
      <c r="W517" s="221">
        <v>253</v>
      </c>
      <c r="Z517">
        <v>224</v>
      </c>
      <c r="AB517" s="633"/>
      <c r="AC517" s="225">
        <v>253</v>
      </c>
    </row>
    <row r="518" spans="19:29">
      <c r="S518">
        <v>222</v>
      </c>
      <c r="V518" s="632" t="s">
        <v>271</v>
      </c>
      <c r="W518" s="222">
        <v>0.26119999999999999</v>
      </c>
      <c r="Z518">
        <v>225</v>
      </c>
      <c r="AB518" s="12" t="s">
        <v>228</v>
      </c>
      <c r="AC518" s="224">
        <v>0.28899999999999998</v>
      </c>
    </row>
    <row r="519" spans="19:29" ht="15.75" thickBot="1">
      <c r="S519">
        <v>223</v>
      </c>
      <c r="V519" s="633"/>
      <c r="W519" s="223">
        <v>254</v>
      </c>
      <c r="Z519">
        <v>226</v>
      </c>
      <c r="AB519" s="13" t="s">
        <v>426</v>
      </c>
      <c r="AC519" s="225">
        <v>254</v>
      </c>
    </row>
    <row r="520" spans="19:29">
      <c r="S520">
        <v>224</v>
      </c>
      <c r="V520" s="632" t="s">
        <v>45</v>
      </c>
      <c r="W520" s="224">
        <v>0.25819999999999999</v>
      </c>
      <c r="Z520">
        <v>227</v>
      </c>
      <c r="AB520" s="632" t="s">
        <v>141</v>
      </c>
      <c r="AC520" s="226">
        <v>0.28749999999999998</v>
      </c>
    </row>
    <row r="521" spans="19:29" ht="15.75" thickBot="1">
      <c r="S521">
        <v>225</v>
      </c>
      <c r="V521" s="633"/>
      <c r="W521" s="225">
        <v>255</v>
      </c>
      <c r="Z521">
        <v>228</v>
      </c>
      <c r="AB521" s="633"/>
      <c r="AC521" s="227">
        <v>255</v>
      </c>
    </row>
    <row r="522" spans="19:29">
      <c r="S522">
        <v>226</v>
      </c>
      <c r="V522" s="632" t="s">
        <v>225</v>
      </c>
      <c r="W522" s="224">
        <v>0.25640000000000002</v>
      </c>
      <c r="Z522">
        <v>229</v>
      </c>
      <c r="AB522" s="632" t="s">
        <v>188</v>
      </c>
      <c r="AC522" s="228">
        <v>0.28399999999999997</v>
      </c>
    </row>
    <row r="523" spans="19:29" ht="15.75" thickBot="1">
      <c r="S523">
        <v>227</v>
      </c>
      <c r="V523" s="633"/>
      <c r="W523" s="225">
        <v>256</v>
      </c>
      <c r="Z523">
        <v>230</v>
      </c>
      <c r="AB523" s="633"/>
      <c r="AC523" s="229">
        <v>256</v>
      </c>
    </row>
    <row r="524" spans="19:29">
      <c r="S524">
        <v>229</v>
      </c>
      <c r="V524" s="632" t="s">
        <v>94</v>
      </c>
      <c r="W524" s="226">
        <v>0.2535</v>
      </c>
      <c r="Z524">
        <v>231</v>
      </c>
      <c r="AB524" s="632" t="s">
        <v>370</v>
      </c>
      <c r="AC524" s="230">
        <v>0.28170000000000001</v>
      </c>
    </row>
    <row r="525" spans="19:29" ht="15.75" thickBot="1">
      <c r="S525">
        <v>230</v>
      </c>
      <c r="V525" s="633"/>
      <c r="W525" s="227">
        <v>257</v>
      </c>
      <c r="Z525">
        <v>232</v>
      </c>
      <c r="AB525" s="633"/>
      <c r="AC525" s="231">
        <v>257</v>
      </c>
    </row>
    <row r="526" spans="19:29">
      <c r="S526">
        <v>231</v>
      </c>
      <c r="V526" s="632" t="s">
        <v>373</v>
      </c>
      <c r="W526" s="228">
        <v>0.253</v>
      </c>
      <c r="Z526">
        <v>233</v>
      </c>
      <c r="AB526" s="632" t="s">
        <v>349</v>
      </c>
      <c r="AC526" s="232">
        <v>0.28170000000000001</v>
      </c>
    </row>
    <row r="527" spans="19:29" ht="15.75" thickBot="1">
      <c r="S527">
        <v>232</v>
      </c>
      <c r="V527" s="633"/>
      <c r="W527" s="229">
        <v>258</v>
      </c>
      <c r="Z527">
        <v>234</v>
      </c>
      <c r="AB527" s="633"/>
      <c r="AC527" s="233">
        <v>258</v>
      </c>
    </row>
    <row r="528" spans="19:29">
      <c r="S528">
        <v>233</v>
      </c>
      <c r="V528" s="632" t="s">
        <v>371</v>
      </c>
      <c r="W528" s="230">
        <v>0.24940000000000001</v>
      </c>
      <c r="Z528">
        <v>235</v>
      </c>
      <c r="AB528" s="632" t="s">
        <v>343</v>
      </c>
      <c r="AC528" s="234">
        <v>0.2792</v>
      </c>
    </row>
    <row r="529" spans="19:29" ht="15.75" thickBot="1">
      <c r="S529">
        <v>234</v>
      </c>
      <c r="V529" s="633"/>
      <c r="W529" s="231">
        <v>259</v>
      </c>
      <c r="Z529">
        <v>236</v>
      </c>
      <c r="AB529" s="633"/>
      <c r="AC529" s="235">
        <v>259</v>
      </c>
    </row>
    <row r="530" spans="19:29">
      <c r="S530">
        <v>235</v>
      </c>
      <c r="V530" s="632" t="s">
        <v>259</v>
      </c>
      <c r="W530" s="232">
        <v>0.2467</v>
      </c>
      <c r="Z530">
        <v>237</v>
      </c>
      <c r="AB530" s="632" t="s">
        <v>267</v>
      </c>
      <c r="AC530" s="234">
        <v>0.27660000000000001</v>
      </c>
    </row>
    <row r="531" spans="19:29" ht="15.75" thickBot="1">
      <c r="S531">
        <v>236</v>
      </c>
      <c r="V531" s="633"/>
      <c r="W531" s="233">
        <v>260</v>
      </c>
      <c r="Z531">
        <v>238</v>
      </c>
      <c r="AB531" s="633"/>
      <c r="AC531" s="235">
        <v>260</v>
      </c>
    </row>
    <row r="532" spans="19:29">
      <c r="S532">
        <v>237</v>
      </c>
      <c r="V532" s="632" t="s">
        <v>98</v>
      </c>
      <c r="W532" s="234">
        <v>0.24510000000000001</v>
      </c>
      <c r="Z532">
        <v>239</v>
      </c>
      <c r="AB532" s="632" t="s">
        <v>117</v>
      </c>
      <c r="AC532" s="236">
        <v>0.27010000000000001</v>
      </c>
    </row>
    <row r="533" spans="19:29" ht="15.75" thickBot="1">
      <c r="S533">
        <v>238</v>
      </c>
      <c r="V533" s="633"/>
      <c r="W533" s="235">
        <v>261</v>
      </c>
      <c r="Z533">
        <v>240</v>
      </c>
      <c r="AB533" s="633"/>
      <c r="AC533" s="237">
        <v>261</v>
      </c>
    </row>
    <row r="534" spans="19:29">
      <c r="S534">
        <v>240</v>
      </c>
      <c r="V534" s="632" t="s">
        <v>138</v>
      </c>
      <c r="W534" s="234">
        <v>0.24310000000000001</v>
      </c>
      <c r="Z534">
        <v>241</v>
      </c>
      <c r="AB534" s="632" t="s">
        <v>239</v>
      </c>
      <c r="AC534" s="238">
        <v>0.26860000000000001</v>
      </c>
    </row>
    <row r="535" spans="19:29" ht="15.75" thickBot="1">
      <c r="S535">
        <v>241</v>
      </c>
      <c r="V535" s="633"/>
      <c r="W535" s="235">
        <v>262</v>
      </c>
      <c r="Z535">
        <v>242</v>
      </c>
      <c r="AB535" s="633"/>
      <c r="AC535" s="239">
        <v>262</v>
      </c>
    </row>
    <row r="536" spans="19:29">
      <c r="S536">
        <v>242</v>
      </c>
      <c r="V536" s="632" t="s">
        <v>209</v>
      </c>
      <c r="W536" s="236">
        <v>0.24210000000000001</v>
      </c>
      <c r="Z536">
        <v>243</v>
      </c>
      <c r="AB536" s="632" t="s">
        <v>73</v>
      </c>
      <c r="AC536" s="240">
        <v>0.26640000000000003</v>
      </c>
    </row>
    <row r="537" spans="19:29" ht="15.75" thickBot="1">
      <c r="S537">
        <v>243</v>
      </c>
      <c r="V537" s="633"/>
      <c r="W537" s="237">
        <v>263</v>
      </c>
      <c r="Z537">
        <v>244</v>
      </c>
      <c r="AB537" s="633"/>
      <c r="AC537" s="241">
        <v>263</v>
      </c>
    </row>
    <row r="538" spans="19:29">
      <c r="S538">
        <v>244</v>
      </c>
      <c r="V538" s="632" t="s">
        <v>274</v>
      </c>
      <c r="W538" s="238">
        <v>0.24110000000000001</v>
      </c>
      <c r="Z538">
        <v>245</v>
      </c>
      <c r="AB538" s="632" t="s">
        <v>213</v>
      </c>
      <c r="AC538" s="242">
        <v>0.26569999999999999</v>
      </c>
    </row>
    <row r="539" spans="19:29" ht="15.75" thickBot="1">
      <c r="S539">
        <v>245</v>
      </c>
      <c r="V539" s="633"/>
      <c r="W539" s="239">
        <v>264</v>
      </c>
      <c r="Z539">
        <v>246</v>
      </c>
      <c r="AB539" s="633"/>
      <c r="AC539" s="243">
        <v>264</v>
      </c>
    </row>
    <row r="540" spans="19:29">
      <c r="S540">
        <v>246</v>
      </c>
      <c r="V540" s="632" t="s">
        <v>83</v>
      </c>
      <c r="W540" s="240">
        <v>0.2409</v>
      </c>
      <c r="Z540">
        <v>247</v>
      </c>
      <c r="AB540" s="632" t="s">
        <v>111</v>
      </c>
      <c r="AC540" s="244">
        <v>0.2626</v>
      </c>
    </row>
    <row r="541" spans="19:29" ht="15.75" thickBot="1">
      <c r="S541">
        <v>247</v>
      </c>
      <c r="V541" s="633"/>
      <c r="W541" s="241">
        <v>265</v>
      </c>
      <c r="Z541">
        <v>248</v>
      </c>
      <c r="AB541" s="633"/>
      <c r="AC541" s="245">
        <v>265</v>
      </c>
    </row>
    <row r="542" spans="19:29">
      <c r="S542">
        <v>248</v>
      </c>
      <c r="V542" s="632" t="s">
        <v>196</v>
      </c>
      <c r="W542" s="242">
        <v>0.2399</v>
      </c>
      <c r="Z542">
        <v>249</v>
      </c>
      <c r="AB542" s="632" t="s">
        <v>329</v>
      </c>
      <c r="AC542" s="246">
        <v>0.26200000000000001</v>
      </c>
    </row>
    <row r="543" spans="19:29" ht="15.75" thickBot="1">
      <c r="S543">
        <v>249</v>
      </c>
      <c r="V543" s="633"/>
      <c r="W543" s="243">
        <v>266</v>
      </c>
      <c r="Z543">
        <v>250</v>
      </c>
      <c r="AB543" s="633"/>
      <c r="AC543" s="247">
        <v>266</v>
      </c>
    </row>
    <row r="544" spans="19:29">
      <c r="S544">
        <v>250</v>
      </c>
      <c r="V544" s="632" t="s">
        <v>51</v>
      </c>
      <c r="W544" s="244">
        <v>0.23849999999999999</v>
      </c>
      <c r="Z544">
        <v>251</v>
      </c>
      <c r="AB544" s="632" t="s">
        <v>429</v>
      </c>
      <c r="AC544" s="248">
        <v>0.26200000000000001</v>
      </c>
    </row>
    <row r="545" spans="19:29" ht="15.75" thickBot="1">
      <c r="S545">
        <v>251</v>
      </c>
      <c r="V545" s="633"/>
      <c r="W545" s="245">
        <v>267</v>
      </c>
      <c r="Z545">
        <v>252</v>
      </c>
      <c r="AB545" s="633"/>
      <c r="AC545" s="249">
        <v>267</v>
      </c>
    </row>
    <row r="546" spans="19:29">
      <c r="S546">
        <v>252</v>
      </c>
      <c r="V546" s="632" t="s">
        <v>131</v>
      </c>
      <c r="W546" s="246">
        <v>0.23499999999999999</v>
      </c>
      <c r="Z546">
        <v>253</v>
      </c>
      <c r="AB546" s="632" t="s">
        <v>340</v>
      </c>
      <c r="AC546" s="250">
        <v>0.25779999999999997</v>
      </c>
    </row>
    <row r="547" spans="19:29" ht="15.75" thickBot="1">
      <c r="S547">
        <v>253</v>
      </c>
      <c r="V547" s="633"/>
      <c r="W547" s="247">
        <v>268</v>
      </c>
      <c r="Z547">
        <v>255</v>
      </c>
      <c r="AB547" s="633"/>
      <c r="AC547" s="251">
        <v>268</v>
      </c>
    </row>
    <row r="548" spans="19:29">
      <c r="S548">
        <v>254</v>
      </c>
      <c r="V548" s="632" t="s">
        <v>432</v>
      </c>
      <c r="W548" s="248">
        <v>0.23319999999999999</v>
      </c>
      <c r="Z548">
        <v>256</v>
      </c>
      <c r="AB548" s="632" t="s">
        <v>158</v>
      </c>
      <c r="AC548" s="252">
        <v>0.25640000000000002</v>
      </c>
    </row>
    <row r="549" spans="19:29" ht="15.75" thickBot="1">
      <c r="S549">
        <v>255</v>
      </c>
      <c r="V549" s="633"/>
      <c r="W549" s="249">
        <v>269</v>
      </c>
      <c r="Z549">
        <v>257</v>
      </c>
      <c r="AB549" s="633"/>
      <c r="AC549" s="253">
        <v>269</v>
      </c>
    </row>
    <row r="550" spans="19:29">
      <c r="S550">
        <v>256</v>
      </c>
      <c r="V550" s="632" t="s">
        <v>227</v>
      </c>
      <c r="W550" s="250">
        <v>0.23150000000000001</v>
      </c>
      <c r="Z550">
        <v>258</v>
      </c>
      <c r="AB550" s="632" t="s">
        <v>148</v>
      </c>
      <c r="AC550" s="254">
        <v>0.25240000000000001</v>
      </c>
    </row>
    <row r="551" spans="19:29" ht="15.75" thickBot="1">
      <c r="S551">
        <v>257</v>
      </c>
      <c r="V551" s="633"/>
      <c r="W551" s="251">
        <v>270</v>
      </c>
      <c r="Z551">
        <v>259</v>
      </c>
      <c r="AB551" s="633"/>
      <c r="AC551" s="255">
        <v>270</v>
      </c>
    </row>
    <row r="552" spans="19:29">
      <c r="S552">
        <v>258</v>
      </c>
      <c r="V552" s="632" t="s">
        <v>141</v>
      </c>
      <c r="W552" s="252">
        <v>0.23019999999999999</v>
      </c>
      <c r="Z552">
        <v>260</v>
      </c>
      <c r="AB552" s="632" t="s">
        <v>63</v>
      </c>
      <c r="AC552" s="256">
        <v>0.25159999999999999</v>
      </c>
    </row>
    <row r="553" spans="19:29" ht="15.75" thickBot="1">
      <c r="S553">
        <v>259</v>
      </c>
      <c r="V553" s="633"/>
      <c r="W553" s="253">
        <v>271</v>
      </c>
      <c r="Z553">
        <v>261</v>
      </c>
      <c r="AB553" s="633"/>
      <c r="AC553" s="257">
        <v>271</v>
      </c>
    </row>
    <row r="554" spans="19:29">
      <c r="S554">
        <v>260</v>
      </c>
      <c r="V554" s="632" t="s">
        <v>80</v>
      </c>
      <c r="W554" s="254">
        <v>0.22989999999999999</v>
      </c>
      <c r="Z554">
        <v>262</v>
      </c>
      <c r="AB554" s="632" t="s">
        <v>151</v>
      </c>
      <c r="AC554" s="258">
        <v>0.25030000000000002</v>
      </c>
    </row>
    <row r="555" spans="19:29" ht="15.75" thickBot="1">
      <c r="S555">
        <v>261</v>
      </c>
      <c r="V555" s="633"/>
      <c r="W555" s="255">
        <v>272</v>
      </c>
      <c r="Z555">
        <v>263</v>
      </c>
      <c r="AB555" s="633"/>
      <c r="AC555" s="259">
        <v>272</v>
      </c>
    </row>
    <row r="556" spans="19:29">
      <c r="S556">
        <v>262</v>
      </c>
      <c r="V556" s="632" t="s">
        <v>177</v>
      </c>
      <c r="W556" s="256">
        <v>0.22869999999999999</v>
      </c>
      <c r="Z556">
        <v>264</v>
      </c>
      <c r="AB556" s="632" t="s">
        <v>298</v>
      </c>
      <c r="AC556" s="260">
        <v>0.25030000000000002</v>
      </c>
    </row>
    <row r="557" spans="19:29" ht="15.75" thickBot="1">
      <c r="S557">
        <v>263</v>
      </c>
      <c r="V557" s="633"/>
      <c r="W557" s="257">
        <v>273</v>
      </c>
      <c r="Z557">
        <v>265</v>
      </c>
      <c r="AB557" s="633"/>
      <c r="AC557" s="261">
        <v>273</v>
      </c>
    </row>
    <row r="558" spans="19:29">
      <c r="S558">
        <v>264</v>
      </c>
      <c r="V558" s="632" t="s">
        <v>115</v>
      </c>
      <c r="W558" s="258">
        <v>0.22570000000000001</v>
      </c>
      <c r="Z558">
        <v>266</v>
      </c>
      <c r="AB558" s="632" t="s">
        <v>94</v>
      </c>
      <c r="AC558" s="262">
        <v>0.24840000000000001</v>
      </c>
    </row>
    <row r="559" spans="19:29" ht="15.75" thickBot="1">
      <c r="S559">
        <v>265</v>
      </c>
      <c r="V559" s="633"/>
      <c r="W559" s="259">
        <v>274</v>
      </c>
      <c r="Z559">
        <v>267</v>
      </c>
      <c r="AB559" s="633"/>
      <c r="AC559" s="263">
        <v>274</v>
      </c>
    </row>
    <row r="560" spans="19:29">
      <c r="S560">
        <v>266</v>
      </c>
      <c r="V560" s="632" t="s">
        <v>221</v>
      </c>
      <c r="W560" s="260">
        <v>0.2253</v>
      </c>
      <c r="Z560">
        <v>268</v>
      </c>
      <c r="AB560" s="632" t="s">
        <v>196</v>
      </c>
      <c r="AC560" s="264">
        <v>0.24590000000000001</v>
      </c>
    </row>
    <row r="561" spans="19:29" ht="15.75" thickBot="1">
      <c r="S561">
        <v>267</v>
      </c>
      <c r="V561" s="633"/>
      <c r="W561" s="261">
        <v>275</v>
      </c>
      <c r="Z561">
        <v>269</v>
      </c>
      <c r="AB561" s="633"/>
      <c r="AC561" s="265">
        <v>275</v>
      </c>
    </row>
    <row r="562" spans="19:29" ht="15.75" thickBot="1">
      <c r="S562">
        <v>268</v>
      </c>
      <c r="V562" s="10" t="s">
        <v>23</v>
      </c>
      <c r="W562" s="11" t="s">
        <v>383</v>
      </c>
      <c r="Z562">
        <v>270</v>
      </c>
      <c r="AB562" s="10" t="s">
        <v>23</v>
      </c>
      <c r="AC562" s="11" t="s">
        <v>383</v>
      </c>
    </row>
    <row r="563" spans="19:29">
      <c r="S563">
        <v>269</v>
      </c>
      <c r="V563" s="632" t="s">
        <v>231</v>
      </c>
      <c r="W563" s="262">
        <v>0.2253</v>
      </c>
      <c r="Z563">
        <v>271</v>
      </c>
      <c r="AB563" s="632" t="s">
        <v>74</v>
      </c>
      <c r="AC563" s="408">
        <v>0.2445</v>
      </c>
    </row>
    <row r="564" spans="19:29" ht="15.75" thickBot="1">
      <c r="S564">
        <v>270</v>
      </c>
      <c r="V564" s="633"/>
      <c r="W564" s="263">
        <v>276</v>
      </c>
      <c r="Z564">
        <v>272</v>
      </c>
      <c r="AB564" s="633"/>
      <c r="AC564" s="409">
        <v>276</v>
      </c>
    </row>
    <row r="565" spans="19:29">
      <c r="S565">
        <v>271</v>
      </c>
      <c r="V565" s="632" t="s">
        <v>74</v>
      </c>
      <c r="W565" s="264">
        <v>0.2233</v>
      </c>
      <c r="Z565">
        <v>273</v>
      </c>
      <c r="AB565" s="632" t="s">
        <v>143</v>
      </c>
      <c r="AC565" s="266">
        <v>0.24079999999999999</v>
      </c>
    </row>
    <row r="566" spans="19:29" ht="15.75" thickBot="1">
      <c r="S566">
        <v>272</v>
      </c>
      <c r="V566" s="633"/>
      <c r="W566" s="265">
        <v>277</v>
      </c>
      <c r="Z566">
        <v>274</v>
      </c>
      <c r="AB566" s="633"/>
      <c r="AC566" s="267">
        <v>277</v>
      </c>
    </row>
    <row r="567" spans="19:29">
      <c r="S567">
        <v>273</v>
      </c>
      <c r="V567" s="632" t="s">
        <v>135</v>
      </c>
      <c r="W567" s="266">
        <v>0.22159999999999999</v>
      </c>
      <c r="Z567">
        <v>275</v>
      </c>
      <c r="AB567" s="632" t="s">
        <v>202</v>
      </c>
      <c r="AC567" s="268">
        <v>0.24010000000000001</v>
      </c>
    </row>
    <row r="568" spans="19:29" ht="15.75" thickBot="1">
      <c r="S568">
        <v>274</v>
      </c>
      <c r="V568" s="633"/>
      <c r="W568" s="267">
        <v>278</v>
      </c>
      <c r="Z568">
        <v>276</v>
      </c>
      <c r="AB568" s="633"/>
      <c r="AC568" s="269">
        <v>278</v>
      </c>
    </row>
    <row r="569" spans="19:29">
      <c r="S569">
        <v>275</v>
      </c>
      <c r="V569" s="632" t="s">
        <v>290</v>
      </c>
      <c r="W569" s="268">
        <v>0.22140000000000001</v>
      </c>
      <c r="Z569">
        <v>277</v>
      </c>
      <c r="AB569" s="632" t="s">
        <v>328</v>
      </c>
      <c r="AC569" s="270">
        <v>0.2374</v>
      </c>
    </row>
    <row r="570" spans="19:29" ht="15.75" thickBot="1">
      <c r="S570">
        <v>276</v>
      </c>
      <c r="V570" s="633"/>
      <c r="W570" s="269">
        <v>279</v>
      </c>
      <c r="Z570">
        <v>278</v>
      </c>
      <c r="AB570" s="633"/>
      <c r="AC570" s="271">
        <v>279</v>
      </c>
    </row>
    <row r="571" spans="19:29">
      <c r="S571">
        <v>277</v>
      </c>
      <c r="V571" s="632" t="s">
        <v>298</v>
      </c>
      <c r="W571" s="270">
        <v>0.22020000000000001</v>
      </c>
      <c r="Z571">
        <v>279</v>
      </c>
      <c r="AB571" s="632" t="s">
        <v>233</v>
      </c>
      <c r="AC571" s="272">
        <v>0.23710000000000001</v>
      </c>
    </row>
    <row r="572" spans="19:29" ht="15.75" thickBot="1">
      <c r="S572">
        <v>278</v>
      </c>
      <c r="V572" s="633"/>
      <c r="W572" s="271">
        <v>280</v>
      </c>
      <c r="Z572">
        <v>280</v>
      </c>
      <c r="AB572" s="633"/>
      <c r="AC572" s="273">
        <v>280</v>
      </c>
    </row>
    <row r="573" spans="19:29">
      <c r="S573">
        <v>279</v>
      </c>
      <c r="V573" s="632" t="s">
        <v>158</v>
      </c>
      <c r="W573" s="272">
        <v>0.21360000000000001</v>
      </c>
      <c r="Z573">
        <v>281</v>
      </c>
      <c r="AB573" s="632" t="s">
        <v>432</v>
      </c>
      <c r="AC573" s="274">
        <v>0.23069999999999999</v>
      </c>
    </row>
    <row r="574" spans="19:29" ht="15.75" thickBot="1">
      <c r="S574">
        <v>280</v>
      </c>
      <c r="V574" s="633"/>
      <c r="W574" s="273">
        <v>281</v>
      </c>
      <c r="Z574">
        <v>282</v>
      </c>
      <c r="AB574" s="633"/>
      <c r="AC574" s="275">
        <v>281</v>
      </c>
    </row>
    <row r="575" spans="19:29">
      <c r="S575">
        <v>281</v>
      </c>
      <c r="V575" s="632" t="s">
        <v>233</v>
      </c>
      <c r="W575" s="274">
        <v>0.21340000000000001</v>
      </c>
      <c r="Z575">
        <v>283</v>
      </c>
      <c r="AB575" s="632" t="s">
        <v>66</v>
      </c>
      <c r="AC575" s="276">
        <v>0.22850000000000001</v>
      </c>
    </row>
    <row r="576" spans="19:29" ht="15.75" thickBot="1">
      <c r="S576">
        <v>282</v>
      </c>
      <c r="V576" s="633"/>
      <c r="W576" s="275">
        <v>282</v>
      </c>
      <c r="Z576">
        <v>284</v>
      </c>
      <c r="AB576" s="633"/>
      <c r="AC576" s="277">
        <v>282</v>
      </c>
    </row>
    <row r="577" spans="19:29">
      <c r="S577">
        <v>283</v>
      </c>
      <c r="V577" s="632" t="s">
        <v>171</v>
      </c>
      <c r="W577" s="276">
        <v>0.21079999999999999</v>
      </c>
      <c r="Z577">
        <v>285</v>
      </c>
      <c r="AB577" s="632" t="s">
        <v>121</v>
      </c>
      <c r="AC577" s="278">
        <v>0.22509999999999999</v>
      </c>
    </row>
    <row r="578" spans="19:29" ht="15.75" thickBot="1">
      <c r="S578">
        <v>284</v>
      </c>
      <c r="V578" s="633"/>
      <c r="W578" s="277">
        <v>283</v>
      </c>
      <c r="Z578">
        <v>286</v>
      </c>
      <c r="AB578" s="633"/>
      <c r="AC578" s="279">
        <v>283</v>
      </c>
    </row>
    <row r="579" spans="19:29">
      <c r="S579">
        <v>285</v>
      </c>
      <c r="V579" s="632" t="s">
        <v>179</v>
      </c>
      <c r="W579" s="278">
        <v>0.20710000000000001</v>
      </c>
      <c r="Z579">
        <v>288</v>
      </c>
      <c r="AB579" s="632" t="s">
        <v>179</v>
      </c>
      <c r="AC579" s="280">
        <v>0.22209999999999999</v>
      </c>
    </row>
    <row r="580" spans="19:29" ht="15.75" thickBot="1">
      <c r="S580">
        <v>286</v>
      </c>
      <c r="V580" s="633"/>
      <c r="W580" s="279">
        <v>284</v>
      </c>
      <c r="Z580">
        <v>289</v>
      </c>
      <c r="AB580" s="633"/>
      <c r="AC580" s="281">
        <v>284</v>
      </c>
    </row>
    <row r="581" spans="19:29">
      <c r="S581">
        <v>287</v>
      </c>
      <c r="V581" s="632" t="s">
        <v>222</v>
      </c>
      <c r="W581" s="280">
        <v>0.20660000000000001</v>
      </c>
      <c r="Z581">
        <v>290</v>
      </c>
      <c r="AB581" s="632" t="s">
        <v>221</v>
      </c>
      <c r="AC581" s="282">
        <v>0.22140000000000001</v>
      </c>
    </row>
    <row r="582" spans="19:29" ht="15.75" thickBot="1">
      <c r="S582">
        <v>288</v>
      </c>
      <c r="V582" s="633"/>
      <c r="W582" s="281">
        <v>285</v>
      </c>
      <c r="Z582">
        <v>291</v>
      </c>
      <c r="AB582" s="633"/>
      <c r="AC582" s="283">
        <v>285</v>
      </c>
    </row>
    <row r="583" spans="19:29">
      <c r="S583">
        <v>289</v>
      </c>
      <c r="V583" s="632" t="s">
        <v>114</v>
      </c>
      <c r="W583" s="282">
        <v>0.20599999999999999</v>
      </c>
      <c r="Z583">
        <v>292</v>
      </c>
      <c r="AB583" s="632" t="s">
        <v>119</v>
      </c>
      <c r="AC583" s="284">
        <v>0.22</v>
      </c>
    </row>
    <row r="584" spans="19:29" ht="15.75" thickBot="1">
      <c r="S584">
        <v>290</v>
      </c>
      <c r="V584" s="633"/>
      <c r="W584" s="283">
        <v>286</v>
      </c>
      <c r="Z584">
        <v>293</v>
      </c>
      <c r="AB584" s="633"/>
      <c r="AC584" s="285">
        <v>286</v>
      </c>
    </row>
    <row r="585" spans="19:29">
      <c r="S585">
        <v>291</v>
      </c>
      <c r="V585" s="632" t="s">
        <v>159</v>
      </c>
      <c r="W585" s="284">
        <v>0.2016</v>
      </c>
      <c r="Z585">
        <v>294</v>
      </c>
      <c r="AB585" s="12" t="s">
        <v>323</v>
      </c>
      <c r="AC585" s="286">
        <v>0.21929999999999999</v>
      </c>
    </row>
    <row r="586" spans="19:29" ht="15.75" thickBot="1">
      <c r="S586">
        <v>292</v>
      </c>
      <c r="V586" s="633"/>
      <c r="W586" s="285">
        <v>287</v>
      </c>
      <c r="Z586">
        <v>295</v>
      </c>
      <c r="AB586" s="13" t="s">
        <v>426</v>
      </c>
      <c r="AC586" s="287">
        <v>287</v>
      </c>
    </row>
    <row r="587" spans="19:29">
      <c r="S587">
        <v>293</v>
      </c>
      <c r="V587" s="632" t="s">
        <v>229</v>
      </c>
      <c r="W587" s="286">
        <v>0.20130000000000001</v>
      </c>
      <c r="Z587">
        <v>296</v>
      </c>
      <c r="AB587" s="632" t="s">
        <v>78</v>
      </c>
      <c r="AC587" s="288">
        <v>0.21890000000000001</v>
      </c>
    </row>
    <row r="588" spans="19:29" ht="15.75" thickBot="1">
      <c r="S588">
        <v>294</v>
      </c>
      <c r="V588" s="633"/>
      <c r="W588" s="287">
        <v>288</v>
      </c>
      <c r="Z588">
        <v>297</v>
      </c>
      <c r="AB588" s="633"/>
      <c r="AC588" s="289">
        <v>288</v>
      </c>
    </row>
    <row r="589" spans="19:29">
      <c r="S589">
        <v>295</v>
      </c>
      <c r="V589" s="632" t="s">
        <v>219</v>
      </c>
      <c r="W589" s="288">
        <v>0.20119999999999999</v>
      </c>
      <c r="Z589">
        <v>298</v>
      </c>
      <c r="AB589" s="632" t="s">
        <v>319</v>
      </c>
      <c r="AC589" s="290">
        <v>0.21</v>
      </c>
    </row>
    <row r="590" spans="19:29" ht="15.75" thickBot="1">
      <c r="S590">
        <v>296</v>
      </c>
      <c r="V590" s="633"/>
      <c r="W590" s="289">
        <v>289</v>
      </c>
      <c r="Z590">
        <v>299</v>
      </c>
      <c r="AB590" s="633"/>
      <c r="AC590" s="291">
        <v>289</v>
      </c>
    </row>
    <row r="591" spans="19:29">
      <c r="S591">
        <v>297</v>
      </c>
      <c r="V591" s="632" t="s">
        <v>305</v>
      </c>
      <c r="W591" s="290">
        <v>0.19750000000000001</v>
      </c>
      <c r="Z591">
        <v>300</v>
      </c>
      <c r="AB591" s="632" t="s">
        <v>275</v>
      </c>
      <c r="AC591" s="292">
        <v>0.2097</v>
      </c>
    </row>
    <row r="592" spans="19:29" ht="15.75" thickBot="1">
      <c r="S592">
        <v>298</v>
      </c>
      <c r="V592" s="633"/>
      <c r="W592" s="291">
        <v>290</v>
      </c>
      <c r="Z592">
        <v>301</v>
      </c>
      <c r="AB592" s="633"/>
      <c r="AC592" s="293">
        <v>290</v>
      </c>
    </row>
    <row r="593" spans="19:29">
      <c r="S593">
        <v>299</v>
      </c>
      <c r="V593" s="632" t="s">
        <v>238</v>
      </c>
      <c r="W593" s="292">
        <v>0.1973</v>
      </c>
      <c r="Z593">
        <v>302</v>
      </c>
      <c r="AB593" s="632" t="s">
        <v>229</v>
      </c>
      <c r="AC593" s="294">
        <v>0.20760000000000001</v>
      </c>
    </row>
    <row r="594" spans="19:29" ht="15.75" thickBot="1">
      <c r="S594">
        <v>300</v>
      </c>
      <c r="V594" s="633"/>
      <c r="W594" s="293">
        <v>291</v>
      </c>
      <c r="Z594">
        <v>303</v>
      </c>
      <c r="AB594" s="633"/>
      <c r="AC594" s="295">
        <v>291</v>
      </c>
    </row>
    <row r="595" spans="19:29">
      <c r="S595">
        <v>301</v>
      </c>
      <c r="V595" s="632" t="s">
        <v>302</v>
      </c>
      <c r="W595" s="294">
        <v>0.1968</v>
      </c>
      <c r="Z595">
        <v>304</v>
      </c>
      <c r="AB595" s="632" t="s">
        <v>306</v>
      </c>
      <c r="AC595" s="296">
        <v>0.20449999999999999</v>
      </c>
    </row>
    <row r="596" spans="19:29" ht="15.75" thickBot="1">
      <c r="S596">
        <v>302</v>
      </c>
      <c r="V596" s="633"/>
      <c r="W596" s="295">
        <v>292</v>
      </c>
      <c r="Z596">
        <v>305</v>
      </c>
      <c r="AB596" s="633"/>
      <c r="AC596" s="297">
        <v>292</v>
      </c>
    </row>
    <row r="597" spans="19:29">
      <c r="S597">
        <v>303</v>
      </c>
      <c r="V597" s="632" t="s">
        <v>77</v>
      </c>
      <c r="W597" s="296">
        <v>0.19639999999999999</v>
      </c>
      <c r="Z597">
        <v>306</v>
      </c>
      <c r="AB597" s="632" t="s">
        <v>116</v>
      </c>
      <c r="AC597" s="298">
        <v>0.2041</v>
      </c>
    </row>
    <row r="598" spans="19:29" ht="15.75" thickBot="1">
      <c r="S598">
        <v>304</v>
      </c>
      <c r="V598" s="633"/>
      <c r="W598" s="297">
        <v>293</v>
      </c>
      <c r="Z598">
        <v>307</v>
      </c>
      <c r="AB598" s="633"/>
      <c r="AC598" s="299">
        <v>293</v>
      </c>
    </row>
    <row r="599" spans="19:29">
      <c r="S599">
        <v>305</v>
      </c>
      <c r="V599" s="632" t="s">
        <v>275</v>
      </c>
      <c r="W599" s="298">
        <v>0.19370000000000001</v>
      </c>
      <c r="Z599">
        <v>308</v>
      </c>
      <c r="AB599" s="632" t="s">
        <v>41</v>
      </c>
      <c r="AC599" s="300">
        <v>0.19819999999999999</v>
      </c>
    </row>
    <row r="600" spans="19:29" ht="15.75" thickBot="1">
      <c r="S600">
        <v>306</v>
      </c>
      <c r="V600" s="633"/>
      <c r="W600" s="299">
        <v>294</v>
      </c>
      <c r="Z600">
        <v>309</v>
      </c>
      <c r="AB600" s="633"/>
      <c r="AC600" s="301">
        <v>294</v>
      </c>
    </row>
    <row r="601" spans="19:29">
      <c r="S601">
        <v>307</v>
      </c>
      <c r="V601" s="632" t="s">
        <v>119</v>
      </c>
      <c r="W601" s="300">
        <v>0.19009999999999999</v>
      </c>
      <c r="Z601">
        <v>310</v>
      </c>
      <c r="AB601" s="632" t="s">
        <v>115</v>
      </c>
      <c r="AC601" s="302">
        <v>0.19600000000000001</v>
      </c>
    </row>
    <row r="602" spans="19:29" ht="15.75" thickBot="1">
      <c r="S602">
        <v>308</v>
      </c>
      <c r="V602" s="633"/>
      <c r="W602" s="301">
        <v>295</v>
      </c>
      <c r="Z602">
        <v>311</v>
      </c>
      <c r="AB602" s="633"/>
      <c r="AC602" s="303">
        <v>295</v>
      </c>
    </row>
    <row r="603" spans="19:29">
      <c r="S603">
        <v>309</v>
      </c>
      <c r="V603" s="632" t="s">
        <v>117</v>
      </c>
      <c r="W603" s="302">
        <v>0.18609999999999999</v>
      </c>
      <c r="Z603">
        <v>312</v>
      </c>
      <c r="AB603" s="632" t="s">
        <v>109</v>
      </c>
      <c r="AC603" s="306">
        <v>0.1953</v>
      </c>
    </row>
    <row r="604" spans="19:29" ht="15.75" thickBot="1">
      <c r="S604">
        <v>310</v>
      </c>
      <c r="V604" s="633"/>
      <c r="W604" s="303">
        <v>296</v>
      </c>
      <c r="Z604">
        <v>313</v>
      </c>
      <c r="AB604" s="633"/>
      <c r="AC604" s="307">
        <v>296</v>
      </c>
    </row>
    <row r="605" spans="19:29">
      <c r="S605">
        <v>311</v>
      </c>
      <c r="V605" s="632" t="s">
        <v>38</v>
      </c>
      <c r="W605" s="304">
        <v>0.1852</v>
      </c>
      <c r="Z605">
        <v>314</v>
      </c>
      <c r="AB605" s="632" t="s">
        <v>262</v>
      </c>
      <c r="AC605" s="308">
        <v>0.19270000000000001</v>
      </c>
    </row>
    <row r="606" spans="19:29" ht="15.75" thickBot="1">
      <c r="S606">
        <v>312</v>
      </c>
      <c r="V606" s="633"/>
      <c r="W606" s="305">
        <v>297</v>
      </c>
      <c r="Z606">
        <v>315</v>
      </c>
      <c r="AB606" s="633"/>
      <c r="AC606" s="309">
        <v>297</v>
      </c>
    </row>
    <row r="607" spans="19:29">
      <c r="S607">
        <v>313</v>
      </c>
      <c r="V607" s="632" t="s">
        <v>170</v>
      </c>
      <c r="W607" s="306">
        <v>0.18079999999999999</v>
      </c>
      <c r="Z607">
        <v>316</v>
      </c>
      <c r="AB607" s="632" t="s">
        <v>305</v>
      </c>
      <c r="AC607" s="310">
        <v>0.18859999999999999</v>
      </c>
    </row>
    <row r="608" spans="19:29" ht="15.75" thickBot="1">
      <c r="S608">
        <v>314</v>
      </c>
      <c r="V608" s="633"/>
      <c r="W608" s="307">
        <v>298</v>
      </c>
      <c r="Z608">
        <v>317</v>
      </c>
      <c r="AB608" s="633"/>
      <c r="AC608" s="311">
        <v>298</v>
      </c>
    </row>
    <row r="609" spans="19:29">
      <c r="S609">
        <v>315</v>
      </c>
      <c r="V609" s="632" t="s">
        <v>244</v>
      </c>
      <c r="W609" s="308">
        <v>0.17860000000000001</v>
      </c>
      <c r="Z609">
        <v>318</v>
      </c>
      <c r="AB609" s="632" t="s">
        <v>318</v>
      </c>
      <c r="AC609" s="312">
        <v>0.18659999999999999</v>
      </c>
    </row>
    <row r="610" spans="19:29" ht="15.75" thickBot="1">
      <c r="S610">
        <v>316</v>
      </c>
      <c r="V610" s="633"/>
      <c r="W610" s="309">
        <v>299</v>
      </c>
      <c r="Z610">
        <v>319</v>
      </c>
      <c r="AB610" s="633"/>
      <c r="AC610" s="313">
        <v>299</v>
      </c>
    </row>
    <row r="611" spans="19:29">
      <c r="S611">
        <v>317</v>
      </c>
      <c r="V611" s="632" t="s">
        <v>152</v>
      </c>
      <c r="W611" s="310">
        <v>0.17610000000000001</v>
      </c>
      <c r="Z611">
        <v>320</v>
      </c>
      <c r="AB611" s="632" t="s">
        <v>272</v>
      </c>
      <c r="AC611" s="314">
        <v>0.1845</v>
      </c>
    </row>
    <row r="612" spans="19:29" ht="15.75" thickBot="1">
      <c r="S612">
        <v>318</v>
      </c>
      <c r="V612" s="633"/>
      <c r="W612" s="311">
        <v>300</v>
      </c>
      <c r="Z612">
        <v>321</v>
      </c>
      <c r="AB612" s="633"/>
      <c r="AC612" s="315">
        <v>300</v>
      </c>
    </row>
    <row r="613" spans="19:29" ht="15.75" thickBot="1">
      <c r="S613">
        <v>319</v>
      </c>
      <c r="V613" s="10" t="s">
        <v>23</v>
      </c>
      <c r="W613" s="11" t="s">
        <v>383</v>
      </c>
      <c r="Z613">
        <v>322</v>
      </c>
      <c r="AB613" s="10" t="s">
        <v>23</v>
      </c>
      <c r="AC613" s="11" t="s">
        <v>383</v>
      </c>
    </row>
    <row r="614" spans="19:29">
      <c r="S614">
        <v>320</v>
      </c>
      <c r="V614" s="632" t="s">
        <v>272</v>
      </c>
      <c r="W614" s="312">
        <v>0.17449999999999999</v>
      </c>
      <c r="Z614">
        <v>323</v>
      </c>
      <c r="AB614" s="632" t="s">
        <v>62</v>
      </c>
      <c r="AC614" s="316">
        <v>0.1784</v>
      </c>
    </row>
    <row r="615" spans="19:29" ht="15.75" thickBot="1">
      <c r="S615">
        <v>321</v>
      </c>
      <c r="V615" s="633"/>
      <c r="W615" s="313">
        <v>301</v>
      </c>
      <c r="Z615">
        <v>324</v>
      </c>
      <c r="AB615" s="633"/>
      <c r="AC615" s="317">
        <v>301</v>
      </c>
    </row>
    <row r="616" spans="19:29">
      <c r="S616">
        <v>322</v>
      </c>
      <c r="V616" s="632" t="s">
        <v>109</v>
      </c>
      <c r="W616" s="314">
        <v>0.17430000000000001</v>
      </c>
      <c r="Z616">
        <v>325</v>
      </c>
      <c r="AB616" s="632" t="s">
        <v>170</v>
      </c>
      <c r="AC616" s="318">
        <v>0.17630000000000001</v>
      </c>
    </row>
    <row r="617" spans="19:29" ht="15.75" thickBot="1">
      <c r="S617">
        <v>323</v>
      </c>
      <c r="V617" s="633"/>
      <c r="W617" s="315">
        <v>302</v>
      </c>
      <c r="Z617">
        <v>326</v>
      </c>
      <c r="AB617" s="633"/>
      <c r="AC617" s="319">
        <v>302</v>
      </c>
    </row>
    <row r="618" spans="19:29">
      <c r="S618">
        <v>324</v>
      </c>
      <c r="V618" s="632" t="s">
        <v>235</v>
      </c>
      <c r="W618" s="316">
        <v>0.1724</v>
      </c>
      <c r="Z618">
        <v>327</v>
      </c>
      <c r="AB618" s="632" t="s">
        <v>165</v>
      </c>
      <c r="AC618" s="320">
        <v>0.17330000000000001</v>
      </c>
    </row>
    <row r="619" spans="19:29" ht="15.75" thickBot="1">
      <c r="S619">
        <v>325</v>
      </c>
      <c r="V619" s="633"/>
      <c r="W619" s="317">
        <v>303</v>
      </c>
      <c r="Z619">
        <v>328</v>
      </c>
      <c r="AB619" s="633"/>
      <c r="AC619" s="321">
        <v>303</v>
      </c>
    </row>
    <row r="620" spans="19:29">
      <c r="S620">
        <v>326</v>
      </c>
      <c r="V620" s="632" t="s">
        <v>306</v>
      </c>
      <c r="W620" s="318">
        <v>0.1719</v>
      </c>
      <c r="Z620">
        <v>329</v>
      </c>
      <c r="AB620" s="632" t="s">
        <v>244</v>
      </c>
      <c r="AC620" s="322">
        <v>0.16850000000000001</v>
      </c>
    </row>
    <row r="621" spans="19:29" ht="15.75" thickBot="1">
      <c r="S621">
        <v>327</v>
      </c>
      <c r="V621" s="633"/>
      <c r="W621" s="319">
        <v>304</v>
      </c>
      <c r="Z621">
        <v>330</v>
      </c>
      <c r="AB621" s="633"/>
      <c r="AC621" s="323">
        <v>304</v>
      </c>
    </row>
    <row r="622" spans="19:29">
      <c r="S622">
        <v>328</v>
      </c>
      <c r="V622" s="632" t="s">
        <v>433</v>
      </c>
      <c r="W622" s="320">
        <v>0.17</v>
      </c>
      <c r="Z622">
        <v>331</v>
      </c>
      <c r="AB622" s="632" t="s">
        <v>285</v>
      </c>
      <c r="AC622" s="324">
        <v>0.16839999999999999</v>
      </c>
    </row>
    <row r="623" spans="19:29" ht="15.75" thickBot="1">
      <c r="S623">
        <v>329</v>
      </c>
      <c r="V623" s="633"/>
      <c r="W623" s="321">
        <v>305</v>
      </c>
      <c r="Z623">
        <v>332</v>
      </c>
      <c r="AB623" s="633"/>
      <c r="AC623" s="325">
        <v>305</v>
      </c>
    </row>
    <row r="624" spans="19:29">
      <c r="S624">
        <v>330</v>
      </c>
      <c r="V624" s="632" t="s">
        <v>329</v>
      </c>
      <c r="W624" s="322">
        <v>0.1663</v>
      </c>
      <c r="Z624">
        <v>333</v>
      </c>
      <c r="AB624" s="632" t="s">
        <v>219</v>
      </c>
      <c r="AC624" s="326">
        <v>0.1671</v>
      </c>
    </row>
    <row r="625" spans="19:29" ht="15.75" thickBot="1">
      <c r="S625">
        <v>331</v>
      </c>
      <c r="V625" s="633"/>
      <c r="W625" s="323">
        <v>306</v>
      </c>
      <c r="Z625">
        <v>334</v>
      </c>
      <c r="AB625" s="633"/>
      <c r="AC625" s="327">
        <v>306</v>
      </c>
    </row>
    <row r="626" spans="19:29">
      <c r="S626">
        <v>332</v>
      </c>
      <c r="V626" s="632" t="s">
        <v>328</v>
      </c>
      <c r="W626" s="324">
        <v>0.16200000000000001</v>
      </c>
      <c r="Z626">
        <v>335</v>
      </c>
      <c r="AB626" s="632" t="s">
        <v>80</v>
      </c>
      <c r="AC626" s="328">
        <v>0.16500000000000001</v>
      </c>
    </row>
    <row r="627" spans="19:29" ht="15.75" thickBot="1">
      <c r="S627">
        <v>333</v>
      </c>
      <c r="V627" s="633"/>
      <c r="W627" s="325">
        <v>307</v>
      </c>
      <c r="Z627">
        <v>336</v>
      </c>
      <c r="AB627" s="633"/>
      <c r="AC627" s="329">
        <v>307</v>
      </c>
    </row>
    <row r="628" spans="19:29">
      <c r="S628">
        <v>334</v>
      </c>
      <c r="V628" s="632" t="s">
        <v>266</v>
      </c>
      <c r="W628" s="326">
        <v>0.16189999999999999</v>
      </c>
      <c r="Z628">
        <v>337</v>
      </c>
      <c r="AB628" s="632" t="s">
        <v>322</v>
      </c>
      <c r="AC628" s="330">
        <v>0.16289999999999999</v>
      </c>
    </row>
    <row r="629" spans="19:29" ht="15.75" thickBot="1">
      <c r="S629">
        <v>335</v>
      </c>
      <c r="V629" s="633"/>
      <c r="W629" s="327">
        <v>308</v>
      </c>
      <c r="Z629">
        <v>338</v>
      </c>
      <c r="AB629" s="633"/>
      <c r="AC629" s="331">
        <v>308</v>
      </c>
    </row>
    <row r="630" spans="19:29">
      <c r="S630">
        <v>336</v>
      </c>
      <c r="V630" s="632" t="s">
        <v>82</v>
      </c>
      <c r="W630" s="328">
        <v>0.16159999999999999</v>
      </c>
      <c r="Z630">
        <v>339</v>
      </c>
      <c r="AB630" s="632" t="s">
        <v>100</v>
      </c>
      <c r="AC630" s="332">
        <v>0.15740000000000001</v>
      </c>
    </row>
    <row r="631" spans="19:29" ht="15.75" thickBot="1">
      <c r="S631">
        <v>337</v>
      </c>
      <c r="V631" s="633"/>
      <c r="W631" s="329">
        <v>309</v>
      </c>
      <c r="Z631">
        <v>340</v>
      </c>
      <c r="AB631" s="633"/>
      <c r="AC631" s="333">
        <v>309</v>
      </c>
    </row>
    <row r="632" spans="19:29">
      <c r="S632">
        <v>338</v>
      </c>
      <c r="V632" s="632" t="s">
        <v>336</v>
      </c>
      <c r="W632" s="330">
        <v>0.15959999999999999</v>
      </c>
      <c r="Z632">
        <v>341</v>
      </c>
      <c r="AB632" s="632" t="s">
        <v>187</v>
      </c>
      <c r="AC632" s="334">
        <v>0.151</v>
      </c>
    </row>
    <row r="633" spans="19:29" ht="15.75" thickBot="1">
      <c r="S633">
        <v>339</v>
      </c>
      <c r="V633" s="633"/>
      <c r="W633" s="331">
        <v>310</v>
      </c>
      <c r="Z633">
        <v>342</v>
      </c>
      <c r="AB633" s="633"/>
      <c r="AC633" s="335">
        <v>310</v>
      </c>
    </row>
    <row r="634" spans="19:29">
      <c r="S634">
        <v>340</v>
      </c>
      <c r="V634" s="632" t="s">
        <v>146</v>
      </c>
      <c r="W634" s="332">
        <v>0.1588</v>
      </c>
      <c r="Z634">
        <v>343</v>
      </c>
      <c r="AB634" s="632" t="s">
        <v>348</v>
      </c>
      <c r="AC634" s="336">
        <v>0.15090000000000001</v>
      </c>
    </row>
    <row r="635" spans="19:29" ht="15.75" thickBot="1">
      <c r="S635">
        <v>341</v>
      </c>
      <c r="V635" s="633"/>
      <c r="W635" s="333">
        <v>311</v>
      </c>
      <c r="Z635">
        <v>344</v>
      </c>
      <c r="AB635" s="633"/>
      <c r="AC635" s="337">
        <v>311</v>
      </c>
    </row>
    <row r="636" spans="19:29">
      <c r="S636">
        <v>342</v>
      </c>
      <c r="V636" s="632" t="s">
        <v>111</v>
      </c>
      <c r="W636" s="334">
        <v>0.1588</v>
      </c>
      <c r="Z636">
        <v>345</v>
      </c>
      <c r="AB636" s="632" t="s">
        <v>38</v>
      </c>
      <c r="AC636" s="338">
        <v>0.15040000000000001</v>
      </c>
    </row>
    <row r="637" spans="19:29" ht="15.75" thickBot="1">
      <c r="S637">
        <v>343</v>
      </c>
      <c r="V637" s="633"/>
      <c r="W637" s="335">
        <v>312</v>
      </c>
      <c r="AB637" s="633"/>
      <c r="AC637" s="339">
        <v>312</v>
      </c>
    </row>
    <row r="638" spans="19:29">
      <c r="S638">
        <v>344</v>
      </c>
      <c r="V638" s="632" t="s">
        <v>121</v>
      </c>
      <c r="W638" s="336">
        <v>0.15679999999999999</v>
      </c>
      <c r="AB638" s="632" t="s">
        <v>186</v>
      </c>
      <c r="AC638" s="340">
        <v>0.14580000000000001</v>
      </c>
    </row>
    <row r="639" spans="19:29" ht="15.75" thickBot="1">
      <c r="S639">
        <v>345</v>
      </c>
      <c r="V639" s="633"/>
      <c r="W639" s="337">
        <v>313</v>
      </c>
      <c r="AB639" s="633"/>
      <c r="AC639" s="341">
        <v>313</v>
      </c>
    </row>
    <row r="640" spans="19:29">
      <c r="S640">
        <v>346</v>
      </c>
      <c r="V640" s="632" t="s">
        <v>224</v>
      </c>
      <c r="W640" s="338">
        <v>0.15</v>
      </c>
      <c r="AB640" s="632" t="s">
        <v>433</v>
      </c>
      <c r="AC640" s="342">
        <v>0.14149999999999999</v>
      </c>
    </row>
    <row r="641" spans="19:29" ht="15.75" thickBot="1">
      <c r="S641">
        <v>347</v>
      </c>
      <c r="V641" s="633"/>
      <c r="W641" s="339">
        <v>314</v>
      </c>
      <c r="AB641" s="633"/>
      <c r="AC641" s="343">
        <v>314</v>
      </c>
    </row>
    <row r="642" spans="19:29">
      <c r="V642" s="632" t="s">
        <v>350</v>
      </c>
      <c r="W642" s="340">
        <v>0.1487</v>
      </c>
      <c r="AB642" s="632" t="s">
        <v>271</v>
      </c>
      <c r="AC642" s="344">
        <v>0.13719999999999999</v>
      </c>
    </row>
    <row r="643" spans="19:29" ht="15.75" thickBot="1">
      <c r="V643" s="633"/>
      <c r="W643" s="341">
        <v>315</v>
      </c>
      <c r="AB643" s="633"/>
      <c r="AC643" s="345">
        <v>315</v>
      </c>
    </row>
    <row r="644" spans="19:29">
      <c r="V644" s="632" t="s">
        <v>71</v>
      </c>
      <c r="W644" s="342">
        <v>0.14749999999999999</v>
      </c>
      <c r="AB644" s="632" t="s">
        <v>371</v>
      </c>
      <c r="AC644" s="346">
        <v>0.13689999999999999</v>
      </c>
    </row>
    <row r="645" spans="19:29" ht="15.75" thickBot="1">
      <c r="V645" s="633"/>
      <c r="W645" s="343">
        <v>316</v>
      </c>
      <c r="AB645" s="633"/>
      <c r="AC645" s="347">
        <v>316</v>
      </c>
    </row>
    <row r="646" spans="19:29">
      <c r="V646" s="632" t="s">
        <v>348</v>
      </c>
      <c r="W646" s="344">
        <v>0.14480000000000001</v>
      </c>
      <c r="AB646" s="632" t="s">
        <v>71</v>
      </c>
      <c r="AC646" s="348">
        <v>0.13519999999999999</v>
      </c>
    </row>
    <row r="647" spans="19:29" ht="15.75" thickBot="1">
      <c r="V647" s="633"/>
      <c r="W647" s="345">
        <v>317</v>
      </c>
      <c r="AB647" s="633"/>
      <c r="AC647" s="349">
        <v>317</v>
      </c>
    </row>
    <row r="648" spans="19:29">
      <c r="V648" s="632" t="s">
        <v>319</v>
      </c>
      <c r="W648" s="346">
        <v>0.14099999999999999</v>
      </c>
      <c r="AB648" s="632" t="s">
        <v>259</v>
      </c>
      <c r="AC648" s="350">
        <v>0.13350000000000001</v>
      </c>
    </row>
    <row r="649" spans="19:29" ht="15.75" thickBot="1">
      <c r="V649" s="633"/>
      <c r="W649" s="347">
        <v>318</v>
      </c>
      <c r="AB649" s="633"/>
      <c r="AC649" s="351">
        <v>318</v>
      </c>
    </row>
    <row r="650" spans="19:29">
      <c r="V650" s="632" t="s">
        <v>201</v>
      </c>
      <c r="W650" s="348">
        <v>0.13539999999999999</v>
      </c>
      <c r="AB650" s="632" t="s">
        <v>135</v>
      </c>
      <c r="AC650" s="352">
        <v>0.1323</v>
      </c>
    </row>
    <row r="651" spans="19:29" ht="15.75" thickBot="1">
      <c r="V651" s="633"/>
      <c r="W651" s="349">
        <v>319</v>
      </c>
      <c r="AB651" s="633"/>
      <c r="AC651" s="353">
        <v>319</v>
      </c>
    </row>
    <row r="652" spans="19:29">
      <c r="V652" s="632" t="s">
        <v>285</v>
      </c>
      <c r="W652" s="350">
        <v>0.13100000000000001</v>
      </c>
      <c r="AB652" s="632" t="s">
        <v>227</v>
      </c>
      <c r="AC652" s="354">
        <v>0.1321</v>
      </c>
    </row>
    <row r="653" spans="19:29" ht="15.75" thickBot="1">
      <c r="V653" s="633"/>
      <c r="W653" s="351">
        <v>320</v>
      </c>
      <c r="AB653" s="633"/>
      <c r="AC653" s="355">
        <v>320</v>
      </c>
    </row>
    <row r="654" spans="19:29">
      <c r="V654" s="632" t="s">
        <v>232</v>
      </c>
      <c r="W654" s="352">
        <v>0.12720000000000001</v>
      </c>
      <c r="AB654" s="632" t="s">
        <v>317</v>
      </c>
      <c r="AC654" s="356">
        <v>0.12559999999999999</v>
      </c>
    </row>
    <row r="655" spans="19:29" ht="15.75" thickBot="1">
      <c r="V655" s="633"/>
      <c r="W655" s="353">
        <v>321</v>
      </c>
      <c r="AB655" s="633"/>
      <c r="AC655" s="357">
        <v>321</v>
      </c>
    </row>
    <row r="656" spans="19:29">
      <c r="V656" s="632" t="s">
        <v>240</v>
      </c>
      <c r="W656" s="354">
        <v>0.12559999999999999</v>
      </c>
      <c r="AB656" s="632" t="s">
        <v>138</v>
      </c>
      <c r="AC656" s="358">
        <v>0.12189999999999999</v>
      </c>
    </row>
    <row r="657" spans="22:29" ht="15.75" thickBot="1">
      <c r="V657" s="633"/>
      <c r="W657" s="355">
        <v>322</v>
      </c>
      <c r="AB657" s="633"/>
      <c r="AC657" s="359">
        <v>322</v>
      </c>
    </row>
    <row r="658" spans="22:29">
      <c r="V658" s="632" t="s">
        <v>123</v>
      </c>
      <c r="W658" s="356">
        <v>0.1246</v>
      </c>
      <c r="AB658" s="632" t="s">
        <v>231</v>
      </c>
      <c r="AC658" s="360">
        <v>0.11550000000000001</v>
      </c>
    </row>
    <row r="659" spans="22:29" ht="15.75" thickBot="1">
      <c r="V659" s="633"/>
      <c r="W659" s="357">
        <v>323</v>
      </c>
      <c r="AB659" s="633"/>
      <c r="AC659" s="361">
        <v>323</v>
      </c>
    </row>
    <row r="660" spans="22:29">
      <c r="V660" s="632" t="s">
        <v>300</v>
      </c>
      <c r="W660" s="358">
        <v>0.124</v>
      </c>
      <c r="AB660" s="632" t="s">
        <v>299</v>
      </c>
      <c r="AC660" s="362">
        <v>0.11509999999999999</v>
      </c>
    </row>
    <row r="661" spans="22:29" ht="15.75" thickBot="1">
      <c r="V661" s="633"/>
      <c r="W661" s="359">
        <v>324</v>
      </c>
      <c r="AB661" s="633"/>
      <c r="AC661" s="363">
        <v>324</v>
      </c>
    </row>
    <row r="662" spans="22:29">
      <c r="V662" s="632" t="s">
        <v>79</v>
      </c>
      <c r="W662" s="360">
        <v>0.1237</v>
      </c>
      <c r="AB662" s="632" t="s">
        <v>44</v>
      </c>
      <c r="AC662" s="364">
        <v>0.1124</v>
      </c>
    </row>
    <row r="663" spans="22:29" ht="15.75" thickBot="1">
      <c r="V663" s="633"/>
      <c r="W663" s="361">
        <v>325</v>
      </c>
      <c r="AB663" s="633"/>
      <c r="AC663" s="365">
        <v>325</v>
      </c>
    </row>
    <row r="664" spans="22:29" ht="15.75" thickBot="1">
      <c r="V664" s="10" t="s">
        <v>23</v>
      </c>
      <c r="W664" s="11" t="s">
        <v>383</v>
      </c>
      <c r="AB664" s="10" t="s">
        <v>23</v>
      </c>
      <c r="AC664" s="11" t="s">
        <v>383</v>
      </c>
    </row>
    <row r="665" spans="22:29">
      <c r="V665" s="632" t="s">
        <v>165</v>
      </c>
      <c r="W665" s="362">
        <v>0.12</v>
      </c>
      <c r="AB665" s="632" t="s">
        <v>240</v>
      </c>
      <c r="AC665" s="366">
        <v>0.1101</v>
      </c>
    </row>
    <row r="666" spans="22:29" ht="15.75" thickBot="1">
      <c r="V666" s="633"/>
      <c r="W666" s="363">
        <v>326</v>
      </c>
      <c r="AB666" s="633"/>
      <c r="AC666" s="367">
        <v>326</v>
      </c>
    </row>
    <row r="667" spans="22:29">
      <c r="V667" s="632" t="s">
        <v>78</v>
      </c>
      <c r="W667" s="364">
        <v>0.1188</v>
      </c>
      <c r="AB667" s="632" t="s">
        <v>152</v>
      </c>
      <c r="AC667" s="368">
        <v>0.1047</v>
      </c>
    </row>
    <row r="668" spans="22:29" ht="15.75" thickBot="1">
      <c r="V668" s="633"/>
      <c r="W668" s="365">
        <v>327</v>
      </c>
      <c r="AB668" s="633"/>
      <c r="AC668" s="369">
        <v>327</v>
      </c>
    </row>
    <row r="669" spans="22:29">
      <c r="V669" s="632" t="s">
        <v>150</v>
      </c>
      <c r="W669" s="366">
        <v>0.11550000000000001</v>
      </c>
      <c r="AB669" s="632" t="s">
        <v>50</v>
      </c>
      <c r="AC669" s="370">
        <v>9.9900000000000003E-2</v>
      </c>
    </row>
    <row r="670" spans="22:29" ht="15.75" thickBot="1">
      <c r="V670" s="633"/>
      <c r="W670" s="367">
        <v>328</v>
      </c>
      <c r="AB670" s="633"/>
      <c r="AC670" s="371">
        <v>328</v>
      </c>
    </row>
    <row r="671" spans="22:29">
      <c r="V671" s="632" t="s">
        <v>318</v>
      </c>
      <c r="W671" s="368">
        <v>0.1123</v>
      </c>
      <c r="AB671" s="632" t="s">
        <v>290</v>
      </c>
      <c r="AC671" s="372">
        <v>9.7100000000000006E-2</v>
      </c>
    </row>
    <row r="672" spans="22:29" ht="15.75" thickBot="1">
      <c r="V672" s="633"/>
      <c r="W672" s="369">
        <v>329</v>
      </c>
      <c r="AB672" s="633"/>
      <c r="AC672" s="373">
        <v>329</v>
      </c>
    </row>
    <row r="673" spans="22:29">
      <c r="V673" s="632" t="s">
        <v>147</v>
      </c>
      <c r="W673" s="370">
        <v>0.1062</v>
      </c>
      <c r="AB673" s="632" t="s">
        <v>79</v>
      </c>
      <c r="AC673" s="374">
        <v>9.5600000000000004E-2</v>
      </c>
    </row>
    <row r="674" spans="22:29" ht="15.75" thickBot="1">
      <c r="V674" s="633"/>
      <c r="W674" s="371">
        <v>330</v>
      </c>
      <c r="AB674" s="633"/>
      <c r="AC674" s="375">
        <v>330</v>
      </c>
    </row>
    <row r="675" spans="22:29">
      <c r="V675" s="632" t="s">
        <v>193</v>
      </c>
      <c r="W675" s="372">
        <v>0.1024</v>
      </c>
      <c r="AB675" s="632" t="s">
        <v>123</v>
      </c>
      <c r="AC675" s="376">
        <v>9.06E-2</v>
      </c>
    </row>
    <row r="676" spans="22:29" ht="15.75" thickBot="1">
      <c r="V676" s="633"/>
      <c r="W676" s="373">
        <v>331</v>
      </c>
      <c r="AB676" s="633"/>
      <c r="AC676" s="377">
        <v>331</v>
      </c>
    </row>
    <row r="677" spans="22:29">
      <c r="V677" s="632" t="s">
        <v>44</v>
      </c>
      <c r="W677" s="374">
        <v>0.10050000000000001</v>
      </c>
      <c r="AB677" s="632" t="s">
        <v>193</v>
      </c>
      <c r="AC677" s="378">
        <v>8.8800000000000004E-2</v>
      </c>
    </row>
    <row r="678" spans="22:29" ht="15.75" thickBot="1">
      <c r="V678" s="633"/>
      <c r="W678" s="375">
        <v>332</v>
      </c>
      <c r="AB678" s="633"/>
      <c r="AC678" s="379">
        <v>332</v>
      </c>
    </row>
    <row r="679" spans="22:29">
      <c r="V679" s="632" t="s">
        <v>434</v>
      </c>
      <c r="W679" s="376">
        <v>9.8000000000000004E-2</v>
      </c>
      <c r="AB679" s="632" t="s">
        <v>99</v>
      </c>
      <c r="AC679" s="380">
        <v>8.3799999999999999E-2</v>
      </c>
    </row>
    <row r="680" spans="22:29" ht="15.75" thickBot="1">
      <c r="V680" s="633"/>
      <c r="W680" s="377">
        <v>333</v>
      </c>
      <c r="AB680" s="633"/>
      <c r="AC680" s="381">
        <v>333</v>
      </c>
    </row>
    <row r="681" spans="22:29">
      <c r="V681" s="632" t="s">
        <v>160</v>
      </c>
      <c r="W681" s="378">
        <v>9.7500000000000003E-2</v>
      </c>
      <c r="AB681" s="632" t="s">
        <v>82</v>
      </c>
      <c r="AC681" s="382">
        <v>8.3000000000000004E-2</v>
      </c>
    </row>
    <row r="682" spans="22:29" ht="15.75" thickBot="1">
      <c r="V682" s="633"/>
      <c r="W682" s="379">
        <v>334</v>
      </c>
      <c r="AB682" s="633"/>
      <c r="AC682" s="383">
        <v>334</v>
      </c>
    </row>
    <row r="683" spans="22:29">
      <c r="V683" s="632" t="s">
        <v>262</v>
      </c>
      <c r="W683" s="380">
        <v>9.1899999999999996E-2</v>
      </c>
      <c r="AB683" s="632" t="s">
        <v>171</v>
      </c>
      <c r="AC683" s="384">
        <v>8.2799999999999999E-2</v>
      </c>
    </row>
    <row r="684" spans="22:29" ht="15.75" thickBot="1">
      <c r="V684" s="633"/>
      <c r="W684" s="381">
        <v>335</v>
      </c>
      <c r="AB684" s="633"/>
      <c r="AC684" s="385">
        <v>335</v>
      </c>
    </row>
    <row r="685" spans="22:29">
      <c r="V685" s="632" t="s">
        <v>299</v>
      </c>
      <c r="W685" s="382">
        <v>8.7400000000000005E-2</v>
      </c>
      <c r="AB685" s="632" t="s">
        <v>232</v>
      </c>
      <c r="AC685" s="386">
        <v>8.2299999999999998E-2</v>
      </c>
    </row>
    <row r="686" spans="22:29" ht="15.75" thickBot="1">
      <c r="V686" s="633"/>
      <c r="W686" s="383">
        <v>336</v>
      </c>
      <c r="AB686" s="633"/>
      <c r="AC686" s="387">
        <v>336</v>
      </c>
    </row>
    <row r="687" spans="22:29">
      <c r="V687" s="632" t="s">
        <v>317</v>
      </c>
      <c r="W687" s="384">
        <v>6.1699999999999998E-2</v>
      </c>
      <c r="AB687" s="632" t="s">
        <v>238</v>
      </c>
      <c r="AC687" s="388">
        <v>7.9699999999999993E-2</v>
      </c>
    </row>
    <row r="688" spans="22:29" ht="15.75" thickBot="1">
      <c r="V688" s="633"/>
      <c r="W688" s="385">
        <v>337</v>
      </c>
      <c r="AB688" s="633"/>
      <c r="AC688" s="389">
        <v>337</v>
      </c>
    </row>
    <row r="689" spans="22:29">
      <c r="V689" s="632" t="s">
        <v>322</v>
      </c>
      <c r="W689" s="386">
        <v>6.1199999999999997E-2</v>
      </c>
      <c r="AB689" s="632" t="s">
        <v>59</v>
      </c>
      <c r="AC689" s="390">
        <v>7.7399999999999997E-2</v>
      </c>
    </row>
    <row r="690" spans="22:29" ht="15.75" thickBot="1">
      <c r="V690" s="633"/>
      <c r="W690" s="387">
        <v>338</v>
      </c>
      <c r="AB690" s="633"/>
      <c r="AC690" s="391">
        <v>338</v>
      </c>
    </row>
    <row r="691" spans="22:29">
      <c r="V691" s="632" t="s">
        <v>186</v>
      </c>
      <c r="W691" s="388">
        <v>6.08E-2</v>
      </c>
      <c r="AB691" s="632" t="s">
        <v>146</v>
      </c>
      <c r="AC691" s="392">
        <v>7.4999999999999997E-2</v>
      </c>
    </row>
    <row r="692" spans="22:29" ht="15.75" thickBot="1">
      <c r="V692" s="633"/>
      <c r="W692" s="389">
        <v>339</v>
      </c>
      <c r="AB692" s="633"/>
      <c r="AC692" s="393">
        <v>339</v>
      </c>
    </row>
    <row r="693" spans="22:29">
      <c r="V693" s="632" t="s">
        <v>100</v>
      </c>
      <c r="W693" s="390">
        <v>5.9799999999999999E-2</v>
      </c>
      <c r="AB693" s="632" t="s">
        <v>147</v>
      </c>
      <c r="AC693" s="394">
        <v>7.1900000000000006E-2</v>
      </c>
    </row>
    <row r="694" spans="22:29" ht="15.75" thickBot="1">
      <c r="V694" s="633"/>
      <c r="W694" s="391">
        <v>340</v>
      </c>
      <c r="AB694" s="633"/>
      <c r="AC694" s="395">
        <v>340</v>
      </c>
    </row>
    <row r="695" spans="22:29">
      <c r="V695" s="632" t="s">
        <v>50</v>
      </c>
      <c r="W695" s="392">
        <v>5.6000000000000001E-2</v>
      </c>
      <c r="AB695" s="632" t="s">
        <v>434</v>
      </c>
      <c r="AC695" s="396">
        <v>7.1800000000000003E-2</v>
      </c>
    </row>
    <row r="696" spans="22:29" ht="15.75" thickBot="1">
      <c r="V696" s="633"/>
      <c r="W696" s="393">
        <v>341</v>
      </c>
      <c r="AB696" s="633"/>
      <c r="AC696" s="397">
        <v>341</v>
      </c>
    </row>
    <row r="697" spans="22:29">
      <c r="V697" s="632" t="s">
        <v>41</v>
      </c>
      <c r="W697" s="394">
        <v>4.8800000000000003E-2</v>
      </c>
      <c r="AB697" s="632" t="s">
        <v>294</v>
      </c>
      <c r="AC697" s="398">
        <v>7.0800000000000002E-2</v>
      </c>
    </row>
    <row r="698" spans="22:29" ht="15.75" thickBot="1">
      <c r="V698" s="633"/>
      <c r="W698" s="395">
        <v>342</v>
      </c>
      <c r="AB698" s="633"/>
      <c r="AC698" s="399">
        <v>342</v>
      </c>
    </row>
    <row r="699" spans="22:29">
      <c r="V699" s="632" t="s">
        <v>99</v>
      </c>
      <c r="W699" s="396">
        <v>4.3400000000000001E-2</v>
      </c>
      <c r="AB699" s="632" t="s">
        <v>42</v>
      </c>
      <c r="AC699" s="400">
        <v>4.2099999999999999E-2</v>
      </c>
    </row>
    <row r="700" spans="22:29" ht="15.75" thickBot="1">
      <c r="V700" s="633"/>
      <c r="W700" s="397">
        <v>343</v>
      </c>
      <c r="AB700" s="633"/>
      <c r="AC700" s="401">
        <v>343</v>
      </c>
    </row>
    <row r="701" spans="22:29">
      <c r="V701" s="632" t="s">
        <v>42</v>
      </c>
      <c r="W701" s="398">
        <v>3.6700000000000003E-2</v>
      </c>
      <c r="AB701" s="632" t="s">
        <v>375</v>
      </c>
      <c r="AC701" s="402">
        <v>3.7699999999999997E-2</v>
      </c>
    </row>
    <row r="702" spans="22:29" ht="15.75" thickBot="1">
      <c r="V702" s="633"/>
      <c r="W702" s="399">
        <v>344</v>
      </c>
      <c r="AB702" s="633"/>
      <c r="AC702" s="403">
        <v>344</v>
      </c>
    </row>
    <row r="703" spans="22:29">
      <c r="V703" s="632" t="s">
        <v>294</v>
      </c>
      <c r="W703" s="400">
        <v>2.7300000000000001E-2</v>
      </c>
      <c r="AB703" s="632" t="s">
        <v>206</v>
      </c>
      <c r="AC703" s="404">
        <v>7.6E-3</v>
      </c>
    </row>
    <row r="704" spans="22:29" ht="15.75" thickBot="1">
      <c r="V704" s="633"/>
      <c r="W704" s="401">
        <v>345</v>
      </c>
      <c r="AB704" s="633"/>
      <c r="AC704" s="405">
        <v>345</v>
      </c>
    </row>
    <row r="705" spans="22:23">
      <c r="V705" s="632" t="s">
        <v>85</v>
      </c>
      <c r="W705" s="402">
        <v>1.9199999999999998E-2</v>
      </c>
    </row>
    <row r="706" spans="22:23" ht="15.75" thickBot="1">
      <c r="V706" s="633"/>
      <c r="W706" s="403">
        <v>346</v>
      </c>
    </row>
    <row r="707" spans="22:23">
      <c r="V707" s="632" t="s">
        <v>206</v>
      </c>
      <c r="W707" s="404">
        <v>8.3000000000000001E-3</v>
      </c>
    </row>
    <row r="708" spans="22:23" ht="15.75" thickBot="1">
      <c r="V708" s="633"/>
      <c r="W708" s="405">
        <v>347</v>
      </c>
    </row>
    <row r="709" spans="22:23" ht="15.75" thickBot="1">
      <c r="V709" s="10" t="s">
        <v>23</v>
      </c>
      <c r="W709" s="11" t="s">
        <v>383</v>
      </c>
    </row>
  </sheetData>
  <sortState xmlns:xlrd2="http://schemas.microsoft.com/office/spreadsheetml/2017/richdata2" ref="K2:M356">
    <sortCondition ref="K190:K356"/>
  </sortState>
  <mergeCells count="557">
    <mergeCell ref="V85:V86"/>
    <mergeCell ref="V73:V74"/>
    <mergeCell ref="V69:V70"/>
    <mergeCell ref="V61:V62"/>
    <mergeCell ref="V46:V47"/>
    <mergeCell ref="V38:V39"/>
    <mergeCell ref="V32:V33"/>
    <mergeCell ref="V1:W1"/>
    <mergeCell ref="V118:V119"/>
    <mergeCell ref="V114:V115"/>
    <mergeCell ref="V110:V111"/>
    <mergeCell ref="V104:V105"/>
    <mergeCell ref="V106:V107"/>
    <mergeCell ref="V99:V100"/>
    <mergeCell ref="V95:V96"/>
    <mergeCell ref="V93:V94"/>
    <mergeCell ref="V87:V88"/>
    <mergeCell ref="V159:V160"/>
    <mergeCell ref="V152:V153"/>
    <mergeCell ref="V155:V156"/>
    <mergeCell ref="V150:V151"/>
    <mergeCell ref="V146:V147"/>
    <mergeCell ref="V142:V143"/>
    <mergeCell ref="V132:V133"/>
    <mergeCell ref="V124:V125"/>
    <mergeCell ref="V120:V121"/>
    <mergeCell ref="V122:V123"/>
    <mergeCell ref="V177:V178"/>
    <mergeCell ref="V179:V180"/>
    <mergeCell ref="V173:V174"/>
    <mergeCell ref="V175:V176"/>
    <mergeCell ref="V169:V170"/>
    <mergeCell ref="V171:V172"/>
    <mergeCell ref="V165:V166"/>
    <mergeCell ref="V167:V168"/>
    <mergeCell ref="V161:V162"/>
    <mergeCell ref="V197:V198"/>
    <mergeCell ref="V199:V200"/>
    <mergeCell ref="V193:V194"/>
    <mergeCell ref="V195:V196"/>
    <mergeCell ref="V189:V190"/>
    <mergeCell ref="V191:V192"/>
    <mergeCell ref="V185:V186"/>
    <mergeCell ref="V187:V188"/>
    <mergeCell ref="V181:V182"/>
    <mergeCell ref="V183:V184"/>
    <mergeCell ref="V222:V223"/>
    <mergeCell ref="V218:V219"/>
    <mergeCell ref="V220:V221"/>
    <mergeCell ref="V214:V215"/>
    <mergeCell ref="V210:V211"/>
    <mergeCell ref="V212:V213"/>
    <mergeCell ref="V206:V207"/>
    <mergeCell ref="V208:V209"/>
    <mergeCell ref="V203:V204"/>
    <mergeCell ref="V250:V251"/>
    <mergeCell ref="V252:V253"/>
    <mergeCell ref="V242:V243"/>
    <mergeCell ref="V244:V245"/>
    <mergeCell ref="V238:V239"/>
    <mergeCell ref="V234:V235"/>
    <mergeCell ref="V236:V237"/>
    <mergeCell ref="V230:V231"/>
    <mergeCell ref="V226:V227"/>
    <mergeCell ref="V228:V229"/>
    <mergeCell ref="V275:V276"/>
    <mergeCell ref="V277:V278"/>
    <mergeCell ref="V273:V274"/>
    <mergeCell ref="V267:V268"/>
    <mergeCell ref="V269:V270"/>
    <mergeCell ref="V265:V266"/>
    <mergeCell ref="V259:V260"/>
    <mergeCell ref="V261:V262"/>
    <mergeCell ref="V254:V255"/>
    <mergeCell ref="V257:V258"/>
    <mergeCell ref="V295:V296"/>
    <mergeCell ref="V297:V298"/>
    <mergeCell ref="V291:V292"/>
    <mergeCell ref="V293:V294"/>
    <mergeCell ref="V287:V288"/>
    <mergeCell ref="V289:V290"/>
    <mergeCell ref="V283:V284"/>
    <mergeCell ref="V285:V286"/>
    <mergeCell ref="V279:V280"/>
    <mergeCell ref="V281:V282"/>
    <mergeCell ref="V316:V317"/>
    <mergeCell ref="V318:V319"/>
    <mergeCell ref="V312:V313"/>
    <mergeCell ref="V314:V315"/>
    <mergeCell ref="V308:V309"/>
    <mergeCell ref="V310:V311"/>
    <mergeCell ref="V303:V304"/>
    <mergeCell ref="V305:V306"/>
    <mergeCell ref="V299:V300"/>
    <mergeCell ref="V301:V302"/>
    <mergeCell ref="V336:V337"/>
    <mergeCell ref="V338:V339"/>
    <mergeCell ref="V332:V333"/>
    <mergeCell ref="V334:V335"/>
    <mergeCell ref="V328:V329"/>
    <mergeCell ref="V330:V331"/>
    <mergeCell ref="V324:V325"/>
    <mergeCell ref="V326:V327"/>
    <mergeCell ref="V320:V321"/>
    <mergeCell ref="V322:V323"/>
    <mergeCell ref="V356:V357"/>
    <mergeCell ref="V359:V360"/>
    <mergeCell ref="V354:V355"/>
    <mergeCell ref="V348:V349"/>
    <mergeCell ref="V350:V351"/>
    <mergeCell ref="V344:V345"/>
    <mergeCell ref="V346:V347"/>
    <mergeCell ref="V340:V341"/>
    <mergeCell ref="V342:V343"/>
    <mergeCell ref="V377:V378"/>
    <mergeCell ref="V379:V380"/>
    <mergeCell ref="V373:V374"/>
    <mergeCell ref="V375:V376"/>
    <mergeCell ref="V369:V370"/>
    <mergeCell ref="V371:V372"/>
    <mergeCell ref="V365:V366"/>
    <mergeCell ref="V367:V368"/>
    <mergeCell ref="V363:V364"/>
    <mergeCell ref="V397:V398"/>
    <mergeCell ref="V399:V400"/>
    <mergeCell ref="V393:V394"/>
    <mergeCell ref="V395:V396"/>
    <mergeCell ref="V389:V390"/>
    <mergeCell ref="V391:V392"/>
    <mergeCell ref="V385:V386"/>
    <mergeCell ref="V387:V388"/>
    <mergeCell ref="V381:V382"/>
    <mergeCell ref="V418:V419"/>
    <mergeCell ref="V420:V421"/>
    <mergeCell ref="V414:V415"/>
    <mergeCell ref="V416:V417"/>
    <mergeCell ref="V410:V411"/>
    <mergeCell ref="V412:V413"/>
    <mergeCell ref="V405:V406"/>
    <mergeCell ref="V407:V408"/>
    <mergeCell ref="V401:V402"/>
    <mergeCell ref="V403:V404"/>
    <mergeCell ref="V438:V439"/>
    <mergeCell ref="V440:V441"/>
    <mergeCell ref="V434:V435"/>
    <mergeCell ref="V436:V437"/>
    <mergeCell ref="V430:V431"/>
    <mergeCell ref="V432:V433"/>
    <mergeCell ref="V426:V427"/>
    <mergeCell ref="V428:V429"/>
    <mergeCell ref="V422:V423"/>
    <mergeCell ref="V458:V459"/>
    <mergeCell ref="V461:V462"/>
    <mergeCell ref="V454:V455"/>
    <mergeCell ref="V456:V457"/>
    <mergeCell ref="V450:V451"/>
    <mergeCell ref="V452:V453"/>
    <mergeCell ref="V446:V447"/>
    <mergeCell ref="V448:V449"/>
    <mergeCell ref="V442:V443"/>
    <mergeCell ref="V444:V445"/>
    <mergeCell ref="V479:V480"/>
    <mergeCell ref="V481:V482"/>
    <mergeCell ref="V475:V476"/>
    <mergeCell ref="V477:V478"/>
    <mergeCell ref="V471:V472"/>
    <mergeCell ref="V473:V474"/>
    <mergeCell ref="V467:V468"/>
    <mergeCell ref="V469:V470"/>
    <mergeCell ref="V463:V464"/>
    <mergeCell ref="V499:V500"/>
    <mergeCell ref="V501:V502"/>
    <mergeCell ref="V495:V496"/>
    <mergeCell ref="V497:V498"/>
    <mergeCell ref="V491:V492"/>
    <mergeCell ref="V493:V494"/>
    <mergeCell ref="V489:V490"/>
    <mergeCell ref="V483:V484"/>
    <mergeCell ref="V485:V486"/>
    <mergeCell ref="V520:V521"/>
    <mergeCell ref="V522:V523"/>
    <mergeCell ref="V516:V517"/>
    <mergeCell ref="V518:V519"/>
    <mergeCell ref="V512:V513"/>
    <mergeCell ref="V514:V515"/>
    <mergeCell ref="V507:V508"/>
    <mergeCell ref="V509:V510"/>
    <mergeCell ref="V503:V504"/>
    <mergeCell ref="V505:V506"/>
    <mergeCell ref="V540:V541"/>
    <mergeCell ref="V542:V543"/>
    <mergeCell ref="V536:V537"/>
    <mergeCell ref="V538:V539"/>
    <mergeCell ref="V532:V533"/>
    <mergeCell ref="V534:V535"/>
    <mergeCell ref="V528:V529"/>
    <mergeCell ref="V530:V531"/>
    <mergeCell ref="V524:V525"/>
    <mergeCell ref="V526:V527"/>
    <mergeCell ref="V560:V561"/>
    <mergeCell ref="V563:V564"/>
    <mergeCell ref="V556:V557"/>
    <mergeCell ref="V558:V559"/>
    <mergeCell ref="V552:V553"/>
    <mergeCell ref="V554:V555"/>
    <mergeCell ref="V548:V549"/>
    <mergeCell ref="V550:V551"/>
    <mergeCell ref="V544:V545"/>
    <mergeCell ref="V546:V547"/>
    <mergeCell ref="V581:V582"/>
    <mergeCell ref="V583:V584"/>
    <mergeCell ref="V577:V578"/>
    <mergeCell ref="V579:V580"/>
    <mergeCell ref="V573:V574"/>
    <mergeCell ref="V575:V576"/>
    <mergeCell ref="V569:V570"/>
    <mergeCell ref="V571:V572"/>
    <mergeCell ref="V565:V566"/>
    <mergeCell ref="V567:V568"/>
    <mergeCell ref="V601:V602"/>
    <mergeCell ref="V603:V604"/>
    <mergeCell ref="V597:V598"/>
    <mergeCell ref="V599:V600"/>
    <mergeCell ref="V593:V594"/>
    <mergeCell ref="V595:V596"/>
    <mergeCell ref="V589:V590"/>
    <mergeCell ref="V591:V592"/>
    <mergeCell ref="V585:V586"/>
    <mergeCell ref="V587:V588"/>
    <mergeCell ref="V622:V623"/>
    <mergeCell ref="V624:V625"/>
    <mergeCell ref="V618:V619"/>
    <mergeCell ref="V620:V621"/>
    <mergeCell ref="V614:V615"/>
    <mergeCell ref="V616:V617"/>
    <mergeCell ref="V609:V610"/>
    <mergeCell ref="V611:V612"/>
    <mergeCell ref="V605:V606"/>
    <mergeCell ref="V607:V608"/>
    <mergeCell ref="V642:V643"/>
    <mergeCell ref="V644:V645"/>
    <mergeCell ref="V638:V639"/>
    <mergeCell ref="V640:V641"/>
    <mergeCell ref="V634:V635"/>
    <mergeCell ref="V636:V637"/>
    <mergeCell ref="V630:V631"/>
    <mergeCell ref="V632:V633"/>
    <mergeCell ref="V626:V627"/>
    <mergeCell ref="V628:V629"/>
    <mergeCell ref="V665:V666"/>
    <mergeCell ref="V658:V659"/>
    <mergeCell ref="V660:V661"/>
    <mergeCell ref="V654:V655"/>
    <mergeCell ref="V656:V657"/>
    <mergeCell ref="V650:V651"/>
    <mergeCell ref="V652:V653"/>
    <mergeCell ref="V646:V647"/>
    <mergeCell ref="V648:V649"/>
    <mergeCell ref="AB63:AB64"/>
    <mergeCell ref="AB38:AB39"/>
    <mergeCell ref="V707:V708"/>
    <mergeCell ref="V703:V704"/>
    <mergeCell ref="V705:V706"/>
    <mergeCell ref="V699:V700"/>
    <mergeCell ref="V701:V702"/>
    <mergeCell ref="V695:V696"/>
    <mergeCell ref="V697:V698"/>
    <mergeCell ref="V691:V692"/>
    <mergeCell ref="V693:V694"/>
    <mergeCell ref="V687:V688"/>
    <mergeCell ref="V689:V690"/>
    <mergeCell ref="V683:V684"/>
    <mergeCell ref="V685:V686"/>
    <mergeCell ref="V679:V680"/>
    <mergeCell ref="V681:V682"/>
    <mergeCell ref="V675:V676"/>
    <mergeCell ref="V677:V678"/>
    <mergeCell ref="V671:V672"/>
    <mergeCell ref="V673:V674"/>
    <mergeCell ref="V667:V668"/>
    <mergeCell ref="V669:V670"/>
    <mergeCell ref="V662:V663"/>
    <mergeCell ref="AB106:AB107"/>
    <mergeCell ref="AB108:AB109"/>
    <mergeCell ref="AB99:AB100"/>
    <mergeCell ref="AB97:AB98"/>
    <mergeCell ref="AB87:AB88"/>
    <mergeCell ref="AB81:AB82"/>
    <mergeCell ref="AB77:AB78"/>
    <mergeCell ref="AB79:AB80"/>
    <mergeCell ref="AB73:AB74"/>
    <mergeCell ref="AB138:AB139"/>
    <mergeCell ref="AB132:AB133"/>
    <mergeCell ref="AB134:AB135"/>
    <mergeCell ref="AB128:AB129"/>
    <mergeCell ref="AB130:AB131"/>
    <mergeCell ref="AB122:AB123"/>
    <mergeCell ref="AB118:AB119"/>
    <mergeCell ref="AB110:AB111"/>
    <mergeCell ref="AB112:AB113"/>
    <mergeCell ref="AB161:AB162"/>
    <mergeCell ref="AB163:AB164"/>
    <mergeCell ref="AB159:AB160"/>
    <mergeCell ref="AB150:AB151"/>
    <mergeCell ref="AB152:AB153"/>
    <mergeCell ref="AB146:AB147"/>
    <mergeCell ref="AB148:AB149"/>
    <mergeCell ref="AB142:AB143"/>
    <mergeCell ref="AB144:AB145"/>
    <mergeCell ref="AB183:AB184"/>
    <mergeCell ref="AB185:AB186"/>
    <mergeCell ref="AB179:AB180"/>
    <mergeCell ref="AB181:AB182"/>
    <mergeCell ref="AB175:AB176"/>
    <mergeCell ref="AB177:AB178"/>
    <mergeCell ref="AB171:AB172"/>
    <mergeCell ref="AB173:AB174"/>
    <mergeCell ref="AB167:AB168"/>
    <mergeCell ref="AB169:AB170"/>
    <mergeCell ref="AB206:AB207"/>
    <mergeCell ref="AB208:AB209"/>
    <mergeCell ref="AB201:AB202"/>
    <mergeCell ref="AB203:AB204"/>
    <mergeCell ref="AB197:AB198"/>
    <mergeCell ref="AB199:AB200"/>
    <mergeCell ref="AB193:AB194"/>
    <mergeCell ref="AB195:AB196"/>
    <mergeCell ref="AB189:AB190"/>
    <mergeCell ref="AB226:AB227"/>
    <mergeCell ref="AB228:AB229"/>
    <mergeCell ref="AB222:AB223"/>
    <mergeCell ref="AB224:AB225"/>
    <mergeCell ref="AB218:AB219"/>
    <mergeCell ref="AB220:AB221"/>
    <mergeCell ref="AB214:AB215"/>
    <mergeCell ref="AB216:AB217"/>
    <mergeCell ref="AB210:AB211"/>
    <mergeCell ref="AB212:AB213"/>
    <mergeCell ref="AB250:AB251"/>
    <mergeCell ref="AB252:AB253"/>
    <mergeCell ref="AB244:AB245"/>
    <mergeCell ref="AB246:AB247"/>
    <mergeCell ref="AB240:AB241"/>
    <mergeCell ref="AB242:AB243"/>
    <mergeCell ref="AB236:AB237"/>
    <mergeCell ref="AB238:AB239"/>
    <mergeCell ref="AB230:AB231"/>
    <mergeCell ref="AB232:AB233"/>
    <mergeCell ref="AB273:AB274"/>
    <mergeCell ref="AB275:AB276"/>
    <mergeCell ref="AB269:AB270"/>
    <mergeCell ref="AB271:AB272"/>
    <mergeCell ref="AB265:AB266"/>
    <mergeCell ref="AB267:AB268"/>
    <mergeCell ref="AB259:AB260"/>
    <mergeCell ref="AB263:AB264"/>
    <mergeCell ref="AB254:AB255"/>
    <mergeCell ref="AB257:AB258"/>
    <mergeCell ref="AB295:AB296"/>
    <mergeCell ref="AB297:AB298"/>
    <mergeCell ref="AB291:AB292"/>
    <mergeCell ref="AB293:AB294"/>
    <mergeCell ref="AB287:AB288"/>
    <mergeCell ref="AB289:AB290"/>
    <mergeCell ref="AB283:AB284"/>
    <mergeCell ref="AB285:AB286"/>
    <mergeCell ref="AB277:AB278"/>
    <mergeCell ref="AB281:AB282"/>
    <mergeCell ref="AB316:AB317"/>
    <mergeCell ref="AB318:AB319"/>
    <mergeCell ref="AB312:AB313"/>
    <mergeCell ref="AB314:AB315"/>
    <mergeCell ref="AB308:AB309"/>
    <mergeCell ref="AB310:AB311"/>
    <mergeCell ref="AB303:AB304"/>
    <mergeCell ref="AB305:AB306"/>
    <mergeCell ref="AB299:AB300"/>
    <mergeCell ref="AB301:AB302"/>
    <mergeCell ref="AB342:AB343"/>
    <mergeCell ref="AB344:AB345"/>
    <mergeCell ref="AB338:AB339"/>
    <mergeCell ref="AB340:AB341"/>
    <mergeCell ref="AB332:AB333"/>
    <mergeCell ref="AB334:AB335"/>
    <mergeCell ref="AB326:AB327"/>
    <mergeCell ref="AB328:AB329"/>
    <mergeCell ref="AB320:AB321"/>
    <mergeCell ref="AB322:AB323"/>
    <mergeCell ref="AB363:AB364"/>
    <mergeCell ref="AB367:AB368"/>
    <mergeCell ref="AB359:AB360"/>
    <mergeCell ref="AB361:AB362"/>
    <mergeCell ref="AB354:AB355"/>
    <mergeCell ref="AB356:AB357"/>
    <mergeCell ref="AB350:AB351"/>
    <mergeCell ref="AB352:AB353"/>
    <mergeCell ref="AB346:AB347"/>
    <mergeCell ref="AB348:AB349"/>
    <mergeCell ref="AB385:AB386"/>
    <mergeCell ref="AB389:AB390"/>
    <mergeCell ref="AB381:AB382"/>
    <mergeCell ref="AB383:AB384"/>
    <mergeCell ref="AB377:AB378"/>
    <mergeCell ref="AB379:AB380"/>
    <mergeCell ref="AB373:AB374"/>
    <mergeCell ref="AB375:AB376"/>
    <mergeCell ref="AB369:AB370"/>
    <mergeCell ref="AB371:AB372"/>
    <mergeCell ref="AB412:AB413"/>
    <mergeCell ref="AB414:AB415"/>
    <mergeCell ref="AB407:AB408"/>
    <mergeCell ref="AB410:AB411"/>
    <mergeCell ref="AB401:AB402"/>
    <mergeCell ref="AB405:AB406"/>
    <mergeCell ref="AB399:AB400"/>
    <mergeCell ref="AB391:AB392"/>
    <mergeCell ref="AB393:AB394"/>
    <mergeCell ref="AB432:AB433"/>
    <mergeCell ref="AB434:AB435"/>
    <mergeCell ref="AB428:AB429"/>
    <mergeCell ref="AB430:AB431"/>
    <mergeCell ref="AB424:AB425"/>
    <mergeCell ref="AB426:AB427"/>
    <mergeCell ref="AB420:AB421"/>
    <mergeCell ref="AB422:AB423"/>
    <mergeCell ref="AB416:AB417"/>
    <mergeCell ref="AB418:AB419"/>
    <mergeCell ref="AB452:AB453"/>
    <mergeCell ref="AB454:AB455"/>
    <mergeCell ref="AB448:AB449"/>
    <mergeCell ref="AB450:AB451"/>
    <mergeCell ref="AB444:AB445"/>
    <mergeCell ref="AB446:AB447"/>
    <mergeCell ref="AB440:AB441"/>
    <mergeCell ref="AB442:AB443"/>
    <mergeCell ref="AB436:AB437"/>
    <mergeCell ref="AB438:AB439"/>
    <mergeCell ref="AB473:AB474"/>
    <mergeCell ref="AB475:AB476"/>
    <mergeCell ref="AB469:AB470"/>
    <mergeCell ref="AB471:AB472"/>
    <mergeCell ref="AB465:AB466"/>
    <mergeCell ref="AB467:AB468"/>
    <mergeCell ref="AB461:AB462"/>
    <mergeCell ref="AB463:AB464"/>
    <mergeCell ref="AB456:AB457"/>
    <mergeCell ref="AB458:AB459"/>
    <mergeCell ref="AB493:AB494"/>
    <mergeCell ref="AB495:AB496"/>
    <mergeCell ref="AB489:AB490"/>
    <mergeCell ref="AB491:AB492"/>
    <mergeCell ref="AB485:AB486"/>
    <mergeCell ref="AB487:AB488"/>
    <mergeCell ref="AB481:AB482"/>
    <mergeCell ref="AB483:AB484"/>
    <mergeCell ref="AB477:AB478"/>
    <mergeCell ref="AB479:AB480"/>
    <mergeCell ref="AB514:AB515"/>
    <mergeCell ref="AB516:AB517"/>
    <mergeCell ref="AB509:AB510"/>
    <mergeCell ref="AB512:AB513"/>
    <mergeCell ref="AB505:AB506"/>
    <mergeCell ref="AB507:AB508"/>
    <mergeCell ref="AB501:AB502"/>
    <mergeCell ref="AB503:AB504"/>
    <mergeCell ref="AB497:AB498"/>
    <mergeCell ref="AB499:AB500"/>
    <mergeCell ref="AB536:AB537"/>
    <mergeCell ref="AB538:AB539"/>
    <mergeCell ref="AB532:AB533"/>
    <mergeCell ref="AB534:AB535"/>
    <mergeCell ref="AB528:AB529"/>
    <mergeCell ref="AB530:AB531"/>
    <mergeCell ref="AB524:AB525"/>
    <mergeCell ref="AB526:AB527"/>
    <mergeCell ref="AB520:AB521"/>
    <mergeCell ref="AB522:AB523"/>
    <mergeCell ref="AB556:AB557"/>
    <mergeCell ref="AB558:AB559"/>
    <mergeCell ref="AB552:AB553"/>
    <mergeCell ref="AB554:AB555"/>
    <mergeCell ref="AB548:AB549"/>
    <mergeCell ref="AB550:AB551"/>
    <mergeCell ref="AB544:AB545"/>
    <mergeCell ref="AB546:AB547"/>
    <mergeCell ref="AB540:AB541"/>
    <mergeCell ref="AB542:AB543"/>
    <mergeCell ref="AB577:AB578"/>
    <mergeCell ref="AB579:AB580"/>
    <mergeCell ref="AB573:AB574"/>
    <mergeCell ref="AB575:AB576"/>
    <mergeCell ref="AB569:AB570"/>
    <mergeCell ref="AB571:AB572"/>
    <mergeCell ref="AB565:AB566"/>
    <mergeCell ref="AB567:AB568"/>
    <mergeCell ref="AB560:AB561"/>
    <mergeCell ref="AB563:AB564"/>
    <mergeCell ref="AB599:AB600"/>
    <mergeCell ref="AB601:AB602"/>
    <mergeCell ref="AB595:AB596"/>
    <mergeCell ref="AB597:AB598"/>
    <mergeCell ref="AB591:AB592"/>
    <mergeCell ref="AB593:AB594"/>
    <mergeCell ref="AB587:AB588"/>
    <mergeCell ref="AB589:AB590"/>
    <mergeCell ref="AB581:AB582"/>
    <mergeCell ref="AB583:AB584"/>
    <mergeCell ref="AB620:AB621"/>
    <mergeCell ref="AB622:AB623"/>
    <mergeCell ref="AB616:AB617"/>
    <mergeCell ref="AB618:AB619"/>
    <mergeCell ref="AB611:AB612"/>
    <mergeCell ref="AB614:AB615"/>
    <mergeCell ref="AB607:AB608"/>
    <mergeCell ref="AB609:AB610"/>
    <mergeCell ref="AB603:AB604"/>
    <mergeCell ref="AB605:AB606"/>
    <mergeCell ref="AB640:AB641"/>
    <mergeCell ref="AB642:AB643"/>
    <mergeCell ref="AB636:AB637"/>
    <mergeCell ref="AB638:AB639"/>
    <mergeCell ref="AB632:AB633"/>
    <mergeCell ref="AB634:AB635"/>
    <mergeCell ref="AB628:AB629"/>
    <mergeCell ref="AB630:AB631"/>
    <mergeCell ref="AB624:AB625"/>
    <mergeCell ref="AB626:AB627"/>
    <mergeCell ref="AB660:AB661"/>
    <mergeCell ref="AB662:AB663"/>
    <mergeCell ref="AB656:AB657"/>
    <mergeCell ref="AB658:AB659"/>
    <mergeCell ref="AB652:AB653"/>
    <mergeCell ref="AB654:AB655"/>
    <mergeCell ref="AB648:AB649"/>
    <mergeCell ref="AB650:AB651"/>
    <mergeCell ref="AB644:AB645"/>
    <mergeCell ref="AB646:AB647"/>
    <mergeCell ref="AB681:AB682"/>
    <mergeCell ref="AB683:AB684"/>
    <mergeCell ref="AB677:AB678"/>
    <mergeCell ref="AB679:AB680"/>
    <mergeCell ref="AB673:AB674"/>
    <mergeCell ref="AB675:AB676"/>
    <mergeCell ref="AB669:AB670"/>
    <mergeCell ref="AB671:AB672"/>
    <mergeCell ref="AB665:AB666"/>
    <mergeCell ref="AB667:AB668"/>
    <mergeCell ref="AB701:AB702"/>
    <mergeCell ref="AB703:AB704"/>
    <mergeCell ref="AB697:AB698"/>
    <mergeCell ref="AB699:AB700"/>
    <mergeCell ref="AB693:AB694"/>
    <mergeCell ref="AB695:AB696"/>
    <mergeCell ref="AB689:AB690"/>
    <mergeCell ref="AB691:AB692"/>
    <mergeCell ref="AB685:AB686"/>
    <mergeCell ref="AB687:AB688"/>
  </mergeCells>
  <hyperlinks>
    <hyperlink ref="V2" r:id="rId1" display="https://barttorvik.com/team.php?team=Gonzaga&amp;year=2021" xr:uid="{8FEA3090-8F27-4601-99AA-7BB6C1F565CE}"/>
    <hyperlink ref="V3" r:id="rId2" display="https://barttorvik.com/team.php?team=Gonzaga&amp;year=2021" xr:uid="{00910DA4-86AC-4927-B07E-8E2276501222}"/>
    <hyperlink ref="V4" r:id="rId3" display="https://barttorvik.com/team.php?team=Illinois&amp;year=2021" xr:uid="{F4169828-42C5-4B4B-9CAC-F6C2BDCF64B8}"/>
    <hyperlink ref="V5" r:id="rId4" display="https://barttorvik.com/team.php?team=Illinois&amp;year=2021" xr:uid="{BA5259ED-26CB-4100-8C6D-E95B8C90BAB2}"/>
    <hyperlink ref="V6" r:id="rId5" display="https://barttorvik.com/team.php?team=Iowa&amp;year=2021" xr:uid="{80EB84EA-E196-4F49-A1C3-1CA40AF53D8D}"/>
    <hyperlink ref="V7" r:id="rId6" display="https://barttorvik.com/team.php?team=Iowa&amp;year=2021" xr:uid="{05707FF5-5F1F-435B-B444-9315C3C22E3B}"/>
    <hyperlink ref="V8" r:id="rId7" display="https://barttorvik.com/team.php?team=Baylor&amp;year=2021" xr:uid="{D53A5FC8-7A61-4235-B785-FA389918E639}"/>
    <hyperlink ref="V9" r:id="rId8" display="https://barttorvik.com/team.php?team=Baylor&amp;year=2021" xr:uid="{9AE1FF1C-8A0C-4DD1-9CBE-E65C36CC3186}"/>
    <hyperlink ref="V10" r:id="rId9" display="https://barttorvik.com/team.php?team=Loyola+Chicago&amp;year=2021" xr:uid="{BC4ADEC1-07BE-47E2-BEC4-6F644F7289EE}"/>
    <hyperlink ref="V11" r:id="rId10" display="https://barttorvik.com/team.php?team=Loyola+Chicago&amp;year=2021" xr:uid="{ED4E0B43-7D8D-49B7-9F1E-0C6EA43870E7}"/>
    <hyperlink ref="V12" r:id="rId11" display="https://barttorvik.com/team.php?team=Houston&amp;year=2021" xr:uid="{A074FEA5-3BF7-40ED-BF8E-E074C163CFEB}"/>
    <hyperlink ref="V13" r:id="rId12" display="https://barttorvik.com/team.php?team=Houston&amp;year=2021" xr:uid="{3A6EA2D4-44DC-4A43-A25B-D303BC91D5D9}"/>
    <hyperlink ref="V14" r:id="rId13" display="https://barttorvik.com/team.php?team=Ohio+St.&amp;year=2021" xr:uid="{C6AA4D68-61E9-4BE6-A6B0-812578755873}"/>
    <hyperlink ref="V15" r:id="rId14" display="https://barttorvik.com/team.php?team=Ohio+St.&amp;year=2021" xr:uid="{F80E2EA9-BF6C-4593-83EB-467650296948}"/>
    <hyperlink ref="V16" r:id="rId15" display="https://barttorvik.com/team.php?team=Michigan&amp;year=2021" xr:uid="{EBD79281-5297-4E18-A5A5-979A5A0AB281}"/>
    <hyperlink ref="V17" r:id="rId16" display="https://barttorvik.com/team.php?team=Michigan&amp;year=2021" xr:uid="{66583A9F-516B-4B8B-9EA2-0F5B9933EA25}"/>
    <hyperlink ref="V18" r:id="rId17" display="https://barttorvik.com/team.php?team=San+Diego+St.&amp;year=2021" xr:uid="{2CCCC767-8804-4F1E-9400-67F286BDA1F4}"/>
    <hyperlink ref="V19" r:id="rId18" display="https://barttorvik.com/team.php?team=San+Diego+St.&amp;year=2021" xr:uid="{6933BB8E-BF88-4B87-A432-56DDF96FC47C}"/>
    <hyperlink ref="V20" r:id="rId19" display="https://barttorvik.com/team.php?team=Texas&amp;year=2021" xr:uid="{7B8995EA-1E86-4385-BB94-E34A7B4F267B}"/>
    <hyperlink ref="V21" r:id="rId20" display="https://barttorvik.com/team.php?team=Texas&amp;year=2021" xr:uid="{F30D7E5A-20B5-43FF-8F20-A4D8F56A3A06}"/>
    <hyperlink ref="V22" r:id="rId21" display="https://barttorvik.com/team.php?team=Connecticut&amp;year=2021" xr:uid="{6D7C6C65-8F41-47D0-AFB2-A82026F1A320}"/>
    <hyperlink ref="V23" r:id="rId22" display="https://barttorvik.com/team.php?team=Connecticut&amp;year=2021" xr:uid="{37E44435-C534-4E83-89DB-74D7A3D11582}"/>
    <hyperlink ref="V24" r:id="rId23" display="https://barttorvik.com/team.php?team=Alabama&amp;year=2021" xr:uid="{F30DD60E-0545-4EE4-87CD-24832B2A683D}"/>
    <hyperlink ref="V25" r:id="rId24" display="https://barttorvik.com/team.php?team=Alabama&amp;year=2021" xr:uid="{9A9B48E7-76A1-4C33-A9A5-F71DF8D8615F}"/>
    <hyperlink ref="V26" r:id="rId25" display="https://barttorvik.com/team.php?team=Virginia&amp;year=2021" xr:uid="{B6293C00-DAE8-4DB7-828E-873EF45818A8}"/>
    <hyperlink ref="V27" r:id="rId26" display="https://barttorvik.com/team.php?team=Virginia&amp;year=2021" xr:uid="{6B68CDAA-6568-4815-BF47-CB858587A318}"/>
    <hyperlink ref="V28" r:id="rId27" display="https://barttorvik.com/team.php?team=Tennessee&amp;year=2021" xr:uid="{69567DB5-CD66-421A-BAD1-CE8997CB392A}"/>
    <hyperlink ref="V29" r:id="rId28" display="https://barttorvik.com/team.php?team=Tennessee&amp;year=2021" xr:uid="{F0AE18DE-9367-4E9B-8FD8-4A9D3F1B05E5}"/>
    <hyperlink ref="V31" r:id="rId29" display="https://barttorvik.com/team.php?team=BYU&amp;year=2021" xr:uid="{10234805-4990-4DA8-9FFA-FD22FC57A7AA}"/>
    <hyperlink ref="V32" r:id="rId30" display="https://barttorvik.com/team.php?team=Arizona&amp;year=2021" xr:uid="{3B898778-A47D-49BD-A1D5-E9AB4025B2E7}"/>
    <hyperlink ref="V34" r:id="rId31" display="https://barttorvik.com/team.php?team=West+Virginia&amp;year=2021" xr:uid="{52D7CDA3-D556-48C2-97E6-416DD23B3FE6}"/>
    <hyperlink ref="V35" r:id="rId32" display="https://barttorvik.com/team.php?team=West+Virginia&amp;year=2021" xr:uid="{6A56EF89-5C4C-44E3-9F35-61C5332B066D}"/>
    <hyperlink ref="V36" r:id="rId33" display="https://barttorvik.com/team.php?team=Colorado&amp;year=2021" xr:uid="{84F95051-E290-4179-9203-E7E62549DDC1}"/>
    <hyperlink ref="V37" r:id="rId34" display="https://barttorvik.com/team.php?team=Colorado&amp;year=2021" xr:uid="{47800064-4EDB-4145-88A9-AE6DB30DE364}"/>
    <hyperlink ref="V38" r:id="rId35" display="https://barttorvik.com/team.php?team=Richmond&amp;year=2021" xr:uid="{69449A9C-D67C-4C2A-80FD-77F91746751B}"/>
    <hyperlink ref="V40" r:id="rId36" display="https://barttorvik.com/team.php?team=Georgia+Tech&amp;year=2021" xr:uid="{1229FC65-B09E-4640-B812-DDACA2DB6FE4}"/>
    <hyperlink ref="V41" r:id="rId37" display="https://barttorvik.com/team.php?team=Georgia+Tech&amp;year=2021" xr:uid="{C963D8F4-DF02-4046-9DE6-5839984F1226}"/>
    <hyperlink ref="V42" r:id="rId38" display="https://barttorvik.com/team.php?team=USC&amp;year=2021" xr:uid="{AC0D79CB-9EED-421C-BB10-25489C26B577}"/>
    <hyperlink ref="V43" r:id="rId39" display="https://barttorvik.com/team.php?team=USC&amp;year=2021" xr:uid="{9617081E-CDFA-41A3-B027-D7952F53BC42}"/>
    <hyperlink ref="V44" r:id="rId40" display="https://barttorvik.com/team.php?team=Wisconsin&amp;year=2021" xr:uid="{36635BF5-5D1A-4781-87C4-2367A18E64F2}"/>
    <hyperlink ref="V45" r:id="rId41" display="https://barttorvik.com/team.php?team=Wisconsin&amp;year=2021" xr:uid="{22B065E5-4CB2-4840-99D1-6BB4A47A5B2F}"/>
    <hyperlink ref="V46" r:id="rId42" display="https://barttorvik.com/team.php?team=Duke&amp;year=2021" xr:uid="{C974C421-74D6-4E58-9C75-6D38A83E4236}"/>
    <hyperlink ref="V48" r:id="rId43" display="https://barttorvik.com/team.php?team=Missouri&amp;year=2021" xr:uid="{A65DD320-4883-4795-AA47-3DF4F8CBA07E}"/>
    <hyperlink ref="V49" r:id="rId44" display="https://barttorvik.com/team.php?team=Missouri&amp;year=2021" xr:uid="{2B0B4DD1-7D32-4A1D-9B22-41088998B1C7}"/>
    <hyperlink ref="V50" r:id="rId45" display="https://barttorvik.com/team.php?team=Texas+Tech&amp;year=2021" xr:uid="{CD4CDE94-DD29-4FE1-BBD7-75241E840AB2}"/>
    <hyperlink ref="V51" r:id="rId46" display="https://barttorvik.com/team.php?team=Texas+Tech&amp;year=2021" xr:uid="{0DB1D737-EF9F-444F-8B3F-BCA53BA7250F}"/>
    <hyperlink ref="W52" r:id="rId47" display="https://barttorvik.com/trank.php?&amp;begin=20201101&amp;end=20210315&amp;conlimit=All&amp;year=2021&amp;top=0&amp;venue=A-N&amp;type=All&amp;mingames=0&amp;quad=5&amp;rpi=" xr:uid="{F011A4ED-A534-4E65-AD4A-113982820178}"/>
    <hyperlink ref="V53" r:id="rId48" display="https://barttorvik.com/team.php?team=Oklahoma+St.&amp;year=2021" xr:uid="{6EFDC169-9827-4A0A-8533-D0441E185E88}"/>
    <hyperlink ref="V54" r:id="rId49" display="https://barttorvik.com/team.php?team=Oklahoma+St.&amp;year=2021" xr:uid="{5A1F2C39-D119-4AEC-BD1D-488601ABF8E5}"/>
    <hyperlink ref="V55" r:id="rId50" display="https://barttorvik.com/team.php?team=Purdue&amp;year=2021" xr:uid="{8D9E2B6E-00A7-46FE-8805-0480C84D8A52}"/>
    <hyperlink ref="V56" r:id="rId51" display="https://barttorvik.com/team.php?team=Purdue&amp;year=2021" xr:uid="{DE395115-8B67-4EC5-9307-94CCADEDC659}"/>
    <hyperlink ref="V57" r:id="rId52" display="https://barttorvik.com/team.php?team=Florida+St.&amp;year=2021" xr:uid="{14BC9C52-0F8B-4BC8-BF9A-4BBAD9EB2F4E}"/>
    <hyperlink ref="V58" r:id="rId53" display="https://barttorvik.com/team.php?team=Florida+St.&amp;year=2021" xr:uid="{7576B60D-EBFB-474F-9535-DBA1469958CC}"/>
    <hyperlink ref="V59" r:id="rId54" display="https://barttorvik.com/team.php?team=Oregon&amp;year=2021" xr:uid="{E392CCB2-955D-4EFA-8533-1222BF796BF3}"/>
    <hyperlink ref="V60" r:id="rId55" display="https://barttorvik.com/team.php?team=Oregon&amp;year=2021" xr:uid="{7B7D1A25-A70F-4D8C-A7D4-6E9144DDB219}"/>
    <hyperlink ref="V61" r:id="rId56" display="https://barttorvik.com/team.php?team=Memphis&amp;year=2021" xr:uid="{42C11C15-C83A-4E3D-9CB0-AEDC2B57C652}"/>
    <hyperlink ref="V63" r:id="rId57" display="https://barttorvik.com/team.php?team=St.+Bonaventure&amp;year=2021" xr:uid="{73B0B716-6173-4891-89A9-66905FD2422F}"/>
    <hyperlink ref="V64" r:id="rId58" display="https://barttorvik.com/team.php?team=St.+Bonaventure&amp;year=2021" xr:uid="{138B1E87-0462-4516-AE5A-595A335A52CC}"/>
    <hyperlink ref="V65" r:id="rId59" display="https://barttorvik.com/team.php?team=Creighton&amp;year=2021" xr:uid="{B56FB0D7-4FD4-46EA-B3BE-BC8B1CC560DF}"/>
    <hyperlink ref="V66" r:id="rId60" display="https://barttorvik.com/team.php?team=Creighton&amp;year=2021" xr:uid="{938DE057-0C39-4F03-A206-A90C53A2213B}"/>
    <hyperlink ref="V67" r:id="rId61" display="https://barttorvik.com/team.php?team=Kansas&amp;year=2021" xr:uid="{AA6EB9B1-EE28-4D9E-A136-CC9BF1EB3F7B}"/>
    <hyperlink ref="V68" r:id="rId62" display="https://barttorvik.com/team.php?team=Kansas&amp;year=2021" xr:uid="{561968ED-55CC-4CB1-86CB-4426CB5A0F4B}"/>
    <hyperlink ref="V69" r:id="rId63" display="https://barttorvik.com/team.php?team=Wright+St.&amp;year=2021" xr:uid="{0865DBEB-020F-4D26-B2F2-05D7A665BAEB}"/>
    <hyperlink ref="V71" r:id="rId64" display="https://barttorvik.com/team.php?team=Colgate&amp;year=2021" xr:uid="{E94DC3C5-70BC-4D86-AB95-EE945B3708CA}"/>
    <hyperlink ref="V72" r:id="rId65" display="https://barttorvik.com/team.php?team=Colgate&amp;year=2021" xr:uid="{4B13F8F9-2164-4677-9FFA-169949A3AB6C}"/>
    <hyperlink ref="V73" r:id="rId66" display="https://barttorvik.com/team.php?team=North+Carolina+St.&amp;year=2021" xr:uid="{9268342A-CB84-47A6-9E62-AF087B5FFF73}"/>
    <hyperlink ref="V75" r:id="rId67" display="https://barttorvik.com/team.php?team=Georgetown&amp;year=2021" xr:uid="{2ED0BA59-5B48-4ADF-9210-6AD0C97596F9}"/>
    <hyperlink ref="V76" r:id="rId68" display="https://barttorvik.com/team.php?team=Georgetown&amp;year=2021" xr:uid="{B4E1EB03-E8F7-433F-B6DA-0ACA2786BF1C}"/>
    <hyperlink ref="V77" r:id="rId69" display="https://barttorvik.com/team.php?team=Florida&amp;year=2021" xr:uid="{5B3DE30B-C331-40FF-8441-997AB66839E8}"/>
    <hyperlink ref="V78" r:id="rId70" display="https://barttorvik.com/team.php?team=Florida&amp;year=2021" xr:uid="{DC081475-B5C8-49D6-B732-1A03875C2546}"/>
    <hyperlink ref="V79" r:id="rId71" display="https://barttorvik.com/team.php?team=North+Carolina&amp;year=2021" xr:uid="{6E202C8C-57F4-4A1B-880A-A55CF68429F0}"/>
    <hyperlink ref="V80" r:id="rId72" display="https://barttorvik.com/team.php?team=North+Carolina&amp;year=2021" xr:uid="{E7C31993-464A-4BCE-8F1D-6EE78DB6AF85}"/>
    <hyperlink ref="V81" r:id="rId73" display="https://barttorvik.com/team.php?team=Villanova&amp;year=2021" xr:uid="{D84E965F-4138-4971-82AC-312474A26AB3}"/>
    <hyperlink ref="V82" r:id="rId74" display="https://barttorvik.com/team.php?team=Villanova&amp;year=2021" xr:uid="{167E7AA1-3F29-49A6-8322-E1B17F719E98}"/>
    <hyperlink ref="V83" r:id="rId75" display="https://barttorvik.com/team.php?team=Arkansas&amp;year=2021" xr:uid="{A246D2AC-6B94-4121-89DE-7CAA563A8F69}"/>
    <hyperlink ref="V84" r:id="rId76" display="https://barttorvik.com/team.php?team=Arkansas&amp;year=2021" xr:uid="{43BF3C1A-CD44-47E4-AF53-BD51FC9FEF80}"/>
    <hyperlink ref="V85" r:id="rId77" display="https://barttorvik.com/team.php?team=Davidson&amp;year=2021" xr:uid="{53F00F8D-796E-4F38-8786-F1FF8D3A5C96}"/>
    <hyperlink ref="V87" r:id="rId78" display="https://barttorvik.com/team.php?team=Indiana&amp;year=2021" xr:uid="{C3DE7306-3B54-4DE8-A477-4E0103E98335}"/>
    <hyperlink ref="V89" r:id="rId79" display="https://barttorvik.com/team.php?team=Oregon+St.&amp;year=2021" xr:uid="{08A57425-5B3D-4AAB-AA17-4F58717ED2AF}"/>
    <hyperlink ref="V90" r:id="rId80" display="https://barttorvik.com/team.php?team=Oregon+St.&amp;year=2021" xr:uid="{25BF9AB0-99EF-4FC6-B0AC-2AFC1E6AA7EA}"/>
    <hyperlink ref="V91" r:id="rId81" display="https://barttorvik.com/team.php?team=LSU&amp;year=2021" xr:uid="{18C484BF-414A-45B6-9D32-8AE607AC02CD}"/>
    <hyperlink ref="V92" r:id="rId82" display="https://barttorvik.com/team.php?team=LSU&amp;year=2021" xr:uid="{62725CB1-C896-40DF-90C2-0F04E7B0626B}"/>
    <hyperlink ref="V93" r:id="rId83" display="https://barttorvik.com/team.php?team=Stanford&amp;year=2021" xr:uid="{6FC58996-B11A-45BB-8440-96314311D956}"/>
    <hyperlink ref="V95" r:id="rId84" display="https://barttorvik.com/team.php?team=Kentucky&amp;year=2021" xr:uid="{777D0A54-43C8-42C7-A385-2803C159EF58}"/>
    <hyperlink ref="V97" r:id="rId85" display="https://barttorvik.com/team.php?team=Maryland&amp;year=2021" xr:uid="{589FD6FA-EB2F-4E04-BC64-942DD412E1BC}"/>
    <hyperlink ref="V98" r:id="rId86" display="https://barttorvik.com/team.php?team=Maryland&amp;year=2021" xr:uid="{DF0FA7F7-8E10-4AAF-8EE8-4619C1FA03B7}"/>
    <hyperlink ref="V99" r:id="rId87" display="https://barttorvik.com/team.php?team=Penn+St.&amp;year=2021" xr:uid="{D9971304-9168-4085-BF47-A9AD129677E6}"/>
    <hyperlink ref="V101" r:id="rId88" display="https://barttorvik.com/team.php?team=UCLA&amp;year=2021" xr:uid="{14A9390A-2671-443F-A5A5-EBCE0E753D7B}"/>
    <hyperlink ref="V102" r:id="rId89" display="https://barttorvik.com/team.php?team=UCLA&amp;year=2021" xr:uid="{6FDF692F-3521-452D-8518-9F5E7B41F298}"/>
    <hyperlink ref="W103" r:id="rId90" display="https://barttorvik.com/trank.php?&amp;begin=20201101&amp;end=20210315&amp;conlimit=All&amp;year=2021&amp;top=0&amp;venue=A-N&amp;type=All&amp;mingames=0&amp;quad=5&amp;rpi=" xr:uid="{AE6905CD-4C70-4297-9B72-EBDC80AA8DA0}"/>
    <hyperlink ref="V104" r:id="rId91" display="https://barttorvik.com/team.php?team=Boise+St.&amp;year=2021" xr:uid="{DE603659-C2DE-43E9-9F1A-7050D737B886}"/>
    <hyperlink ref="V106" r:id="rId92" display="https://barttorvik.com/team.php?team=Mississippi&amp;year=2021" xr:uid="{03EBD171-4087-454B-AB9D-924CB444497B}"/>
    <hyperlink ref="V108" r:id="rId93" display="https://barttorvik.com/team.php?team=Utah+St.&amp;year=2021" xr:uid="{8AF4FF4C-32E8-4A6A-9F07-E5E207B5470B}"/>
    <hyperlink ref="V109" r:id="rId94" display="https://barttorvik.com/team.php?team=Utah+St.&amp;year=2021" xr:uid="{2A661E0B-72D0-4A9F-A09E-A986041B5723}"/>
    <hyperlink ref="V110" r:id="rId95" display="https://barttorvik.com/team.php?team=Seton+Hall&amp;year=2021" xr:uid="{9CDC1BDE-5B7A-4946-9FA9-9D90C39074B2}"/>
    <hyperlink ref="V112" r:id="rId96" display="https://barttorvik.com/team.php?team=Virginia+Tech&amp;year=2021" xr:uid="{F71CD9B8-A870-42B7-A7D6-2437EA79F2CC}"/>
    <hyperlink ref="V113" r:id="rId97" display="https://barttorvik.com/team.php?team=Virginia+Tech&amp;year=2021" xr:uid="{6586F384-879B-4D64-B592-DE3593C204DA}"/>
    <hyperlink ref="V114" r:id="rId98" display="https://barttorvik.com/team.php?team=Utah&amp;year=2021" xr:uid="{90D8FF3D-BDF3-41CE-9FB6-334EB97B64BB}"/>
    <hyperlink ref="V116" r:id="rId99" display="https://barttorvik.com/team.php?team=VCU&amp;year=2021" xr:uid="{6E4B74AC-C3C3-4BC7-8051-1A284AEF88A5}"/>
    <hyperlink ref="V117" r:id="rId100" display="https://barttorvik.com/team.php?team=VCU&amp;year=2021" xr:uid="{E5E04D90-2C6E-4A36-ABCA-F3E932F085DE}"/>
    <hyperlink ref="V118" r:id="rId101" display="https://barttorvik.com/team.php?team=Marquette&amp;year=2021" xr:uid="{391322E7-DCAE-497F-97DD-D7C695EC9D1A}"/>
    <hyperlink ref="V120" r:id="rId102" display="https://barttorvik.com/team.php?team=Pepperdine&amp;year=2021" xr:uid="{CA7F170A-1510-42EB-A0AF-BB47DAD7A0F2}"/>
    <hyperlink ref="V122" r:id="rId103" display="https://barttorvik.com/team.php?team=SMU&amp;year=2021" xr:uid="{71A31039-AD44-4611-99E2-B1F8BC38EC38}"/>
    <hyperlink ref="V124" r:id="rId104" display="https://barttorvik.com/team.php?team=Buffalo&amp;year=2021" xr:uid="{E5942F6A-8305-4D5E-884C-A75DFFBF3D70}"/>
    <hyperlink ref="V126" r:id="rId105" display="https://barttorvik.com/team.php?team=Oklahoma&amp;year=2021" xr:uid="{C43769DC-F300-42E2-A54F-C9E0C8F6E275}"/>
    <hyperlink ref="V127" r:id="rId106" display="https://barttorvik.com/team.php?team=Oklahoma&amp;year=2021" xr:uid="{4DA28761-F78B-4D58-B056-3C723C514CFC}"/>
    <hyperlink ref="V128" r:id="rId107" display="https://barttorvik.com/team.php?team=Ohio&amp;year=2021" xr:uid="{AC0AF68E-2CC7-4FF9-A8E2-99E3CE6458DF}"/>
    <hyperlink ref="V129" r:id="rId108" display="https://barttorvik.com/team.php?team=Ohio&amp;year=2021" xr:uid="{33B0231D-E5FA-4887-B144-8853E739F2A5}"/>
    <hyperlink ref="V130" r:id="rId109" display="https://barttorvik.com/team.php?team=Syracuse&amp;year=2021" xr:uid="{B8C523F8-18D8-4219-81F4-2F2752263A40}"/>
    <hyperlink ref="V131" r:id="rId110" display="https://barttorvik.com/team.php?team=Syracuse&amp;year=2021" xr:uid="{B589A24C-BD1A-4490-991B-53EF42D83B64}"/>
    <hyperlink ref="V132" r:id="rId111" display="https://barttorvik.com/team.php?team=St.+John%27s&amp;year=2021" xr:uid="{913E3684-E6EA-4DAD-8A47-7B1E722CB5FF}"/>
    <hyperlink ref="V134" r:id="rId112" display="https://barttorvik.com/team.php?team=Rutgers&amp;year=2021" xr:uid="{FCE70664-DFE6-46AC-B2CA-4D91A61398BD}"/>
    <hyperlink ref="V135" r:id="rId113" display="https://barttorvik.com/team.php?team=Rutgers&amp;year=2021" xr:uid="{53981A4F-0900-4218-962B-BBB8A040BF67}"/>
    <hyperlink ref="V136" r:id="rId114" display="https://barttorvik.com/team.php?team=Grand+Canyon&amp;year=2021" xr:uid="{50C84D0C-46FE-4321-83D8-477C444C2702}"/>
    <hyperlink ref="V137" r:id="rId115" display="https://barttorvik.com/team.php?team=Grand+Canyon&amp;year=2021" xr:uid="{7EA8EA82-38E2-4286-B5B7-510ACEB7F7EA}"/>
    <hyperlink ref="V138" r:id="rId116" display="https://barttorvik.com/team.php?team=UC+Santa+Barbara&amp;year=2021" xr:uid="{192F9B49-54EC-4FB7-B526-230424FE9F91}"/>
    <hyperlink ref="V139" r:id="rId117" display="https://barttorvik.com/team.php?team=UC+Santa+Barbara&amp;year=2021" xr:uid="{AA0183CF-E6A0-4D9C-A418-816B8382311E}"/>
    <hyperlink ref="V140" r:id="rId118" display="https://barttorvik.com/team.php?team=Wichita+St.&amp;year=2021" xr:uid="{8D135F63-FC8C-4D6E-8367-73FC79C6272D}"/>
    <hyperlink ref="V141" r:id="rId119" display="https://barttorvik.com/team.php?team=Wichita+St.&amp;year=2021" xr:uid="{03CED0B7-0A1B-4006-AF2E-7DFDC0C4FE9B}"/>
    <hyperlink ref="V142" r:id="rId120" display="https://barttorvik.com/team.php?team=Mississippi+St.&amp;year=2021" xr:uid="{04284977-2BEA-4061-B950-5B47AD8946F4}"/>
    <hyperlink ref="V144" r:id="rId121" display="https://barttorvik.com/team.php?team=North+Texas&amp;year=2021" xr:uid="{FD1BE1C2-1A71-48E5-AAF0-45FB2FEA39C1}"/>
    <hyperlink ref="V145" r:id="rId122" display="https://barttorvik.com/team.php?team=North+Texas&amp;year=2021" xr:uid="{ACBE465D-61CA-436D-A2AC-C9B5CA959E59}"/>
    <hyperlink ref="V146" r:id="rId123" display="https://barttorvik.com/team.php?team=Auburn&amp;year=2021" xr:uid="{D9D1A73E-DC78-4380-BD3E-3AC3BA3733A6}"/>
    <hyperlink ref="V148" r:id="rId124" display="https://barttorvik.com/team.php?team=Eastern+Washington&amp;year=2021" xr:uid="{8FCFED19-3FEB-400E-8B4B-4FCE2143A7A7}"/>
    <hyperlink ref="V149" r:id="rId125" display="https://barttorvik.com/team.php?team=Eastern+Washington&amp;year=2021" xr:uid="{AA539385-403D-43F5-8978-6E797A5E4326}"/>
    <hyperlink ref="V150" r:id="rId126" display="https://barttorvik.com/team.php?team=Vanderbilt&amp;year=2021" xr:uid="{12D2240D-5005-4DA6-B17C-496212F51301}"/>
    <hyperlink ref="V152" r:id="rId127" display="https://barttorvik.com/team.php?team=Massachusetts&amp;year=2021" xr:uid="{46250E9B-02EA-4F74-BA2A-1DB78714430E}"/>
    <hyperlink ref="W154" r:id="rId128" display="https://barttorvik.com/trank.php?&amp;begin=20201101&amp;end=20210315&amp;conlimit=All&amp;year=2021&amp;top=0&amp;venue=A-N&amp;type=All&amp;mingames=0&amp;quad=5&amp;rpi=" xr:uid="{9714E2D9-563F-4B01-80B8-E114EC78B8A8}"/>
    <hyperlink ref="V155" r:id="rId129" display="https://barttorvik.com/team.php?team=Marshall&amp;year=2021" xr:uid="{ED3D62F8-C3C0-41F7-88BB-2AB205931101}"/>
    <hyperlink ref="V157" r:id="rId130" display="https://barttorvik.com/team.php?team=Clemson&amp;year=2021" xr:uid="{B775EB52-0B79-4EB9-B31F-343A83A34E16}"/>
    <hyperlink ref="V158" r:id="rId131" display="https://barttorvik.com/team.php?team=Clemson&amp;year=2021" xr:uid="{EA27E1EB-85A6-4CE0-BEA7-0759B2CEBB6B}"/>
    <hyperlink ref="V159" r:id="rId132" display="https://barttorvik.com/team.php?team=Providence&amp;year=2021" xr:uid="{7F0526A5-DF85-4DAF-95DD-3B8C566E3119}"/>
    <hyperlink ref="V161" r:id="rId133" display="https://barttorvik.com/team.php?team=Notre+Dame&amp;year=2021" xr:uid="{78284F86-493A-443D-A366-DA37C43151A6}"/>
    <hyperlink ref="V163" r:id="rId134" display="https://barttorvik.com/team.php?team=Drake&amp;year=2021" xr:uid="{88753B93-148C-4BF6-B582-B830A5458E84}"/>
    <hyperlink ref="V164" r:id="rId135" display="https://barttorvik.com/team.php?team=Drake&amp;year=2021" xr:uid="{0B32C39D-C0E6-4841-A6DA-DE4DA508AFDA}"/>
    <hyperlink ref="V165" r:id="rId136" display="https://barttorvik.com/team.php?team=Toledo&amp;year=2021" xr:uid="{7C89DA11-6BCA-40B5-AE74-2F776417280E}"/>
    <hyperlink ref="V167" r:id="rId137" display="https://barttorvik.com/team.php?team=Northwestern&amp;year=2021" xr:uid="{61522F84-9771-413A-BFE1-7060C1AC31F6}"/>
    <hyperlink ref="V169" r:id="rId138" display="https://barttorvik.com/team.php?team=Loyola+Marymount&amp;year=2021" xr:uid="{EEB8096D-5E3A-4F2F-92AD-53A88CCD411C}"/>
    <hyperlink ref="V171" r:id="rId139" display="https://barttorvik.com/team.php?team=Missouri+St.&amp;year=2021" xr:uid="{D8FF00E8-06E8-4B5B-AEB8-9DDCC25A130D}"/>
    <hyperlink ref="V173" r:id="rId140" display="https://barttorvik.com/team.php?team=San+Francisco&amp;year=2021" xr:uid="{F6906DC9-0123-40BF-9324-CA3D6E82C935}"/>
    <hyperlink ref="V175" r:id="rId141" display="https://barttorvik.com/team.php?team=Western+Kentucky&amp;year=2021" xr:uid="{244A1F91-E97F-4569-86AC-465976CC64DC}"/>
    <hyperlink ref="V177" r:id="rId142" display="https://barttorvik.com/team.php?team=Bowling+Green&amp;year=2021" xr:uid="{6848711C-2882-4DFB-B9F3-CC6EF4821CAA}"/>
    <hyperlink ref="V179" r:id="rId143" display="https://barttorvik.com/team.php?team=Washington+St.&amp;year=2021" xr:uid="{A077000B-FA8A-4105-91AF-049F4D64A8B7}"/>
    <hyperlink ref="V181" r:id="rId144" display="https://barttorvik.com/team.php?team=Xavier&amp;year=2021" xr:uid="{A89831B8-6E2D-457D-838F-E03234D3237C}"/>
    <hyperlink ref="V183" r:id="rId145" display="https://barttorvik.com/team.php?team=Arizona+St.&amp;year=2021" xr:uid="{2C7349CF-6EE9-44EB-9C33-C01FDB8DDA2F}"/>
    <hyperlink ref="V185" r:id="rId146" display="https://barttorvik.com/team.php?team=TCU&amp;year=2021" xr:uid="{0DEF645A-757E-4B83-8FC1-A88D65D7E157}"/>
    <hyperlink ref="V187" r:id="rId147" display="https://barttorvik.com/team.php?team=UAB&amp;year=2021" xr:uid="{76E8CDB2-D5AC-4EF9-9107-D3BB24B2A68B}"/>
    <hyperlink ref="V189" r:id="rId148" display="https://barttorvik.com/team.php?team=Colorado+St.&amp;year=2021" xr:uid="{8CAEC860-332B-494C-BCA0-46252085B723}"/>
    <hyperlink ref="V191" r:id="rId149" display="https://barttorvik.com/team.php?team=Pittsburgh&amp;year=2021" xr:uid="{7F58CC72-FEBC-4271-B464-382E57EE9C95}"/>
    <hyperlink ref="V193" r:id="rId150" display="https://barttorvik.com/team.php?team=Vermont&amp;year=2021" xr:uid="{B2E08072-921C-4084-B8FA-681627C90005}"/>
    <hyperlink ref="V195" r:id="rId151" display="https://barttorvik.com/team.php?team=Belmont&amp;year=2021" xr:uid="{A868234A-A4C8-41BE-9464-AA494BAA9994}"/>
    <hyperlink ref="V197" r:id="rId152" display="https://barttorvik.com/team.php?team=Georgia&amp;year=2021" xr:uid="{71CABE2A-2E0B-45B6-97E7-3B0B67F71320}"/>
    <hyperlink ref="V199" r:id="rId153" display="https://barttorvik.com/team.php?team=UC+Riverside&amp;year=2021" xr:uid="{4C784772-84E1-403E-B9C9-E73CC4A68793}"/>
    <hyperlink ref="V201" r:id="rId154" display="https://barttorvik.com/team.php?team=Liberty&amp;year=2021" xr:uid="{0D3872F6-D3E7-41C9-B1E4-06634CF0905C}"/>
    <hyperlink ref="V202" r:id="rId155" display="https://barttorvik.com/team.php?team=Liberty&amp;year=2021" xr:uid="{FB02E15E-A4C1-40DF-9384-AD5A3769CA2C}"/>
    <hyperlink ref="V203" r:id="rId156" display="https://barttorvik.com/team.php?team=Furman&amp;year=2021" xr:uid="{8F4D146C-0A86-4007-8503-536F973F5457}"/>
    <hyperlink ref="W205" r:id="rId157" display="https://barttorvik.com/trank.php?&amp;begin=20201101&amp;end=20210315&amp;conlimit=All&amp;year=2021&amp;top=0&amp;venue=A-N&amp;type=All&amp;mingames=0&amp;quad=5&amp;rpi=" xr:uid="{AA2741D3-773F-47C7-BB85-90A157E41538}"/>
    <hyperlink ref="V206" r:id="rId158" display="https://barttorvik.com/team.php?team=Nevada&amp;year=2021" xr:uid="{A404F55A-14D7-4CA2-948A-FFFF73255C61}"/>
    <hyperlink ref="V208" r:id="rId159" display="https://barttorvik.com/team.php?team=DePaul&amp;year=2021" xr:uid="{D59D5C2A-1375-4225-8DBF-B2F917A49777}"/>
    <hyperlink ref="V210" r:id="rId160" display="https://barttorvik.com/team.php?team=UCF&amp;year=2021" xr:uid="{62EC9A38-23FA-4374-AD1E-22532319A236}"/>
    <hyperlink ref="V212" r:id="rId161" display="https://barttorvik.com/team.php?team=Saint+Louis&amp;year=2021" xr:uid="{0F3464B6-130F-4A1F-8E06-E5FCFF02DDA2}"/>
    <hyperlink ref="V214" r:id="rId162" display="https://barttorvik.com/team.php?team=Navy&amp;year=2021" xr:uid="{28EA6630-DDD2-4FF9-9C22-FBBECBB693A3}"/>
    <hyperlink ref="V216" r:id="rId163" display="https://barttorvik.com/team.php?team=Winthrop&amp;year=2021" xr:uid="{E360FF86-D395-4F17-A45D-D6177651E438}"/>
    <hyperlink ref="V217" r:id="rId164" display="https://barttorvik.com/team.php?team=Winthrop&amp;year=2021" xr:uid="{2BEAED5E-35DE-40CB-A28C-3F0B8FC49E91}"/>
    <hyperlink ref="V218" r:id="rId165" display="https://barttorvik.com/team.php?team=Southern+Utah&amp;year=2021" xr:uid="{975FE961-9BBA-49DB-9704-4BA5EA995BC4}"/>
    <hyperlink ref="V220" r:id="rId166" display="https://barttorvik.com/team.php?team=Louisiana+Tech&amp;year=2021" xr:uid="{D6CC4D97-04A7-43D5-AFD0-BCEF2164401A}"/>
    <hyperlink ref="V222" r:id="rId167" display="https://barttorvik.com/team.php?team=Rhode+Island&amp;year=2021" xr:uid="{7FCA5B42-6835-4A50-A830-D56061E66141}"/>
    <hyperlink ref="V224" r:id="rId168" display="https://barttorvik.com/team.php?team=UNC+Greensboro&amp;year=2021" xr:uid="{B5A239DC-C06C-480F-81C2-1F6FC6FE6070}"/>
    <hyperlink ref="V225" r:id="rId169" display="https://barttorvik.com/team.php?team=UNC+Greensboro&amp;year=2021" xr:uid="{7B0983CB-6978-4AE4-B6F4-422978E8D5A0}"/>
    <hyperlink ref="V226" r:id="rId170" display="https://barttorvik.com/team.php?team=Dayton&amp;year=2021" xr:uid="{D61FCD5D-82C0-4385-8418-39AECA2A1467}"/>
    <hyperlink ref="V228" r:id="rId171" display="https://barttorvik.com/team.php?team=Bellarmine&amp;year=2021" xr:uid="{483710F1-414C-417D-B336-9E09AE0DDA31}"/>
    <hyperlink ref="V230" r:id="rId172" display="https://barttorvik.com/team.php?team=Cincinnati&amp;year=2021" xr:uid="{576B257B-46CC-417C-8ECF-858D34B630A8}"/>
    <hyperlink ref="V232" r:id="rId173" display="https://barttorvik.com/team.php?team=Abilene+Christian&amp;year=2021" xr:uid="{F39E26F1-F54C-4C05-9FCC-F93D33562810}"/>
    <hyperlink ref="V233" r:id="rId174" display="https://barttorvik.com/team.php?team=Abilene+Christian&amp;year=2021" xr:uid="{2B061395-312A-4F65-8332-AB36734651C3}"/>
    <hyperlink ref="V234" r:id="rId175" display="https://barttorvik.com/team.php?team=Minnesota&amp;year=2021" xr:uid="{25DF566B-BF4F-4AEE-A636-DFF47881C59E}"/>
    <hyperlink ref="V236" r:id="rId176" display="https://barttorvik.com/team.php?team=Saint+Mary%27s&amp;year=2021" xr:uid="{C6DBE8AA-167B-4942-B17B-6DEA1563A294}"/>
    <hyperlink ref="V238" r:id="rId177" display="https://barttorvik.com/team.php?team=South+Dakota+St.&amp;year=2021" xr:uid="{5279E1D6-4267-4031-99DA-0FB6D30F51A7}"/>
    <hyperlink ref="V240" r:id="rId178" display="https://barttorvik.com/team.php?team=Iona&amp;year=2021" xr:uid="{FC1F0871-7459-46D3-A7C3-1402F5F7FAB1}"/>
    <hyperlink ref="V241" r:id="rId179" display="https://barttorvik.com/team.php?team=Iona&amp;year=2021" xr:uid="{69A157B3-CF18-40D5-818D-30FA203D8B29}"/>
    <hyperlink ref="V242" r:id="rId180" display="https://barttorvik.com/team.php?team=Louisville&amp;year=2021" xr:uid="{2D2BC231-9D54-4616-9B28-D8CDF845039D}"/>
    <hyperlink ref="V244" r:id="rId181" display="https://barttorvik.com/team.php?team=Temple&amp;year=2021" xr:uid="{8B672CAC-1CA2-4EBA-9980-5ECE0331C693}"/>
    <hyperlink ref="V246" r:id="rId182" display="https://barttorvik.com/team.php?team=Drexel&amp;year=2021" xr:uid="{035AA1C0-ABCA-4073-9EE3-2D5B599AC7BA}"/>
    <hyperlink ref="V247" r:id="rId183" display="https://barttorvik.com/team.php?team=Drexel&amp;year=2021" xr:uid="{0BD50DD4-A683-4071-8AC3-A8388524B38C}"/>
    <hyperlink ref="V248" r:id="rId184" display="https://barttorvik.com/team.php?team=Michigan+St.&amp;year=2021" xr:uid="{D1ECF9A6-1BCB-4EC1-AE7B-717DD6B75C6D}"/>
    <hyperlink ref="V249" r:id="rId185" display="https://barttorvik.com/team.php?team=Michigan+St.&amp;year=2021" xr:uid="{655CB1F3-E464-4861-8780-EF8D21084D86}"/>
    <hyperlink ref="V250" r:id="rId186" display="https://barttorvik.com/team.php?team=Kent+St.&amp;year=2021" xr:uid="{64FB1C3A-F228-4A30-8459-E09EEDAC2D48}"/>
    <hyperlink ref="V252" r:id="rId187" display="https://barttorvik.com/team.php?team=Wofford&amp;year=2021" xr:uid="{245CECCB-2DFA-4B79-A6D3-9E1014240618}"/>
    <hyperlink ref="V254" r:id="rId188" display="https://barttorvik.com/team.php?team=Chattanooga&amp;year=2021" xr:uid="{DEE592DB-40F2-4306-A508-E8AC9867A7BF}"/>
    <hyperlink ref="W256" r:id="rId189" display="https://barttorvik.com/trank.php?&amp;begin=20201101&amp;end=20210315&amp;conlimit=All&amp;year=2021&amp;top=0&amp;venue=A-N&amp;type=All&amp;mingames=0&amp;quad=5&amp;rpi=" xr:uid="{5D9B141F-7A5D-496A-85D3-BA2FBA423563}"/>
    <hyperlink ref="V257" r:id="rId190" display="https://barttorvik.com/team.php?team=South+Carolina&amp;year=2021" xr:uid="{C1D34FD1-3562-4ED1-A56C-EBCA2A96A738}"/>
    <hyperlink ref="V259" r:id="rId191" display="https://barttorvik.com/team.php?team=Mercer&amp;year=2021" xr:uid="{4FC11CBC-0AC1-46AE-85B7-CD8F4B21799D}"/>
    <hyperlink ref="V261" r:id="rId192" display="https://barttorvik.com/team.php?team=Army&amp;year=2021" xr:uid="{987915AB-F96D-4C6D-AFF6-FC9348E45C87}"/>
    <hyperlink ref="V263" r:id="rId193" display="https://barttorvik.com/team.php?team=Morehead+St.&amp;year=2021" xr:uid="{BE8B1FC8-C025-4F65-80AB-A3A5A7DFA316}"/>
    <hyperlink ref="V264" r:id="rId194" display="https://barttorvik.com/team.php?team=Morehead+St.&amp;year=2021" xr:uid="{E8EF41A1-A9C4-4DCA-8338-D4BB7B9E15C3}"/>
    <hyperlink ref="V265" r:id="rId195" display="https://barttorvik.com/team.php?team=Kansas+St.&amp;year=2021" xr:uid="{FBB81EB1-B084-44BA-82A2-100F72C69D68}"/>
    <hyperlink ref="V267" r:id="rId196" display="https://barttorvik.com/team.php?team=Akron&amp;year=2021" xr:uid="{B89211BD-5E00-423D-9656-59BDDAB3D1FC}"/>
    <hyperlink ref="V269" r:id="rId197" display="https://barttorvik.com/team.php?team=Santa+Clara&amp;year=2021" xr:uid="{C8A660B1-F900-4CE2-A625-B679C1258748}"/>
    <hyperlink ref="V271" r:id="rId198" display="https://barttorvik.com/team.php?team=Oral+Roberts&amp;year=2021" xr:uid="{A27B3D90-02D9-4751-8FC3-F4892BD0194B}"/>
    <hyperlink ref="V272" r:id="rId199" display="https://barttorvik.com/team.php?team=Oral+Roberts&amp;year=2021" xr:uid="{F3CA533E-84F7-442D-97BC-7AC96515F98B}"/>
    <hyperlink ref="V273" r:id="rId200" display="https://barttorvik.com/team.php?team=Tulane&amp;year=2021" xr:uid="{11509F5F-085C-4BFA-9B28-43B53C85A754}"/>
    <hyperlink ref="V275" r:id="rId201" display="https://barttorvik.com/team.php?team=New+Mexico+St.&amp;year=2021" xr:uid="{B895EEA1-8181-4B22-86B6-43DB6EC98B2D}"/>
    <hyperlink ref="V277" r:id="rId202" display="https://barttorvik.com/team.php?team=Miami+FL&amp;year=2021" xr:uid="{8097DF36-4C31-461A-B828-FD6CCB5D7BCE}"/>
    <hyperlink ref="V279" r:id="rId203" display="https://barttorvik.com/team.php?team=UMBC&amp;year=2021" xr:uid="{9A983C03-DF5F-430B-BB2C-FCB15EB99327}"/>
    <hyperlink ref="V281" r:id="rId204" display="https://barttorvik.com/team.php?team=Nebraska&amp;year=2021" xr:uid="{0B8284AE-23A0-41FC-A506-BA5A171E00BC}"/>
    <hyperlink ref="V283" r:id="rId205" display="https://barttorvik.com/team.php?team=UC+Irvine&amp;year=2021" xr:uid="{114BFBE5-0511-4250-BE61-0E6A7EA72CA1}"/>
    <hyperlink ref="V285" r:id="rId206" display="https://barttorvik.com/team.php?team=Bryant&amp;year=2021" xr:uid="{F6C1B255-8F2E-4033-9492-A705E4242F79}"/>
    <hyperlink ref="V287" r:id="rId207" display="https://barttorvik.com/team.php?team=Boston+College&amp;year=2021" xr:uid="{33940454-EBB5-47C7-ACB2-A7E4C233FF2D}"/>
    <hyperlink ref="V289" r:id="rId208" display="https://barttorvik.com/team.php?team=Tulsa&amp;year=2021" xr:uid="{C0C5EB90-05DE-4C45-AB5A-B24F9552E4BA}"/>
    <hyperlink ref="V291" r:id="rId209" display="https://barttorvik.com/team.php?team=Wake+Forest&amp;year=2021" xr:uid="{3858AF3D-B77B-4938-89B5-2A7E18F6F6E5}"/>
    <hyperlink ref="V293" r:id="rId210" display="https://barttorvik.com/team.php?team=Iowa+St.&amp;year=2021" xr:uid="{36695119-379D-4C5B-AE47-2B35D5E98B8E}"/>
    <hyperlink ref="V295" r:id="rId211" display="https://barttorvik.com/team.php?team=Duquesne&amp;year=2021" xr:uid="{E21B066C-71A1-4365-9F83-C42827E6F355}"/>
    <hyperlink ref="V297" r:id="rId212" display="https://barttorvik.com/team.php?team=California&amp;year=2021" xr:uid="{CA2D9347-C792-4E73-84E7-96D905EA1E5C}"/>
    <hyperlink ref="V299" r:id="rId213" display="https://barttorvik.com/team.php?team=Indiana+St.&amp;year=2021" xr:uid="{DBB5EA95-0248-482E-9901-7EE91D8D4640}"/>
    <hyperlink ref="V301" r:id="rId214" display="https://barttorvik.com/team.php?team=Wyoming&amp;year=2021" xr:uid="{3D2296F5-436F-4EB2-B730-B9C45A2E42FE}"/>
    <hyperlink ref="V303" r:id="rId215" display="https://barttorvik.com/team.php?team=Eastern+Kentucky&amp;year=2021" xr:uid="{A17C7B40-9512-4D1A-8DE8-9D5F186C7E39}"/>
    <hyperlink ref="V305" r:id="rId216" display="https://barttorvik.com/team.php?team=East+Tennessee+St.&amp;year=2021" xr:uid="{AFD18602-199F-4E99-A3A1-B11AB5DF461A}"/>
    <hyperlink ref="W307" r:id="rId217" display="https://barttorvik.com/trank.php?&amp;begin=20201101&amp;end=20210315&amp;conlimit=All&amp;year=2021&amp;top=0&amp;venue=A-N&amp;type=All&amp;mingames=0&amp;quad=5&amp;rpi=" xr:uid="{0018FE01-509B-4E0E-AD43-EBB47AFE1992}"/>
    <hyperlink ref="V308" r:id="rId218" display="https://barttorvik.com/team.php?team=Miami+OH&amp;year=2021" xr:uid="{FB92A52D-F7AF-4592-B1AB-3A034CAF8759}"/>
    <hyperlink ref="V310" r:id="rId219" display="https://barttorvik.com/team.php?team=Cal+St.+Bakersfield&amp;year=2021" xr:uid="{6703CE01-7119-4E4A-838E-E71EDF13DF01}"/>
    <hyperlink ref="V312" r:id="rId220" display="https://barttorvik.com/team.php?team=Siena&amp;year=2021" xr:uid="{F06B04E0-EAFC-4F08-9FC4-0AD7A7A9CF73}"/>
    <hyperlink ref="V314" r:id="rId221" display="https://barttorvik.com/team.php?team=Weber+St.&amp;year=2021" xr:uid="{40D1231D-6804-4C2D-91E9-427F2F48C76B}"/>
    <hyperlink ref="V316" r:id="rId222" display="https://barttorvik.com/team.php?team=North+Dakota+St.&amp;year=2021" xr:uid="{FDBC6123-42AD-48FE-916D-C7C925EB48B2}"/>
    <hyperlink ref="V318" r:id="rId223" display="https://barttorvik.com/team.php?team=Texas+St.&amp;year=2021" xr:uid="{419649AD-A6ED-41CE-B0D8-BBD82E5C70E1}"/>
    <hyperlink ref="V320" r:id="rId224" display="https://barttorvik.com/team.php?team=UNLV&amp;year=2021" xr:uid="{4D6CED3F-D976-41C4-AD93-45A7E38E8D7A}"/>
    <hyperlink ref="V322" r:id="rId225" display="https://barttorvik.com/team.php?team=James+Madison&amp;year=2021" xr:uid="{B96C60F8-3496-4E9D-8C84-EA9C3E33146D}"/>
    <hyperlink ref="V324" r:id="rId226" display="https://barttorvik.com/team.php?team=Morgan+St.&amp;year=2021" xr:uid="{B4407FCD-FA6D-42D6-9158-D9241093A6BC}"/>
    <hyperlink ref="V326" r:id="rId227" display="https://barttorvik.com/team.php?team=Butler&amp;year=2021" xr:uid="{D10F3050-4B10-40FF-99AE-F55D1452F1A8}"/>
    <hyperlink ref="V328" r:id="rId228" display="https://barttorvik.com/team.php?team=Jacksonville+St.&amp;year=2021" xr:uid="{DFF44377-2FCB-4314-8F1B-5501AE434388}"/>
    <hyperlink ref="V330" r:id="rId229" display="https://barttorvik.com/team.php?team=South+Dakota&amp;year=2021" xr:uid="{99FBF2A5-44A0-462F-89B5-7139386A78DA}"/>
    <hyperlink ref="V332" r:id="rId230" display="https://barttorvik.com/team.php?team=Detroit&amp;year=2021" xr:uid="{CD0FB7D1-A1B1-4AA9-B737-E5C968D4623B}"/>
    <hyperlink ref="V334" r:id="rId231" display="https://barttorvik.com/team.php?team=Georgia+St.&amp;year=2021" xr:uid="{3EE2E883-E0E3-427A-BEF5-B530E950D988}"/>
    <hyperlink ref="V336" r:id="rId232" display="https://barttorvik.com/team.php?team=UTEP&amp;year=2021" xr:uid="{78F43A80-84E2-44F4-A9F9-534C901877DD}"/>
    <hyperlink ref="V338" r:id="rId233" display="https://barttorvik.com/team.php?team=Northern+Iowa&amp;year=2021" xr:uid="{81A0CDD7-23C5-4E72-9907-06AD8EAA9395}"/>
    <hyperlink ref="V340" r:id="rId234" display="https://barttorvik.com/team.php?team=Hofstra&amp;year=2021" xr:uid="{C02058C8-B502-48B6-A4B1-3955195B6E42}"/>
    <hyperlink ref="V342" r:id="rId235" display="https://barttorvik.com/team.php?team=South+Florida&amp;year=2021" xr:uid="{11B7EC73-01F6-49B1-A768-CB1A487528B6}"/>
    <hyperlink ref="V344" r:id="rId236" display="https://barttorvik.com/team.php?team=Bradley&amp;year=2021" xr:uid="{B0EA8818-6035-43EE-8A7A-7B7606BFAD27}"/>
    <hyperlink ref="V346" r:id="rId237" display="https://barttorvik.com/team.php?team=George+Mason&amp;year=2021" xr:uid="{2F307F78-41F1-446E-9A09-0A0591A3F7D3}"/>
    <hyperlink ref="V348" r:id="rId238" display="https://barttorvik.com/team.php?team=Hawaii&amp;year=2021" xr:uid="{4E1FADD5-7D0F-4B81-BA57-4222A2AD94DA}"/>
    <hyperlink ref="V350" r:id="rId239" display="https://barttorvik.com/team.php?team=Old+Dominion&amp;year=2021" xr:uid="{EC3DC11F-35A7-4BEC-83C0-9E46BB265A30}"/>
    <hyperlink ref="V352" r:id="rId240" display="https://barttorvik.com/team.php?team=Cleveland+St.&amp;year=2021" xr:uid="{FB0E82C9-C6F3-488C-B169-46035E77D6A8}"/>
    <hyperlink ref="V353" r:id="rId241" display="https://barttorvik.com/team.php?team=Cleveland+St.&amp;year=2021" xr:uid="{DE50CB12-6ED1-44A1-90CF-15891FD22574}"/>
    <hyperlink ref="V354" r:id="rId242" display="https://barttorvik.com/team.php?team=Albany&amp;year=2021" xr:uid="{7F0EDC33-B1E6-43E4-B3BF-343BCCD888E2}"/>
    <hyperlink ref="V356" r:id="rId243" display="https://barttorvik.com/team.php?team=Washington&amp;year=2021" xr:uid="{48EAE440-FB35-40C0-94D1-217A789227CE}"/>
    <hyperlink ref="W358" r:id="rId244" display="https://barttorvik.com/trank.php?&amp;begin=20201101&amp;end=20210315&amp;conlimit=All&amp;year=2021&amp;top=0&amp;venue=A-N&amp;type=All&amp;mingames=0&amp;quad=5&amp;rpi=" xr:uid="{547F49E7-74BE-490B-9765-0354B1278136}"/>
    <hyperlink ref="V359" r:id="rId245" display="https://barttorvik.com/team.php?team=Gardner+Webb&amp;year=2021" xr:uid="{93B321ED-F1D4-4234-A41E-83B32587CBE2}"/>
    <hyperlink ref="V361" r:id="rId246" display="https://barttorvik.com/team.php?team=Texas+Southern&amp;year=2021" xr:uid="{D6141049-647B-4A7C-A8EB-704D54335893}"/>
    <hyperlink ref="V362" r:id="rId247" display="https://barttorvik.com/team.php?team=Texas+Southern&amp;year=2021" xr:uid="{AF24E700-6EF4-4BF8-87DA-749E7544167A}"/>
    <hyperlink ref="V363" r:id="rId248" display="https://barttorvik.com/team.php?team=Pacific&amp;year=2021" xr:uid="{7CE03B66-0384-40C1-8B94-FBFAE3D222B8}"/>
    <hyperlink ref="V365" r:id="rId249" display="https://barttorvik.com/team.php?team=Louisiana+Lafayette&amp;year=2021" xr:uid="{8904FBC9-1178-4FCC-BF28-2161C72F3A31}"/>
    <hyperlink ref="V367" r:id="rId250" display="https://barttorvik.com/team.php?team=Montana&amp;year=2021" xr:uid="{5FCA2BD1-DBDC-45E1-B734-B11D42A98295}"/>
    <hyperlink ref="V369" r:id="rId251" display="https://barttorvik.com/team.php?team=Loyola+MD&amp;year=2021" xr:uid="{9C1218D7-BA43-4F80-977F-58557EE7DBC0}"/>
    <hyperlink ref="V371" r:id="rId252" display="https://barttorvik.com/team.php?team=Southern+Illinois&amp;year=2021" xr:uid="{18A3495C-315F-4BA0-A17D-D4C347AC6B35}"/>
    <hyperlink ref="V373" r:id="rId253" display="https://barttorvik.com/team.php?team=Boston+University&amp;year=2021" xr:uid="{B74605D6-5FDC-498B-BDB9-B730BBE3C85B}"/>
    <hyperlink ref="V375" r:id="rId254" display="https://barttorvik.com/team.php?team=East+Carolina&amp;year=2021" xr:uid="{48BD9DA2-6D17-4D06-8295-78952657C148}"/>
    <hyperlink ref="V377" r:id="rId255" display="https://barttorvik.com/team.php?team=Utah+Valley&amp;year=2021" xr:uid="{A06AD3A6-1C93-4D08-AE3A-0F67C8400001}"/>
    <hyperlink ref="V379" r:id="rId256" display="https://barttorvik.com/team.php?team=Campbell&amp;year=2021" xr:uid="{8B26E021-D4E9-4648-B8C7-DEC5CD3D968B}"/>
    <hyperlink ref="V381" r:id="rId257" display="https://barttorvik.com/team.php?team=Texas+A%26M&amp;year=2021" xr:uid="{A4A707FD-BA60-4F0D-BEA0-16109703EDCE}"/>
    <hyperlink ref="V383" r:id="rId258" display="https://barttorvik.com/team.php?team=Norfolk+St.&amp;year=2021" xr:uid="{BBE3A548-C683-43E7-8283-EEBE9CB9B3AA}"/>
    <hyperlink ref="V384" r:id="rId259" display="https://barttorvik.com/team.php?team=Norfolk+St.&amp;year=2021" xr:uid="{41F1E90B-FF6E-44CA-9491-70E92CF2D2AE}"/>
    <hyperlink ref="V385" r:id="rId260" display="https://barttorvik.com/team.php?team=Coastal+Carolina&amp;year=2021" xr:uid="{A0D6C7C9-422C-4140-B54F-15DE2214DB6A}"/>
    <hyperlink ref="V387" r:id="rId261" display="https://barttorvik.com/team.php?team=Stephen+F.+Austin&amp;year=2021" xr:uid="{143C3521-210F-46FA-8C8C-6C89E1528B01}"/>
    <hyperlink ref="V389" r:id="rId262" display="https://barttorvik.com/team.php?team=Murray+St.&amp;year=2021" xr:uid="{4A069170-4B1C-4A02-9C53-5DEC872C2E77}"/>
    <hyperlink ref="V391" r:id="rId263" display="https://barttorvik.com/team.php?team=Radford&amp;year=2021" xr:uid="{610F0DDB-DFE8-4085-996E-B926A55EE378}"/>
    <hyperlink ref="V393" r:id="rId264" display="https://barttorvik.com/team.php?team=Ball+St.&amp;year=2021" xr:uid="{D644BDB8-E0A6-4858-BAA3-304DA24F4C0D}"/>
    <hyperlink ref="V395" r:id="rId265" display="https://barttorvik.com/team.php?team=Wagner&amp;year=2021" xr:uid="{E3665712-CCFB-4EA6-8349-919815441455}"/>
    <hyperlink ref="V397" r:id="rId266" display="https://barttorvik.com/team.php?team=Northeastern&amp;year=2021" xr:uid="{8B528895-FDE5-4BC7-8C13-A37B0D524285}"/>
    <hyperlink ref="V399" r:id="rId267" display="https://barttorvik.com/team.php?team=Milwaukee&amp;year=2021" xr:uid="{E120C26C-3B0A-4C45-8EDC-C690C6CDADAE}"/>
    <hyperlink ref="V401" r:id="rId268" display="https://barttorvik.com/team.php?team=San+Diego&amp;year=2021" xr:uid="{6E4E901F-32BB-4D47-94C2-91CBD4527A38}"/>
    <hyperlink ref="V403" r:id="rId269" display="https://barttorvik.com/team.php?team=Illinois+St.&amp;year=2021" xr:uid="{206D3375-AB07-4671-B383-338A0664C28D}"/>
    <hyperlink ref="V405" r:id="rId270" display="https://barttorvik.com/team.php?team=Fresno+St.&amp;year=2021" xr:uid="{DF4E1D51-CE01-47A8-9A7E-425FD7443D03}"/>
    <hyperlink ref="V407" r:id="rId271" display="https://barttorvik.com/team.php?team=UMKC&amp;year=2021" xr:uid="{9D234D57-74C1-452B-94DA-0970A1E2C560}"/>
    <hyperlink ref="W409" r:id="rId272" display="https://barttorvik.com/trank.php?&amp;begin=20201101&amp;end=20210315&amp;conlimit=All&amp;year=2021&amp;top=0&amp;venue=A-N&amp;type=All&amp;mingames=0&amp;quad=5&amp;rpi=" xr:uid="{ADEED2EE-C3E5-47C4-8EFD-AD2545FA4FAE}"/>
    <hyperlink ref="V410" r:id="rId273" display="https://barttorvik.com/team.php?team=Valparaiso&amp;year=2021" xr:uid="{65CB07B3-A694-4C08-B442-6FAAD4AFB9A5}"/>
    <hyperlink ref="V412" r:id="rId274" display="https://barttorvik.com/team.php?team=Florida+Atlantic&amp;year=2021" xr:uid="{792DF22C-2B63-4ED9-A575-1047A3EEB1A7}"/>
    <hyperlink ref="V414" r:id="rId275" display="https://barttorvik.com/team.php?team=Montana+St.&amp;year=2021" xr:uid="{77D93EA7-08CA-443A-AB67-E178BC2231FC}"/>
    <hyperlink ref="V416" r:id="rId276" display="https://barttorvik.com/team.php?team=Austin+Peay&amp;year=2021" xr:uid="{33FD1661-EE07-4F9E-90DD-35EEE853671E}"/>
    <hyperlink ref="V418" r:id="rId277" display="https://barttorvik.com/team.php?team=Northern+Colorado&amp;year=2021" xr:uid="{074AC2C5-454F-458A-8213-5D476F545649}"/>
    <hyperlink ref="V420" r:id="rId278" display="https://barttorvik.com/team.php?team=Tarleton+St.&amp;year=2021" xr:uid="{22DEF397-F5BE-4C6F-9F8F-BB866FED3C8D}"/>
    <hyperlink ref="V422" r:id="rId279" display="https://barttorvik.com/team.php?team=Cal+Baptist&amp;year=2021" xr:uid="{A01BC3D5-AD5F-4C8B-A713-1E18F36E80D4}"/>
    <hyperlink ref="V424" r:id="rId280" display="https://barttorvik.com/team.php?team=Hartford&amp;year=2021" xr:uid="{67A0106A-66BD-46E4-8951-24745FDD4707}"/>
    <hyperlink ref="V425" r:id="rId281" display="https://barttorvik.com/team.php?team=Hartford&amp;year=2021" xr:uid="{822FA78F-A644-4495-A08A-9C3BB775B410}"/>
    <hyperlink ref="V426" r:id="rId282" display="https://barttorvik.com/team.php?team=Lafayette&amp;year=2021" xr:uid="{D2BC23C5-2DFA-46A5-BD49-25DFB0D55438}"/>
    <hyperlink ref="V428" r:id="rId283" display="https://barttorvik.com/team.php?team=Saint+Peter%27s&amp;year=2021" xr:uid="{4DA11118-9E0E-4158-A9F0-CB801C4DFEE3}"/>
    <hyperlink ref="V430" r:id="rId284" display="https://barttorvik.com/team.php?team=VMI&amp;year=2021" xr:uid="{1D90FD98-45FD-4EE6-8D1D-F72B3B45E197}"/>
    <hyperlink ref="V432" r:id="rId285" display="https://barttorvik.com/team.php?team=Saint+Joseph%27s&amp;year=2021" xr:uid="{61AEB450-FEA5-48DC-AED4-412E4CCDA58D}"/>
    <hyperlink ref="V434" r:id="rId286" display="https://barttorvik.com/team.php?team=Elon&amp;year=2021" xr:uid="{790340A4-150C-4CF6-B581-BF1CE211E4D3}"/>
    <hyperlink ref="V436" r:id="rId287" display="https://barttorvik.com/team.php?team=UNC+Asheville&amp;year=2021" xr:uid="{979C5485-F2FE-4904-93BD-1DDCFFBCA71D}"/>
    <hyperlink ref="V438" r:id="rId288" display="https://barttorvik.com/team.php?team=UC+Davis&amp;year=2021" xr:uid="{FB22F729-3411-4018-9076-6916586CFCF6}"/>
    <hyperlink ref="V440" r:id="rId289" display="https://barttorvik.com/team.php?team=UTSA&amp;year=2021" xr:uid="{9762AF76-58B0-46FB-AEE7-C042A1000044}"/>
    <hyperlink ref="V442" r:id="rId290" display="https://barttorvik.com/team.php?team=Sam+Houston+St.&amp;year=2021" xr:uid="{9D2C709D-FF06-4092-8F0F-75959345373F}"/>
    <hyperlink ref="V444" r:id="rId291" display="https://barttorvik.com/team.php?team=Rice&amp;year=2021" xr:uid="{D69341F8-A632-4641-BC1D-15A702052555}"/>
    <hyperlink ref="V446" r:id="rId292" display="https://barttorvik.com/team.php?team=Binghamton&amp;year=2021" xr:uid="{BE4A656B-E733-4242-9D67-AE98505377EC}"/>
    <hyperlink ref="V448" r:id="rId293" display="https://barttorvik.com/team.php?team=Long+Beach+St.&amp;year=2021" xr:uid="{539BE3BA-3D77-4397-9205-A4A82C77FB69}"/>
    <hyperlink ref="V450" r:id="rId294" display="https://barttorvik.com/team.php?team=Western+Carolina&amp;year=2021" xr:uid="{A8B35662-3D1A-4EDF-8DD5-38D47E870C3C}"/>
    <hyperlink ref="V452" r:id="rId295" display="https://barttorvik.com/team.php?team=George+Washington&amp;year=2021" xr:uid="{2EDDA801-C4A4-4422-B697-D18A11F43044}"/>
    <hyperlink ref="V454" r:id="rId296" display="https://barttorvik.com/team.php?team=Lipscomb&amp;year=2021" xr:uid="{06E23D48-0CFA-485E-9903-7732B8605493}"/>
    <hyperlink ref="V456" r:id="rId297" display="https://barttorvik.com/team.php?team=LIU+Brooklyn&amp;year=2021" xr:uid="{C1A70E65-395B-4043-A0A4-7F57EBFDC14F}"/>
    <hyperlink ref="V458" r:id="rId298" display="https://barttorvik.com/team.php?team=UNC+Wilmington&amp;year=2021" xr:uid="{6E9A5E91-5E9A-42A5-B81F-B16FD8E5FE42}"/>
    <hyperlink ref="W460" r:id="rId299" display="https://barttorvik.com/trank.php?&amp;begin=20201101&amp;end=20210315&amp;conlimit=All&amp;year=2021&amp;top=0&amp;venue=A-N&amp;type=All&amp;mingames=0&amp;quad=5&amp;rpi=" xr:uid="{608B0AF7-62F2-4A22-8BFA-541193520D8E}"/>
    <hyperlink ref="V461" r:id="rId300" display="https://barttorvik.com/team.php?team=Prairie+View+A%26M&amp;year=2021" xr:uid="{285AB595-805D-4E17-A8AD-64DAB51B1020}"/>
    <hyperlink ref="V463" r:id="rId301" display="https://barttorvik.com/team.php?team=William+%26+Mary&amp;year=2021" xr:uid="{D075F83D-5365-46AD-80A4-8A8DCA838F86}"/>
    <hyperlink ref="V465" r:id="rId302" display="https://barttorvik.com/team.php?team=Mount+St.+Mary%27s&amp;year=2021" xr:uid="{DFDE1D46-3DD5-4226-8C9B-4C608A474B9B}"/>
    <hyperlink ref="V466" r:id="rId303" display="https://barttorvik.com/team.php?team=Mount+St.+Mary%27s&amp;year=2021" xr:uid="{D2D67C30-BDB1-4F05-8B19-B1886A9E0837}"/>
    <hyperlink ref="V467" r:id="rId304" display="https://barttorvik.com/team.php?team=Nicholls+St.&amp;year=2021" xr:uid="{B5E32E25-8450-4578-B943-6353143037BC}"/>
    <hyperlink ref="V469" r:id="rId305" display="https://barttorvik.com/team.php?team=UMass+Lowell&amp;year=2021" xr:uid="{CB76C0BA-989E-4ACD-9C42-1648A4CEEBE7}"/>
    <hyperlink ref="V471" r:id="rId306" display="https://barttorvik.com/team.php?team=Samford&amp;year=2021" xr:uid="{E3DC11CA-AF20-45E8-9F37-866A83A40FB4}"/>
    <hyperlink ref="V473" r:id="rId307" display="https://barttorvik.com/team.php?team=South+Alabama&amp;year=2021" xr:uid="{24DE1EAE-C34E-469B-BFCB-A2C94B0F97BE}"/>
    <hyperlink ref="V475" r:id="rId308" display="https://barttorvik.com/team.php?team=Stony+Brook&amp;year=2021" xr:uid="{7F7A8CB9-8806-4F49-931B-E177C0F186D6}"/>
    <hyperlink ref="V477" r:id="rId309" display="https://barttorvik.com/team.php?team=Seattle&amp;year=2021" xr:uid="{5180BCA0-52F8-49A9-A735-A6E17DBCC2BD}"/>
    <hyperlink ref="V479" r:id="rId310" display="https://barttorvik.com/team.php?team=Northern+Kentucky&amp;year=2021" xr:uid="{B90F65AA-B07C-4497-8EE7-2F9E95C8C91E}"/>
    <hyperlink ref="V481" r:id="rId311" display="https://barttorvik.com/team.php?team=Oakland&amp;year=2021" xr:uid="{A2B90405-E837-4D25-B62C-9D2DE7C1F3C7}"/>
    <hyperlink ref="V483" r:id="rId312" display="https://barttorvik.com/team.php?team=Cal+St.+Fullerton&amp;year=2021" xr:uid="{19F94122-91ED-4C14-8374-064FC5FAD0D9}"/>
    <hyperlink ref="V485" r:id="rId313" display="https://barttorvik.com/team.php?team=College+of+Charleston&amp;year=2021" xr:uid="{ED29229F-D798-41E4-A7E8-A407884FBD8F}"/>
    <hyperlink ref="V487" r:id="rId314" display="https://barttorvik.com/team.php?team=Appalachian+St.&amp;year=2021" xr:uid="{7F9B7EBC-14C2-4147-8243-DFD5F75C7602}"/>
    <hyperlink ref="V488" r:id="rId315" display="https://barttorvik.com/team.php?team=Appalachian+St.&amp;year=2021" xr:uid="{8A8F33C6-75ED-4A24-9203-E8B1BEB0E9C7}"/>
    <hyperlink ref="V489" r:id="rId316" display="https://barttorvik.com/team.php?team=UT+Arlington&amp;year=2021" xr:uid="{B0FA1163-19DB-4483-9F50-54CDDD6B4D72}"/>
    <hyperlink ref="V491" r:id="rId317" display="https://barttorvik.com/team.php?team=Marist&amp;year=2021" xr:uid="{E116920F-5213-41AB-AA46-E3C727BB7E07}"/>
    <hyperlink ref="V493" r:id="rId318" display="https://barttorvik.com/team.php?team=Portland+St.&amp;year=2021" xr:uid="{271D2686-DA7A-4D31-8532-6608E2E97D44}"/>
    <hyperlink ref="V495" r:id="rId319" display="https://barttorvik.com/team.php?team=La+Salle&amp;year=2021" xr:uid="{2F26236A-BE7E-4D33-A636-92854A7308B7}"/>
    <hyperlink ref="V497" r:id="rId320" display="https://barttorvik.com/team.php?team=Holy+Cross&amp;year=2021" xr:uid="{C67B67CF-2CCC-490F-97BC-C792352BCC27}"/>
    <hyperlink ref="V499" r:id="rId321" display="https://barttorvik.com/team.php?team=Bucknell&amp;year=2021" xr:uid="{82E9B90B-6DA2-45F1-BF94-D00664785548}"/>
    <hyperlink ref="V501" r:id="rId322" display="https://barttorvik.com/team.php?team=Fairleigh+Dickinson&amp;year=2021" xr:uid="{E6A2312D-44CF-4D62-9FAB-1B5D1263082E}"/>
    <hyperlink ref="V503" r:id="rId323" display="https://barttorvik.com/team.php?team=Stetson&amp;year=2021" xr:uid="{437564ED-E1CE-4EDB-BE14-77A82FAEC764}"/>
    <hyperlink ref="V505" r:id="rId324" display="https://barttorvik.com/team.php?team=Youngstown+St.&amp;year=2021" xr:uid="{B678D573-3FE5-4CD5-B9FB-1C1A83AA81C2}"/>
    <hyperlink ref="V507" r:id="rId325" display="https://barttorvik.com/team.php?team=Green+Bay&amp;year=2021" xr:uid="{55393987-2376-49EA-9A06-D741DFB12764}"/>
    <hyperlink ref="V509" r:id="rId326" display="https://barttorvik.com/team.php?team=The+Citadel&amp;year=2021" xr:uid="{836922DB-120C-4B94-9B38-323C25ADC8D0}"/>
    <hyperlink ref="W511" r:id="rId327" display="https://barttorvik.com/trank.php?&amp;begin=20201101&amp;end=20210315&amp;conlimit=All&amp;year=2021&amp;top=0&amp;venue=A-N&amp;type=All&amp;mingames=0&amp;quad=5&amp;rpi=" xr:uid="{426B88B6-45EA-4B57-9BA8-245ED644B9B2}"/>
    <hyperlink ref="V512" r:id="rId328" display="https://barttorvik.com/team.php?team=Little+Rock&amp;year=2021" xr:uid="{AD29399E-306C-48A8-904B-86CBE34C8E02}"/>
    <hyperlink ref="V514" r:id="rId329" display="https://barttorvik.com/team.php?team=Manhattan&amp;year=2021" xr:uid="{EF9C411F-608D-48E6-BEBD-C37F458734E3}"/>
    <hyperlink ref="V516" r:id="rId330" display="https://barttorvik.com/team.php?team=Idaho+St.&amp;year=2021" xr:uid="{632B6CB5-8514-411F-B41F-63662ED3558C}"/>
    <hyperlink ref="V518" r:id="rId331" display="https://barttorvik.com/team.php?team=Rider&amp;year=2021" xr:uid="{2412D591-34E1-425A-9D74-E2B39CDC3A9B}"/>
    <hyperlink ref="V520" r:id="rId332" display="https://barttorvik.com/team.php?team=American&amp;year=2021" xr:uid="{2E7F65F2-CD95-41A3-B446-6159353DF195}"/>
    <hyperlink ref="V522" r:id="rId333" display="https://barttorvik.com/team.php?team=Niagara&amp;year=2021" xr:uid="{D57ECA56-D1CD-4D96-B767-C7C2B5A08BB3}"/>
    <hyperlink ref="V524" r:id="rId334" display="https://barttorvik.com/team.php?team=Coppin+St.&amp;year=2021" xr:uid="{9B347031-8F69-4FCE-A081-C95FD3D6B1FA}"/>
    <hyperlink ref="V526" r:id="rId335" display="https://barttorvik.com/team.php?team=Western+Michigan&amp;year=2021" xr:uid="{6A2727DE-6B0A-4C8C-8604-FCCFAFAD6C35}"/>
    <hyperlink ref="V528" r:id="rId336" display="https://barttorvik.com/team.php?team=Western+Illinois&amp;year=2021" xr:uid="{849DE1CB-7ED2-4665-B2BB-CB9C98678658}"/>
    <hyperlink ref="V530" r:id="rId337" display="https://barttorvik.com/team.php?team=Portland&amp;year=2021" xr:uid="{AB4176E8-B941-4873-B549-C156E0D9A02C}"/>
    <hyperlink ref="V532" r:id="rId338" display="https://barttorvik.com/team.php?team=Delaware&amp;year=2021" xr:uid="{A5821A2E-50CB-42A9-A032-044B3FBC09AB}"/>
    <hyperlink ref="V534" r:id="rId339" display="https://barttorvik.com/team.php?team=Hampton&amp;year=2021" xr:uid="{67C005E4-6D58-491E-9548-61883CC342A0}"/>
    <hyperlink ref="V536" r:id="rId340" display="https://barttorvik.com/team.php?team=Monmouth&amp;year=2021" xr:uid="{C2355B0B-E47E-44FF-A4F8-2AE39D86DA5D}"/>
    <hyperlink ref="V538" r:id="rId341" display="https://barttorvik.com/team.php?team=Sacramento+St.&amp;year=2021" xr:uid="{26EB3173-B56D-4C4F-A589-3991B464EE8D}"/>
    <hyperlink ref="V540" r:id="rId342" display="https://barttorvik.com/team.php?team=Charlotte&amp;year=2021" xr:uid="{51CCF920-CE00-497D-8949-F3641A66BBB1}"/>
    <hyperlink ref="V542" r:id="rId343" display="https://barttorvik.com/team.php?team=Merrimack&amp;year=2021" xr:uid="{0D4BBE9A-4B58-450C-A964-7103B620B0FB}"/>
    <hyperlink ref="V544" r:id="rId344" display="https://barttorvik.com/team.php?team=Arkansas+St.&amp;year=2021" xr:uid="{53B93503-96F4-458F-955C-5CA5721E2A43}"/>
    <hyperlink ref="V546" r:id="rId345" display="https://barttorvik.com/team.php?team=Georgia+Southern&amp;year=2021" xr:uid="{D5886C02-30CE-4E1B-B67A-5C57F2744206}"/>
    <hyperlink ref="V548" r:id="rId346" display="https://barttorvik.com/team.php?team=Fort+Wayne&amp;year=2021" xr:uid="{2F34B551-01A4-4F9E-990F-F169D4A70D80}"/>
    <hyperlink ref="V550" r:id="rId347" display="https://barttorvik.com/team.php?team=NJIT&amp;year=2021" xr:uid="{12A657F5-081D-4BB4-BE7B-FF63FB58BD15}"/>
    <hyperlink ref="V552" r:id="rId348" display="https://barttorvik.com/team.php?team=High+Point&amp;year=2021" xr:uid="{95706894-1121-48AD-B323-641E1EA11237}"/>
    <hyperlink ref="V554" r:id="rId349" display="https://barttorvik.com/team.php?team=Central+Michigan&amp;year=2021" xr:uid="{98DF096B-B7B8-48B2-B22F-23F443E50A0A}"/>
    <hyperlink ref="V556" r:id="rId350" display="https://barttorvik.com/team.php?team=Longwood&amp;year=2021" xr:uid="{0CB3E000-D77E-44FB-B6CA-5C89274117B8}"/>
    <hyperlink ref="V558" r:id="rId351" display="https://barttorvik.com/team.php?team=Fairfield&amp;year=2021" xr:uid="{B1A846CC-F917-4B58-AA26-BF497022D688}"/>
    <hyperlink ref="V560" r:id="rId352" display="https://barttorvik.com/team.php?team=New+Hampshire&amp;year=2021" xr:uid="{6EB90598-ED65-4E2F-AD58-82F34B5BDAEB}"/>
    <hyperlink ref="W562" r:id="rId353" display="https://barttorvik.com/trank.php?&amp;begin=20201101&amp;end=20210315&amp;conlimit=All&amp;year=2021&amp;top=0&amp;venue=A-N&amp;type=All&amp;mingames=0&amp;quad=5&amp;rpi=" xr:uid="{C61C88E2-9CF1-4D1D-B2D6-20699EE3DC48}"/>
    <hyperlink ref="V563" r:id="rId354" display="https://barttorvik.com/team.php?team=North+Carolina+A%26T&amp;year=2021" xr:uid="{D8F0C34D-090F-444F-9140-0251F79B6E4B}"/>
    <hyperlink ref="V565" r:id="rId355" display="https://barttorvik.com/team.php?team=Cal+St.+Northridge&amp;year=2021" xr:uid="{FEE49D72-ABBB-4927-B29E-83ADB0238742}"/>
    <hyperlink ref="V567" r:id="rId356" display="https://barttorvik.com/team.php?team=Grambling+St.&amp;year=2021" xr:uid="{C7CB8E76-CD5C-4D19-BA92-8DB1B8A73908}"/>
    <hyperlink ref="V569" r:id="rId357" display="https://barttorvik.com/team.php?team=SIU+Edwardsville&amp;year=2021" xr:uid="{1E72555D-D4FC-4DB2-A33A-136C969F0692}"/>
    <hyperlink ref="V571" r:id="rId358" display="https://barttorvik.com/team.php?team=Southeast+Missouri+St.&amp;year=2021" xr:uid="{63E70410-9E2E-4C07-A307-589C734E0F8B}"/>
    <hyperlink ref="V573" r:id="rId359" display="https://barttorvik.com/team.php?team=IUPUI&amp;year=2021" xr:uid="{A4E2DE08-2DA0-4870-A673-040FBDA46F9A}"/>
    <hyperlink ref="V575" r:id="rId360" display="https://barttorvik.com/team.php?team=North+Dakota&amp;year=2021" xr:uid="{EB506C2B-6DE9-40BD-9FFA-378C547655BA}"/>
    <hyperlink ref="V577" r:id="rId361" display="https://barttorvik.com/team.php?team=Lehigh&amp;year=2021" xr:uid="{62E615EE-EABB-4F20-BA9B-4598F6819C07}"/>
    <hyperlink ref="V579" r:id="rId362" display="https://barttorvik.com/team.php?team=Louisiana+Monroe&amp;year=2021" xr:uid="{862D4487-549A-4BBC-825F-ED7072767180}"/>
    <hyperlink ref="V581" r:id="rId363" display="https://barttorvik.com/team.php?team=New+Mexico&amp;year=2021" xr:uid="{AE7C5735-A216-4E91-AF67-13F54BC0F79F}"/>
    <hyperlink ref="V583" r:id="rId364" display="https://barttorvik.com/team.php?team=Evansville&amp;year=2021" xr:uid="{708DBC11-F226-48E6-A4C9-70CD983B6F3E}"/>
    <hyperlink ref="V585" r:id="rId365" display="https://barttorvik.com/team.php?team=Jackson+St.&amp;year=2021" xr:uid="{2A0134DB-4D16-42D9-9356-EEFD81AC6C44}"/>
    <hyperlink ref="V587" r:id="rId366" display="https://barttorvik.com/team.php?team=North+Alabama&amp;year=2021" xr:uid="{1FBC51F9-6864-43C2-8492-72E950B1D2B0}"/>
    <hyperlink ref="V589" r:id="rId367" display="https://barttorvik.com/team.php?team=Nebraska+Omaha&amp;year=2021" xr:uid="{32E17110-CA4E-4829-98A5-5FFB057C237D}"/>
    <hyperlink ref="V591" r:id="rId368" display="https://barttorvik.com/team.php?team=St.+Francis+NY&amp;year=2021" xr:uid="{3276DFD6-7D96-421A-B815-6D6B3C06A8F3}"/>
    <hyperlink ref="V593" r:id="rId369" display="https://barttorvik.com/team.php?team=Northern+Arizona&amp;year=2021" xr:uid="{E0AC7B1C-2383-418D-A6F1-8D383A7B3CA2}"/>
    <hyperlink ref="V595" r:id="rId370" display="https://barttorvik.com/team.php?team=Southern+Miss&amp;year=2021" xr:uid="{F2D20C29-FCB4-4379-935B-237296F2A488}"/>
    <hyperlink ref="V597" r:id="rId371" display="https://barttorvik.com/team.php?team=Canisius&amp;year=2021" xr:uid="{0C3D7D66-CA70-4307-A90F-12C9C6FB3E11}"/>
    <hyperlink ref="V599" r:id="rId372" display="https://barttorvik.com/team.php?team=Sacred+Heart&amp;year=2021" xr:uid="{DA517369-61D4-4891-BE85-F2CFF0AF742D}"/>
    <hyperlink ref="V601" r:id="rId373" display="https://barttorvik.com/team.php?team=Florida+A%26M&amp;year=2021" xr:uid="{28C0348E-CF29-45EB-8891-4673D1B480F4}"/>
    <hyperlink ref="V603" r:id="rId374" display="https://barttorvik.com/team.php?team=FIU&amp;year=2021" xr:uid="{6D0BC0A6-4ED1-4CD5-A873-F407FF3B1EFE}"/>
    <hyperlink ref="V605" r:id="rId375" display="https://barttorvik.com/team.php?team=Air+Force&amp;year=2021" xr:uid="{69C187EF-68C5-4C36-A236-A319DF069E1E}"/>
    <hyperlink ref="V607" r:id="rId376" display="https://barttorvik.com/team.php?team=Lamar&amp;year=2021" xr:uid="{3F516AE1-3722-4B50-BC10-379D3DF36853}"/>
    <hyperlink ref="V609" r:id="rId377" display="https://barttorvik.com/team.php?team=Northwestern+St.&amp;year=2021" xr:uid="{15D4C6C9-31C7-47A8-B2C2-32C33970B16F}"/>
    <hyperlink ref="V611" r:id="rId378" display="https://barttorvik.com/team.php?team=Incarnate+Word&amp;year=2021" xr:uid="{790A2BBA-D32F-4BAB-85A5-098A45AE59ED}"/>
    <hyperlink ref="W613" r:id="rId379" display="https://barttorvik.com/trank.php?&amp;begin=20201101&amp;end=20210315&amp;conlimit=All&amp;year=2021&amp;top=0&amp;venue=A-N&amp;type=All&amp;mingames=0&amp;quad=5&amp;rpi=" xr:uid="{E2B25C1D-7AC2-457C-B91B-157A6251186A}"/>
    <hyperlink ref="V614" r:id="rId380" display="https://barttorvik.com/team.php?team=Robert+Morris&amp;year=2021" xr:uid="{70A5C22A-0C98-4837-BD96-0CE425C75DA7}"/>
    <hyperlink ref="V616" r:id="rId381" display="https://barttorvik.com/team.php?team=Eastern+Illinois&amp;year=2021" xr:uid="{5E56C00B-7FA7-436A-BF89-C6B6B0904F65}"/>
    <hyperlink ref="V618" r:id="rId382" display="https://barttorvik.com/team.php?team=North+Florida&amp;year=2021" xr:uid="{337F5558-2330-4B44-AE16-EE7D7CD6AF01}"/>
    <hyperlink ref="V620" r:id="rId383" display="https://barttorvik.com/team.php?team=St.+Francis+PA&amp;year=2021" xr:uid="{8E7CE252-94C4-4469-A573-92EACA2273DA}"/>
    <hyperlink ref="V622" r:id="rId384" display="https://barttorvik.com/team.php?team=Utah+Tech&amp;year=2021" xr:uid="{907AA8F2-BFDB-4E6B-806A-009E9ED15FFB}"/>
    <hyperlink ref="V624" r:id="rId385" display="https://barttorvik.com/team.php?team=Troy&amp;year=2021" xr:uid="{D5E32072-5A7B-4746-BDAE-4426EF8603A1}"/>
    <hyperlink ref="V626" r:id="rId386" display="https://barttorvik.com/team.php?team=Towson&amp;year=2021" xr:uid="{9A8B171C-3803-4472-82F2-667EBFA8BFE9}"/>
    <hyperlink ref="V628" r:id="rId387" display="https://barttorvik.com/team.php?team=Quinnipiac&amp;year=2021" xr:uid="{9B174D01-DC45-43B8-A475-188022B3743A}"/>
    <hyperlink ref="V630" r:id="rId388" display="https://barttorvik.com/team.php?team=Charleston+Southern&amp;year=2021" xr:uid="{290E7AEF-84A3-4CEE-876F-D02531482D75}"/>
    <hyperlink ref="V632" r:id="rId389" display="https://barttorvik.com/team.php?team=UC+San+Diego&amp;year=2021" xr:uid="{476651DC-915D-46BA-9286-24EA3E90954F}"/>
    <hyperlink ref="V634" r:id="rId390" display="https://barttorvik.com/team.php?team=Howard&amp;year=2021" xr:uid="{90270103-89D0-4A2B-93D0-CE31710531CE}"/>
    <hyperlink ref="V636" r:id="rId391" display="https://barttorvik.com/team.php?team=Eastern+Michigan&amp;year=2021" xr:uid="{89E09072-D83F-4593-9A1B-8BDA8986997C}"/>
    <hyperlink ref="V638" r:id="rId392" display="https://barttorvik.com/team.php?team=Florida+Gulf+Coast&amp;year=2021" xr:uid="{3324AE5C-76DC-4F28-98A5-A986C8AAB84F}"/>
    <hyperlink ref="V640" r:id="rId393" display="https://barttorvik.com/team.php?team=New+Orleans&amp;year=2021" xr:uid="{B8E5D8A3-4A1C-405D-AA59-6F45FDDA47EE}"/>
    <hyperlink ref="V642" r:id="rId394" display="https://barttorvik.com/team.php?team=UT+Rio+Grande+Valley&amp;year=2021" xr:uid="{2298C373-55D9-46B0-BA65-18472CD8164D}"/>
    <hyperlink ref="V644" r:id="rId395" display="https://barttorvik.com/team.php?team=Cal+Poly&amp;year=2021" xr:uid="{E55F9862-FD3E-45D4-B5CA-39D4E4AFE913}"/>
    <hyperlink ref="V646" r:id="rId396" display="https://barttorvik.com/team.php?team=USC+Upstate&amp;year=2021" xr:uid="{EB0C57D3-CC9C-4F45-B8E2-C9088F901C54}"/>
    <hyperlink ref="V648" r:id="rId397" display="https://barttorvik.com/team.php?team=Tennessee+Tech&amp;year=2021" xr:uid="{20B29509-883C-436D-B028-8563A3EA1440}"/>
    <hyperlink ref="V650" r:id="rId398" display="https://barttorvik.com/team.php?team=Middle+Tennessee&amp;year=2021" xr:uid="{1C7286A0-8191-4B47-BFAF-86111CCBD540}"/>
    <hyperlink ref="V652" r:id="rId399" display="https://barttorvik.com/team.php?team=San+Jose+St.&amp;year=2021" xr:uid="{CAF74258-8B1F-4BE4-8016-4AF91A05D9C7}"/>
    <hyperlink ref="V654" r:id="rId400" display="https://barttorvik.com/team.php?team=North+Carolina+Central&amp;year=2021" xr:uid="{FEC7CA6E-5AAD-4D4A-A2F5-3F85BB2B4F86}"/>
    <hyperlink ref="V656" r:id="rId401" display="https://barttorvik.com/team.php?team=Northern+Illinois&amp;year=2021" xr:uid="{FBDEF98A-5F12-4E07-A405-A707E6215299}"/>
    <hyperlink ref="V658" r:id="rId402" display="https://barttorvik.com/team.php?team=Fordham&amp;year=2021" xr:uid="{A40A1D40-5B72-420C-863C-4FB8E38CF1E3}"/>
    <hyperlink ref="V660" r:id="rId403" display="https://barttorvik.com/team.php?team=Southern&amp;year=2021" xr:uid="{A24AEAE0-92AF-46DB-B80E-6091CCF4A83A}"/>
    <hyperlink ref="V662" r:id="rId404" display="https://barttorvik.com/team.php?team=Central+Connecticut&amp;year=2021" xr:uid="{A99750BD-505A-47F4-8BB4-7684B302B216}"/>
    <hyperlink ref="W664" r:id="rId405" display="https://barttorvik.com/trank.php?&amp;begin=20201101&amp;end=20210315&amp;conlimit=All&amp;year=2021&amp;top=0&amp;venue=A-N&amp;type=All&amp;mingames=0&amp;quad=5&amp;rpi=" xr:uid="{5DBB97C3-BADF-47E6-AF2F-BD0AC96A443C}"/>
    <hyperlink ref="V665" r:id="rId406" display="https://barttorvik.com/team.php?team=Kennesaw+St.&amp;year=2021" xr:uid="{69EEDB9E-2DCF-4977-83D2-DCD1B3F4D655}"/>
    <hyperlink ref="V667" r:id="rId407" display="https://barttorvik.com/team.php?team=Central+Arkansas&amp;year=2021" xr:uid="{3E8DECEC-E9DC-43E1-978D-199C5ADF187E}"/>
    <hyperlink ref="V669" r:id="rId408" display="https://barttorvik.com/team.php?team=Illinois+Chicago&amp;year=2021" xr:uid="{26024912-1173-4FA8-924B-191DD4E6FFB1}"/>
    <hyperlink ref="V671" r:id="rId409" display="https://barttorvik.com/team.php?team=Tennessee+St.&amp;year=2021" xr:uid="{6ECF4F3B-288E-4BBB-84BF-CAF8F226292C}"/>
    <hyperlink ref="V673" r:id="rId410" display="https://barttorvik.com/team.php?team=Idaho&amp;year=2021" xr:uid="{200F75D7-00D2-4F79-9631-6A824D534262}"/>
    <hyperlink ref="V675" r:id="rId411" display="https://barttorvik.com/team.php?team=McNeese+St.&amp;year=2021" xr:uid="{92F85B0D-C5B4-4DC3-89B0-C017E3F02681}"/>
    <hyperlink ref="V677" r:id="rId412" display="https://barttorvik.com/team.php?team=Alcorn+St.&amp;year=2021" xr:uid="{E081196C-225F-4736-B22B-D8E198C08A48}"/>
    <hyperlink ref="V679" r:id="rId413" display="https://barttorvik.com/team.php?team=Houston+Christian&amp;year=2021" xr:uid="{0BF7D0A0-605C-4A38-97AC-00931673BC26}"/>
    <hyperlink ref="V681" r:id="rId414" display="https://barttorvik.com/team.php?team=Jacksonville&amp;year=2021" xr:uid="{582B8D86-2476-4847-BD99-91A53B15D86B}"/>
    <hyperlink ref="V683" r:id="rId415" display="https://barttorvik.com/team.php?team=Presbyterian&amp;year=2021" xr:uid="{7C2EBC51-2148-4EDA-97BE-FA511D51D5BA}"/>
    <hyperlink ref="V685" r:id="rId416" display="https://barttorvik.com/team.php?team=Southeastern+Louisiana&amp;year=2021" xr:uid="{45B3A803-E474-4B2A-B07A-70B36B3EA1FB}"/>
    <hyperlink ref="V687" r:id="rId417" display="https://barttorvik.com/team.php?team=Tennessee+Martin&amp;year=2021" xr:uid="{88B90364-A36E-4A61-850B-CE2AFEBDA3BA}"/>
    <hyperlink ref="V689" r:id="rId418" display="https://barttorvik.com/team.php?team=Texas+A%26M+Corpus+Chris&amp;year=2021" xr:uid="{511A66D4-3B8D-4AD9-8CE5-C87A8C12F153}"/>
    <hyperlink ref="V691" r:id="rId419" display="https://barttorvik.com/team.php?team=Maine&amp;year=2021" xr:uid="{CC153355-7403-4C6A-B2EE-4729994F2CB3}"/>
    <hyperlink ref="V693" r:id="rId420" display="https://barttorvik.com/team.php?team=Denver&amp;year=2021" xr:uid="{43D5C462-840A-464E-8436-2F3E8807672A}"/>
    <hyperlink ref="V695" r:id="rId421" display="https://barttorvik.com/team.php?team=Arkansas+Pine+Bluff&amp;year=2021" xr:uid="{ADA96C03-F712-49FF-84F7-6E54D2578095}"/>
    <hyperlink ref="V697" r:id="rId422" display="https://barttorvik.com/team.php?team=Alabama+A%26M&amp;year=2021" xr:uid="{F0D495A6-EFD2-4E80-9204-C23E0E6D589A}"/>
    <hyperlink ref="V699" r:id="rId423" display="https://barttorvik.com/team.php?team=Delaware+St.&amp;year=2021" xr:uid="{E20FA03C-8B0B-4BD3-8A33-6EB53E7273CE}"/>
    <hyperlink ref="V701" r:id="rId424" display="https://barttorvik.com/team.php?team=Alabama+St.&amp;year=2021" xr:uid="{7A960662-0CCA-4008-A063-05DF94616700}"/>
    <hyperlink ref="V703" r:id="rId425" display="https://barttorvik.com/team.php?team=South+Carolina+St.&amp;year=2021" xr:uid="{6CD3FF58-E299-49E8-8643-F400C5C0F9FA}"/>
    <hyperlink ref="V705" r:id="rId426" display="https://barttorvik.com/team.php?team=Chicago+St.&amp;year=2021" xr:uid="{1DD042F0-25D4-4A26-91D8-EB870733BE61}"/>
    <hyperlink ref="V707" r:id="rId427" display="https://barttorvik.com/team.php?team=Mississippi+Valley+St.&amp;year=2021" xr:uid="{975D78CB-2D4E-4B79-842F-CF271F7323F1}"/>
    <hyperlink ref="W709" r:id="rId428" display="https://barttorvik.com/trank.php?&amp;begin=20201101&amp;end=20210315&amp;conlimit=All&amp;year=2021&amp;top=0&amp;venue=A-N&amp;type=All&amp;mingames=0&amp;quad=5&amp;rpi=" xr:uid="{280D4C25-43BB-4816-82CF-CD8B6E621291}"/>
    <hyperlink ref="V30" r:id="rId429" display="https://barttorvik.com/team.php?team=BYU&amp;year=2021" xr:uid="{A927D519-A910-4950-9CA3-062B89733CD6}"/>
    <hyperlink ref="AB2" r:id="rId430" display="https://barttorvik.com/team.php?team=Gonzaga&amp;year=2021" xr:uid="{32429E4A-8E97-470E-8D7F-D370AF7C9FD5}"/>
    <hyperlink ref="AB3" r:id="rId431" display="https://barttorvik.com/team.php?team=Gonzaga&amp;year=2021" xr:uid="{19FD1DAA-2653-4133-9751-9774E3304CA0}"/>
    <hyperlink ref="AB4" r:id="rId432" display="https://barttorvik.com/team.php?team=Houston&amp;year=2021" xr:uid="{E2253AC3-7610-4585-82FD-07E920F3FF82}"/>
    <hyperlink ref="AB5" r:id="rId433" display="https://barttorvik.com/team.php?team=Houston&amp;year=2021" xr:uid="{94762560-7110-49A8-B5E5-80F843514921}"/>
    <hyperlink ref="AB6" r:id="rId434" display="https://barttorvik.com/team.php?team=Baylor&amp;year=2021" xr:uid="{53BB8B27-9742-4456-8B12-28A4A35C0318}"/>
    <hyperlink ref="AB7" r:id="rId435" display="https://barttorvik.com/team.php?team=Baylor&amp;year=2021" xr:uid="{D7AF6E93-2AE0-406D-AC1C-9AAC70B4ACB2}"/>
    <hyperlink ref="AB8" r:id="rId436" display="https://barttorvik.com/team.php?team=Colorado&amp;year=2021" xr:uid="{A4089820-2455-4B16-82E3-E1AE7D9E8370}"/>
    <hyperlink ref="AB9" r:id="rId437" display="https://barttorvik.com/team.php?team=Colorado&amp;year=2021" xr:uid="{9C764C5F-9172-492D-AF81-BB9F95F07888}"/>
    <hyperlink ref="AB10" r:id="rId438" display="https://barttorvik.com/team.php?team=Michigan&amp;year=2021" xr:uid="{AE078194-AE29-49C4-9EFE-88F3F77B004B}"/>
    <hyperlink ref="AB11" r:id="rId439" display="https://barttorvik.com/team.php?team=Michigan&amp;year=2021" xr:uid="{81AA877A-CB4D-4250-B3B3-A07FFC543FC4}"/>
    <hyperlink ref="AB12" r:id="rId440" display="https://barttorvik.com/team.php?team=USC&amp;year=2021" xr:uid="{D9B76466-349F-4252-8BE3-D2456E0E2E2D}"/>
    <hyperlink ref="AB13" r:id="rId441" display="https://barttorvik.com/team.php?team=USC&amp;year=2021" xr:uid="{51ACED04-D7AB-4354-B883-C40E284BF2B3}"/>
    <hyperlink ref="AB14" r:id="rId442" display="https://barttorvik.com/team.php?team=Villanova&amp;year=2021" xr:uid="{8EC3EDC9-A2C4-4880-9F1C-FC9324A525EC}"/>
    <hyperlink ref="AB15" r:id="rId443" display="https://barttorvik.com/team.php?team=Villanova&amp;year=2021" xr:uid="{D2C028BC-B6A7-413C-A3C6-CB3C154B05C0}"/>
    <hyperlink ref="AB16" r:id="rId444" display="https://barttorvik.com/team.php?team=Florida+St.&amp;year=2021" xr:uid="{67B365D6-7488-4D76-B11E-3D1C382BCF1A}"/>
    <hyperlink ref="AB17" r:id="rId445" display="https://barttorvik.com/team.php?team=Florida+St.&amp;year=2021" xr:uid="{8465D644-867F-4239-A154-20601CA8AEF3}"/>
    <hyperlink ref="AB18" r:id="rId446" display="https://barttorvik.com/team.php?team=Illinois&amp;year=2021" xr:uid="{77179DD4-FBBD-4EC2-83DA-6C8F2F562002}"/>
    <hyperlink ref="AB19" r:id="rId447" display="https://barttorvik.com/team.php?team=Illinois&amp;year=2021" xr:uid="{EFE55143-DA7F-429B-AABE-F844A51414B8}"/>
    <hyperlink ref="AB20" r:id="rId448" display="https://barttorvik.com/team.php?team=Iowa&amp;year=2021" xr:uid="{3F9B9788-A56E-4344-8FD9-BCF768018B9E}"/>
    <hyperlink ref="AB21" r:id="rId449" display="https://barttorvik.com/team.php?team=Iowa&amp;year=2021" xr:uid="{C7ADB0F9-EF22-4666-9059-A90089B7C03F}"/>
    <hyperlink ref="AB22" r:id="rId450" display="https://barttorvik.com/team.php?team=Wisconsin&amp;year=2021" xr:uid="{A379393B-D584-4DBA-AD26-1F73CC8698D3}"/>
    <hyperlink ref="AB23" r:id="rId451" display="https://barttorvik.com/team.php?team=Wisconsin&amp;year=2021" xr:uid="{8A182082-60B6-4C68-89AD-ACAAEC5CB563}"/>
    <hyperlink ref="AB24" r:id="rId452" display="https://barttorvik.com/team.php?team=Alabama&amp;year=2021" xr:uid="{4FD9E900-BEA3-4EA5-A57C-2004B378355B}"/>
    <hyperlink ref="AB25" r:id="rId453" display="https://barttorvik.com/team.php?team=Alabama&amp;year=2021" xr:uid="{30F6388D-414C-4DF5-97C4-D4D6A38127E8}"/>
    <hyperlink ref="AB26" r:id="rId454" display="https://barttorvik.com/team.php?team=Creighton&amp;year=2021" xr:uid="{0A4E6501-5DA1-4985-B52D-83DC6E733316}"/>
    <hyperlink ref="AB27" r:id="rId455" display="https://barttorvik.com/team.php?team=Creighton&amp;year=2021" xr:uid="{26D6AFC6-F978-4777-B0E8-F30D1B101B5D}"/>
    <hyperlink ref="AB28" r:id="rId456" display="https://barttorvik.com/team.php?team=UCLA&amp;year=2021" xr:uid="{532E566B-CF03-4D0E-822D-060A9B1122AB}"/>
    <hyperlink ref="AB29" r:id="rId457" display="https://barttorvik.com/team.php?team=UCLA&amp;year=2021" xr:uid="{DBDA0E37-5365-423A-B749-017538A35C95}"/>
    <hyperlink ref="AB30" r:id="rId458" display="https://barttorvik.com/team.php?team=Texas+Tech&amp;year=2021" xr:uid="{42DA6683-B372-49BF-9F7E-9AEECB57D8C7}"/>
    <hyperlink ref="AB31" r:id="rId459" display="https://barttorvik.com/team.php?team=Texas+Tech&amp;year=2021" xr:uid="{F5F71575-DA95-4081-82D6-DA5B91357A44}"/>
    <hyperlink ref="AB32" r:id="rId460" display="https://barttorvik.com/team.php?team=Ohio+St.&amp;year=2021" xr:uid="{59BE57B7-BE7C-4FFE-887B-8D58D28B25EC}"/>
    <hyperlink ref="AB33" r:id="rId461" display="https://barttorvik.com/team.php?team=Ohio+St.&amp;year=2021" xr:uid="{ABAD235C-029C-47F4-B3A3-D5F53C64C208}"/>
    <hyperlink ref="AB34" r:id="rId462" display="https://barttorvik.com/team.php?team=San+Diego+St.&amp;year=2021" xr:uid="{51A661DE-D260-4B6E-A6B1-17D959751D03}"/>
    <hyperlink ref="AB35" r:id="rId463" display="https://barttorvik.com/team.php?team=San+Diego+St.&amp;year=2021" xr:uid="{EB740C45-4CC1-4D56-9ADB-42C96FB46492}"/>
    <hyperlink ref="AB36" r:id="rId464" display="https://barttorvik.com/team.php?team=Arkansas&amp;year=2021" xr:uid="{3A3E29B2-33CD-4B9B-A233-54829D1AF8D8}"/>
    <hyperlink ref="AB37" r:id="rId465" display="https://barttorvik.com/team.php?team=Arkansas&amp;year=2021" xr:uid="{9B7AFA5F-C5D1-4389-8F45-BB6B0B50F1EA}"/>
    <hyperlink ref="AB38" r:id="rId466" display="https://barttorvik.com/team.php?team=Saint+Louis&amp;year=2021" xr:uid="{7DF5B12E-5EC4-46AA-8609-867AC87C476B}"/>
    <hyperlink ref="AB40" r:id="rId467" display="https://barttorvik.com/team.php?team=Tennessee&amp;year=2021" xr:uid="{791E9F62-4324-4893-8BA3-4920C859E7CA}"/>
    <hyperlink ref="AB41" r:id="rId468" display="https://barttorvik.com/team.php?team=Tennessee&amp;year=2021" xr:uid="{E12EA630-F5FF-4042-8152-BBA04BF0F80C}"/>
    <hyperlink ref="AB42" r:id="rId469" display="https://barttorvik.com/team.php?team=Connecticut&amp;year=2021" xr:uid="{7C0D97E9-527D-4E88-ACC2-5A99247266E8}"/>
    <hyperlink ref="AB43" r:id="rId470" display="https://barttorvik.com/team.php?team=Connecticut&amp;year=2021" xr:uid="{00ECB6F1-97B1-4CF8-AEE3-56E4013D5372}"/>
    <hyperlink ref="AB44" r:id="rId471" display="https://barttorvik.com/team.php?team=Oklahoma&amp;year=2021" xr:uid="{B4EAE771-E822-4246-8B78-2D5719156361}"/>
    <hyperlink ref="AB45" r:id="rId472" display="https://barttorvik.com/team.php?team=Oklahoma&amp;year=2021" xr:uid="{6C377C07-DC74-4097-B399-F83AFC6EF436}"/>
    <hyperlink ref="AB46" r:id="rId473" display="https://barttorvik.com/team.php?team=Utah+St.&amp;year=2021" xr:uid="{BD695FCE-0DD5-477F-A734-FFA6FEFB2312}"/>
    <hyperlink ref="AB47" r:id="rId474" display="https://barttorvik.com/team.php?team=Utah+St.&amp;year=2021" xr:uid="{F205D8D7-D8FD-4EF3-B7EC-E4F121E703DF}"/>
    <hyperlink ref="AB48" r:id="rId475" display="https://barttorvik.com/team.php?team=Kansas&amp;year=2021" xr:uid="{89A5EF74-7831-47FD-A603-B0813BB863E2}"/>
    <hyperlink ref="AB49" r:id="rId476" display="https://barttorvik.com/team.php?team=Kansas&amp;year=2021" xr:uid="{4D7D429B-71C0-45F9-B5A1-2AE0D3AED917}"/>
    <hyperlink ref="AB50" r:id="rId477" display="https://barttorvik.com/team.php?team=LSU&amp;year=2021" xr:uid="{A2DA2135-422C-4388-8A56-E2E756B93481}"/>
    <hyperlink ref="AB51" r:id="rId478" display="https://barttorvik.com/team.php?team=LSU&amp;year=2021" xr:uid="{E09CAAA7-D234-4683-905E-F343B65D5FEE}"/>
    <hyperlink ref="AC52" r:id="rId479" display="https://barttorvik.com/trank.php?&amp;begin=20201101&amp;end=20210315&amp;conlimit=All&amp;year=2021&amp;top=0&amp;venue=H&amp;type=All&amp;mingames=0&amp;quad=5&amp;rpi=" xr:uid="{F87095A7-AAB7-445A-B9FD-F05F15F16444}"/>
    <hyperlink ref="AB53" r:id="rId480" display="https://barttorvik.com/team.php?team=Clemson&amp;year=2021" xr:uid="{F74C6117-E3EE-4183-BB86-5E28EC2F5DA5}"/>
    <hyperlink ref="AB54" r:id="rId481" display="https://barttorvik.com/team.php?team=Clemson&amp;year=2021" xr:uid="{741903E8-68F5-41DA-911B-B4FD82AD7310}"/>
    <hyperlink ref="AB55" r:id="rId482" display="https://barttorvik.com/team.php?team=Virginia&amp;year=2021" xr:uid="{3084938B-57E7-4C7C-AE05-9A4B85EAF53E}"/>
    <hyperlink ref="AB56" r:id="rId483" display="https://barttorvik.com/team.php?team=Virginia&amp;year=2021" xr:uid="{D487A366-ECE1-48F0-A966-F34A8CBC09FF}"/>
    <hyperlink ref="AB57" r:id="rId484" display="https://barttorvik.com/team.php?team=St.+Bonaventure&amp;year=2021" xr:uid="{B6D08F16-598D-480D-B5A6-938DEB98C124}"/>
    <hyperlink ref="AB58" r:id="rId485" display="https://barttorvik.com/team.php?team=St.+Bonaventure&amp;year=2021" xr:uid="{E55D6F8E-D47C-4F21-AB6F-731F007F32E7}"/>
    <hyperlink ref="AB59" r:id="rId486" display="https://barttorvik.com/team.php?team=West+Virginia&amp;year=2021" xr:uid="{497584C5-0FDE-47EA-8634-7F8D9B4A04CE}"/>
    <hyperlink ref="AB60" r:id="rId487" display="https://barttorvik.com/team.php?team=West+Virginia&amp;year=2021" xr:uid="{F5C3BC7D-40E0-47E8-BFC9-556ACDE12423}"/>
    <hyperlink ref="AB61" r:id="rId488" display="https://barttorvik.com/team.php?team=Purdue&amp;year=2021" xr:uid="{5C4D28FF-CA34-4F02-9BCA-5BED31A89CC0}"/>
    <hyperlink ref="AB62" r:id="rId489" display="https://barttorvik.com/team.php?team=Purdue&amp;year=2021" xr:uid="{C52EC265-7E08-4951-9ED5-BC7B4D72934B}"/>
    <hyperlink ref="AB63" r:id="rId490" display="https://barttorvik.com/team.php?team=Arizona&amp;year=2021" xr:uid="{CF7650D3-13B0-4839-8289-A1154DE54969}"/>
    <hyperlink ref="AB65" r:id="rId491" display="https://barttorvik.com/team.php?team=Florida&amp;year=2021" xr:uid="{6C6D3F8D-4D64-4096-AB7A-26162F43C6A5}"/>
    <hyperlink ref="AB66" r:id="rId492" display="https://barttorvik.com/team.php?team=Florida&amp;year=2021" xr:uid="{80C958EA-437C-44D7-A908-C52B6CC72396}"/>
    <hyperlink ref="AB67" r:id="rId493" display="https://barttorvik.com/team.php?team=Rutgers&amp;year=2021" xr:uid="{FCCC1FCE-452C-4248-952F-1C30EDA22AAF}"/>
    <hyperlink ref="AB68" r:id="rId494" display="https://barttorvik.com/team.php?team=Rutgers&amp;year=2021" xr:uid="{3ECCB4AE-C2C6-42D9-86BA-9E3BC3F3E379}"/>
    <hyperlink ref="AB69" r:id="rId495" display="https://barttorvik.com/team.php?team=VCU&amp;year=2021" xr:uid="{8E3C2A80-B9AC-4C0F-BB7A-4448C3241CF3}"/>
    <hyperlink ref="AB70" r:id="rId496" display="https://barttorvik.com/team.php?team=VCU&amp;year=2021" xr:uid="{F00481CF-30C1-499D-9B2A-968414CD8526}"/>
    <hyperlink ref="AB71" r:id="rId497" display="https://barttorvik.com/team.php?team=Texas&amp;year=2021" xr:uid="{6BB7D09A-1CD8-4A66-B37B-4D9B2807167E}"/>
    <hyperlink ref="AB72" r:id="rId498" display="https://barttorvik.com/team.php?team=Texas&amp;year=2021" xr:uid="{3BDF8EBA-F71B-4B90-A6AB-F804E3F9A19F}"/>
    <hyperlink ref="AB73" r:id="rId499" display="https://barttorvik.com/team.php?team=Louisville&amp;year=2021" xr:uid="{A7EF7AA6-607B-4370-BD85-DBC8EBAB3255}"/>
    <hyperlink ref="AB75" r:id="rId500" display="https://barttorvik.com/team.php?team=Michigan+St.&amp;year=2021" xr:uid="{45B954C4-3491-49B3-8F89-5026943DBAB1}"/>
    <hyperlink ref="AB76" r:id="rId501" display="https://barttorvik.com/team.php?team=Michigan+St.&amp;year=2021" xr:uid="{4B9994A8-36DB-4000-A819-A919BD768AF7}"/>
    <hyperlink ref="AB77" r:id="rId502" display="https://barttorvik.com/team.php?team=Utah&amp;year=2021" xr:uid="{E36EB65A-274A-464C-9D81-3BE78FA81926}"/>
    <hyperlink ref="AB79" r:id="rId503" display="https://barttorvik.com/team.php?team=Minnesota&amp;year=2021" xr:uid="{EEEF711D-A9E1-4AC6-A816-C082EF00791A}"/>
    <hyperlink ref="AB81" r:id="rId504" display="https://barttorvik.com/team.php?team=Saint+Mary%27s&amp;year=2021" xr:uid="{B12C971D-97D7-4C66-963D-75C417C384CC}"/>
    <hyperlink ref="AB83" r:id="rId505" display="https://barttorvik.com/team.php?team=Oregon&amp;year=2021" xr:uid="{9411EF6B-C52A-440D-A783-FC36B3E3244B}"/>
    <hyperlink ref="AB84" r:id="rId506" display="https://barttorvik.com/team.php?team=Oregon&amp;year=2021" xr:uid="{C36369DD-4A55-46E0-9BC6-BD5F1DFDCF61}"/>
    <hyperlink ref="AB85" r:id="rId507" display="https://barttorvik.com/team.php?team=Syracuse&amp;year=2021" xr:uid="{4DB41B19-70BA-4A49-A63C-FB613DBD2496}"/>
    <hyperlink ref="AB86" r:id="rId508" display="https://barttorvik.com/team.php?team=Syracuse&amp;year=2021" xr:uid="{940988A4-04C6-450F-8F59-2024953D13F8}"/>
    <hyperlink ref="AB87" r:id="rId509" display="https://barttorvik.com/team.php?team=Mississippi&amp;year=2021" xr:uid="{9840587D-D071-4159-A8C3-63388E7F45EA}"/>
    <hyperlink ref="AB89" r:id="rId510" display="https://barttorvik.com/team.php?team=North+Carolina&amp;year=2021" xr:uid="{9AB22152-96A3-468E-B163-4961F4E9F4D2}"/>
    <hyperlink ref="AB90" r:id="rId511" display="https://barttorvik.com/team.php?team=North+Carolina&amp;year=2021" xr:uid="{EC5E81B8-B6F1-4AC6-85BC-3C96E043BFD2}"/>
    <hyperlink ref="AB91" r:id="rId512" display="https://barttorvik.com/team.php?team=Maryland&amp;year=2021" xr:uid="{BAA3E1EF-9E81-4263-9DF2-5247FB3296A9}"/>
    <hyperlink ref="AB92" r:id="rId513" display="https://barttorvik.com/team.php?team=Maryland&amp;year=2021" xr:uid="{EAB6BF1A-A1C3-43C9-9CD6-0F60B943A660}"/>
    <hyperlink ref="AB93" r:id="rId514" display="https://barttorvik.com/team.php?team=Abilene+Christian&amp;year=2021" xr:uid="{C0FD378F-9843-49FB-9968-0529AADAA13C}"/>
    <hyperlink ref="AB94" r:id="rId515" display="https://barttorvik.com/team.php?team=Abilene+Christian&amp;year=2021" xr:uid="{BEA60AC1-FDCA-438D-AFAD-71EA21CD3B71}"/>
    <hyperlink ref="AB95" r:id="rId516" display="https://barttorvik.com/team.php?team=BYU&amp;year=2021" xr:uid="{B2F2CAAD-99C8-4C85-AEC9-51CB3AFF0174}"/>
    <hyperlink ref="AB96" r:id="rId517" display="https://barttorvik.com/team.php?team=BYU&amp;year=2021" xr:uid="{A96EFC78-4BD3-4F53-BA16-1CB5FC101289}"/>
    <hyperlink ref="AB97" r:id="rId518" display="https://barttorvik.com/team.php?team=Seton+Hall&amp;year=2021" xr:uid="{73CF65E2-EF7B-43E9-B098-B3C3894BDB97}"/>
    <hyperlink ref="AB99" r:id="rId519" display="https://barttorvik.com/team.php?team=Memphis&amp;year=2021" xr:uid="{F2982E5B-665B-4A88-9CD2-3E12778A19F3}"/>
    <hyperlink ref="AB101" r:id="rId520" display="https://barttorvik.com/team.php?team=Loyola+Chicago&amp;year=2021" xr:uid="{3AA02B3B-E1FE-4030-985B-3A83819606A3}"/>
    <hyperlink ref="AB102" r:id="rId521" display="https://barttorvik.com/team.php?team=Loyola+Chicago&amp;year=2021" xr:uid="{7ACF701E-0F6C-4B0C-8468-87E05979DB19}"/>
    <hyperlink ref="AC103" r:id="rId522" display="https://barttorvik.com/trank.php?&amp;begin=20201101&amp;end=20210315&amp;conlimit=All&amp;year=2021&amp;top=0&amp;venue=H&amp;type=All&amp;mingames=0&amp;quad=5&amp;rpi=" xr:uid="{64B36FA7-FAE8-4379-8D96-8F3931B90242}"/>
    <hyperlink ref="AB104" r:id="rId523" display="https://barttorvik.com/team.php?team=Oklahoma+St.&amp;year=2021" xr:uid="{A5FC69D9-B56D-4BD4-913E-7D74D8CBFFFB}"/>
    <hyperlink ref="AB105" r:id="rId524" display="https://barttorvik.com/team.php?team=Oklahoma+St.&amp;year=2021" xr:uid="{BFBFEE29-A00B-4424-9D7C-6590ABB40B45}"/>
    <hyperlink ref="AB106" r:id="rId525" display="https://barttorvik.com/team.php?team=Providence&amp;year=2021" xr:uid="{33EF6627-0A00-4C72-9DA4-85B99A243496}"/>
    <hyperlink ref="AB108" r:id="rId526" display="https://barttorvik.com/team.php?team=Xavier&amp;year=2021" xr:uid="{D593672B-F417-47D7-8D1E-F58176CA7054}"/>
    <hyperlink ref="AB110" r:id="rId527" display="https://barttorvik.com/team.php?team=Penn+St.&amp;year=2021" xr:uid="{7446BEFA-3422-4E05-BD16-D1658E7FE45E}"/>
    <hyperlink ref="AB112" r:id="rId528" display="https://barttorvik.com/team.php?team=UC+Irvine&amp;year=2021" xr:uid="{68A8082E-D472-437E-914F-550762492351}"/>
    <hyperlink ref="AB114" r:id="rId529" display="https://barttorvik.com/team.php?team=Virginia+Tech&amp;year=2021" xr:uid="{911284BA-085E-4BAE-8FCD-D0C1B8F4707D}"/>
    <hyperlink ref="AB115" r:id="rId530" display="https://barttorvik.com/team.php?team=Virginia+Tech&amp;year=2021" xr:uid="{BB93252A-E58F-4F4F-B470-3296C75DE577}"/>
    <hyperlink ref="AB116" r:id="rId531" display="https://barttorvik.com/team.php?team=Georgia+Tech&amp;year=2021" xr:uid="{BBF845EB-50CF-4062-B418-E5A8617D5F53}"/>
    <hyperlink ref="AB117" r:id="rId532" display="https://barttorvik.com/team.php?team=Georgia+Tech&amp;year=2021" xr:uid="{65997FE6-FD99-4C5B-BE60-94AC04FAA8B1}"/>
    <hyperlink ref="AB118" r:id="rId533" display="https://barttorvik.com/team.php?team=SMU&amp;year=2021" xr:uid="{7915ABBA-1CD4-4DDC-8418-21AE62DF671B}"/>
    <hyperlink ref="AB120" r:id="rId534" display="https://barttorvik.com/team.php?team=UC+Santa+Barbara&amp;year=2021" xr:uid="{01424010-6968-4AB7-8A73-D04DAE2B6D2F}"/>
    <hyperlink ref="AB121" r:id="rId535" display="https://barttorvik.com/team.php?team=UC+Santa+Barbara&amp;year=2021" xr:uid="{AD24122C-A2C0-4778-8FD5-0275E45C4E5E}"/>
    <hyperlink ref="AB122" r:id="rId536" display="https://barttorvik.com/team.php?team=Duke&amp;year=2021" xr:uid="{A0416E1E-069A-4BD4-9B47-3590189926E9}"/>
    <hyperlink ref="AB124" r:id="rId537" display="https://barttorvik.com/team.php?team=Drake&amp;year=2021" xr:uid="{7B5A4776-0F5F-49A0-BF26-17B7460C4ADF}"/>
    <hyperlink ref="AB125" r:id="rId538" display="https://barttorvik.com/team.php?team=Drake&amp;year=2021" xr:uid="{09D53091-FBAF-4A0F-9F3B-4A9948BCC2A9}"/>
    <hyperlink ref="AB126" r:id="rId539" display="https://barttorvik.com/team.php?team=Missouri&amp;year=2021" xr:uid="{B33401DE-9497-4E7B-A4FB-34182E23D77A}"/>
    <hyperlink ref="AB127" r:id="rId540" display="https://barttorvik.com/team.php?team=Missouri&amp;year=2021" xr:uid="{E8FF7933-FB41-41FA-A268-391408BCFB32}"/>
    <hyperlink ref="AB128" r:id="rId541" display="https://barttorvik.com/team.php?team=Colorado+St.&amp;year=2021" xr:uid="{CDE730E6-EE23-4F8A-85E4-819AED6FF0EB}"/>
    <hyperlink ref="AB130" r:id="rId542" display="https://barttorvik.com/team.php?team=Kentucky&amp;year=2021" xr:uid="{D678C1F3-7612-4242-A77B-DE51C356201C}"/>
    <hyperlink ref="AB132" r:id="rId543" display="https://barttorvik.com/team.php?team=Toledo&amp;year=2021" xr:uid="{CFA4B876-0E7E-4882-B153-A10495CAC68E}"/>
    <hyperlink ref="AB134" r:id="rId544" display="https://barttorvik.com/team.php?team=Pacific&amp;year=2021" xr:uid="{6F5DD3AD-7D29-4520-B495-3DE8EA8554D7}"/>
    <hyperlink ref="AB136" r:id="rId545" display="https://barttorvik.com/team.php?team=Winthrop&amp;year=2021" xr:uid="{1010A95D-2788-46EC-B6BB-58ECC900673A}"/>
    <hyperlink ref="AB137" r:id="rId546" display="https://barttorvik.com/team.php?team=Winthrop&amp;year=2021" xr:uid="{883B81C9-F0DF-4784-B4E6-67D7DA545C4F}"/>
    <hyperlink ref="AB138" r:id="rId547" display="https://barttorvik.com/team.php?team=Nebraska&amp;year=2021" xr:uid="{BD88BFAB-4812-4B10-864E-AF61DAB6A323}"/>
    <hyperlink ref="AB140" r:id="rId548" display="https://barttorvik.com/team.php?team=Colgate&amp;year=2021" xr:uid="{338077B2-C3B1-407E-BDAD-39D84E3AA1C8}"/>
    <hyperlink ref="AB141" r:id="rId549" display="https://barttorvik.com/team.php?team=Colgate&amp;year=2021" xr:uid="{A238E830-C2E0-4DB1-8A02-009BC6A85842}"/>
    <hyperlink ref="AB142" r:id="rId550" display="https://barttorvik.com/team.php?team=Auburn&amp;year=2021" xr:uid="{02531CE0-3086-4ADF-AC09-1D549F9FF2DA}"/>
    <hyperlink ref="AB144" r:id="rId551" display="https://barttorvik.com/team.php?team=Indiana&amp;year=2021" xr:uid="{1586AE47-FFF1-4746-B961-E5098ABA0781}"/>
    <hyperlink ref="AB146" r:id="rId552" display="https://barttorvik.com/team.php?team=Furman&amp;year=2021" xr:uid="{408C8270-8775-4095-87F3-FE784FC8D616}"/>
    <hyperlink ref="AB148" r:id="rId553" display="https://barttorvik.com/team.php?team=Stanford&amp;year=2021" xr:uid="{00C89560-5E01-4557-8028-FA98FDD09B24}"/>
    <hyperlink ref="AB150" r:id="rId554" display="https://barttorvik.com/team.php?team=Mississippi+St.&amp;year=2021" xr:uid="{679477EA-4502-4E33-8D5C-BEC7181EEE59}"/>
    <hyperlink ref="AB152" r:id="rId555" display="https://barttorvik.com/team.php?team=Dayton&amp;year=2021" xr:uid="{840DCE2E-6F65-44BB-8F40-C3E34AC77621}"/>
    <hyperlink ref="AC154" r:id="rId556" display="https://barttorvik.com/trank.php?&amp;begin=20201101&amp;end=20210315&amp;conlimit=All&amp;year=2021&amp;top=0&amp;venue=H&amp;type=All&amp;mingames=0&amp;quad=5&amp;rpi=" xr:uid="{E2EB7535-03DA-479B-8CD8-574A484FA2F3}"/>
    <hyperlink ref="AB155" r:id="rId557" display="https://barttorvik.com/team.php?team=Wichita+St.&amp;year=2021" xr:uid="{7E298F71-0944-4AB9-8E2F-D9AA35325A7E}"/>
    <hyperlink ref="AB156" r:id="rId558" display="https://barttorvik.com/team.php?team=Wichita+St.&amp;year=2021" xr:uid="{AAC7B99A-A40A-4F48-8F53-D85EF0B1067D}"/>
    <hyperlink ref="AB157" r:id="rId559" display="https://barttorvik.com/team.php?team=Liberty&amp;year=2021" xr:uid="{1903648F-C4BB-4AF0-8F7B-48FCAA3EFF09}"/>
    <hyperlink ref="AB158" r:id="rId560" display="https://barttorvik.com/team.php?team=Liberty&amp;year=2021" xr:uid="{D1C8844B-AC2B-4A59-BC83-4C6008EDA2DC}"/>
    <hyperlink ref="AB159" r:id="rId561" display="https://barttorvik.com/team.php?team=Washington+St.&amp;year=2021" xr:uid="{7E13B3A2-7936-4728-AD5A-EDC518B1BB99}"/>
    <hyperlink ref="AB161" r:id="rId562" display="https://barttorvik.com/team.php?team=Louisiana+Tech&amp;year=2021" xr:uid="{401DE5C1-049C-4249-8B11-6D0B62564E4E}"/>
    <hyperlink ref="AB163" r:id="rId563" display="https://barttorvik.com/team.php?team=Duquesne&amp;year=2021" xr:uid="{0544A0B1-A18B-4F05-8994-AE8CB642BBA5}"/>
    <hyperlink ref="AB165" r:id="rId564" display="https://barttorvik.com/team.php?team=Georgetown&amp;year=2021" xr:uid="{FDBF0241-215B-4C2C-BB30-1A2F5AD62653}"/>
    <hyperlink ref="AB166" r:id="rId565" display="https://barttorvik.com/team.php?team=Georgetown&amp;year=2021" xr:uid="{E4C8C5E5-F3D3-4BB4-AB23-F476D55FFA20}"/>
    <hyperlink ref="AB167" r:id="rId566" display="https://barttorvik.com/team.php?team=Florida+Atlantic&amp;year=2021" xr:uid="{DE6B13D4-6E96-4AB1-B3C0-569565382800}"/>
    <hyperlink ref="AB169" r:id="rId567" display="https://barttorvik.com/team.php?team=Arizona+St.&amp;year=2021" xr:uid="{DFB75505-9321-4EA0-ACBC-E11CCD2F0671}"/>
    <hyperlink ref="AB171" r:id="rId568" display="https://barttorvik.com/team.php?team=Marquette&amp;year=2021" xr:uid="{2C162212-34A9-4F9E-A326-32C64703CDE8}"/>
    <hyperlink ref="AB173" r:id="rId569" display="https://barttorvik.com/team.php?team=Buffalo&amp;year=2021" xr:uid="{33C1862E-92EE-4EC3-A7E9-1422EB4165DB}"/>
    <hyperlink ref="AB175" r:id="rId570" display="https://barttorvik.com/team.php?team=Boise+St.&amp;year=2021" xr:uid="{0F891CBA-2C7E-42DE-A034-9E9C6EB7B47E}"/>
    <hyperlink ref="AB177" r:id="rId571" display="https://barttorvik.com/team.php?team=St.+John%27s&amp;year=2021" xr:uid="{79E033B4-9E98-4530-BBCA-A560B35D2889}"/>
    <hyperlink ref="AB179" r:id="rId572" display="https://barttorvik.com/team.php?team=UAB&amp;year=2021" xr:uid="{A10D54A5-5E6D-4B69-908A-852EB52F40E0}"/>
    <hyperlink ref="AB181" r:id="rId573" display="https://barttorvik.com/team.php?team=UCF&amp;year=2021" xr:uid="{E4FD6187-E7BA-409F-9507-39EA4DDA454C}"/>
    <hyperlink ref="AB183" r:id="rId574" display="https://barttorvik.com/team.php?team=Northwestern&amp;year=2021" xr:uid="{A1A65F90-3676-4EC7-A596-525CA791932C}"/>
    <hyperlink ref="AB185" r:id="rId575" display="https://barttorvik.com/team.php?team=Notre+Dame&amp;year=2021" xr:uid="{76A93F69-BEB3-4EA4-BB20-D3F65AA24AB5}"/>
    <hyperlink ref="AB187" r:id="rId576" display="https://barttorvik.com/team.php?team=North+Texas&amp;year=2021" xr:uid="{7EC04D30-442A-44F8-91AE-D0F0B3757E90}"/>
    <hyperlink ref="AB188" r:id="rId577" display="https://barttorvik.com/team.php?team=North+Texas&amp;year=2021" xr:uid="{223DFF5D-FE5F-4CDE-B3F7-F4D12A4968B3}"/>
    <hyperlink ref="AB189" r:id="rId578" display="https://barttorvik.com/team.php?team=North+Carolina+St.&amp;year=2021" xr:uid="{C94CEB4A-89CC-4F8F-BBA1-F2D05A5EA729}"/>
    <hyperlink ref="AB191" r:id="rId579" display="https://barttorvik.com/team.php?team=Ohio&amp;year=2021" xr:uid="{3082F766-6F72-47CF-80A5-7D846E84FB41}"/>
    <hyperlink ref="AB192" r:id="rId580" display="https://barttorvik.com/team.php?team=Ohio&amp;year=2021" xr:uid="{8355DF48-13C4-4341-9A21-5627B136760F}"/>
    <hyperlink ref="AB193" r:id="rId581" display="https://barttorvik.com/team.php?team=Northeastern&amp;year=2021" xr:uid="{649223C6-FDD1-4E89-9A52-9878D73CCBC4}"/>
    <hyperlink ref="AB195" r:id="rId582" display="https://barttorvik.com/team.php?team=Nevada&amp;year=2021" xr:uid="{F7D8C458-E1AF-4A67-ADDD-F9151CDB9348}"/>
    <hyperlink ref="AB197" r:id="rId583" display="https://barttorvik.com/team.php?team=UC+Riverside&amp;year=2021" xr:uid="{BAE50BB2-BB60-4214-BEE4-FF33CE827C50}"/>
    <hyperlink ref="AB199" r:id="rId584" display="https://barttorvik.com/team.php?team=Akron&amp;year=2021" xr:uid="{FFD28C77-5AF8-4D58-B310-4DDE194539A6}"/>
    <hyperlink ref="AB201" r:id="rId585" display="https://barttorvik.com/team.php?team=Wright+St.&amp;year=2021" xr:uid="{E12FC55E-C39E-40F1-8CEA-5845DDE9C8BA}"/>
    <hyperlink ref="AB203" r:id="rId586" display="https://barttorvik.com/team.php?team=Belmont&amp;year=2021" xr:uid="{E73B67E3-207B-4ACC-AA38-AD84BE95E808}"/>
    <hyperlink ref="AC205" r:id="rId587" display="https://barttorvik.com/trank.php?&amp;begin=20201101&amp;end=20210315&amp;conlimit=All&amp;year=2021&amp;top=0&amp;venue=H&amp;type=All&amp;mingames=0&amp;quad=5&amp;rpi=" xr:uid="{9A4BDBAB-596C-4FF0-AB19-4465B4ECD67D}"/>
    <hyperlink ref="AB206" r:id="rId588" display="https://barttorvik.com/team.php?team=Georgia&amp;year=2021" xr:uid="{7FC72CBD-6285-43E9-9489-7330979231C7}"/>
    <hyperlink ref="AB208" r:id="rId589" display="https://barttorvik.com/team.php?team=Rhode+Island&amp;year=2021" xr:uid="{A5859180-8F2D-457E-9A48-602316DD12B8}"/>
    <hyperlink ref="AB210" r:id="rId590" display="https://barttorvik.com/team.php?team=Pittsburgh&amp;year=2021" xr:uid="{6D0DCC5B-6C92-431C-A77D-59F65467278B}"/>
    <hyperlink ref="AB212" r:id="rId591" display="https://barttorvik.com/team.php?team=Western+Kentucky&amp;year=2021" xr:uid="{5A1CD3F1-49AD-4400-B19B-4D71FC43BFC1}"/>
    <hyperlink ref="AB214" r:id="rId592" display="https://barttorvik.com/team.php?team=UTEP&amp;year=2021" xr:uid="{3850BA98-8C42-4D9F-9891-25E12A793519}"/>
    <hyperlink ref="AB216" r:id="rId593" display="https://barttorvik.com/team.php?team=California&amp;year=2021" xr:uid="{430F92F9-A4F1-4F96-BEDA-F3E6864E498C}"/>
    <hyperlink ref="AB218" r:id="rId594" display="https://barttorvik.com/team.php?team=Davidson&amp;year=2021" xr:uid="{16573D83-AD82-43CE-89E5-D53F144988B0}"/>
    <hyperlink ref="AB220" r:id="rId595" display="https://barttorvik.com/team.php?team=Weber+St.&amp;year=2021" xr:uid="{2480E4A1-01D1-4C34-B50B-897CE0C21B69}"/>
    <hyperlink ref="AB222" r:id="rId596" display="https://barttorvik.com/team.php?team=Indiana+St.&amp;year=2021" xr:uid="{4B94C62D-EAB4-40D3-A3E8-7D97A4A024F1}"/>
    <hyperlink ref="AB224" r:id="rId597" display="https://barttorvik.com/team.php?team=VMI&amp;year=2021" xr:uid="{28EED744-F358-4B45-900A-DC48985B2273}"/>
    <hyperlink ref="AB226" r:id="rId598" display="https://barttorvik.com/team.php?team=George+Mason&amp;year=2021" xr:uid="{A6D57EB3-569B-4E8F-9786-D4BDA784DAD5}"/>
    <hyperlink ref="AB228" r:id="rId599" display="https://barttorvik.com/team.php?team=UTSA&amp;year=2021" xr:uid="{23AA6BC9-FE13-4A77-9A5B-EED3BD8E96F9}"/>
    <hyperlink ref="AB230" r:id="rId600" display="https://barttorvik.com/team.php?team=Murray+St.&amp;year=2021" xr:uid="{8FB2313B-465B-4D3B-95F2-2751E61BC57F}"/>
    <hyperlink ref="AB232" r:id="rId601" display="https://barttorvik.com/team.php?team=South+Dakota&amp;year=2021" xr:uid="{028C969C-42B9-4EEB-A3C3-2A1D16595FD2}"/>
    <hyperlink ref="AB234" r:id="rId602" display="https://barttorvik.com/team.php?team=Oregon+St.&amp;year=2021" xr:uid="{CDDE160C-E9E0-42CC-9424-749C053E6E07}"/>
    <hyperlink ref="AB235" r:id="rId603" display="https://barttorvik.com/team.php?team=Oregon+St.&amp;year=2021" xr:uid="{E369BB91-FEC8-4CE5-8EAC-851C06A93EE4}"/>
    <hyperlink ref="AB236" r:id="rId604" display="https://barttorvik.com/team.php?team=Texas+A%26M&amp;year=2021" xr:uid="{9FFAAC2C-5CCD-4DFD-BD63-1B88971E1281}"/>
    <hyperlink ref="AB238" r:id="rId605" display="https://barttorvik.com/team.php?team=Butler&amp;year=2021" xr:uid="{A9C57B0A-8351-4AA7-BB35-87579F0B9F62}"/>
    <hyperlink ref="AB240" r:id="rId606" display="https://barttorvik.com/team.php?team=Stephen+F.+Austin&amp;year=2021" xr:uid="{0C00A6CD-7DBD-4915-92A0-17387F78F440}"/>
    <hyperlink ref="AB242" r:id="rId607" display="https://barttorvik.com/team.php?team=Loyola+Marymount&amp;year=2021" xr:uid="{E007E6B4-FA25-4FDB-8AC5-35F9576CBFF7}"/>
    <hyperlink ref="AB244" r:id="rId608" display="https://barttorvik.com/team.php?team=Missouri+St.&amp;year=2021" xr:uid="{D21F73AE-973F-439B-9A09-2A2C59CF1C05}"/>
    <hyperlink ref="AB246" r:id="rId609" display="https://barttorvik.com/team.php?team=Marshall&amp;year=2021" xr:uid="{12D7DCE1-2346-4F12-BCE9-63F090E20D33}"/>
    <hyperlink ref="AB248" r:id="rId610" display="https://barttorvik.com/team.php?team=Grand+Canyon&amp;year=2021" xr:uid="{86E3F608-3840-40E5-B68B-7D3FFE04C059}"/>
    <hyperlink ref="AB249" r:id="rId611" display="https://barttorvik.com/team.php?team=Grand+Canyon&amp;year=2021" xr:uid="{5A800B7A-BCF5-4C72-B38E-07C1DB71E151}"/>
    <hyperlink ref="AB250" r:id="rId612" display="https://barttorvik.com/team.php?team=Richmond&amp;year=2021" xr:uid="{7A0035B2-3FBD-4821-9430-18F1489294C4}"/>
    <hyperlink ref="AB252" r:id="rId613" display="https://barttorvik.com/team.php?team=Massachusetts&amp;year=2021" xr:uid="{DE7268F0-DF54-4AA8-934A-943717A11222}"/>
    <hyperlink ref="AB254" r:id="rId614" display="https://barttorvik.com/team.php?team=San+Francisco&amp;year=2021" xr:uid="{316F84A3-C9C0-4F00-8DB0-DFEAED08FF10}"/>
    <hyperlink ref="AC256" r:id="rId615" display="https://barttorvik.com/trank.php?&amp;begin=20201101&amp;end=20210315&amp;conlimit=All&amp;year=2021&amp;top=0&amp;venue=H&amp;type=All&amp;mingames=0&amp;quad=5&amp;rpi=" xr:uid="{37779F47-88C2-4759-B67E-278CF461CF7E}"/>
    <hyperlink ref="AB257" r:id="rId616" display="https://barttorvik.com/team.php?team=Kent+St.&amp;year=2021" xr:uid="{A5967EAF-229B-40C6-A918-618713E58FE8}"/>
    <hyperlink ref="AB259" r:id="rId617" display="https://barttorvik.com/team.php?team=Ball+St.&amp;year=2021" xr:uid="{33F3304A-4345-40C2-9378-F1D5100B5E6F}"/>
    <hyperlink ref="AB261" r:id="rId618" display="https://barttorvik.com/team.php?team=Eastern+Washington&amp;year=2021" xr:uid="{F831D543-991F-4718-95AA-B492E0E158B8}"/>
    <hyperlink ref="AB262" r:id="rId619" display="https://barttorvik.com/team.php?team=Eastern+Washington&amp;year=2021" xr:uid="{1B5844A2-C4B3-4C24-A6CC-F307F796AD9B}"/>
    <hyperlink ref="AB263" r:id="rId620" display="https://barttorvik.com/team.php?team=South+Dakota+St.&amp;year=2021" xr:uid="{3F004596-4B57-4D75-94DA-6629B9C066DC}"/>
    <hyperlink ref="AB265" r:id="rId621" display="https://barttorvik.com/team.php?team=East+Tennessee+St.&amp;year=2021" xr:uid="{C4D12A37-06BE-44AA-9418-138BC0C7C2A2}"/>
    <hyperlink ref="AB267" r:id="rId622" display="https://barttorvik.com/team.php?team=Tulsa&amp;year=2021" xr:uid="{BFFA4657-E162-49A9-8262-5C29467537A8}"/>
    <hyperlink ref="AB269" r:id="rId623" display="https://barttorvik.com/team.php?team=Sam+Houston+St.&amp;year=2021" xr:uid="{42E49782-AA5E-4321-8597-4492CDD8D265}"/>
    <hyperlink ref="AB271" r:id="rId624" display="https://barttorvik.com/team.php?team=Georgia+St.&amp;year=2021" xr:uid="{73ADCB9A-3AFE-4614-BBE3-65D52425C450}"/>
    <hyperlink ref="AB273" r:id="rId625" display="https://barttorvik.com/team.php?team=Bradley&amp;year=2021" xr:uid="{3B82E139-18AC-492A-96B9-5257E84AA9B8}"/>
    <hyperlink ref="AB275" r:id="rId626" display="https://barttorvik.com/team.php?team=Vermont&amp;year=2021" xr:uid="{BA9337C3-85DD-42E4-B34B-25E8F34B4EA0}"/>
    <hyperlink ref="AB277" r:id="rId627" display="https://barttorvik.com/team.php?team=Washington&amp;year=2021" xr:uid="{1B4869F4-991D-4C73-891A-0B76BF6EDCD9}"/>
    <hyperlink ref="AB279" r:id="rId628" display="https://barttorvik.com/team.php?team=UNC+Greensboro&amp;year=2021" xr:uid="{B69AF183-3329-4B34-9A33-28D07C189165}"/>
    <hyperlink ref="AB280" r:id="rId629" display="https://barttorvik.com/team.php?team=UNC+Greensboro&amp;year=2021" xr:uid="{51F896F3-0F76-4C59-90D0-FBA8A6F28808}"/>
    <hyperlink ref="AB281" r:id="rId630" display="https://barttorvik.com/team.php?team=Vanderbilt&amp;year=2021" xr:uid="{BDE1FB58-C76F-4293-8605-B75543B7EF10}"/>
    <hyperlink ref="AB283" r:id="rId631" display="https://barttorvik.com/team.php?team=Old+Dominion&amp;year=2021" xr:uid="{47DE6CC6-91DA-4228-9E97-B2B88163F622}"/>
    <hyperlink ref="AB285" r:id="rId632" display="https://barttorvik.com/team.php?team=Pepperdine&amp;year=2021" xr:uid="{80CD3FFF-DABD-4853-A395-D759A799A6C4}"/>
    <hyperlink ref="AB287" r:id="rId633" display="https://barttorvik.com/team.php?team=La+Salle&amp;year=2021" xr:uid="{1D1D0685-152D-4741-AE96-BF7C535363A3}"/>
    <hyperlink ref="AB289" r:id="rId634" display="https://barttorvik.com/team.php?team=James+Madison&amp;year=2021" xr:uid="{CF118489-7F28-4CBC-B5B4-1DCB8B628772}"/>
    <hyperlink ref="AB291" r:id="rId635" display="https://barttorvik.com/team.php?team=Cal+St.+Bakersfield&amp;year=2021" xr:uid="{215CA73B-3FF2-43E9-9848-C7525C00E542}"/>
    <hyperlink ref="AB293" r:id="rId636" display="https://barttorvik.com/team.php?team=Rice&amp;year=2021" xr:uid="{79500859-85AD-4C97-917A-080498F00B6B}"/>
    <hyperlink ref="AB295" r:id="rId637" display="https://barttorvik.com/team.php?team=North+Dakota+St.&amp;year=2021" xr:uid="{9F96BF89-1D1B-4347-97CB-641E52F2AFBC}"/>
    <hyperlink ref="AB297" r:id="rId638" display="https://barttorvik.com/team.php?team=South+Carolina&amp;year=2021" xr:uid="{3952B3B9-35CB-40E7-8CAB-BD9AB495ECDE}"/>
    <hyperlink ref="AB299" r:id="rId639" display="https://barttorvik.com/team.php?team=New+Mexico+St.&amp;year=2021" xr:uid="{716837A6-F3FA-4807-A039-A7D8754D3E3E}"/>
    <hyperlink ref="AB301" r:id="rId640" display="https://barttorvik.com/team.php?team=Cincinnati&amp;year=2021" xr:uid="{76EF4DAC-D5FD-46FE-8011-3E1636E6A914}"/>
    <hyperlink ref="AB303" r:id="rId641" display="https://barttorvik.com/team.php?team=TCU&amp;year=2021" xr:uid="{00E21732-B290-49B8-8782-40B1AD9C58CB}"/>
    <hyperlink ref="AB305" r:id="rId642" display="https://barttorvik.com/team.php?team=Jacksonville+St.&amp;year=2021" xr:uid="{7A70C4EF-DDE5-4FA8-8B1D-2E2BC2C5F6B3}"/>
    <hyperlink ref="AC307" r:id="rId643" display="https://barttorvik.com/trank.php?&amp;begin=20201101&amp;end=20210315&amp;conlimit=All&amp;year=2021&amp;top=0&amp;venue=H&amp;type=All&amp;mingames=0&amp;quad=5&amp;rpi=" xr:uid="{37637460-E6CF-479D-A406-8BDE0DD2B08C}"/>
    <hyperlink ref="AB308" r:id="rId644" display="https://barttorvik.com/team.php?team=Monmouth&amp;year=2021" xr:uid="{BD6FC39A-F2F6-4CD5-B9C0-A02BD3BC30DF}"/>
    <hyperlink ref="AB310" r:id="rId645" display="https://barttorvik.com/team.php?team=Bryant&amp;year=2021" xr:uid="{5250A91A-CD17-440B-9FF5-D45A1458A4AC}"/>
    <hyperlink ref="AB312" r:id="rId646" display="https://barttorvik.com/team.php?team=Miami+FL&amp;year=2021" xr:uid="{358FF30A-8C97-42BF-A8C5-ED07EE9A7048}"/>
    <hyperlink ref="AB314" r:id="rId647" display="https://barttorvik.com/team.php?team=Seattle&amp;year=2021" xr:uid="{0270131A-E2F0-4589-A2C7-57CFF450C4B8}"/>
    <hyperlink ref="AB316" r:id="rId648" display="https://barttorvik.com/team.php?team=Santa+Clara&amp;year=2021" xr:uid="{6345F087-92A3-4C21-A7E5-3040D255DF8B}"/>
    <hyperlink ref="AB318" r:id="rId649" display="https://barttorvik.com/team.php?team=Mercer&amp;year=2021" xr:uid="{E047B7BA-8BA7-43ED-AD7B-6D62D1A9EFF5}"/>
    <hyperlink ref="AB320" r:id="rId650" display="https://barttorvik.com/team.php?team=Temple&amp;year=2021" xr:uid="{A094CEEC-D545-457D-BB60-69B95B834B94}"/>
    <hyperlink ref="AB322" r:id="rId651" display="https://barttorvik.com/team.php?team=Evansville&amp;year=2021" xr:uid="{FB2B2469-065B-433C-A7A7-46D8ABF26CA4}"/>
    <hyperlink ref="AB324" r:id="rId652" display="https://barttorvik.com/team.php?team=Morehead+St.&amp;year=2021" xr:uid="{81A0B89D-221C-453A-9F3B-783C53A75C07}"/>
    <hyperlink ref="AB325" r:id="rId653" display="https://barttorvik.com/team.php?team=Morehead+St.&amp;year=2021" xr:uid="{92F410BA-A5C8-4F10-8F49-293CC7590E6B}"/>
    <hyperlink ref="AB326" r:id="rId654" display="https://barttorvik.com/team.php?team=Gardner+Webb&amp;year=2021" xr:uid="{033B10D0-C12F-49A7-9CB9-CB1B86AAD1A2}"/>
    <hyperlink ref="AB328" r:id="rId655" display="https://barttorvik.com/team.php?team=DePaul&amp;year=2021" xr:uid="{9F25E08F-12A1-4707-AB85-7E35E8B5E8F9}"/>
    <hyperlink ref="AB330" r:id="rId656" display="https://barttorvik.com/team.php?team=Cleveland+St.&amp;year=2021" xr:uid="{811F45A8-19C9-4971-BF82-9B1281176426}"/>
    <hyperlink ref="AB331" r:id="rId657" display="https://barttorvik.com/team.php?team=Cleveland+St.&amp;year=2021" xr:uid="{C5131A34-D21D-4F80-83D5-44F97E8D4BDF}"/>
    <hyperlink ref="AB332" r:id="rId658" display="https://barttorvik.com/team.php?team=Wofford&amp;year=2021" xr:uid="{D8B30C17-B911-48C8-8501-036B169E84F7}"/>
    <hyperlink ref="AB334" r:id="rId659" display="https://barttorvik.com/team.php?team=Elon&amp;year=2021" xr:uid="{6425AE73-FCE9-4973-ADE7-57A88EF19706}"/>
    <hyperlink ref="AB336" r:id="rId660" display="https://barttorvik.com/team.php?team=Hartford&amp;year=2021" xr:uid="{E720850D-92E8-4728-88CE-B3B1BD8FE7F6}"/>
    <hyperlink ref="AB337" r:id="rId661" display="https://barttorvik.com/team.php?team=Hartford&amp;year=2021" xr:uid="{F4774F73-7A02-434C-8F07-5FF73AB67607}"/>
    <hyperlink ref="AB338" r:id="rId662" display="https://barttorvik.com/team.php?team=Delaware&amp;year=2021" xr:uid="{E89474FC-E3C2-4B8C-9CBD-258CEB43074A}"/>
    <hyperlink ref="AB340" r:id="rId663" display="https://barttorvik.com/team.php?team=Hofstra&amp;year=2021" xr:uid="{2A628223-5B33-4F05-9FD5-4682C226F629}"/>
    <hyperlink ref="AB342" r:id="rId664" display="https://barttorvik.com/team.php?team=Miami+OH&amp;year=2021" xr:uid="{384B8FAB-BB72-491D-AB2A-A7289763285C}"/>
    <hyperlink ref="AB344" r:id="rId665" display="https://barttorvik.com/team.php?team=East+Carolina&amp;year=2021" xr:uid="{6688E10A-A300-4477-859C-BF3ACA195D6B}"/>
    <hyperlink ref="AB346" r:id="rId666" display="https://barttorvik.com/team.php?team=Navy&amp;year=2021" xr:uid="{0963CB9B-194A-4EB6-8474-788D52106382}"/>
    <hyperlink ref="AB348" r:id="rId667" display="https://barttorvik.com/team.php?team=UNLV&amp;year=2021" xr:uid="{C53E2CBF-F262-4236-8BC1-02B376FB4A4A}"/>
    <hyperlink ref="AB350" r:id="rId668" display="https://barttorvik.com/team.php?team=Wake+Forest&amp;year=2021" xr:uid="{2D1AD87C-46C6-49F9-B700-9A2672FBE853}"/>
    <hyperlink ref="AB352" r:id="rId669" display="https://barttorvik.com/team.php?team=Fresno+St.&amp;year=2021" xr:uid="{3F58BF08-8514-4524-923E-ACDA8124F83D}"/>
    <hyperlink ref="AB354" r:id="rId670" display="https://barttorvik.com/team.php?team=Boston+College&amp;year=2021" xr:uid="{9B7F9F96-9053-4BA3-BCFF-51AFDB482B91}"/>
    <hyperlink ref="AB356" r:id="rId671" display="https://barttorvik.com/team.php?team=Kansas+St.&amp;year=2021" xr:uid="{018047A2-9D87-48AB-A194-337A873E498B}"/>
    <hyperlink ref="AC358" r:id="rId672" display="https://barttorvik.com/trank.php?&amp;begin=20201101&amp;end=20210315&amp;conlimit=All&amp;year=2021&amp;top=0&amp;venue=H&amp;type=All&amp;mingames=0&amp;quad=5&amp;rpi=" xr:uid="{57553AEF-B542-451A-9906-79117F4CF419}"/>
    <hyperlink ref="AB359" r:id="rId673" display="https://barttorvik.com/team.php?team=Wyoming&amp;year=2021" xr:uid="{4D6495F2-2DC9-4B7E-8613-8A8041E1F96B}"/>
    <hyperlink ref="AB361" r:id="rId674" display="https://barttorvik.com/team.php?team=Austin+Peay&amp;year=2021" xr:uid="{5B9E9CCB-2921-4F78-8BF1-7588F3A1C6EB}"/>
    <hyperlink ref="AB363" r:id="rId675" display="https://barttorvik.com/team.php?team=Longwood&amp;year=2021" xr:uid="{CEA12BFA-D467-4A24-B830-A0EA13FB8E05}"/>
    <hyperlink ref="AB365" r:id="rId676" display="https://barttorvik.com/team.php?team=Iona&amp;year=2021" xr:uid="{DBD19729-A303-40CC-B5E5-6510E8EFF4FD}"/>
    <hyperlink ref="AB366" r:id="rId677" display="https://barttorvik.com/team.php?team=Iona&amp;year=2021" xr:uid="{B6B45BD2-D10A-4F2B-842E-24BACE612388}"/>
    <hyperlink ref="AB367" r:id="rId678" display="https://barttorvik.com/team.php?team=Northern+Iowa&amp;year=2021" xr:uid="{C115EB58-BBA5-4034-9CFA-00CF3C61D9F0}"/>
    <hyperlink ref="AB369" r:id="rId679" display="https://barttorvik.com/team.php?team=UMBC&amp;year=2021" xr:uid="{2A0BA322-D74D-4E17-A350-C408E3495D5E}"/>
    <hyperlink ref="AB371" r:id="rId680" display="https://barttorvik.com/team.php?team=Saint+Joseph%27s&amp;year=2021" xr:uid="{A89EE0E2-8D16-4FA2-A589-B48C9B8D439A}"/>
    <hyperlink ref="AB373" r:id="rId681" display="https://barttorvik.com/team.php?team=Canisius&amp;year=2021" xr:uid="{780A5D9D-D8C2-44E6-B886-7781424C40DE}"/>
    <hyperlink ref="AB375" r:id="rId682" display="https://barttorvik.com/team.php?team=Texas+St.&amp;year=2021" xr:uid="{E220ACA7-61B1-4CD8-A87E-51C0CB389277}"/>
    <hyperlink ref="AB377" r:id="rId683" display="https://barttorvik.com/team.php?team=Tulane&amp;year=2021" xr:uid="{45F67B50-FB08-4E03-B6E1-AC2521CA3DB9}"/>
    <hyperlink ref="AB379" r:id="rId684" display="https://barttorvik.com/team.php?team=South+Florida&amp;year=2021" xr:uid="{656157D6-3E22-4F48-BB98-8FEDECDAF454}"/>
    <hyperlink ref="AB381" r:id="rId685" display="https://barttorvik.com/team.php?team=Eastern+Kentucky&amp;year=2021" xr:uid="{FDD13459-0810-463C-A0E6-A5E684EDA094}"/>
    <hyperlink ref="AB383" r:id="rId686" display="https://barttorvik.com/team.php?team=Detroit&amp;year=2021" xr:uid="{018EA3CC-23B2-4B15-A9E7-6C854E49386C}"/>
    <hyperlink ref="AB385" r:id="rId687" display="https://barttorvik.com/team.php?team=Chattanooga&amp;year=2021" xr:uid="{F44B27E6-0C82-4208-BD90-6C8A620BA758}"/>
    <hyperlink ref="AB387" r:id="rId688" display="https://barttorvik.com/team.php?team=Oral+Roberts&amp;year=2021" xr:uid="{8EACC874-8007-4883-87BB-5F6E29CE2B2E}"/>
    <hyperlink ref="AB388" r:id="rId689" display="https://barttorvik.com/team.php?team=Oral+Roberts&amp;year=2021" xr:uid="{D5DCD80E-6934-437B-8FD4-50EA5446D689}"/>
    <hyperlink ref="AB389" r:id="rId690" display="https://barttorvik.com/team.php?team=UC+San+Diego&amp;year=2021" xr:uid="{353E3E3A-A03C-4667-AEDE-79E0322B616E}"/>
    <hyperlink ref="AB391" r:id="rId691" display="https://barttorvik.com/team.php?team=Southern+Utah&amp;year=2021" xr:uid="{5A978EE3-E3DD-4BB1-A103-C0492BD75565}"/>
    <hyperlink ref="AB393" r:id="rId692" display="https://barttorvik.com/team.php?team=San+Diego&amp;year=2021" xr:uid="{A0AA70DD-2537-4D91-A646-5459332CB883}"/>
    <hyperlink ref="AB395" r:id="rId693" display="https://barttorvik.com/team.php?team=Drexel&amp;year=2021" xr:uid="{656ED1AE-9BF6-45B7-A715-5AE79CEDAE21}"/>
    <hyperlink ref="AB396" r:id="rId694" display="https://barttorvik.com/team.php?team=Drexel&amp;year=2021" xr:uid="{3B11625C-D22A-4801-BA13-3BDE0A5C211D}"/>
    <hyperlink ref="AB397" r:id="rId695" display="https://barttorvik.com/team.php?team=Mount+St.+Mary%27s&amp;year=2021" xr:uid="{5842EE80-D091-452F-9DD4-ABC56D1C477B}"/>
    <hyperlink ref="AB398" r:id="rId696" display="https://barttorvik.com/team.php?team=Mount+St.+Mary%27s&amp;year=2021" xr:uid="{CE843322-4CF3-4413-9F5C-83217084C812}"/>
    <hyperlink ref="AB399" r:id="rId697" display="https://barttorvik.com/team.php?team=Utah+Valley&amp;year=2021" xr:uid="{182F9899-7E7B-4770-9DEE-EA9176944A14}"/>
    <hyperlink ref="AB401" r:id="rId698" display="https://barttorvik.com/team.php?team=Jackson+St.&amp;year=2021" xr:uid="{06776C20-E094-46BB-A010-FCFE4B5393C8}"/>
    <hyperlink ref="AB403" r:id="rId699" display="https://barttorvik.com/team.php?team=Appalachian+St.&amp;year=2021" xr:uid="{74FDD916-11B9-4809-A7BE-C168BAC38442}"/>
    <hyperlink ref="AB404" r:id="rId700" display="https://barttorvik.com/team.php?team=Appalachian+St.&amp;year=2021" xr:uid="{72AA5289-1EFF-424F-8FA1-6C62B4D779EB}"/>
    <hyperlink ref="AB405" r:id="rId701" display="https://barttorvik.com/team.php?team=Cal+Baptist&amp;year=2021" xr:uid="{B763FD4A-1B7C-4E7B-AFB2-E36B146621FE}"/>
    <hyperlink ref="AB407" r:id="rId702" display="https://barttorvik.com/team.php?team=Nicholls+St.&amp;year=2021" xr:uid="{0210F510-6B62-441C-B3DA-DE916C2D4F07}"/>
    <hyperlink ref="AC409" r:id="rId703" display="https://barttorvik.com/trank.php?&amp;begin=20201101&amp;end=20210315&amp;conlimit=All&amp;year=2021&amp;top=0&amp;venue=H&amp;type=All&amp;mingames=0&amp;quad=5&amp;rpi=" xr:uid="{8EA409DC-A80E-4638-80E5-CD48892F5BF8}"/>
    <hyperlink ref="AB410" r:id="rId704" display="https://barttorvik.com/team.php?team=Southern+Illinois&amp;year=2021" xr:uid="{4FD678DE-7647-4F4E-A2E6-DB0EC398BE0F}"/>
    <hyperlink ref="AB412" r:id="rId705" display="https://barttorvik.com/team.php?team=Prairie+View+A%26M&amp;year=2021" xr:uid="{5C6AC3C8-6D49-43AA-BA0B-ED026B845896}"/>
    <hyperlink ref="AB414" r:id="rId706" display="https://barttorvik.com/team.php?team=Montana&amp;year=2021" xr:uid="{0C405F00-CD6D-47CB-AA14-BE590800136F}"/>
    <hyperlink ref="AB416" r:id="rId707" display="https://barttorvik.com/team.php?team=Charlotte&amp;year=2021" xr:uid="{FB100420-A11F-4DDA-8F31-9879DDD95535}"/>
    <hyperlink ref="AB418" r:id="rId708" display="https://barttorvik.com/team.php?team=Saint+Peter%27s&amp;year=2021" xr:uid="{09D1D4C0-23AC-419D-936E-AFD2D2ACDDC7}"/>
    <hyperlink ref="AB420" r:id="rId709" display="https://barttorvik.com/team.php?team=Tarleton+St.&amp;year=2021" xr:uid="{572AEB3E-9564-412A-AE7B-34AB3186BC53}"/>
    <hyperlink ref="AB422" r:id="rId710" display="https://barttorvik.com/team.php?team=Valparaiso&amp;year=2021" xr:uid="{8B578718-63FE-452B-80DF-F1D8AFF7C510}"/>
    <hyperlink ref="AB424" r:id="rId711" display="https://barttorvik.com/team.php?team=Coastal+Carolina&amp;year=2021" xr:uid="{3A74F3EF-CB31-4312-989B-F0324A80CC94}"/>
    <hyperlink ref="AB426" r:id="rId712" display="https://barttorvik.com/team.php?team=Siena&amp;year=2021" xr:uid="{13A9DE36-DD18-4397-9FBE-035F6652536A}"/>
    <hyperlink ref="AB428" r:id="rId713" display="https://barttorvik.com/team.php?team=Hawaii&amp;year=2021" xr:uid="{DBBEFEE1-3EA7-42DB-BA49-E1B0EE51F889}"/>
    <hyperlink ref="AB430" r:id="rId714" display="https://barttorvik.com/team.php?team=Quinnipiac&amp;year=2021" xr:uid="{2FC73F3C-B5B5-4E22-88A2-3A12FAB9CF1D}"/>
    <hyperlink ref="AB432" r:id="rId715" display="https://barttorvik.com/team.php?team=Iowa+St.&amp;year=2021" xr:uid="{89B4EB62-A6BA-4452-BF77-ACEECC155757}"/>
    <hyperlink ref="AB434" r:id="rId716" display="https://barttorvik.com/team.php?team=Arkansas+St.&amp;year=2021" xr:uid="{8A19691D-4711-49CA-AC54-6123B7381114}"/>
    <hyperlink ref="AB436" r:id="rId717" display="https://barttorvik.com/team.php?team=New+Orleans&amp;year=2021" xr:uid="{F38C09E2-BA02-4163-8750-DCB98E219ABC}"/>
    <hyperlink ref="AB438" r:id="rId718" display="https://barttorvik.com/team.php?team=Stetson&amp;year=2021" xr:uid="{46476973-29E1-49D9-8173-60BB3F896089}"/>
    <hyperlink ref="AB440" r:id="rId719" display="https://barttorvik.com/team.php?team=South+Alabama&amp;year=2021" xr:uid="{9B086EC3-AAD0-402B-A05E-2B97268CB0E5}"/>
    <hyperlink ref="AB442" r:id="rId720" display="https://barttorvik.com/team.php?team=The+Citadel&amp;year=2021" xr:uid="{1BB9E8D8-B32A-481E-92E3-843C9D0A8A02}"/>
    <hyperlink ref="AB444" r:id="rId721" display="https://barttorvik.com/team.php?team=Northern+Kentucky&amp;year=2021" xr:uid="{E5F8B800-2B60-4E33-B82F-D7E325997116}"/>
    <hyperlink ref="AB446" r:id="rId722" display="https://barttorvik.com/team.php?team=Niagara&amp;year=2021" xr:uid="{824F167D-FEA6-4369-8C14-22BBCACC070F}"/>
    <hyperlink ref="AB448" r:id="rId723" display="https://barttorvik.com/team.php?team=Illinois+Chicago&amp;year=2021" xr:uid="{148C9232-3218-4EA5-8CC5-6DBA3447BA38}"/>
    <hyperlink ref="AB450" r:id="rId724" display="https://barttorvik.com/team.php?team=George+Washington&amp;year=2021" xr:uid="{819059D0-430B-4640-8E09-D1888B6F27DC}"/>
    <hyperlink ref="AB452" r:id="rId725" display="https://barttorvik.com/team.php?team=Louisiana+Lafayette&amp;year=2021" xr:uid="{75EEA978-1D71-4D0D-82A5-1DD6FCA3B914}"/>
    <hyperlink ref="AB454" r:id="rId726" display="https://barttorvik.com/team.php?team=American&amp;year=2021" xr:uid="{0486E340-A05C-488F-BAA9-C3AC82D771A8}"/>
    <hyperlink ref="AB456" r:id="rId727" display="https://barttorvik.com/team.php?team=Lipscomb&amp;year=2021" xr:uid="{8D84891D-AD8E-4AB0-9C1D-1C7AC78FA264}"/>
    <hyperlink ref="AB458" r:id="rId728" display="https://barttorvik.com/team.php?team=Campbell&amp;year=2021" xr:uid="{3BD453A1-B44F-4A13-97DC-2247DFF4B81E}"/>
    <hyperlink ref="AC460" r:id="rId729" display="https://barttorvik.com/trank.php?&amp;begin=20201101&amp;end=20210315&amp;conlimit=All&amp;year=2021&amp;top=0&amp;venue=H&amp;type=All&amp;mingames=0&amp;quad=5&amp;rpi=" xr:uid="{D7DA3857-5E5E-4EB6-872A-29FD5145F1DE}"/>
    <hyperlink ref="AB461" r:id="rId730" display="https://barttorvik.com/team.php?team=UT+Rio+Grande+Valley&amp;year=2021" xr:uid="{C8A68E99-6636-4948-8733-D65B600820E5}"/>
    <hyperlink ref="AB463" r:id="rId731" display="https://barttorvik.com/team.php?team=Sacramento+St.&amp;year=2021" xr:uid="{9B47AA20-CFB3-4240-B13E-352FAA28CD13}"/>
    <hyperlink ref="AB465" r:id="rId732" display="https://barttorvik.com/team.php?team=Oakland&amp;year=2021" xr:uid="{573F3D43-1707-489B-B351-E6940DAF9482}"/>
    <hyperlink ref="AB467" r:id="rId733" display="https://barttorvik.com/team.php?team=Army&amp;year=2021" xr:uid="{CBDD72F8-3AD8-425B-9C1F-6F2D8AF252B9}"/>
    <hyperlink ref="AB469" r:id="rId734" display="https://barttorvik.com/team.php?team=Middle+Tennessee&amp;year=2021" xr:uid="{7CBEF59C-F872-4865-8E0F-6182D49D4704}"/>
    <hyperlink ref="AB471" r:id="rId735" display="https://barttorvik.com/team.php?team=Youngstown+St.&amp;year=2021" xr:uid="{0141E40C-97AF-43AD-9F91-5A03D128C78C}"/>
    <hyperlink ref="AB473" r:id="rId736" display="https://barttorvik.com/team.php?team=UC+Davis&amp;year=2021" xr:uid="{927D60E7-08FD-4093-B009-C98809001AE9}"/>
    <hyperlink ref="AB475" r:id="rId737" display="https://barttorvik.com/team.php?team=Bellarmine&amp;year=2021" xr:uid="{9B1C391A-44D5-40CD-9561-D422CACBE78E}"/>
    <hyperlink ref="AB477" r:id="rId738" display="https://barttorvik.com/team.php?team=Wagner&amp;year=2021" xr:uid="{87643E92-F9FC-4BA0-B91F-2143A801149E}"/>
    <hyperlink ref="AB479" r:id="rId739" display="https://barttorvik.com/team.php?team=Green+Bay&amp;year=2021" xr:uid="{4E25783D-B1AD-4858-9789-06C4606603C3}"/>
    <hyperlink ref="AB481" r:id="rId740" display="https://barttorvik.com/team.php?team=Loyola+MD&amp;year=2021" xr:uid="{91610DBE-DEC4-49F4-A9A0-9F6BB96413E0}"/>
    <hyperlink ref="AB483" r:id="rId741" display="https://barttorvik.com/team.php?team=College+of+Charleston&amp;year=2021" xr:uid="{6679952A-54E4-41BD-A42B-81CC5E865BAF}"/>
    <hyperlink ref="AB485" r:id="rId742" display="https://barttorvik.com/team.php?team=UMKC&amp;year=2021" xr:uid="{3868CC8E-EBCC-4A80-84E5-F4051FB699C4}"/>
    <hyperlink ref="AB487" r:id="rId743" display="https://barttorvik.com/team.php?team=Samford&amp;year=2021" xr:uid="{0C39AEE2-0236-4EF6-A424-6B5A50621851}"/>
    <hyperlink ref="AB489" r:id="rId744" display="https://barttorvik.com/team.php?team=Jacksonville&amp;year=2021" xr:uid="{5AE2A524-44F0-4BE0-8220-683D1B51F9CD}"/>
    <hyperlink ref="AB491" r:id="rId745" display="https://barttorvik.com/team.php?team=Stony+Brook&amp;year=2021" xr:uid="{23ED420F-080E-4ADB-9339-ED57B609F14E}"/>
    <hyperlink ref="AB493" r:id="rId746" display="https://barttorvik.com/team.php?team=Albany&amp;year=2021" xr:uid="{2224E7BF-5AF6-4922-9748-73E7D5FC7CC7}"/>
    <hyperlink ref="AB495" r:id="rId747" display="https://barttorvik.com/team.php?team=Montana+St.&amp;year=2021" xr:uid="{71E6B879-5204-47AB-83D2-AEC22CBEE936}"/>
    <hyperlink ref="AB497" r:id="rId748" display="https://barttorvik.com/team.php?team=Western+Michigan&amp;year=2021" xr:uid="{598B4F86-827C-4AA2-972F-4F597F8C4F76}"/>
    <hyperlink ref="AB499" r:id="rId749" display="https://barttorvik.com/team.php?team=Portland+St.&amp;year=2021" xr:uid="{EA042575-890A-41B2-ABDC-C5E085B934D9}"/>
    <hyperlink ref="AB501" r:id="rId750" display="https://barttorvik.com/team.php?team=Lafayette&amp;year=2021" xr:uid="{37D7BC27-277C-49E7-8C31-910019DF6D25}"/>
    <hyperlink ref="AB503" r:id="rId751" display="https://barttorvik.com/team.php?team=UNC+Wilmington&amp;year=2021" xr:uid="{B04A84EC-0AC1-4D41-938A-447DB0EEE543}"/>
    <hyperlink ref="AB505" r:id="rId752" display="https://barttorvik.com/team.php?team=Little+Rock&amp;year=2021" xr:uid="{D547C5BA-3A3B-4B1E-8178-EF2C42CD150B}"/>
    <hyperlink ref="AB507" r:id="rId753" display="https://barttorvik.com/team.php?team=Georgia+Southern&amp;year=2021" xr:uid="{E88995C1-D936-4DC8-80C8-CFB5189EE1A9}"/>
    <hyperlink ref="AB509" r:id="rId754" display="https://barttorvik.com/team.php?team=Southern+Miss&amp;year=2021" xr:uid="{9CF7012E-B50A-4A48-9A27-CB457947C53F}"/>
    <hyperlink ref="AC511" r:id="rId755" display="https://barttorvik.com/trank.php?&amp;begin=20201101&amp;end=20210315&amp;conlimit=All&amp;year=2021&amp;top=0&amp;venue=H&amp;type=All&amp;mingames=0&amp;quad=5&amp;rpi=" xr:uid="{7356B1B6-AD53-4EEF-8D13-F3A7D48E4946}"/>
    <hyperlink ref="AB512" r:id="rId756" display="https://barttorvik.com/team.php?team=Southern&amp;year=2021" xr:uid="{60743AAE-B235-440A-AAAD-0BD08E6A985A}"/>
    <hyperlink ref="AB514" r:id="rId757" display="https://barttorvik.com/team.php?team=North+Florida&amp;year=2021" xr:uid="{CF623446-6BAE-4810-88AC-CEF730C82193}"/>
    <hyperlink ref="AB516" r:id="rId758" display="https://barttorvik.com/team.php?team=Long+Beach+St.&amp;year=2021" xr:uid="{B0DFFBDF-1B79-4310-9394-C67570F9AFD1}"/>
    <hyperlink ref="AB518" r:id="rId759" display="https://barttorvik.com/team.php?team=Norfolk+St.&amp;year=2021" xr:uid="{8B9E6FF4-155A-4DDE-A92C-A99DD8AAF2F1}"/>
    <hyperlink ref="AB519" r:id="rId760" display="https://barttorvik.com/team.php?team=Norfolk+St.&amp;year=2021" xr:uid="{7CDB17EC-D2AF-4006-BC4F-29AF52451F29}"/>
    <hyperlink ref="AB520" r:id="rId761" display="https://barttorvik.com/team.php?team=High+Point&amp;year=2021" xr:uid="{BBD51E9E-A1A2-42A4-A6CB-4CB9E1911CF6}"/>
    <hyperlink ref="AB522" r:id="rId762" display="https://barttorvik.com/team.php?team=Marist&amp;year=2021" xr:uid="{24E39363-6EF8-437E-BC20-E10AEC541F33}"/>
    <hyperlink ref="AB524" r:id="rId763" display="https://barttorvik.com/team.php?team=Western+Carolina&amp;year=2021" xr:uid="{852D91B7-2724-4753-8607-9072086F1646}"/>
    <hyperlink ref="AB526" r:id="rId764" display="https://barttorvik.com/team.php?team=UT+Arlington&amp;year=2021" xr:uid="{791D2C8F-9CF9-46BB-9D4C-96CA36DA56C4}"/>
    <hyperlink ref="AB528" r:id="rId765" display="https://barttorvik.com/team.php?team=UNC+Asheville&amp;year=2021" xr:uid="{C7338635-0D4D-4178-92E1-04CC2E2AB16F}"/>
    <hyperlink ref="AB530" r:id="rId766" display="https://barttorvik.com/team.php?team=Radford&amp;year=2021" xr:uid="{38EF7F34-C1F6-4B96-BA0A-789D213D3382}"/>
    <hyperlink ref="AB532" r:id="rId767" display="https://barttorvik.com/team.php?team=FIU&amp;year=2021" xr:uid="{6E531BB3-9986-444A-87E8-5746DA220200}"/>
    <hyperlink ref="AB534" r:id="rId768" display="https://barttorvik.com/team.php?team=Northern+Colorado&amp;year=2021" xr:uid="{5A1288C9-2EC0-40FA-BA07-83830821E70D}"/>
    <hyperlink ref="AB536" r:id="rId769" display="https://barttorvik.com/team.php?team=Cal+St.+Fullerton&amp;year=2021" xr:uid="{D403E100-52CE-448E-94FC-C99E9CC949DA}"/>
    <hyperlink ref="AB538" r:id="rId770" display="https://barttorvik.com/team.php?team=Morgan+St.&amp;year=2021" xr:uid="{EA257576-402C-4B5C-BDF1-202B0345D316}"/>
    <hyperlink ref="AB540" r:id="rId771" display="https://barttorvik.com/team.php?team=Eastern+Michigan&amp;year=2021" xr:uid="{6B6F38CB-B53E-414D-A214-DE5A850519D9}"/>
    <hyperlink ref="AB542" r:id="rId772" display="https://barttorvik.com/team.php?team=Troy&amp;year=2021" xr:uid="{47104A4A-C0DB-40B5-A657-BE40F3ED743D}"/>
    <hyperlink ref="AB544" r:id="rId773" display="https://barttorvik.com/team.php?team=LIU+Brooklyn&amp;year=2021" xr:uid="{D9EB692A-1CAC-4CA5-8305-92492560D84F}"/>
    <hyperlink ref="AB546" r:id="rId774" display="https://barttorvik.com/team.php?team=UMass+Lowell&amp;year=2021" xr:uid="{2DE3186A-3DD2-40F8-BEBC-18378550A8B5}"/>
    <hyperlink ref="AB548" r:id="rId775" display="https://barttorvik.com/team.php?team=IUPUI&amp;year=2021" xr:uid="{6D345698-EF97-48A8-B8E1-31354EB3CCFE}"/>
    <hyperlink ref="AB550" r:id="rId776" display="https://barttorvik.com/team.php?team=Idaho+St.&amp;year=2021" xr:uid="{980AC937-7AA3-4464-89D7-D3002FBCA5DB}"/>
    <hyperlink ref="AB552" r:id="rId777" display="https://barttorvik.com/team.php?team=Bowling+Green&amp;year=2021" xr:uid="{86C896BE-F9D8-4085-8B1B-F69141AF77AD}"/>
    <hyperlink ref="AB554" r:id="rId778" display="https://barttorvik.com/team.php?team=Illinois+St.&amp;year=2021" xr:uid="{F8BF2502-2EDE-4CD6-8BA9-A048E1B57EC3}"/>
    <hyperlink ref="AB556" r:id="rId779" display="https://barttorvik.com/team.php?team=Southeast+Missouri+St.&amp;year=2021" xr:uid="{36DB46BB-BF54-4EF6-BD24-CA63DFC9D4FE}"/>
    <hyperlink ref="AB558" r:id="rId780" display="https://barttorvik.com/team.php?team=Coppin+St.&amp;year=2021" xr:uid="{A08E46D9-6C0B-4422-AE27-3D22E09F20B4}"/>
    <hyperlink ref="AB560" r:id="rId781" display="https://barttorvik.com/team.php?team=Merrimack&amp;year=2021" xr:uid="{31AAF104-10D7-490C-9FA4-49BC323A5C90}"/>
    <hyperlink ref="AC562" r:id="rId782" display="https://barttorvik.com/trank.php?&amp;begin=20201101&amp;end=20210315&amp;conlimit=All&amp;year=2021&amp;top=0&amp;venue=H&amp;type=All&amp;mingames=0&amp;quad=5&amp;rpi=" xr:uid="{D8D1D096-15D3-43C4-9201-E094DEF94BA7}"/>
    <hyperlink ref="AB563" r:id="rId783" display="https://barttorvik.com/team.php?team=Cal+St.+Northridge&amp;year=2021" xr:uid="{6A3F175D-B50F-4660-8699-D49041CE3B95}"/>
    <hyperlink ref="AB565" r:id="rId784" display="https://barttorvik.com/team.php?team=Holy+Cross&amp;year=2021" xr:uid="{CC528D4A-5B34-4D3A-9F78-0443D2D9F96E}"/>
    <hyperlink ref="AB567" r:id="rId785" display="https://barttorvik.com/team.php?team=Milwaukee&amp;year=2021" xr:uid="{54139590-D798-4E6E-BED2-90B5EBA899A0}"/>
    <hyperlink ref="AB569" r:id="rId786" display="https://barttorvik.com/team.php?team=Towson&amp;year=2021" xr:uid="{C2AF22F6-91B7-4EDD-A463-DE9437FC4DCC}"/>
    <hyperlink ref="AB571" r:id="rId787" display="https://barttorvik.com/team.php?team=North+Dakota&amp;year=2021" xr:uid="{6BDA6FD8-879F-4C47-8F1A-E3942106629B}"/>
    <hyperlink ref="AB573" r:id="rId788" display="https://barttorvik.com/team.php?team=Fort+Wayne&amp;year=2021" xr:uid="{B33D249C-6F16-4841-B937-742ED21A3DB2}"/>
    <hyperlink ref="AB575" r:id="rId789" display="https://barttorvik.com/team.php?team=Bucknell&amp;year=2021" xr:uid="{D9A325F2-01C9-4216-A8C8-5F85068CD59D}"/>
    <hyperlink ref="AB577" r:id="rId790" display="https://barttorvik.com/team.php?team=Florida+Gulf+Coast&amp;year=2021" xr:uid="{6152C8C9-9AE7-4FA0-9FC0-0FC84662AF7C}"/>
    <hyperlink ref="AB579" r:id="rId791" display="https://barttorvik.com/team.php?team=Louisiana+Monroe&amp;year=2021" xr:uid="{18B9F04B-5DE4-4679-ABC6-3C10432FB43D}"/>
    <hyperlink ref="AB581" r:id="rId792" display="https://barttorvik.com/team.php?team=New+Hampshire&amp;year=2021" xr:uid="{4D02297C-05BC-4E91-8D3F-7C7639F1EB41}"/>
    <hyperlink ref="AB583" r:id="rId793" display="https://barttorvik.com/team.php?team=Florida+A%26M&amp;year=2021" xr:uid="{BF5DD494-1358-4332-A5E1-F575F77C6AE7}"/>
    <hyperlink ref="AB585" r:id="rId794" display="https://barttorvik.com/team.php?team=Texas+Southern&amp;year=2021" xr:uid="{F35BE387-4279-471E-8B4B-CC9EA9BE32EE}"/>
    <hyperlink ref="AB586" r:id="rId795" display="https://barttorvik.com/team.php?team=Texas+Southern&amp;year=2021" xr:uid="{0C9A1F68-F22F-4236-ADD7-C6495B80CAE4}"/>
    <hyperlink ref="AB587" r:id="rId796" display="https://barttorvik.com/team.php?team=Central+Arkansas&amp;year=2021" xr:uid="{3F881A29-B81F-413D-9D16-767873C40BEC}"/>
    <hyperlink ref="AB589" r:id="rId797" display="https://barttorvik.com/team.php?team=Tennessee+Tech&amp;year=2021" xr:uid="{22B9331F-97F1-4917-ACC5-674E048380E0}"/>
    <hyperlink ref="AB591" r:id="rId798" display="https://barttorvik.com/team.php?team=Sacred+Heart&amp;year=2021" xr:uid="{99708EA0-B2B5-405F-9335-96A9523C3CFA}"/>
    <hyperlink ref="AB593" r:id="rId799" display="https://barttorvik.com/team.php?team=North+Alabama&amp;year=2021" xr:uid="{434DF39C-46A9-4787-BA31-960784981580}"/>
    <hyperlink ref="AB595" r:id="rId800" display="https://barttorvik.com/team.php?team=St.+Francis+PA&amp;year=2021" xr:uid="{5EB18388-2B7D-4AAF-815B-0BD727A7B3E0}"/>
    <hyperlink ref="AB597" r:id="rId801" display="https://barttorvik.com/team.php?team=Fairleigh+Dickinson&amp;year=2021" xr:uid="{C208F8B2-A9EA-422E-84F2-03E5DDD3AE06}"/>
    <hyperlink ref="AB599" r:id="rId802" display="https://barttorvik.com/team.php?team=Alabama+A%26M&amp;year=2021" xr:uid="{CB84B5A6-ACD9-4424-B777-463A1CE7FA92}"/>
    <hyperlink ref="AB601" r:id="rId803" display="https://barttorvik.com/team.php?team=Fairfield&amp;year=2021" xr:uid="{F2CE5934-B5C4-4A14-8A97-E1A4F170918C}"/>
    <hyperlink ref="AB603" r:id="rId804" display="https://barttorvik.com/team.php?team=Eastern+Illinois&amp;year=2021" xr:uid="{0CD15C86-FA6C-47D5-A939-91F3D232B075}"/>
    <hyperlink ref="AB605" r:id="rId805" display="https://barttorvik.com/team.php?team=Presbyterian&amp;year=2021" xr:uid="{F325FDB7-62E0-4F57-8098-BEB4D1F9C519}"/>
    <hyperlink ref="AB607" r:id="rId806" display="https://barttorvik.com/team.php?team=St.+Francis+NY&amp;year=2021" xr:uid="{7D7A732D-CB69-4B6B-A655-084F7B3BA6CA}"/>
    <hyperlink ref="AB609" r:id="rId807" display="https://barttorvik.com/team.php?team=Tennessee+St.&amp;year=2021" xr:uid="{4A235064-8538-40B3-97B3-A3FC1FFA1E31}"/>
    <hyperlink ref="AB611" r:id="rId808" display="https://barttorvik.com/team.php?team=Robert+Morris&amp;year=2021" xr:uid="{AD5BA37E-34B6-4C15-BCD6-C236A857B76A}"/>
    <hyperlink ref="AC613" r:id="rId809" display="https://barttorvik.com/trank.php?&amp;begin=20201101&amp;end=20210315&amp;conlimit=All&amp;year=2021&amp;top=0&amp;venue=H&amp;type=All&amp;mingames=0&amp;quad=5&amp;rpi=" xr:uid="{B9E79A52-FA6D-4A3A-8101-C9D934C416E3}"/>
    <hyperlink ref="AB614" r:id="rId810" display="https://barttorvik.com/team.php?team=Boston+University&amp;year=2021" xr:uid="{554AEAD7-9D1C-4E70-A6B3-9081CA0E9EA6}"/>
    <hyperlink ref="AB616" r:id="rId811" display="https://barttorvik.com/team.php?team=Lamar&amp;year=2021" xr:uid="{70FEDBE3-88F5-4E0F-B04E-A009CA120B95}"/>
    <hyperlink ref="AB618" r:id="rId812" display="https://barttorvik.com/team.php?team=Kennesaw+St.&amp;year=2021" xr:uid="{0999E332-A702-4FDA-8EDD-64D74048ECCC}"/>
    <hyperlink ref="AB620" r:id="rId813" display="https://barttorvik.com/team.php?team=Northwestern+St.&amp;year=2021" xr:uid="{10F3A5FF-8CBE-48AC-B971-03299A0658E0}"/>
    <hyperlink ref="AB622" r:id="rId814" display="https://barttorvik.com/team.php?team=San+Jose+St.&amp;year=2021" xr:uid="{C9CC8B11-6FD3-4CA0-A501-10A84099E90F}"/>
    <hyperlink ref="AB624" r:id="rId815" display="https://barttorvik.com/team.php?team=Nebraska+Omaha&amp;year=2021" xr:uid="{59E06A8E-2934-4C28-AF7F-B06A43F93DBB}"/>
    <hyperlink ref="AB626" r:id="rId816" display="https://barttorvik.com/team.php?team=Central+Michigan&amp;year=2021" xr:uid="{A7DBEB3F-F51B-433F-A87D-6192F8802209}"/>
    <hyperlink ref="AB628" r:id="rId817" display="https://barttorvik.com/team.php?team=Texas+A%26M+Corpus+Chris&amp;year=2021" xr:uid="{EAA36CEC-75D9-427F-ABCB-16F757EDF7B3}"/>
    <hyperlink ref="AB630" r:id="rId818" display="https://barttorvik.com/team.php?team=Denver&amp;year=2021" xr:uid="{7A27A897-2C22-436B-A320-C9353B877826}"/>
    <hyperlink ref="AB632" r:id="rId819" display="https://barttorvik.com/team.php?team=Manhattan&amp;year=2021" xr:uid="{BE6784E4-EA01-4342-A354-3AAE243A5D20}"/>
    <hyperlink ref="AB634" r:id="rId820" display="https://barttorvik.com/team.php?team=USC+Upstate&amp;year=2021" xr:uid="{A68DA275-2F11-440D-8FF9-761D9FFEC292}"/>
    <hyperlink ref="AB636" r:id="rId821" display="https://barttorvik.com/team.php?team=Air+Force&amp;year=2021" xr:uid="{11A2F515-A4A4-4595-A8F8-1D5AB96B3C55}"/>
    <hyperlink ref="AB638" r:id="rId822" display="https://barttorvik.com/team.php?team=Maine&amp;year=2021" xr:uid="{A396C700-DC20-4D45-85A0-0FF17D7060CD}"/>
    <hyperlink ref="AB640" r:id="rId823" display="https://barttorvik.com/team.php?team=Utah+Tech&amp;year=2021" xr:uid="{1C443655-5BD3-4F1E-80D7-F3F347C01551}"/>
    <hyperlink ref="AB642" r:id="rId824" display="https://barttorvik.com/team.php?team=Rider&amp;year=2021" xr:uid="{063634C6-4284-4F02-A025-203CC1086286}"/>
    <hyperlink ref="AB644" r:id="rId825" display="https://barttorvik.com/team.php?team=Western+Illinois&amp;year=2021" xr:uid="{3D5B7EF5-02D0-4EAB-A209-2092C966A0CC}"/>
    <hyperlink ref="AB646" r:id="rId826" display="https://barttorvik.com/team.php?team=Cal+Poly&amp;year=2021" xr:uid="{D79AB206-9511-429A-8FC3-4FB4E916247D}"/>
    <hyperlink ref="AB648" r:id="rId827" display="https://barttorvik.com/team.php?team=Portland&amp;year=2021" xr:uid="{E3684FD9-1429-4BAC-BF2E-633CDA26F0C3}"/>
    <hyperlink ref="AB650" r:id="rId828" display="https://barttorvik.com/team.php?team=Grambling+St.&amp;year=2021" xr:uid="{4FE4F117-4D86-4D58-88E4-C72E7E2BE6FF}"/>
    <hyperlink ref="AB652" r:id="rId829" display="https://barttorvik.com/team.php?team=NJIT&amp;year=2021" xr:uid="{5EB90A5F-F166-4ABA-8989-4B6F60B84D08}"/>
    <hyperlink ref="AB654" r:id="rId830" display="https://barttorvik.com/team.php?team=Tennessee+Martin&amp;year=2021" xr:uid="{787DAC9B-2911-459B-BFA8-423F11CAB602}"/>
    <hyperlink ref="AB656" r:id="rId831" display="https://barttorvik.com/team.php?team=Hampton&amp;year=2021" xr:uid="{1F3C2CFD-8166-4D51-A563-D4FB29CAF1F0}"/>
    <hyperlink ref="AB658" r:id="rId832" display="https://barttorvik.com/team.php?team=North+Carolina+A%26T&amp;year=2021" xr:uid="{F9824115-95EA-485E-8DD6-6517636E238D}"/>
    <hyperlink ref="AB660" r:id="rId833" display="https://barttorvik.com/team.php?team=Southeastern+Louisiana&amp;year=2021" xr:uid="{BFA47332-6601-4258-BB43-3B2370023AB0}"/>
    <hyperlink ref="AB662" r:id="rId834" display="https://barttorvik.com/team.php?team=Alcorn+St.&amp;year=2021" xr:uid="{89FB67E5-5B7D-4368-B531-7FEF4D2E4CF6}"/>
    <hyperlink ref="AC664" r:id="rId835" display="https://barttorvik.com/trank.php?&amp;begin=20201101&amp;end=20210315&amp;conlimit=All&amp;year=2021&amp;top=0&amp;venue=H&amp;type=All&amp;mingames=0&amp;quad=5&amp;rpi=" xr:uid="{9770F18E-8939-4CF7-A467-FF9030C83221}"/>
    <hyperlink ref="AB665" r:id="rId836" display="https://barttorvik.com/team.php?team=Northern+Illinois&amp;year=2021" xr:uid="{1D50A62D-C8C5-4504-A891-40922756D6D4}"/>
    <hyperlink ref="AB667" r:id="rId837" display="https://barttorvik.com/team.php?team=Incarnate+Word&amp;year=2021" xr:uid="{9AF2898D-6BA4-4BB4-B736-2DF8543F177A}"/>
    <hyperlink ref="AB669" r:id="rId838" display="https://barttorvik.com/team.php?team=Arkansas+Pine+Bluff&amp;year=2021" xr:uid="{99E4D580-E518-4115-85F4-1EC1951F3894}"/>
    <hyperlink ref="AB671" r:id="rId839" display="https://barttorvik.com/team.php?team=SIU+Edwardsville&amp;year=2021" xr:uid="{0606C705-7A68-4B50-98F0-A3DDAB684F40}"/>
    <hyperlink ref="AB673" r:id="rId840" display="https://barttorvik.com/team.php?team=Central+Connecticut&amp;year=2021" xr:uid="{FA4251F5-7F26-4DCC-93C9-C9ADA8D6CBB8}"/>
    <hyperlink ref="AB675" r:id="rId841" display="https://barttorvik.com/team.php?team=Fordham&amp;year=2021" xr:uid="{A638E578-B6FC-43F2-96F4-C645D0D2EC67}"/>
    <hyperlink ref="AB677" r:id="rId842" display="https://barttorvik.com/team.php?team=McNeese+St.&amp;year=2021" xr:uid="{079F9660-2B16-4DD8-869B-9FF7B09FD44A}"/>
    <hyperlink ref="AB679" r:id="rId843" display="https://barttorvik.com/team.php?team=Delaware+St.&amp;year=2021" xr:uid="{4DA5E2AC-4A89-4CBC-8B09-06928EDE5615}"/>
    <hyperlink ref="AB681" r:id="rId844" display="https://barttorvik.com/team.php?team=Charleston+Southern&amp;year=2021" xr:uid="{9969D930-AF33-4995-A9E4-7E841A60ECA5}"/>
    <hyperlink ref="AB683" r:id="rId845" display="https://barttorvik.com/team.php?team=Lehigh&amp;year=2021" xr:uid="{24D95BF7-7FA5-49AB-B1B3-D4E9D3C4CF70}"/>
    <hyperlink ref="AB685" r:id="rId846" display="https://barttorvik.com/team.php?team=North+Carolina+Central&amp;year=2021" xr:uid="{1C3D729E-57BE-4F7C-A3C5-904477C21E3F}"/>
    <hyperlink ref="AB687" r:id="rId847" display="https://barttorvik.com/team.php?team=Northern+Arizona&amp;year=2021" xr:uid="{415218BE-6C9D-43ED-B696-11124C854661}"/>
    <hyperlink ref="AB689" r:id="rId848" display="https://barttorvik.com/team.php?team=Binghamton&amp;year=2021" xr:uid="{6026DF71-31BC-4A33-AA0B-DFA57DFADE09}"/>
    <hyperlink ref="AB691" r:id="rId849" display="https://barttorvik.com/team.php?team=Howard&amp;year=2021" xr:uid="{BDA05D7C-907F-4AF4-A2F1-EFB0EDB8994C}"/>
    <hyperlink ref="AB693" r:id="rId850" display="https://barttorvik.com/team.php?team=Idaho&amp;year=2021" xr:uid="{52C97E5A-2300-4933-8D74-C9681A1CB54F}"/>
    <hyperlink ref="AB695" r:id="rId851" display="https://barttorvik.com/team.php?team=Houston+Christian&amp;year=2021" xr:uid="{2557FDFD-00A0-468B-B119-56A6ADFE4555}"/>
    <hyperlink ref="AB697" r:id="rId852" display="https://barttorvik.com/team.php?team=South+Carolina+St.&amp;year=2021" xr:uid="{AFD93076-B610-4A58-9664-BB0BCA390377}"/>
    <hyperlink ref="AB699" r:id="rId853" display="https://barttorvik.com/team.php?team=Alabama+St.&amp;year=2021" xr:uid="{FD1D9910-42D6-4424-9D21-1810C026BA80}"/>
    <hyperlink ref="AB701" r:id="rId854" display="https://barttorvik.com/team.php?team=William+%26+Mary&amp;year=2021" xr:uid="{1F97B6AC-0163-4AB7-8CBB-306226848A20}"/>
    <hyperlink ref="AB703" r:id="rId855" display="https://barttorvik.com/team.php?team=Mississippi+Valley+St.&amp;year=2021" xr:uid="{3381C189-E482-4040-A9F9-1F4B602B630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9433-8657-4F25-855F-8B3BF8F6D8E4}">
  <dimension ref="A1:S699"/>
  <sheetViews>
    <sheetView workbookViewId="0"/>
  </sheetViews>
  <sheetFormatPr defaultRowHeight="15"/>
  <cols>
    <col min="2" max="2" width="22.7109375" bestFit="1" customWidth="1"/>
    <col min="4" max="4" width="22.7109375" bestFit="1" customWidth="1"/>
  </cols>
  <sheetData>
    <row r="1" spans="1:19">
      <c r="A1" t="s">
        <v>437</v>
      </c>
      <c r="B1" t="s">
        <v>35</v>
      </c>
      <c r="D1" t="s">
        <v>438</v>
      </c>
      <c r="E1" t="s">
        <v>439</v>
      </c>
      <c r="F1" t="s">
        <v>440</v>
      </c>
    </row>
    <row r="2" spans="1:19">
      <c r="A2" t="str">
        <f>IF(B2=D2,"","BAD")</f>
        <v/>
      </c>
      <c r="B2" s="3" t="s">
        <v>37</v>
      </c>
      <c r="D2" t="s">
        <v>37</v>
      </c>
      <c r="E2">
        <v>0.69689999999999996</v>
      </c>
      <c r="F2">
        <v>83</v>
      </c>
      <c r="N2" t="s">
        <v>37</v>
      </c>
      <c r="O2">
        <v>0.69689999999999996</v>
      </c>
      <c r="R2" s="12" t="s">
        <v>134</v>
      </c>
      <c r="S2" s="420">
        <v>0.98470000000000002</v>
      </c>
    </row>
    <row r="3" spans="1:19" ht="15.75" thickBot="1">
      <c r="A3" t="str">
        <f t="shared" ref="A3:A66" si="0">IF(B3=D3,"","BAD")</f>
        <v/>
      </c>
      <c r="B3" t="s">
        <v>38</v>
      </c>
      <c r="D3" t="s">
        <v>38</v>
      </c>
      <c r="E3">
        <v>0.15079999999999999</v>
      </c>
      <c r="F3">
        <v>294</v>
      </c>
      <c r="N3" t="s">
        <v>38</v>
      </c>
      <c r="O3">
        <v>0.15079999999999999</v>
      </c>
      <c r="R3" s="13" t="s">
        <v>384</v>
      </c>
      <c r="S3" s="421">
        <v>1</v>
      </c>
    </row>
    <row r="4" spans="1:19">
      <c r="A4" t="str">
        <f t="shared" si="0"/>
        <v/>
      </c>
      <c r="B4" t="s">
        <v>39</v>
      </c>
      <c r="D4" t="s">
        <v>39</v>
      </c>
      <c r="E4">
        <v>0.66659999999999997</v>
      </c>
      <c r="F4">
        <v>99</v>
      </c>
      <c r="N4" t="s">
        <v>39</v>
      </c>
      <c r="O4">
        <v>0.66659999999999997</v>
      </c>
      <c r="R4" s="12" t="s">
        <v>182</v>
      </c>
      <c r="S4" s="14">
        <v>0.98409999999999997</v>
      </c>
    </row>
    <row r="5" spans="1:19" ht="15.75" thickBot="1">
      <c r="A5" t="str">
        <f t="shared" si="0"/>
        <v/>
      </c>
      <c r="B5" t="s">
        <v>40</v>
      </c>
      <c r="D5" t="s">
        <v>40</v>
      </c>
      <c r="E5">
        <v>0.90569999999999995</v>
      </c>
      <c r="F5">
        <v>22</v>
      </c>
      <c r="N5" t="s">
        <v>40</v>
      </c>
      <c r="O5">
        <v>0.90569999999999995</v>
      </c>
      <c r="R5" s="13" t="s">
        <v>388</v>
      </c>
      <c r="S5" s="15">
        <v>2</v>
      </c>
    </row>
    <row r="6" spans="1:19">
      <c r="A6" t="str">
        <f t="shared" si="0"/>
        <v/>
      </c>
      <c r="B6" t="s">
        <v>41</v>
      </c>
      <c r="D6" t="s">
        <v>41</v>
      </c>
      <c r="E6">
        <v>3.6600000000000001E-2</v>
      </c>
      <c r="F6">
        <v>337</v>
      </c>
      <c r="N6" t="s">
        <v>41</v>
      </c>
      <c r="O6">
        <v>3.6600000000000001E-2</v>
      </c>
      <c r="R6" s="12" t="s">
        <v>69</v>
      </c>
      <c r="S6" s="16">
        <v>0.96919999999999995</v>
      </c>
    </row>
    <row r="7" spans="1:19" ht="15.75" thickBot="1">
      <c r="A7" t="str">
        <f t="shared" si="0"/>
        <v/>
      </c>
      <c r="B7" t="s">
        <v>42</v>
      </c>
      <c r="D7" t="s">
        <v>42</v>
      </c>
      <c r="E7">
        <v>2.75E-2</v>
      </c>
      <c r="F7">
        <v>340</v>
      </c>
      <c r="N7" t="s">
        <v>42</v>
      </c>
      <c r="O7">
        <v>2.75E-2</v>
      </c>
      <c r="R7" s="13" t="s">
        <v>392</v>
      </c>
      <c r="S7" s="17">
        <v>3</v>
      </c>
    </row>
    <row r="8" spans="1:19">
      <c r="A8" t="str">
        <f t="shared" si="0"/>
        <v/>
      </c>
      <c r="B8" t="s">
        <v>43</v>
      </c>
      <c r="D8" t="s">
        <v>43</v>
      </c>
      <c r="E8">
        <v>0.48039999999999999</v>
      </c>
      <c r="F8">
        <v>170</v>
      </c>
      <c r="N8" t="s">
        <v>43</v>
      </c>
      <c r="O8">
        <v>0.48039999999999999</v>
      </c>
      <c r="R8" s="12" t="s">
        <v>149</v>
      </c>
      <c r="S8" s="18">
        <v>0.96650000000000003</v>
      </c>
    </row>
    <row r="9" spans="1:19" ht="15.75" thickBot="1">
      <c r="A9" t="str">
        <f t="shared" si="0"/>
        <v/>
      </c>
      <c r="B9" t="s">
        <v>44</v>
      </c>
      <c r="D9" t="s">
        <v>44</v>
      </c>
      <c r="E9">
        <v>0.12909999999999999</v>
      </c>
      <c r="F9">
        <v>312</v>
      </c>
      <c r="N9" t="s">
        <v>44</v>
      </c>
      <c r="O9">
        <v>0.12909999999999999</v>
      </c>
      <c r="R9" s="13" t="s">
        <v>385</v>
      </c>
      <c r="S9" s="19">
        <v>4</v>
      </c>
    </row>
    <row r="10" spans="1:19">
      <c r="A10" t="str">
        <f t="shared" si="0"/>
        <v/>
      </c>
      <c r="B10" t="s">
        <v>45</v>
      </c>
      <c r="D10" t="s">
        <v>45</v>
      </c>
      <c r="E10">
        <v>0.1157</v>
      </c>
      <c r="F10">
        <v>316</v>
      </c>
      <c r="N10" t="s">
        <v>45</v>
      </c>
      <c r="O10">
        <v>0.1157</v>
      </c>
      <c r="R10" s="12" t="s">
        <v>156</v>
      </c>
      <c r="S10" s="20">
        <v>0.96430000000000005</v>
      </c>
    </row>
    <row r="11" spans="1:19" ht="15.75" thickBot="1">
      <c r="A11" t="str">
        <f t="shared" si="0"/>
        <v/>
      </c>
      <c r="B11" t="s">
        <v>46</v>
      </c>
      <c r="D11" t="s">
        <v>46</v>
      </c>
      <c r="E11">
        <v>0.37190000000000001</v>
      </c>
      <c r="F11">
        <v>207</v>
      </c>
      <c r="N11" t="s">
        <v>46</v>
      </c>
      <c r="O11">
        <v>0.37190000000000001</v>
      </c>
      <c r="R11" s="13" t="s">
        <v>386</v>
      </c>
      <c r="S11" s="21">
        <v>5</v>
      </c>
    </row>
    <row r="12" spans="1:19">
      <c r="A12" t="str">
        <f t="shared" si="0"/>
        <v/>
      </c>
      <c r="B12" t="s">
        <v>47</v>
      </c>
      <c r="D12" t="s">
        <v>47</v>
      </c>
      <c r="E12">
        <v>0.82550000000000001</v>
      </c>
      <c r="F12">
        <v>48</v>
      </c>
      <c r="N12" t="s">
        <v>47</v>
      </c>
      <c r="O12">
        <v>0.82550000000000001</v>
      </c>
      <c r="R12" s="12" t="s">
        <v>248</v>
      </c>
      <c r="S12" s="22">
        <v>0.94389999999999996</v>
      </c>
    </row>
    <row r="13" spans="1:19" ht="15.75" thickBot="1">
      <c r="A13" t="str">
        <f t="shared" si="0"/>
        <v/>
      </c>
      <c r="B13" t="s">
        <v>48</v>
      </c>
      <c r="D13" t="s">
        <v>48</v>
      </c>
      <c r="E13">
        <v>0.67849999999999999</v>
      </c>
      <c r="F13">
        <v>93</v>
      </c>
      <c r="N13" t="s">
        <v>48</v>
      </c>
      <c r="O13">
        <v>0.67849999999999999</v>
      </c>
      <c r="R13" s="13" t="s">
        <v>390</v>
      </c>
      <c r="S13" s="23">
        <v>6</v>
      </c>
    </row>
    <row r="14" spans="1:19">
      <c r="A14" t="str">
        <f t="shared" si="0"/>
        <v/>
      </c>
      <c r="B14" t="s">
        <v>49</v>
      </c>
      <c r="D14" t="s">
        <v>49</v>
      </c>
      <c r="E14">
        <v>0.90949999999999998</v>
      </c>
      <c r="F14">
        <v>21</v>
      </c>
      <c r="N14" t="s">
        <v>49</v>
      </c>
      <c r="O14">
        <v>0.90949999999999998</v>
      </c>
      <c r="R14" s="12" t="s">
        <v>247</v>
      </c>
      <c r="S14" s="24">
        <v>0.94230000000000003</v>
      </c>
    </row>
    <row r="15" spans="1:19" ht="15.75" thickBot="1">
      <c r="A15" t="str">
        <f t="shared" si="0"/>
        <v/>
      </c>
      <c r="B15" t="s">
        <v>50</v>
      </c>
      <c r="D15" t="s">
        <v>50</v>
      </c>
      <c r="E15">
        <v>7.0999999999999994E-2</v>
      </c>
      <c r="F15">
        <v>330</v>
      </c>
      <c r="N15" t="s">
        <v>50</v>
      </c>
      <c r="O15">
        <v>7.0999999999999994E-2</v>
      </c>
      <c r="R15" s="13" t="s">
        <v>420</v>
      </c>
      <c r="S15" s="25">
        <v>7</v>
      </c>
    </row>
    <row r="16" spans="1:19">
      <c r="A16" t="str">
        <f t="shared" si="0"/>
        <v/>
      </c>
      <c r="B16" t="s">
        <v>51</v>
      </c>
      <c r="D16" t="s">
        <v>51</v>
      </c>
      <c r="E16">
        <v>0.40920000000000001</v>
      </c>
      <c r="F16">
        <v>199</v>
      </c>
      <c r="N16" t="s">
        <v>51</v>
      </c>
      <c r="O16">
        <v>0.40920000000000001</v>
      </c>
      <c r="R16" s="12" t="s">
        <v>129</v>
      </c>
      <c r="S16" s="26">
        <v>0.93500000000000005</v>
      </c>
    </row>
    <row r="17" spans="1:19" ht="15.75" thickBot="1">
      <c r="A17" t="str">
        <f t="shared" si="0"/>
        <v/>
      </c>
      <c r="B17" t="s">
        <v>52</v>
      </c>
      <c r="D17" t="s">
        <v>52</v>
      </c>
      <c r="E17">
        <v>2.41E-2</v>
      </c>
      <c r="F17">
        <v>341</v>
      </c>
      <c r="N17" t="s">
        <v>52</v>
      </c>
      <c r="O17">
        <v>2.41E-2</v>
      </c>
      <c r="R17" s="13" t="s">
        <v>410</v>
      </c>
      <c r="S17" s="27">
        <v>8</v>
      </c>
    </row>
    <row r="18" spans="1:19">
      <c r="A18" t="str">
        <f t="shared" si="0"/>
        <v/>
      </c>
      <c r="B18" t="s">
        <v>53</v>
      </c>
      <c r="D18" t="s">
        <v>53</v>
      </c>
      <c r="E18">
        <v>0.66890000000000005</v>
      </c>
      <c r="F18">
        <v>95</v>
      </c>
      <c r="N18" t="s">
        <v>53</v>
      </c>
      <c r="O18">
        <v>0.66890000000000005</v>
      </c>
      <c r="R18" s="632" t="s">
        <v>105</v>
      </c>
      <c r="S18" s="28">
        <v>0.93340000000000001</v>
      </c>
    </row>
    <row r="19" spans="1:19" ht="15.75" thickBot="1">
      <c r="A19" t="str">
        <f t="shared" si="0"/>
        <v/>
      </c>
      <c r="B19" t="s">
        <v>54</v>
      </c>
      <c r="D19" t="s">
        <v>54</v>
      </c>
      <c r="E19">
        <v>0.43290000000000001</v>
      </c>
      <c r="F19">
        <v>186</v>
      </c>
      <c r="N19" t="s">
        <v>54</v>
      </c>
      <c r="O19">
        <v>0.43290000000000001</v>
      </c>
      <c r="R19" s="633"/>
      <c r="S19" s="29">
        <v>9</v>
      </c>
    </row>
    <row r="20" spans="1:19">
      <c r="A20" t="str">
        <f t="shared" si="0"/>
        <v/>
      </c>
      <c r="B20" t="s">
        <v>55</v>
      </c>
      <c r="D20" t="s">
        <v>55</v>
      </c>
      <c r="E20">
        <v>0.56469999999999998</v>
      </c>
      <c r="F20">
        <v>135</v>
      </c>
      <c r="N20" t="s">
        <v>55</v>
      </c>
      <c r="O20">
        <v>0.56469999999999998</v>
      </c>
      <c r="R20" s="12" t="s">
        <v>199</v>
      </c>
      <c r="S20" s="30">
        <v>0.9325</v>
      </c>
    </row>
    <row r="21" spans="1:19" ht="15.75" thickBot="1">
      <c r="A21" t="str">
        <f t="shared" si="0"/>
        <v/>
      </c>
      <c r="B21" s="412" t="s">
        <v>56</v>
      </c>
      <c r="D21" t="s">
        <v>56</v>
      </c>
      <c r="E21">
        <v>0.88859999999999995</v>
      </c>
      <c r="F21">
        <v>28</v>
      </c>
      <c r="N21" t="s">
        <v>56</v>
      </c>
      <c r="O21">
        <v>0.88859999999999995</v>
      </c>
      <c r="R21" s="13" t="s">
        <v>391</v>
      </c>
      <c r="S21" s="31">
        <v>10</v>
      </c>
    </row>
    <row r="22" spans="1:19">
      <c r="A22" t="str">
        <f t="shared" si="0"/>
        <v/>
      </c>
      <c r="B22" t="s">
        <v>57</v>
      </c>
      <c r="D22" t="s">
        <v>57</v>
      </c>
      <c r="E22">
        <v>0.62329999999999997</v>
      </c>
      <c r="F22">
        <v>116</v>
      </c>
      <c r="N22" t="s">
        <v>57</v>
      </c>
      <c r="O22">
        <v>0.62329999999999997</v>
      </c>
      <c r="R22" s="632" t="s">
        <v>194</v>
      </c>
      <c r="S22" s="32">
        <v>0.93230000000000002</v>
      </c>
    </row>
    <row r="23" spans="1:19" ht="15.75" thickBot="1">
      <c r="A23" t="str">
        <f t="shared" si="0"/>
        <v/>
      </c>
      <c r="B23" t="s">
        <v>58</v>
      </c>
      <c r="D23" t="s">
        <v>58</v>
      </c>
      <c r="E23">
        <v>0.60140000000000005</v>
      </c>
      <c r="F23">
        <v>125</v>
      </c>
      <c r="N23" t="s">
        <v>58</v>
      </c>
      <c r="O23">
        <v>0.60140000000000005</v>
      </c>
      <c r="R23" s="633"/>
      <c r="S23" s="33">
        <v>11</v>
      </c>
    </row>
    <row r="24" spans="1:19">
      <c r="A24" t="str">
        <f t="shared" si="0"/>
        <v/>
      </c>
      <c r="B24" t="s">
        <v>59</v>
      </c>
      <c r="D24" t="s">
        <v>59</v>
      </c>
      <c r="E24">
        <v>0.42730000000000001</v>
      </c>
      <c r="F24">
        <v>188</v>
      </c>
      <c r="N24" t="s">
        <v>59</v>
      </c>
      <c r="O24">
        <v>0.42730000000000001</v>
      </c>
      <c r="R24" s="12" t="s">
        <v>93</v>
      </c>
      <c r="S24" s="34">
        <v>0.92700000000000005</v>
      </c>
    </row>
    <row r="25" spans="1:19" ht="15.75" thickBot="1">
      <c r="A25" t="str">
        <f t="shared" si="0"/>
        <v/>
      </c>
      <c r="B25" t="s">
        <v>60</v>
      </c>
      <c r="D25" t="s">
        <v>60</v>
      </c>
      <c r="E25">
        <v>0.60109999999999997</v>
      </c>
      <c r="F25">
        <v>126</v>
      </c>
      <c r="N25" t="s">
        <v>60</v>
      </c>
      <c r="O25">
        <v>0.60109999999999997</v>
      </c>
      <c r="R25" s="13" t="s">
        <v>394</v>
      </c>
      <c r="S25" s="35">
        <v>12</v>
      </c>
    </row>
    <row r="26" spans="1:19">
      <c r="A26" t="str">
        <f t="shared" si="0"/>
        <v/>
      </c>
      <c r="B26" t="s">
        <v>61</v>
      </c>
      <c r="D26" t="s">
        <v>61</v>
      </c>
      <c r="E26">
        <v>0.30059999999999998</v>
      </c>
      <c r="F26">
        <v>242</v>
      </c>
      <c r="N26" t="s">
        <v>61</v>
      </c>
      <c r="O26">
        <v>0.30059999999999998</v>
      </c>
      <c r="R26" s="12" t="s">
        <v>304</v>
      </c>
      <c r="S26" s="36">
        <v>0.92579999999999996</v>
      </c>
    </row>
    <row r="27" spans="1:19" ht="15.75" thickBot="1">
      <c r="A27" t="str">
        <f t="shared" si="0"/>
        <v/>
      </c>
      <c r="B27" t="s">
        <v>62</v>
      </c>
      <c r="D27" t="s">
        <v>62</v>
      </c>
      <c r="E27">
        <v>0.41449999999999998</v>
      </c>
      <c r="F27">
        <v>195</v>
      </c>
      <c r="N27" t="s">
        <v>62</v>
      </c>
      <c r="O27">
        <v>0.41449999999999998</v>
      </c>
      <c r="R27" s="13" t="s">
        <v>400</v>
      </c>
      <c r="S27" s="37">
        <v>13</v>
      </c>
    </row>
    <row r="28" spans="1:19">
      <c r="A28" t="str">
        <f t="shared" si="0"/>
        <v/>
      </c>
      <c r="B28" t="s">
        <v>63</v>
      </c>
      <c r="D28" t="s">
        <v>63</v>
      </c>
      <c r="E28">
        <v>0.72340000000000004</v>
      </c>
      <c r="F28">
        <v>75</v>
      </c>
      <c r="N28" t="s">
        <v>63</v>
      </c>
      <c r="O28">
        <v>0.72340000000000004</v>
      </c>
      <c r="R28" s="12" t="s">
        <v>264</v>
      </c>
      <c r="S28" s="38">
        <v>0.92179999999999995</v>
      </c>
    </row>
    <row r="29" spans="1:19" ht="15.75" thickBot="1">
      <c r="A29" t="str">
        <f t="shared" si="0"/>
        <v/>
      </c>
      <c r="B29" t="s">
        <v>64</v>
      </c>
      <c r="D29" t="s">
        <v>64</v>
      </c>
      <c r="E29">
        <v>0.3211</v>
      </c>
      <c r="F29">
        <v>231</v>
      </c>
      <c r="N29" t="s">
        <v>64</v>
      </c>
      <c r="O29">
        <v>0.3211</v>
      </c>
      <c r="R29" s="13" t="s">
        <v>396</v>
      </c>
      <c r="S29" s="39">
        <v>14</v>
      </c>
    </row>
    <row r="30" spans="1:19">
      <c r="A30" t="str">
        <f t="shared" si="0"/>
        <v/>
      </c>
      <c r="B30" t="s">
        <v>65</v>
      </c>
      <c r="D30" t="s">
        <v>65</v>
      </c>
      <c r="E30">
        <v>0.45079999999999998</v>
      </c>
      <c r="F30">
        <v>180</v>
      </c>
      <c r="N30" t="s">
        <v>65</v>
      </c>
      <c r="O30">
        <v>0.45079999999999998</v>
      </c>
      <c r="R30" s="12" t="s">
        <v>163</v>
      </c>
      <c r="S30" s="40">
        <v>0.91769999999999996</v>
      </c>
    </row>
    <row r="31" spans="1:19" ht="15.75" thickBot="1">
      <c r="A31" t="str">
        <f t="shared" si="0"/>
        <v/>
      </c>
      <c r="B31" t="s">
        <v>66</v>
      </c>
      <c r="D31" t="s">
        <v>66</v>
      </c>
      <c r="E31">
        <v>0.1721</v>
      </c>
      <c r="F31">
        <v>284</v>
      </c>
      <c r="N31" t="s">
        <v>66</v>
      </c>
      <c r="O31">
        <v>0.1721</v>
      </c>
      <c r="R31" s="13" t="s">
        <v>398</v>
      </c>
      <c r="S31" s="41">
        <v>15</v>
      </c>
    </row>
    <row r="32" spans="1:19">
      <c r="A32" t="str">
        <f t="shared" si="0"/>
        <v/>
      </c>
      <c r="B32" t="s">
        <v>67</v>
      </c>
      <c r="D32" t="s">
        <v>67</v>
      </c>
      <c r="E32">
        <v>0.85489999999999999</v>
      </c>
      <c r="F32">
        <v>38</v>
      </c>
      <c r="N32" t="s">
        <v>67</v>
      </c>
      <c r="O32">
        <v>0.85489999999999999</v>
      </c>
      <c r="R32" s="12" t="s">
        <v>133</v>
      </c>
      <c r="S32" s="42">
        <v>0.91369999999999996</v>
      </c>
    </row>
    <row r="33" spans="1:19" ht="15.75" thickBot="1">
      <c r="A33" t="str">
        <f t="shared" si="0"/>
        <v/>
      </c>
      <c r="B33" t="s">
        <v>68</v>
      </c>
      <c r="D33" t="s">
        <v>68</v>
      </c>
      <c r="E33">
        <v>0.36749999999999999</v>
      </c>
      <c r="F33">
        <v>215</v>
      </c>
      <c r="N33" t="s">
        <v>68</v>
      </c>
      <c r="O33">
        <v>0.36749999999999999</v>
      </c>
      <c r="R33" s="13" t="s">
        <v>400</v>
      </c>
      <c r="S33" s="43">
        <v>16</v>
      </c>
    </row>
    <row r="34" spans="1:19">
      <c r="A34" t="str">
        <f t="shared" si="0"/>
        <v/>
      </c>
      <c r="B34" t="s">
        <v>69</v>
      </c>
      <c r="D34" t="s">
        <v>69</v>
      </c>
      <c r="E34">
        <v>0.96919999999999995</v>
      </c>
      <c r="F34">
        <v>3</v>
      </c>
      <c r="N34" t="s">
        <v>69</v>
      </c>
      <c r="O34">
        <v>0.96919999999999995</v>
      </c>
      <c r="R34" s="12" t="s">
        <v>283</v>
      </c>
      <c r="S34" s="44">
        <v>0.91269999999999996</v>
      </c>
    </row>
    <row r="35" spans="1:19" ht="15.75" thickBot="1">
      <c r="A35" t="str">
        <f t="shared" si="0"/>
        <v/>
      </c>
      <c r="B35" t="s">
        <v>70</v>
      </c>
      <c r="D35" t="s">
        <v>70</v>
      </c>
      <c r="E35">
        <v>0.36840000000000001</v>
      </c>
      <c r="F35">
        <v>214</v>
      </c>
      <c r="N35" t="s">
        <v>70</v>
      </c>
      <c r="O35">
        <v>0.36840000000000001</v>
      </c>
      <c r="R35" s="13" t="s">
        <v>392</v>
      </c>
      <c r="S35" s="45">
        <v>17</v>
      </c>
    </row>
    <row r="36" spans="1:19">
      <c r="A36" t="str">
        <f t="shared" si="0"/>
        <v/>
      </c>
      <c r="B36" t="s">
        <v>71</v>
      </c>
      <c r="D36" t="s">
        <v>71</v>
      </c>
      <c r="E36">
        <v>0.2344</v>
      </c>
      <c r="F36">
        <v>263</v>
      </c>
      <c r="N36" t="s">
        <v>71</v>
      </c>
      <c r="O36">
        <v>0.2344</v>
      </c>
      <c r="R36" s="632" t="s">
        <v>409</v>
      </c>
      <c r="S36" s="46">
        <v>0.91120000000000001</v>
      </c>
    </row>
    <row r="37" spans="1:19" ht="15.75" thickBot="1">
      <c r="A37" t="str">
        <f t="shared" si="0"/>
        <v/>
      </c>
      <c r="B37" t="s">
        <v>72</v>
      </c>
      <c r="D37" t="s">
        <v>72</v>
      </c>
      <c r="E37">
        <v>0.29770000000000002</v>
      </c>
      <c r="F37">
        <v>244</v>
      </c>
      <c r="N37" t="s">
        <v>72</v>
      </c>
      <c r="O37">
        <v>0.29770000000000002</v>
      </c>
      <c r="R37" s="633"/>
      <c r="S37" s="47">
        <v>18</v>
      </c>
    </row>
    <row r="38" spans="1:19">
      <c r="A38" t="str">
        <f t="shared" si="0"/>
        <v/>
      </c>
      <c r="B38" t="s">
        <v>73</v>
      </c>
      <c r="D38" t="s">
        <v>73</v>
      </c>
      <c r="E38">
        <v>0.14230000000000001</v>
      </c>
      <c r="F38">
        <v>300</v>
      </c>
      <c r="N38" t="s">
        <v>73</v>
      </c>
      <c r="O38">
        <v>0.14230000000000001</v>
      </c>
      <c r="R38" s="12" t="s">
        <v>144</v>
      </c>
      <c r="S38" s="48">
        <v>0.91100000000000003</v>
      </c>
    </row>
    <row r="39" spans="1:19" ht="15.75" thickBot="1">
      <c r="A39" t="str">
        <f t="shared" si="0"/>
        <v/>
      </c>
      <c r="B39" t="s">
        <v>74</v>
      </c>
      <c r="D39" t="s">
        <v>74</v>
      </c>
      <c r="E39">
        <v>9.7500000000000003E-2</v>
      </c>
      <c r="F39">
        <v>322</v>
      </c>
      <c r="N39" t="s">
        <v>74</v>
      </c>
      <c r="O39">
        <v>9.7500000000000003E-2</v>
      </c>
      <c r="R39" s="13" t="s">
        <v>389</v>
      </c>
      <c r="S39" s="49">
        <v>19</v>
      </c>
    </row>
    <row r="40" spans="1:19">
      <c r="A40" t="str">
        <f t="shared" si="0"/>
        <v/>
      </c>
      <c r="B40" t="s">
        <v>75</v>
      </c>
      <c r="D40" t="s">
        <v>75</v>
      </c>
      <c r="E40">
        <v>0.53839999999999999</v>
      </c>
      <c r="F40">
        <v>147</v>
      </c>
      <c r="N40" t="s">
        <v>75</v>
      </c>
      <c r="O40">
        <v>0.53839999999999999</v>
      </c>
      <c r="R40" s="12" t="s">
        <v>377</v>
      </c>
      <c r="S40" s="50">
        <v>0.91100000000000003</v>
      </c>
    </row>
    <row r="41" spans="1:19" ht="15.75" thickBot="1">
      <c r="A41" t="str">
        <f t="shared" si="0"/>
        <v/>
      </c>
      <c r="B41" t="s">
        <v>76</v>
      </c>
      <c r="D41" t="s">
        <v>76</v>
      </c>
      <c r="E41">
        <v>0.53269999999999995</v>
      </c>
      <c r="F41">
        <v>150</v>
      </c>
      <c r="N41" t="s">
        <v>76</v>
      </c>
      <c r="O41">
        <v>0.53269999999999995</v>
      </c>
      <c r="R41" s="13" t="s">
        <v>402</v>
      </c>
      <c r="S41" s="51">
        <v>20</v>
      </c>
    </row>
    <row r="42" spans="1:19">
      <c r="A42" t="str">
        <f t="shared" si="0"/>
        <v/>
      </c>
      <c r="B42" t="s">
        <v>77</v>
      </c>
      <c r="D42" t="s">
        <v>77</v>
      </c>
      <c r="E42">
        <v>0.31269999999999998</v>
      </c>
      <c r="F42">
        <v>236</v>
      </c>
      <c r="N42" t="s">
        <v>77</v>
      </c>
      <c r="O42">
        <v>0.31269999999999998</v>
      </c>
      <c r="R42" s="12" t="s">
        <v>49</v>
      </c>
      <c r="S42" s="52">
        <v>0.90949999999999998</v>
      </c>
    </row>
    <row r="43" spans="1:19" ht="15.75" thickBot="1">
      <c r="A43" t="str">
        <f t="shared" si="0"/>
        <v/>
      </c>
      <c r="B43" t="s">
        <v>78</v>
      </c>
      <c r="D43" t="s">
        <v>78</v>
      </c>
      <c r="E43">
        <v>3.8699999999999998E-2</v>
      </c>
      <c r="F43">
        <v>336</v>
      </c>
      <c r="N43" t="s">
        <v>78</v>
      </c>
      <c r="O43">
        <v>3.8699999999999998E-2</v>
      </c>
      <c r="R43" s="13" t="s">
        <v>413</v>
      </c>
      <c r="S43" s="53">
        <v>21</v>
      </c>
    </row>
    <row r="44" spans="1:19">
      <c r="A44" t="str">
        <f t="shared" si="0"/>
        <v/>
      </c>
      <c r="B44" t="s">
        <v>79</v>
      </c>
      <c r="D44" t="s">
        <v>79</v>
      </c>
      <c r="E44">
        <v>0.2145</v>
      </c>
      <c r="F44">
        <v>269</v>
      </c>
      <c r="N44" t="s">
        <v>79</v>
      </c>
      <c r="O44">
        <v>0.2145</v>
      </c>
      <c r="R44" s="12" t="s">
        <v>40</v>
      </c>
      <c r="S44" s="54">
        <v>0.90569999999999995</v>
      </c>
    </row>
    <row r="45" spans="1:19" ht="15.75" thickBot="1">
      <c r="A45" t="str">
        <f t="shared" si="0"/>
        <v/>
      </c>
      <c r="B45" t="s">
        <v>80</v>
      </c>
      <c r="D45" t="s">
        <v>80</v>
      </c>
      <c r="E45">
        <v>0.41110000000000002</v>
      </c>
      <c r="F45">
        <v>197</v>
      </c>
      <c r="N45" t="s">
        <v>80</v>
      </c>
      <c r="O45">
        <v>0.41110000000000002</v>
      </c>
      <c r="R45" s="13" t="s">
        <v>395</v>
      </c>
      <c r="S45" s="55">
        <v>22</v>
      </c>
    </row>
    <row r="46" spans="1:19">
      <c r="A46" t="str">
        <f t="shared" si="0"/>
        <v/>
      </c>
      <c r="B46" t="s">
        <v>81</v>
      </c>
      <c r="D46" t="s">
        <v>81</v>
      </c>
      <c r="E46">
        <v>0.23630000000000001</v>
      </c>
      <c r="F46">
        <v>260</v>
      </c>
      <c r="N46" t="s">
        <v>82</v>
      </c>
      <c r="O46">
        <v>0.30059999999999998</v>
      </c>
      <c r="R46" s="12" t="s">
        <v>369</v>
      </c>
      <c r="S46" s="56">
        <v>0.90180000000000005</v>
      </c>
    </row>
    <row r="47" spans="1:19" ht="15.75" thickBot="1">
      <c r="A47" t="str">
        <f t="shared" si="0"/>
        <v/>
      </c>
      <c r="B47" t="s">
        <v>82</v>
      </c>
      <c r="D47" t="s">
        <v>82</v>
      </c>
      <c r="E47">
        <v>0.30059999999999998</v>
      </c>
      <c r="F47">
        <v>243</v>
      </c>
      <c r="N47" t="s">
        <v>83</v>
      </c>
      <c r="O47">
        <v>0.10929999999999999</v>
      </c>
      <c r="R47" s="13" t="s">
        <v>398</v>
      </c>
      <c r="S47" s="57">
        <v>23</v>
      </c>
    </row>
    <row r="48" spans="1:19">
      <c r="A48" t="str">
        <f t="shared" si="0"/>
        <v/>
      </c>
      <c r="B48" t="s">
        <v>83</v>
      </c>
      <c r="D48" t="s">
        <v>83</v>
      </c>
      <c r="E48">
        <v>0.10929999999999999</v>
      </c>
      <c r="F48">
        <v>318</v>
      </c>
      <c r="N48" t="s">
        <v>84</v>
      </c>
      <c r="O48">
        <v>0.72</v>
      </c>
      <c r="R48" s="12" t="s">
        <v>316</v>
      </c>
      <c r="S48" s="58">
        <v>0.89949999999999997</v>
      </c>
    </row>
    <row r="49" spans="1:19" ht="15.75" thickBot="1">
      <c r="A49" t="str">
        <f t="shared" si="0"/>
        <v/>
      </c>
      <c r="B49" t="s">
        <v>84</v>
      </c>
      <c r="D49" t="s">
        <v>84</v>
      </c>
      <c r="E49">
        <v>0.72</v>
      </c>
      <c r="F49">
        <v>76</v>
      </c>
      <c r="N49" t="s">
        <v>86</v>
      </c>
      <c r="O49">
        <v>0.62460000000000004</v>
      </c>
      <c r="R49" s="13" t="s">
        <v>397</v>
      </c>
      <c r="S49" s="59">
        <v>24</v>
      </c>
    </row>
    <row r="50" spans="1:19">
      <c r="A50" t="str">
        <f t="shared" si="0"/>
        <v>BAD</v>
      </c>
      <c r="B50" t="s">
        <v>85</v>
      </c>
      <c r="D50" t="s">
        <v>441</v>
      </c>
      <c r="E50">
        <v>0</v>
      </c>
      <c r="F50">
        <v>344</v>
      </c>
      <c r="N50" t="s">
        <v>87</v>
      </c>
      <c r="O50">
        <v>0.78049999999999997</v>
      </c>
      <c r="R50" s="12" t="s">
        <v>91</v>
      </c>
      <c r="S50" s="60">
        <v>0.89659999999999995</v>
      </c>
    </row>
    <row r="51" spans="1:19" ht="15.75" thickBot="1">
      <c r="A51" t="str">
        <f t="shared" si="0"/>
        <v/>
      </c>
      <c r="B51" t="s">
        <v>86</v>
      </c>
      <c r="D51" t="s">
        <v>86</v>
      </c>
      <c r="E51">
        <v>0.62460000000000004</v>
      </c>
      <c r="F51">
        <v>115</v>
      </c>
      <c r="N51" t="s">
        <v>88</v>
      </c>
      <c r="O51">
        <v>0.51870000000000005</v>
      </c>
      <c r="R51" s="13" t="s">
        <v>399</v>
      </c>
      <c r="S51" s="61">
        <v>25</v>
      </c>
    </row>
    <row r="52" spans="1:19" ht="15.75" thickBot="1">
      <c r="A52" t="str">
        <f t="shared" si="0"/>
        <v/>
      </c>
      <c r="B52" t="s">
        <v>87</v>
      </c>
      <c r="D52" t="s">
        <v>87</v>
      </c>
      <c r="E52">
        <v>0.78049999999999997</v>
      </c>
      <c r="F52">
        <v>60</v>
      </c>
      <c r="N52" t="s">
        <v>89</v>
      </c>
      <c r="O52">
        <v>0.42870000000000003</v>
      </c>
      <c r="R52" s="10" t="s">
        <v>23</v>
      </c>
      <c r="S52" s="11" t="s">
        <v>383</v>
      </c>
    </row>
    <row r="53" spans="1:19">
      <c r="A53" t="str">
        <f t="shared" si="0"/>
        <v/>
      </c>
      <c r="B53" t="s">
        <v>88</v>
      </c>
      <c r="D53" t="s">
        <v>88</v>
      </c>
      <c r="E53">
        <v>0.51870000000000005</v>
      </c>
      <c r="F53">
        <v>158</v>
      </c>
      <c r="N53" t="s">
        <v>90</v>
      </c>
      <c r="O53">
        <v>0.80110000000000003</v>
      </c>
      <c r="R53" s="12" t="s">
        <v>320</v>
      </c>
      <c r="S53" s="62">
        <v>0.89480000000000004</v>
      </c>
    </row>
    <row r="54" spans="1:19" ht="15.75" thickBot="1">
      <c r="A54" t="str">
        <f t="shared" si="0"/>
        <v/>
      </c>
      <c r="B54" t="s">
        <v>89</v>
      </c>
      <c r="D54" t="s">
        <v>89</v>
      </c>
      <c r="E54">
        <v>0.42870000000000003</v>
      </c>
      <c r="F54">
        <v>187</v>
      </c>
      <c r="N54" t="s">
        <v>431</v>
      </c>
      <c r="O54">
        <v>0.23630000000000001</v>
      </c>
      <c r="R54" s="13" t="s">
        <v>393</v>
      </c>
      <c r="S54" s="63">
        <v>26</v>
      </c>
    </row>
    <row r="55" spans="1:19">
      <c r="A55" t="str">
        <f t="shared" si="0"/>
        <v/>
      </c>
      <c r="B55" t="s">
        <v>90</v>
      </c>
      <c r="D55" t="s">
        <v>90</v>
      </c>
      <c r="E55">
        <v>0.80110000000000003</v>
      </c>
      <c r="F55">
        <v>54</v>
      </c>
      <c r="N55" t="s">
        <v>91</v>
      </c>
      <c r="O55">
        <v>0.89659999999999995</v>
      </c>
      <c r="R55" s="12" t="s">
        <v>253</v>
      </c>
      <c r="S55" s="64">
        <v>0.89239999999999997</v>
      </c>
    </row>
    <row r="56" spans="1:19" ht="15.75" thickBot="1">
      <c r="A56" t="str">
        <f t="shared" si="0"/>
        <v/>
      </c>
      <c r="B56" t="s">
        <v>91</v>
      </c>
      <c r="D56" t="s">
        <v>91</v>
      </c>
      <c r="E56">
        <v>0.89659999999999995</v>
      </c>
      <c r="F56">
        <v>25</v>
      </c>
      <c r="N56" t="s">
        <v>92</v>
      </c>
      <c r="O56">
        <v>0.72489999999999999</v>
      </c>
      <c r="R56" s="13" t="s">
        <v>406</v>
      </c>
      <c r="S56" s="65">
        <v>27</v>
      </c>
    </row>
    <row r="57" spans="1:19">
      <c r="A57" t="str">
        <f t="shared" si="0"/>
        <v/>
      </c>
      <c r="B57" t="s">
        <v>92</v>
      </c>
      <c r="D57" t="s">
        <v>92</v>
      </c>
      <c r="E57">
        <v>0.72489999999999999</v>
      </c>
      <c r="F57">
        <v>72</v>
      </c>
      <c r="N57" t="s">
        <v>93</v>
      </c>
      <c r="O57">
        <v>0.92700000000000005</v>
      </c>
      <c r="R57" s="12" t="s">
        <v>56</v>
      </c>
      <c r="S57" s="66">
        <v>0.88859999999999995</v>
      </c>
    </row>
    <row r="58" spans="1:19" ht="15.75" thickBot="1">
      <c r="A58" t="str">
        <f t="shared" si="0"/>
        <v/>
      </c>
      <c r="B58" t="s">
        <v>93</v>
      </c>
      <c r="D58" t="s">
        <v>93</v>
      </c>
      <c r="E58">
        <v>0.92700000000000005</v>
      </c>
      <c r="F58">
        <v>12</v>
      </c>
      <c r="N58" t="s">
        <v>94</v>
      </c>
      <c r="O58">
        <v>0.36919999999999997</v>
      </c>
      <c r="R58" s="13" t="s">
        <v>387</v>
      </c>
      <c r="S58" s="67">
        <v>28</v>
      </c>
    </row>
    <row r="59" spans="1:19">
      <c r="A59" t="str">
        <f t="shared" si="0"/>
        <v/>
      </c>
      <c r="B59" t="s">
        <v>94</v>
      </c>
      <c r="D59" t="s">
        <v>94</v>
      </c>
      <c r="E59">
        <v>0.36919999999999997</v>
      </c>
      <c r="F59">
        <v>210</v>
      </c>
      <c r="N59" t="s">
        <v>95</v>
      </c>
      <c r="O59">
        <v>0.85570000000000002</v>
      </c>
      <c r="R59" s="12" t="s">
        <v>191</v>
      </c>
      <c r="S59" s="68">
        <v>0.88619999999999999</v>
      </c>
    </row>
    <row r="60" spans="1:19" ht="15.75" thickBot="1">
      <c r="A60" t="str">
        <f t="shared" si="0"/>
        <v/>
      </c>
      <c r="B60" t="s">
        <v>95</v>
      </c>
      <c r="D60" t="s">
        <v>95</v>
      </c>
      <c r="E60">
        <v>0.85570000000000002</v>
      </c>
      <c r="F60">
        <v>37</v>
      </c>
      <c r="N60" t="s">
        <v>96</v>
      </c>
      <c r="O60">
        <v>0.84740000000000004</v>
      </c>
      <c r="R60" s="13" t="s">
        <v>416</v>
      </c>
      <c r="S60" s="69">
        <v>29</v>
      </c>
    </row>
    <row r="61" spans="1:19">
      <c r="A61" t="str">
        <f t="shared" si="0"/>
        <v/>
      </c>
      <c r="B61" t="s">
        <v>96</v>
      </c>
      <c r="D61" t="s">
        <v>96</v>
      </c>
      <c r="E61">
        <v>0.84740000000000004</v>
      </c>
      <c r="F61">
        <v>43</v>
      </c>
      <c r="N61" t="s">
        <v>97</v>
      </c>
      <c r="O61">
        <v>0.53710000000000002</v>
      </c>
      <c r="R61" s="12" t="s">
        <v>361</v>
      </c>
      <c r="S61" s="70">
        <v>0.88100000000000001</v>
      </c>
    </row>
    <row r="62" spans="1:19" ht="15.75" thickBot="1">
      <c r="A62" t="str">
        <f t="shared" si="0"/>
        <v/>
      </c>
      <c r="B62" t="s">
        <v>97</v>
      </c>
      <c r="D62" t="s">
        <v>97</v>
      </c>
      <c r="E62">
        <v>0.53710000000000002</v>
      </c>
      <c r="F62">
        <v>148</v>
      </c>
      <c r="N62" t="s">
        <v>98</v>
      </c>
      <c r="O62">
        <v>0.31169999999999998</v>
      </c>
      <c r="R62" s="13" t="s">
        <v>396</v>
      </c>
      <c r="S62" s="71">
        <v>30</v>
      </c>
    </row>
    <row r="63" spans="1:19">
      <c r="A63" t="str">
        <f t="shared" si="0"/>
        <v/>
      </c>
      <c r="B63" t="s">
        <v>98</v>
      </c>
      <c r="D63" t="s">
        <v>98</v>
      </c>
      <c r="E63">
        <v>0.31169999999999998</v>
      </c>
      <c r="F63">
        <v>237</v>
      </c>
      <c r="N63" t="s">
        <v>99</v>
      </c>
      <c r="O63">
        <v>4.4900000000000002E-2</v>
      </c>
      <c r="R63" s="12" t="s">
        <v>136</v>
      </c>
      <c r="S63" s="72">
        <v>0.87350000000000005</v>
      </c>
    </row>
    <row r="64" spans="1:19" ht="15.75" thickBot="1">
      <c r="A64" t="str">
        <f t="shared" si="0"/>
        <v/>
      </c>
      <c r="B64" t="s">
        <v>99</v>
      </c>
      <c r="D64" t="s">
        <v>99</v>
      </c>
      <c r="E64">
        <v>4.4900000000000002E-2</v>
      </c>
      <c r="F64">
        <v>335</v>
      </c>
      <c r="N64" t="s">
        <v>100</v>
      </c>
      <c r="O64">
        <v>0.12509999999999999</v>
      </c>
      <c r="R64" s="13" t="s">
        <v>422</v>
      </c>
      <c r="S64" s="73">
        <v>31</v>
      </c>
    </row>
    <row r="65" spans="1:19">
      <c r="A65" t="str">
        <f t="shared" si="0"/>
        <v/>
      </c>
      <c r="B65" t="s">
        <v>100</v>
      </c>
      <c r="D65" t="s">
        <v>100</v>
      </c>
      <c r="E65">
        <v>0.12509999999999999</v>
      </c>
      <c r="F65">
        <v>314</v>
      </c>
      <c r="N65" t="s">
        <v>101</v>
      </c>
      <c r="O65">
        <v>0.61980000000000002</v>
      </c>
      <c r="R65" s="632" t="s">
        <v>167</v>
      </c>
      <c r="S65" s="74">
        <v>0.87170000000000003</v>
      </c>
    </row>
    <row r="66" spans="1:19" ht="15.75" thickBot="1">
      <c r="A66" t="str">
        <f t="shared" si="0"/>
        <v/>
      </c>
      <c r="B66" t="s">
        <v>101</v>
      </c>
      <c r="D66" t="s">
        <v>101</v>
      </c>
      <c r="E66">
        <v>0.61980000000000002</v>
      </c>
      <c r="F66">
        <v>118</v>
      </c>
      <c r="N66" t="s">
        <v>102</v>
      </c>
      <c r="O66">
        <v>0.54359999999999997</v>
      </c>
      <c r="R66" s="633"/>
      <c r="S66" s="75">
        <v>32</v>
      </c>
    </row>
    <row r="67" spans="1:19">
      <c r="A67" t="str">
        <f t="shared" ref="A67:A130" si="1">IF(B67=D67,"","BAD")</f>
        <v/>
      </c>
      <c r="B67" t="s">
        <v>102</v>
      </c>
      <c r="D67" t="s">
        <v>102</v>
      </c>
      <c r="E67">
        <v>0.54359999999999997</v>
      </c>
      <c r="F67">
        <v>144</v>
      </c>
      <c r="N67" t="s">
        <v>103</v>
      </c>
      <c r="O67">
        <v>0.54779999999999995</v>
      </c>
      <c r="R67" s="12" t="s">
        <v>250</v>
      </c>
      <c r="S67" s="76">
        <v>0.86909999999999998</v>
      </c>
    </row>
    <row r="68" spans="1:19" ht="15.75" thickBot="1">
      <c r="A68" t="str">
        <f t="shared" si="1"/>
        <v/>
      </c>
      <c r="B68" t="s">
        <v>103</v>
      </c>
      <c r="D68" t="s">
        <v>103</v>
      </c>
      <c r="E68">
        <v>0.54779999999999995</v>
      </c>
      <c r="F68">
        <v>142</v>
      </c>
      <c r="N68" t="s">
        <v>104</v>
      </c>
      <c r="O68">
        <v>0.6099</v>
      </c>
      <c r="R68" s="13" t="s">
        <v>404</v>
      </c>
      <c r="S68" s="77">
        <v>33</v>
      </c>
    </row>
    <row r="69" spans="1:19">
      <c r="A69" t="str">
        <f t="shared" si="1"/>
        <v/>
      </c>
      <c r="B69" t="s">
        <v>104</v>
      </c>
      <c r="D69" t="s">
        <v>104</v>
      </c>
      <c r="E69">
        <v>0.6099</v>
      </c>
      <c r="F69">
        <v>119</v>
      </c>
      <c r="N69" t="s">
        <v>105</v>
      </c>
      <c r="O69">
        <v>0.93340000000000001</v>
      </c>
      <c r="R69" s="12" t="s">
        <v>122</v>
      </c>
      <c r="S69" s="78">
        <v>0.86799999999999999</v>
      </c>
    </row>
    <row r="70" spans="1:19" ht="15.75" thickBot="1">
      <c r="A70" t="str">
        <f t="shared" si="1"/>
        <v/>
      </c>
      <c r="B70" t="s">
        <v>105</v>
      </c>
      <c r="D70" t="s">
        <v>105</v>
      </c>
      <c r="E70">
        <v>0.93340000000000001</v>
      </c>
      <c r="F70">
        <v>9</v>
      </c>
      <c r="N70" t="s">
        <v>106</v>
      </c>
      <c r="O70">
        <v>0.36420000000000002</v>
      </c>
      <c r="R70" s="13" t="s">
        <v>405</v>
      </c>
      <c r="S70" s="79">
        <v>34</v>
      </c>
    </row>
    <row r="71" spans="1:19">
      <c r="A71" t="str">
        <f t="shared" si="1"/>
        <v/>
      </c>
      <c r="B71" t="s">
        <v>106</v>
      </c>
      <c r="D71" t="s">
        <v>106</v>
      </c>
      <c r="E71">
        <v>0.36420000000000002</v>
      </c>
      <c r="F71">
        <v>217</v>
      </c>
      <c r="N71" t="s">
        <v>107</v>
      </c>
      <c r="O71">
        <v>0.50119999999999998</v>
      </c>
      <c r="R71" s="12" t="s">
        <v>230</v>
      </c>
      <c r="S71" s="80">
        <v>0.86670000000000003</v>
      </c>
    </row>
    <row r="72" spans="1:19" ht="15.75" thickBot="1">
      <c r="A72" t="str">
        <f t="shared" si="1"/>
        <v/>
      </c>
      <c r="B72" t="s">
        <v>107</v>
      </c>
      <c r="D72" t="s">
        <v>107</v>
      </c>
      <c r="E72">
        <v>0.50119999999999998</v>
      </c>
      <c r="F72">
        <v>164</v>
      </c>
      <c r="N72" t="s">
        <v>108</v>
      </c>
      <c r="O72">
        <v>0.47710000000000002</v>
      </c>
      <c r="R72" s="13" t="s">
        <v>412</v>
      </c>
      <c r="S72" s="81">
        <v>35</v>
      </c>
    </row>
    <row r="73" spans="1:19">
      <c r="A73" t="str">
        <f t="shared" si="1"/>
        <v/>
      </c>
      <c r="B73" t="s">
        <v>108</v>
      </c>
      <c r="D73" t="s">
        <v>108</v>
      </c>
      <c r="E73">
        <v>0.47710000000000002</v>
      </c>
      <c r="F73">
        <v>172</v>
      </c>
      <c r="N73" t="s">
        <v>109</v>
      </c>
      <c r="O73">
        <v>0.28110000000000002</v>
      </c>
      <c r="R73" s="632" t="s">
        <v>204</v>
      </c>
      <c r="S73" s="84">
        <v>0.86650000000000005</v>
      </c>
    </row>
    <row r="74" spans="1:19" ht="15.75" thickBot="1">
      <c r="A74" t="str">
        <f t="shared" si="1"/>
        <v/>
      </c>
      <c r="B74" t="s">
        <v>109</v>
      </c>
      <c r="D74" t="s">
        <v>109</v>
      </c>
      <c r="E74">
        <v>0.28110000000000002</v>
      </c>
      <c r="F74">
        <v>250</v>
      </c>
      <c r="N74" t="s">
        <v>110</v>
      </c>
      <c r="O74">
        <v>0.47039999999999998</v>
      </c>
      <c r="R74" s="633"/>
      <c r="S74" s="85">
        <v>36</v>
      </c>
    </row>
    <row r="75" spans="1:19">
      <c r="A75" t="str">
        <f t="shared" si="1"/>
        <v/>
      </c>
      <c r="B75" t="s">
        <v>110</v>
      </c>
      <c r="D75" t="s">
        <v>110</v>
      </c>
      <c r="E75">
        <v>0.47039999999999998</v>
      </c>
      <c r="F75">
        <v>174</v>
      </c>
      <c r="N75" t="s">
        <v>111</v>
      </c>
      <c r="O75">
        <v>0.16819999999999999</v>
      </c>
      <c r="R75" s="12" t="s">
        <v>95</v>
      </c>
      <c r="S75" s="86">
        <v>0.85570000000000002</v>
      </c>
    </row>
    <row r="76" spans="1:19" ht="15.75" thickBot="1">
      <c r="A76" t="str">
        <f t="shared" si="1"/>
        <v/>
      </c>
      <c r="B76" t="s">
        <v>111</v>
      </c>
      <c r="D76" t="s">
        <v>111</v>
      </c>
      <c r="E76">
        <v>0.16819999999999999</v>
      </c>
      <c r="F76">
        <v>285</v>
      </c>
      <c r="N76" t="s">
        <v>112</v>
      </c>
      <c r="O76">
        <v>0.84130000000000005</v>
      </c>
      <c r="R76" s="13" t="s">
        <v>407</v>
      </c>
      <c r="S76" s="87">
        <v>37</v>
      </c>
    </row>
    <row r="77" spans="1:19">
      <c r="A77" t="str">
        <f t="shared" si="1"/>
        <v/>
      </c>
      <c r="B77" t="s">
        <v>112</v>
      </c>
      <c r="D77" t="s">
        <v>112</v>
      </c>
      <c r="E77">
        <v>0.84130000000000005</v>
      </c>
      <c r="F77">
        <v>47</v>
      </c>
      <c r="N77" t="s">
        <v>113</v>
      </c>
      <c r="O77">
        <v>0.50900000000000001</v>
      </c>
      <c r="R77" s="632" t="s">
        <v>67</v>
      </c>
      <c r="S77" s="88">
        <v>0.85489999999999999</v>
      </c>
    </row>
    <row r="78" spans="1:19" ht="15.75" thickBot="1">
      <c r="A78" t="str">
        <f t="shared" si="1"/>
        <v/>
      </c>
      <c r="B78" t="s">
        <v>113</v>
      </c>
      <c r="D78" t="s">
        <v>113</v>
      </c>
      <c r="E78">
        <v>0.50900000000000001</v>
      </c>
      <c r="F78">
        <v>161</v>
      </c>
      <c r="N78" t="s">
        <v>114</v>
      </c>
      <c r="O78">
        <v>0.37519999999999998</v>
      </c>
      <c r="R78" s="633"/>
      <c r="S78" s="89">
        <v>38</v>
      </c>
    </row>
    <row r="79" spans="1:19">
      <c r="A79" t="str">
        <f t="shared" si="1"/>
        <v/>
      </c>
      <c r="B79" t="s">
        <v>114</v>
      </c>
      <c r="D79" t="s">
        <v>114</v>
      </c>
      <c r="E79">
        <v>0.37519999999999998</v>
      </c>
      <c r="F79">
        <v>206</v>
      </c>
      <c r="N79" t="s">
        <v>115</v>
      </c>
      <c r="O79">
        <v>0.32479999999999998</v>
      </c>
      <c r="R79" s="12" t="s">
        <v>185</v>
      </c>
      <c r="S79" s="90">
        <v>0.85399999999999998</v>
      </c>
    </row>
    <row r="80" spans="1:19" ht="15.75" thickBot="1">
      <c r="A80" t="str">
        <f t="shared" si="1"/>
        <v/>
      </c>
      <c r="B80" t="s">
        <v>115</v>
      </c>
      <c r="D80" t="s">
        <v>115</v>
      </c>
      <c r="E80">
        <v>0.32479999999999998</v>
      </c>
      <c r="F80">
        <v>229</v>
      </c>
      <c r="N80" t="s">
        <v>116</v>
      </c>
      <c r="O80">
        <v>0.44009999999999999</v>
      </c>
      <c r="R80" s="13" t="s">
        <v>415</v>
      </c>
      <c r="S80" s="91">
        <v>39</v>
      </c>
    </row>
    <row r="81" spans="1:19">
      <c r="A81" t="str">
        <f t="shared" si="1"/>
        <v/>
      </c>
      <c r="B81" t="s">
        <v>116</v>
      </c>
      <c r="D81" t="s">
        <v>116</v>
      </c>
      <c r="E81">
        <v>0.44009999999999999</v>
      </c>
      <c r="F81">
        <v>184</v>
      </c>
      <c r="N81" t="s">
        <v>117</v>
      </c>
      <c r="O81">
        <v>0.18229999999999999</v>
      </c>
      <c r="R81" s="12" t="s">
        <v>236</v>
      </c>
      <c r="S81" s="92">
        <v>0.85140000000000005</v>
      </c>
    </row>
    <row r="82" spans="1:19" ht="15.75" thickBot="1">
      <c r="A82" t="str">
        <f t="shared" si="1"/>
        <v/>
      </c>
      <c r="B82" t="s">
        <v>117</v>
      </c>
      <c r="D82" t="s">
        <v>117</v>
      </c>
      <c r="E82">
        <v>0.18229999999999999</v>
      </c>
      <c r="F82">
        <v>277</v>
      </c>
      <c r="N82" t="s">
        <v>118</v>
      </c>
      <c r="O82">
        <v>0.84830000000000005</v>
      </c>
      <c r="R82" s="13" t="s">
        <v>420</v>
      </c>
      <c r="S82" s="93">
        <v>40</v>
      </c>
    </row>
    <row r="83" spans="1:19">
      <c r="A83" t="str">
        <f t="shared" si="1"/>
        <v/>
      </c>
      <c r="B83" t="s">
        <v>118</v>
      </c>
      <c r="D83" t="s">
        <v>118</v>
      </c>
      <c r="E83">
        <v>0.84830000000000005</v>
      </c>
      <c r="F83">
        <v>42</v>
      </c>
      <c r="N83" t="s">
        <v>119</v>
      </c>
      <c r="O83">
        <v>0.1331</v>
      </c>
      <c r="R83" s="12" t="s">
        <v>347</v>
      </c>
      <c r="S83" s="94">
        <v>0.84899999999999998</v>
      </c>
    </row>
    <row r="84" spans="1:19" ht="15.75" thickBot="1">
      <c r="A84" t="str">
        <f t="shared" si="1"/>
        <v/>
      </c>
      <c r="B84" t="s">
        <v>119</v>
      </c>
      <c r="D84" t="s">
        <v>119</v>
      </c>
      <c r="E84">
        <v>0.1331</v>
      </c>
      <c r="F84">
        <v>310</v>
      </c>
      <c r="N84" t="s">
        <v>120</v>
      </c>
      <c r="O84">
        <v>0.56679999999999997</v>
      </c>
      <c r="R84" s="13" t="s">
        <v>401</v>
      </c>
      <c r="S84" s="95">
        <v>41</v>
      </c>
    </row>
    <row r="85" spans="1:19">
      <c r="A85" t="str">
        <f t="shared" si="1"/>
        <v/>
      </c>
      <c r="B85" t="s">
        <v>120</v>
      </c>
      <c r="D85" t="s">
        <v>120</v>
      </c>
      <c r="E85">
        <v>0.56679999999999997</v>
      </c>
      <c r="F85">
        <v>132</v>
      </c>
      <c r="N85" t="s">
        <v>121</v>
      </c>
      <c r="O85">
        <v>8.0600000000000005E-2</v>
      </c>
      <c r="R85" s="12" t="s">
        <v>118</v>
      </c>
      <c r="S85" s="96">
        <v>0.84830000000000005</v>
      </c>
    </row>
    <row r="86" spans="1:19" ht="15.75" thickBot="1">
      <c r="A86" t="str">
        <f t="shared" si="1"/>
        <v/>
      </c>
      <c r="B86" t="s">
        <v>121</v>
      </c>
      <c r="D86" t="s">
        <v>121</v>
      </c>
      <c r="E86">
        <v>8.0600000000000005E-2</v>
      </c>
      <c r="F86">
        <v>325</v>
      </c>
      <c r="N86" t="s">
        <v>122</v>
      </c>
      <c r="O86">
        <v>0.86799999999999999</v>
      </c>
      <c r="R86" s="13" t="s">
        <v>411</v>
      </c>
      <c r="S86" s="97">
        <v>42</v>
      </c>
    </row>
    <row r="87" spans="1:19">
      <c r="A87" t="str">
        <f t="shared" si="1"/>
        <v/>
      </c>
      <c r="B87" t="s">
        <v>122</v>
      </c>
      <c r="D87" t="s">
        <v>122</v>
      </c>
      <c r="E87">
        <v>0.86799999999999999</v>
      </c>
      <c r="F87">
        <v>34</v>
      </c>
      <c r="N87" t="s">
        <v>123</v>
      </c>
      <c r="O87">
        <v>0.1188</v>
      </c>
      <c r="R87" s="632" t="s">
        <v>96</v>
      </c>
      <c r="S87" s="98">
        <v>0.84740000000000004</v>
      </c>
    </row>
    <row r="88" spans="1:19" ht="15.75" thickBot="1">
      <c r="A88" t="str">
        <f t="shared" si="1"/>
        <v/>
      </c>
      <c r="B88" t="s">
        <v>123</v>
      </c>
      <c r="D88" t="s">
        <v>123</v>
      </c>
      <c r="E88">
        <v>0.1188</v>
      </c>
      <c r="F88">
        <v>315</v>
      </c>
      <c r="N88" t="s">
        <v>432</v>
      </c>
      <c r="O88">
        <v>0.21129999999999999</v>
      </c>
      <c r="R88" s="633"/>
      <c r="S88" s="99">
        <v>43</v>
      </c>
    </row>
    <row r="89" spans="1:19">
      <c r="A89" t="str">
        <f t="shared" si="1"/>
        <v/>
      </c>
      <c r="B89" t="s">
        <v>124</v>
      </c>
      <c r="D89" t="s">
        <v>124</v>
      </c>
      <c r="E89">
        <v>0.55230000000000001</v>
      </c>
      <c r="F89">
        <v>141</v>
      </c>
      <c r="N89" t="s">
        <v>124</v>
      </c>
      <c r="O89">
        <v>0.55230000000000001</v>
      </c>
      <c r="R89" s="12" t="s">
        <v>325</v>
      </c>
      <c r="S89" s="100">
        <v>0.84740000000000004</v>
      </c>
    </row>
    <row r="90" spans="1:19" ht="15.75" thickBot="1">
      <c r="A90" t="str">
        <f t="shared" si="1"/>
        <v/>
      </c>
      <c r="B90" t="s">
        <v>125</v>
      </c>
      <c r="D90" t="s">
        <v>125</v>
      </c>
      <c r="E90">
        <v>0.60799999999999998</v>
      </c>
      <c r="F90">
        <v>121</v>
      </c>
      <c r="N90" t="s">
        <v>125</v>
      </c>
      <c r="O90">
        <v>0.60799999999999998</v>
      </c>
      <c r="R90" s="13" t="s">
        <v>403</v>
      </c>
      <c r="S90" s="101">
        <v>44</v>
      </c>
    </row>
    <row r="91" spans="1:19">
      <c r="A91" t="str">
        <f t="shared" si="1"/>
        <v/>
      </c>
      <c r="B91" t="s">
        <v>126</v>
      </c>
      <c r="D91" t="s">
        <v>126</v>
      </c>
      <c r="E91">
        <v>0.49690000000000001</v>
      </c>
      <c r="F91">
        <v>167</v>
      </c>
      <c r="N91" t="s">
        <v>126</v>
      </c>
      <c r="O91">
        <v>0.49690000000000001</v>
      </c>
      <c r="R91" s="632" t="s">
        <v>288</v>
      </c>
      <c r="S91" s="102">
        <v>0.8427</v>
      </c>
    </row>
    <row r="92" spans="1:19" ht="15.75" thickBot="1">
      <c r="A92" t="str">
        <f t="shared" si="1"/>
        <v/>
      </c>
      <c r="B92" t="s">
        <v>127</v>
      </c>
      <c r="D92" t="s">
        <v>127</v>
      </c>
      <c r="E92">
        <v>0.40439999999999998</v>
      </c>
      <c r="F92">
        <v>200</v>
      </c>
      <c r="N92" t="s">
        <v>127</v>
      </c>
      <c r="O92">
        <v>0.40439999999999998</v>
      </c>
      <c r="R92" s="633"/>
      <c r="S92" s="103">
        <v>45</v>
      </c>
    </row>
    <row r="93" spans="1:19">
      <c r="A93" t="str">
        <f t="shared" si="1"/>
        <v/>
      </c>
      <c r="B93" t="s">
        <v>128</v>
      </c>
      <c r="D93" t="s">
        <v>128</v>
      </c>
      <c r="E93">
        <v>0.22700000000000001</v>
      </c>
      <c r="F93">
        <v>265</v>
      </c>
      <c r="N93" t="s">
        <v>128</v>
      </c>
      <c r="O93">
        <v>0.22700000000000001</v>
      </c>
      <c r="R93" s="12" t="s">
        <v>254</v>
      </c>
      <c r="S93" s="104">
        <v>0.84150000000000003</v>
      </c>
    </row>
    <row r="94" spans="1:19" ht="15.75" thickBot="1">
      <c r="A94" t="str">
        <f t="shared" si="1"/>
        <v/>
      </c>
      <c r="B94" t="s">
        <v>129</v>
      </c>
      <c r="D94" t="s">
        <v>129</v>
      </c>
      <c r="E94">
        <v>0.93500000000000005</v>
      </c>
      <c r="F94">
        <v>8</v>
      </c>
      <c r="N94" t="s">
        <v>129</v>
      </c>
      <c r="O94">
        <v>0.93500000000000005</v>
      </c>
      <c r="R94" s="13" t="s">
        <v>414</v>
      </c>
      <c r="S94" s="105">
        <v>46</v>
      </c>
    </row>
    <row r="95" spans="1:19">
      <c r="A95" t="str">
        <f t="shared" si="1"/>
        <v/>
      </c>
      <c r="B95" t="s">
        <v>130</v>
      </c>
      <c r="D95" t="s">
        <v>130</v>
      </c>
      <c r="E95">
        <v>0.68700000000000006</v>
      </c>
      <c r="F95">
        <v>87</v>
      </c>
      <c r="N95" t="s">
        <v>130</v>
      </c>
      <c r="O95">
        <v>0.68700000000000006</v>
      </c>
      <c r="R95" s="12" t="s">
        <v>112</v>
      </c>
      <c r="S95" s="106">
        <v>0.84130000000000005</v>
      </c>
    </row>
    <row r="96" spans="1:19" ht="15.75" thickBot="1">
      <c r="A96" t="str">
        <f t="shared" si="1"/>
        <v/>
      </c>
      <c r="B96" t="s">
        <v>131</v>
      </c>
      <c r="D96" t="s">
        <v>131</v>
      </c>
      <c r="E96">
        <v>0.3286</v>
      </c>
      <c r="F96">
        <v>226</v>
      </c>
      <c r="N96" t="s">
        <v>131</v>
      </c>
      <c r="O96">
        <v>0.3286</v>
      </c>
      <c r="R96" s="13" t="s">
        <v>408</v>
      </c>
      <c r="S96" s="107">
        <v>47</v>
      </c>
    </row>
    <row r="97" spans="1:19">
      <c r="A97" t="str">
        <f t="shared" si="1"/>
        <v/>
      </c>
      <c r="B97" t="s">
        <v>132</v>
      </c>
      <c r="D97" t="s">
        <v>132</v>
      </c>
      <c r="E97">
        <v>0.55879999999999996</v>
      </c>
      <c r="F97">
        <v>137</v>
      </c>
      <c r="N97" t="s">
        <v>132</v>
      </c>
      <c r="O97">
        <v>0.55879999999999996</v>
      </c>
      <c r="R97" s="632" t="s">
        <v>47</v>
      </c>
      <c r="S97" s="108">
        <v>0.82550000000000001</v>
      </c>
    </row>
    <row r="98" spans="1:19" ht="15.75" thickBot="1">
      <c r="A98" t="str">
        <f t="shared" si="1"/>
        <v/>
      </c>
      <c r="B98" t="s">
        <v>133</v>
      </c>
      <c r="D98" t="s">
        <v>133</v>
      </c>
      <c r="E98">
        <v>0.91369999999999996</v>
      </c>
      <c r="F98">
        <v>16</v>
      </c>
      <c r="N98" t="s">
        <v>133</v>
      </c>
      <c r="O98">
        <v>0.91369999999999996</v>
      </c>
      <c r="R98" s="633"/>
      <c r="S98" s="109">
        <v>48</v>
      </c>
    </row>
    <row r="99" spans="1:19">
      <c r="A99" t="str">
        <f t="shared" si="1"/>
        <v/>
      </c>
      <c r="B99" s="412" t="s">
        <v>134</v>
      </c>
      <c r="D99" t="s">
        <v>134</v>
      </c>
      <c r="E99">
        <v>0.98470000000000002</v>
      </c>
      <c r="F99">
        <v>1</v>
      </c>
      <c r="N99" t="s">
        <v>134</v>
      </c>
      <c r="O99">
        <v>0.98470000000000002</v>
      </c>
      <c r="R99" s="632" t="s">
        <v>357</v>
      </c>
      <c r="S99" s="110">
        <v>0.82550000000000001</v>
      </c>
    </row>
    <row r="100" spans="1:19" ht="15.75" thickBot="1">
      <c r="A100" t="str">
        <f t="shared" si="1"/>
        <v/>
      </c>
      <c r="B100" t="s">
        <v>135</v>
      </c>
      <c r="D100" t="s">
        <v>135</v>
      </c>
      <c r="E100">
        <v>0.1366</v>
      </c>
      <c r="F100">
        <v>307</v>
      </c>
      <c r="N100" t="s">
        <v>135</v>
      </c>
      <c r="O100">
        <v>0.1366</v>
      </c>
      <c r="R100" s="633"/>
      <c r="S100" s="111">
        <v>49</v>
      </c>
    </row>
    <row r="101" spans="1:19">
      <c r="A101" t="str">
        <f t="shared" si="1"/>
        <v/>
      </c>
      <c r="B101" t="s">
        <v>136</v>
      </c>
      <c r="D101" t="s">
        <v>136</v>
      </c>
      <c r="E101">
        <v>0.87350000000000005</v>
      </c>
      <c r="F101">
        <v>31</v>
      </c>
      <c r="N101" t="s">
        <v>136</v>
      </c>
      <c r="O101">
        <v>0.87350000000000005</v>
      </c>
      <c r="R101" s="12" t="s">
        <v>352</v>
      </c>
      <c r="S101" s="112">
        <v>0.82040000000000002</v>
      </c>
    </row>
    <row r="102" spans="1:19" ht="15.75" thickBot="1">
      <c r="A102" t="str">
        <f t="shared" si="1"/>
        <v/>
      </c>
      <c r="B102" t="s">
        <v>137</v>
      </c>
      <c r="D102" t="s">
        <v>137</v>
      </c>
      <c r="E102">
        <v>0.31669999999999998</v>
      </c>
      <c r="F102">
        <v>233</v>
      </c>
      <c r="N102" t="s">
        <v>137</v>
      </c>
      <c r="O102">
        <v>0.31669999999999998</v>
      </c>
      <c r="R102" s="13" t="s">
        <v>418</v>
      </c>
      <c r="S102" s="113">
        <v>50</v>
      </c>
    </row>
    <row r="103" spans="1:19" ht="15.75" thickBot="1">
      <c r="A103" t="str">
        <f t="shared" si="1"/>
        <v/>
      </c>
      <c r="B103" t="s">
        <v>138</v>
      </c>
      <c r="D103" t="s">
        <v>138</v>
      </c>
      <c r="E103">
        <v>0.16569999999999999</v>
      </c>
      <c r="F103">
        <v>286</v>
      </c>
      <c r="N103" t="s">
        <v>138</v>
      </c>
      <c r="O103">
        <v>0.16569999999999999</v>
      </c>
      <c r="R103" s="10" t="s">
        <v>23</v>
      </c>
      <c r="S103" s="11" t="s">
        <v>383</v>
      </c>
    </row>
    <row r="104" spans="1:19">
      <c r="A104" t="str">
        <f t="shared" si="1"/>
        <v/>
      </c>
      <c r="B104" t="s">
        <v>139</v>
      </c>
      <c r="D104" t="s">
        <v>139</v>
      </c>
      <c r="E104">
        <v>0.36109999999999998</v>
      </c>
      <c r="F104">
        <v>219</v>
      </c>
      <c r="N104" t="s">
        <v>139</v>
      </c>
      <c r="O104">
        <v>0.36109999999999998</v>
      </c>
      <c r="R104" s="12" t="s">
        <v>339</v>
      </c>
      <c r="S104" s="114">
        <v>0.81910000000000005</v>
      </c>
    </row>
    <row r="105" spans="1:19" ht="15.75" thickBot="1">
      <c r="A105" t="str">
        <f t="shared" si="1"/>
        <v/>
      </c>
      <c r="B105" t="s">
        <v>140</v>
      </c>
      <c r="D105" t="s">
        <v>140</v>
      </c>
      <c r="E105">
        <v>0.37959999999999999</v>
      </c>
      <c r="F105">
        <v>205</v>
      </c>
      <c r="N105" t="s">
        <v>140</v>
      </c>
      <c r="O105">
        <v>0.37959999999999999</v>
      </c>
      <c r="R105" s="13" t="s">
        <v>417</v>
      </c>
      <c r="S105" s="115">
        <v>51</v>
      </c>
    </row>
    <row r="106" spans="1:19">
      <c r="A106" t="str">
        <f t="shared" si="1"/>
        <v/>
      </c>
      <c r="B106" t="s">
        <v>141</v>
      </c>
      <c r="D106" t="s">
        <v>141</v>
      </c>
      <c r="E106">
        <v>0.10580000000000001</v>
      </c>
      <c r="F106">
        <v>321</v>
      </c>
      <c r="N106" t="s">
        <v>141</v>
      </c>
      <c r="O106">
        <v>0.10580000000000001</v>
      </c>
      <c r="R106" s="12" t="s">
        <v>249</v>
      </c>
      <c r="S106" s="116">
        <v>0.8135</v>
      </c>
    </row>
    <row r="107" spans="1:19" ht="15.75" thickBot="1">
      <c r="A107" t="str">
        <f t="shared" si="1"/>
        <v/>
      </c>
      <c r="B107" t="s">
        <v>142</v>
      </c>
      <c r="D107" t="s">
        <v>142</v>
      </c>
      <c r="E107">
        <v>0.4239</v>
      </c>
      <c r="F107">
        <v>190</v>
      </c>
      <c r="N107" t="s">
        <v>142</v>
      </c>
      <c r="O107">
        <v>0.4239</v>
      </c>
      <c r="R107" s="13" t="s">
        <v>415</v>
      </c>
      <c r="S107" s="117">
        <v>52</v>
      </c>
    </row>
    <row r="108" spans="1:19">
      <c r="A108" t="str">
        <f t="shared" si="1"/>
        <v/>
      </c>
      <c r="B108" t="s">
        <v>143</v>
      </c>
      <c r="D108" t="s">
        <v>143</v>
      </c>
      <c r="E108">
        <v>0.2344</v>
      </c>
      <c r="F108">
        <v>264</v>
      </c>
      <c r="N108" t="s">
        <v>143</v>
      </c>
      <c r="O108">
        <v>0.2344</v>
      </c>
      <c r="R108" s="632" t="s">
        <v>367</v>
      </c>
      <c r="S108" s="118">
        <v>0.81340000000000001</v>
      </c>
    </row>
    <row r="109" spans="1:19" ht="15.75" thickBot="1">
      <c r="A109" t="str">
        <f t="shared" si="1"/>
        <v/>
      </c>
      <c r="B109" s="410" t="s">
        <v>144</v>
      </c>
      <c r="D109" t="s">
        <v>144</v>
      </c>
      <c r="E109">
        <v>0.91100000000000003</v>
      </c>
      <c r="F109">
        <v>19</v>
      </c>
      <c r="N109" t="s">
        <v>144</v>
      </c>
      <c r="O109">
        <v>0.91100000000000003</v>
      </c>
      <c r="R109" s="633"/>
      <c r="S109" s="119">
        <v>53</v>
      </c>
    </row>
    <row r="110" spans="1:19">
      <c r="A110" t="str">
        <f t="shared" si="1"/>
        <v>BAD</v>
      </c>
      <c r="B110" t="s">
        <v>145</v>
      </c>
      <c r="D110" t="s">
        <v>434</v>
      </c>
      <c r="E110">
        <v>4.8399999999999999E-2</v>
      </c>
      <c r="F110">
        <v>334</v>
      </c>
      <c r="N110" t="s">
        <v>434</v>
      </c>
      <c r="O110">
        <v>4.8399999999999999E-2</v>
      </c>
      <c r="R110" s="12" t="s">
        <v>90</v>
      </c>
      <c r="S110" s="120">
        <v>0.80110000000000003</v>
      </c>
    </row>
    <row r="111" spans="1:19" ht="15.75" thickBot="1">
      <c r="A111" t="str">
        <f t="shared" si="1"/>
        <v/>
      </c>
      <c r="B111" t="s">
        <v>146</v>
      </c>
      <c r="D111" t="s">
        <v>146</v>
      </c>
      <c r="E111">
        <v>7.4999999999999997E-2</v>
      </c>
      <c r="F111">
        <v>328</v>
      </c>
      <c r="N111" t="s">
        <v>147</v>
      </c>
      <c r="O111">
        <v>6.4399999999999999E-2</v>
      </c>
      <c r="R111" s="13" t="s">
        <v>408</v>
      </c>
      <c r="S111" s="121">
        <v>54</v>
      </c>
    </row>
    <row r="112" spans="1:19">
      <c r="A112" t="str">
        <f t="shared" si="1"/>
        <v/>
      </c>
      <c r="B112" t="s">
        <v>147</v>
      </c>
      <c r="D112" t="s">
        <v>147</v>
      </c>
      <c r="E112">
        <v>6.4399999999999999E-2</v>
      </c>
      <c r="F112">
        <v>331</v>
      </c>
      <c r="N112" t="s">
        <v>148</v>
      </c>
      <c r="O112">
        <v>0.30080000000000001</v>
      </c>
      <c r="R112" s="12" t="s">
        <v>312</v>
      </c>
      <c r="S112" s="122">
        <v>0.79990000000000006</v>
      </c>
    </row>
    <row r="113" spans="1:19" ht="15.75" thickBot="1">
      <c r="A113" t="str">
        <f t="shared" si="1"/>
        <v/>
      </c>
      <c r="B113" t="s">
        <v>148</v>
      </c>
      <c r="D113" t="s">
        <v>148</v>
      </c>
      <c r="E113">
        <v>0.30080000000000001</v>
      </c>
      <c r="F113">
        <v>241</v>
      </c>
      <c r="N113" t="s">
        <v>149</v>
      </c>
      <c r="O113">
        <v>0.96650000000000003</v>
      </c>
      <c r="R113" s="13" t="s">
        <v>421</v>
      </c>
      <c r="S113" s="123">
        <v>55</v>
      </c>
    </row>
    <row r="114" spans="1:19">
      <c r="A114" t="str">
        <f t="shared" si="1"/>
        <v/>
      </c>
      <c r="B114" t="s">
        <v>149</v>
      </c>
      <c r="D114" t="s">
        <v>149</v>
      </c>
      <c r="E114">
        <v>0.96650000000000003</v>
      </c>
      <c r="F114">
        <v>4</v>
      </c>
      <c r="N114" t="s">
        <v>150</v>
      </c>
      <c r="O114">
        <v>7.2700000000000001E-2</v>
      </c>
      <c r="R114" s="632" t="s">
        <v>183</v>
      </c>
      <c r="S114" s="124">
        <v>0.79110000000000003</v>
      </c>
    </row>
    <row r="115" spans="1:19" ht="15.75" thickBot="1">
      <c r="A115" t="str">
        <f t="shared" si="1"/>
        <v/>
      </c>
      <c r="B115" t="s">
        <v>150</v>
      </c>
      <c r="D115" t="s">
        <v>150</v>
      </c>
      <c r="E115">
        <v>7.2700000000000001E-2</v>
      </c>
      <c r="F115">
        <v>329</v>
      </c>
      <c r="N115" t="s">
        <v>151</v>
      </c>
      <c r="O115">
        <v>0.56330000000000002</v>
      </c>
      <c r="R115" s="633"/>
      <c r="S115" s="125">
        <v>56</v>
      </c>
    </row>
    <row r="116" spans="1:19">
      <c r="A116" t="str">
        <f t="shared" si="1"/>
        <v/>
      </c>
      <c r="B116" t="s">
        <v>151</v>
      </c>
      <c r="D116" t="s">
        <v>151</v>
      </c>
      <c r="E116">
        <v>0.56330000000000002</v>
      </c>
      <c r="F116">
        <v>136</v>
      </c>
      <c r="N116" t="s">
        <v>152</v>
      </c>
      <c r="O116">
        <v>0.1389</v>
      </c>
      <c r="R116" s="12" t="s">
        <v>207</v>
      </c>
      <c r="S116" s="126">
        <v>0.78720000000000001</v>
      </c>
    </row>
    <row r="117" spans="1:19" ht="15.75" thickBot="1">
      <c r="A117" t="str">
        <f t="shared" si="1"/>
        <v/>
      </c>
      <c r="B117" t="s">
        <v>152</v>
      </c>
      <c r="D117" t="s">
        <v>152</v>
      </c>
      <c r="E117">
        <v>0.1389</v>
      </c>
      <c r="F117">
        <v>303</v>
      </c>
      <c r="N117" t="s">
        <v>153</v>
      </c>
      <c r="O117">
        <v>0.66779999999999995</v>
      </c>
      <c r="R117" s="13" t="s">
        <v>400</v>
      </c>
      <c r="S117" s="127">
        <v>57</v>
      </c>
    </row>
    <row r="118" spans="1:19">
      <c r="A118" t="str">
        <f t="shared" si="1"/>
        <v/>
      </c>
      <c r="B118" t="s">
        <v>153</v>
      </c>
      <c r="D118" t="s">
        <v>153</v>
      </c>
      <c r="E118">
        <v>0.66779999999999995</v>
      </c>
      <c r="F118">
        <v>97</v>
      </c>
      <c r="N118" t="s">
        <v>154</v>
      </c>
      <c r="O118">
        <v>0.52890000000000004</v>
      </c>
      <c r="R118" s="632" t="s">
        <v>256</v>
      </c>
      <c r="S118" s="128">
        <v>0.78559999999999997</v>
      </c>
    </row>
    <row r="119" spans="1:19" ht="15.75" thickBot="1">
      <c r="A119" t="str">
        <f t="shared" si="1"/>
        <v/>
      </c>
      <c r="B119" t="s">
        <v>154</v>
      </c>
      <c r="D119" t="s">
        <v>154</v>
      </c>
      <c r="E119">
        <v>0.52890000000000004</v>
      </c>
      <c r="F119">
        <v>155</v>
      </c>
      <c r="N119" t="s">
        <v>155</v>
      </c>
      <c r="O119">
        <v>0.64539999999999997</v>
      </c>
      <c r="R119" s="633"/>
      <c r="S119" s="129">
        <v>58</v>
      </c>
    </row>
    <row r="120" spans="1:19">
      <c r="A120" t="str">
        <f t="shared" si="1"/>
        <v/>
      </c>
      <c r="B120" t="s">
        <v>155</v>
      </c>
      <c r="D120" t="s">
        <v>155</v>
      </c>
      <c r="E120">
        <v>0.64539999999999997</v>
      </c>
      <c r="F120">
        <v>107</v>
      </c>
      <c r="N120" t="s">
        <v>156</v>
      </c>
      <c r="O120">
        <v>0.96430000000000005</v>
      </c>
      <c r="R120" s="632" t="s">
        <v>307</v>
      </c>
      <c r="S120" s="130">
        <v>0.78090000000000004</v>
      </c>
    </row>
    <row r="121" spans="1:19" ht="15.75" thickBot="1">
      <c r="A121" t="str">
        <f t="shared" si="1"/>
        <v/>
      </c>
      <c r="B121" t="s">
        <v>156</v>
      </c>
      <c r="D121" t="s">
        <v>156</v>
      </c>
      <c r="E121">
        <v>0.96430000000000005</v>
      </c>
      <c r="F121">
        <v>5</v>
      </c>
      <c r="N121" t="s">
        <v>157</v>
      </c>
      <c r="O121">
        <v>0.54169999999999996</v>
      </c>
      <c r="R121" s="633"/>
      <c r="S121" s="131">
        <v>59</v>
      </c>
    </row>
    <row r="122" spans="1:19">
      <c r="A122" t="str">
        <f t="shared" si="1"/>
        <v/>
      </c>
      <c r="B122" t="s">
        <v>157</v>
      </c>
      <c r="D122" t="s">
        <v>157</v>
      </c>
      <c r="E122">
        <v>0.54169999999999996</v>
      </c>
      <c r="F122">
        <v>146</v>
      </c>
      <c r="N122" t="s">
        <v>158</v>
      </c>
      <c r="O122">
        <v>0.19</v>
      </c>
      <c r="R122" s="12" t="s">
        <v>87</v>
      </c>
      <c r="S122" s="132">
        <v>0.78049999999999997</v>
      </c>
    </row>
    <row r="123" spans="1:19" ht="15.75" thickBot="1">
      <c r="A123" t="str">
        <f t="shared" si="1"/>
        <v/>
      </c>
      <c r="B123" t="s">
        <v>158</v>
      </c>
      <c r="D123" t="s">
        <v>158</v>
      </c>
      <c r="E123">
        <v>0.19</v>
      </c>
      <c r="F123">
        <v>275</v>
      </c>
      <c r="N123" t="s">
        <v>159</v>
      </c>
      <c r="O123">
        <v>0.31969999999999998</v>
      </c>
      <c r="R123" s="13" t="s">
        <v>394</v>
      </c>
      <c r="S123" s="133">
        <v>60</v>
      </c>
    </row>
    <row r="124" spans="1:19">
      <c r="A124" t="str">
        <f t="shared" si="1"/>
        <v/>
      </c>
      <c r="B124" t="s">
        <v>159</v>
      </c>
      <c r="D124" t="s">
        <v>159</v>
      </c>
      <c r="E124">
        <v>0.31969999999999998</v>
      </c>
      <c r="F124">
        <v>232</v>
      </c>
      <c r="N124" t="s">
        <v>160</v>
      </c>
      <c r="O124">
        <v>0.1091</v>
      </c>
      <c r="R124" s="12" t="s">
        <v>337</v>
      </c>
      <c r="S124" s="134">
        <v>0.76200000000000001</v>
      </c>
    </row>
    <row r="125" spans="1:19" ht="15.75" thickBot="1">
      <c r="A125" t="str">
        <f t="shared" si="1"/>
        <v/>
      </c>
      <c r="B125" t="s">
        <v>160</v>
      </c>
      <c r="D125" t="s">
        <v>160</v>
      </c>
      <c r="E125">
        <v>0.1091</v>
      </c>
      <c r="F125">
        <v>319</v>
      </c>
      <c r="N125" t="s">
        <v>161</v>
      </c>
      <c r="O125">
        <v>0.45660000000000001</v>
      </c>
      <c r="R125" s="13" t="s">
        <v>410</v>
      </c>
      <c r="S125" s="135">
        <v>61</v>
      </c>
    </row>
    <row r="126" spans="1:19">
      <c r="A126" t="str">
        <f t="shared" si="1"/>
        <v/>
      </c>
      <c r="B126" t="s">
        <v>161</v>
      </c>
      <c r="D126" t="s">
        <v>161</v>
      </c>
      <c r="E126">
        <v>0.45660000000000001</v>
      </c>
      <c r="F126">
        <v>178</v>
      </c>
      <c r="N126" t="s">
        <v>162</v>
      </c>
      <c r="O126">
        <v>0.69620000000000004</v>
      </c>
      <c r="R126" s="632" t="s">
        <v>190</v>
      </c>
      <c r="S126" s="136">
        <v>0.75949999999999995</v>
      </c>
    </row>
    <row r="127" spans="1:19" ht="15.75" thickBot="1">
      <c r="A127" t="str">
        <f t="shared" si="1"/>
        <v/>
      </c>
      <c r="B127" t="s">
        <v>162</v>
      </c>
      <c r="D127" t="s">
        <v>162</v>
      </c>
      <c r="E127">
        <v>0.69620000000000004</v>
      </c>
      <c r="F127">
        <v>84</v>
      </c>
      <c r="N127" t="s">
        <v>163</v>
      </c>
      <c r="O127">
        <v>0.91769999999999996</v>
      </c>
      <c r="R127" s="633"/>
      <c r="S127" s="137">
        <v>62</v>
      </c>
    </row>
    <row r="128" spans="1:19">
      <c r="A128" t="str">
        <f t="shared" si="1"/>
        <v/>
      </c>
      <c r="B128" t="s">
        <v>163</v>
      </c>
      <c r="D128" t="s">
        <v>163</v>
      </c>
      <c r="E128">
        <v>0.91769999999999996</v>
      </c>
      <c r="F128">
        <v>15</v>
      </c>
      <c r="N128" t="s">
        <v>164</v>
      </c>
      <c r="O128">
        <v>0.68569999999999998</v>
      </c>
      <c r="R128" s="632" t="s">
        <v>351</v>
      </c>
      <c r="S128" s="138">
        <v>0.75229999999999997</v>
      </c>
    </row>
    <row r="129" spans="1:19" ht="15.75" thickBot="1">
      <c r="A129" t="str">
        <f t="shared" si="1"/>
        <v/>
      </c>
      <c r="B129" t="s">
        <v>164</v>
      </c>
      <c r="D129" t="s">
        <v>164</v>
      </c>
      <c r="E129">
        <v>0.68569999999999998</v>
      </c>
      <c r="F129">
        <v>88</v>
      </c>
      <c r="N129" t="s">
        <v>165</v>
      </c>
      <c r="O129">
        <v>0.1615</v>
      </c>
      <c r="R129" s="633"/>
      <c r="S129" s="139">
        <v>63</v>
      </c>
    </row>
    <row r="130" spans="1:19">
      <c r="A130" t="str">
        <f t="shared" si="1"/>
        <v/>
      </c>
      <c r="B130" t="s">
        <v>165</v>
      </c>
      <c r="D130" t="s">
        <v>165</v>
      </c>
      <c r="E130">
        <v>0.1615</v>
      </c>
      <c r="F130">
        <v>290</v>
      </c>
      <c r="N130" t="s">
        <v>166</v>
      </c>
      <c r="O130">
        <v>0.36859999999999998</v>
      </c>
      <c r="R130" s="632" t="s">
        <v>257</v>
      </c>
      <c r="S130" s="140">
        <v>0.74939999999999996</v>
      </c>
    </row>
    <row r="131" spans="1:19" ht="15.75" thickBot="1">
      <c r="A131" t="str">
        <f t="shared" ref="A131:A194" si="2">IF(B131=D131,"","BAD")</f>
        <v/>
      </c>
      <c r="B131" t="s">
        <v>166</v>
      </c>
      <c r="D131" t="s">
        <v>166</v>
      </c>
      <c r="E131">
        <v>0.36859999999999998</v>
      </c>
      <c r="F131">
        <v>211</v>
      </c>
      <c r="N131" t="s">
        <v>167</v>
      </c>
      <c r="O131">
        <v>0.87170000000000003</v>
      </c>
      <c r="R131" s="633"/>
      <c r="S131" s="141">
        <v>64</v>
      </c>
    </row>
    <row r="132" spans="1:19">
      <c r="A132" t="str">
        <f t="shared" si="2"/>
        <v/>
      </c>
      <c r="B132" t="s">
        <v>167</v>
      </c>
      <c r="D132" t="s">
        <v>167</v>
      </c>
      <c r="E132">
        <v>0.87170000000000003</v>
      </c>
      <c r="F132">
        <v>32</v>
      </c>
      <c r="N132" t="s">
        <v>168</v>
      </c>
      <c r="O132">
        <v>0.1507</v>
      </c>
      <c r="R132" s="632" t="s">
        <v>205</v>
      </c>
      <c r="S132" s="142">
        <v>0.74909999999999999</v>
      </c>
    </row>
    <row r="133" spans="1:19" ht="15.75" thickBot="1">
      <c r="A133" t="str">
        <f t="shared" si="2"/>
        <v/>
      </c>
      <c r="B133" t="s">
        <v>168</v>
      </c>
      <c r="D133" t="s">
        <v>168</v>
      </c>
      <c r="E133">
        <v>0.1507</v>
      </c>
      <c r="F133">
        <v>295</v>
      </c>
      <c r="N133" t="s">
        <v>169</v>
      </c>
      <c r="O133">
        <v>0.13930000000000001</v>
      </c>
      <c r="R133" s="633"/>
      <c r="S133" s="143">
        <v>65</v>
      </c>
    </row>
    <row r="134" spans="1:19">
      <c r="A134" t="str">
        <f t="shared" si="2"/>
        <v/>
      </c>
      <c r="B134" t="s">
        <v>169</v>
      </c>
      <c r="D134" t="s">
        <v>169</v>
      </c>
      <c r="E134">
        <v>0.13930000000000001</v>
      </c>
      <c r="F134">
        <v>302</v>
      </c>
      <c r="N134" t="s">
        <v>170</v>
      </c>
      <c r="O134">
        <v>0.2898</v>
      </c>
      <c r="R134" s="12" t="s">
        <v>273</v>
      </c>
      <c r="S134" s="144">
        <v>0.74319999999999997</v>
      </c>
    </row>
    <row r="135" spans="1:19" ht="15.75" thickBot="1">
      <c r="A135" t="str">
        <f t="shared" si="2"/>
        <v/>
      </c>
      <c r="B135" t="s">
        <v>170</v>
      </c>
      <c r="D135" t="s">
        <v>170</v>
      </c>
      <c r="E135">
        <v>0.2898</v>
      </c>
      <c r="F135">
        <v>247</v>
      </c>
      <c r="N135" t="s">
        <v>171</v>
      </c>
      <c r="O135">
        <v>0.13389999999999999</v>
      </c>
      <c r="R135" s="13" t="s">
        <v>416</v>
      </c>
      <c r="S135" s="145">
        <v>66</v>
      </c>
    </row>
    <row r="136" spans="1:19">
      <c r="A136" t="str">
        <f t="shared" si="2"/>
        <v/>
      </c>
      <c r="B136" t="s">
        <v>171</v>
      </c>
      <c r="D136" t="s">
        <v>171</v>
      </c>
      <c r="E136">
        <v>0.13389999999999999</v>
      </c>
      <c r="F136">
        <v>308</v>
      </c>
      <c r="N136" t="s">
        <v>172</v>
      </c>
      <c r="O136">
        <v>0.66759999999999997</v>
      </c>
      <c r="R136" s="632" t="s">
        <v>303</v>
      </c>
      <c r="S136" s="146">
        <v>0.73980000000000001</v>
      </c>
    </row>
    <row r="137" spans="1:19" ht="15.75" thickBot="1">
      <c r="A137" t="str">
        <f t="shared" si="2"/>
        <v/>
      </c>
      <c r="B137" t="s">
        <v>172</v>
      </c>
      <c r="D137" t="s">
        <v>172</v>
      </c>
      <c r="E137">
        <v>0.66759999999999997</v>
      </c>
      <c r="F137">
        <v>98</v>
      </c>
      <c r="N137" t="s">
        <v>173</v>
      </c>
      <c r="O137">
        <v>0.23730000000000001</v>
      </c>
      <c r="R137" s="633"/>
      <c r="S137" s="147">
        <v>67</v>
      </c>
    </row>
    <row r="138" spans="1:19">
      <c r="A138" t="str">
        <f t="shared" si="2"/>
        <v/>
      </c>
      <c r="B138" t="s">
        <v>173</v>
      </c>
      <c r="D138" t="s">
        <v>173</v>
      </c>
      <c r="E138">
        <v>0.23730000000000001</v>
      </c>
      <c r="F138">
        <v>258</v>
      </c>
      <c r="N138" t="s">
        <v>174</v>
      </c>
      <c r="O138">
        <v>9.3399999999999997E-2</v>
      </c>
      <c r="R138" s="632" t="s">
        <v>284</v>
      </c>
      <c r="S138" s="148">
        <v>0.73970000000000002</v>
      </c>
    </row>
    <row r="139" spans="1:19" ht="15.75" thickBot="1">
      <c r="A139" t="str">
        <f t="shared" si="2"/>
        <v/>
      </c>
      <c r="B139" t="s">
        <v>174</v>
      </c>
      <c r="D139" t="s">
        <v>174</v>
      </c>
      <c r="E139">
        <v>9.3399999999999997E-2</v>
      </c>
      <c r="F139">
        <v>323</v>
      </c>
      <c r="N139" t="s">
        <v>429</v>
      </c>
      <c r="O139">
        <v>0.2054</v>
      </c>
      <c r="R139" s="633"/>
      <c r="S139" s="149">
        <v>68</v>
      </c>
    </row>
    <row r="140" spans="1:19">
      <c r="A140" t="str">
        <f t="shared" si="2"/>
        <v>BAD</v>
      </c>
      <c r="B140" t="s">
        <v>175</v>
      </c>
      <c r="D140" t="s">
        <v>429</v>
      </c>
      <c r="E140">
        <v>0.2054</v>
      </c>
      <c r="F140">
        <v>271</v>
      </c>
      <c r="N140" t="s">
        <v>176</v>
      </c>
      <c r="O140">
        <v>0.49830000000000002</v>
      </c>
      <c r="R140" s="632" t="s">
        <v>189</v>
      </c>
      <c r="S140" s="150">
        <v>0.7379</v>
      </c>
    </row>
    <row r="141" spans="1:19" ht="15.75" thickBot="1">
      <c r="A141" t="str">
        <f t="shared" si="2"/>
        <v/>
      </c>
      <c r="B141" t="s">
        <v>176</v>
      </c>
      <c r="D141" t="s">
        <v>176</v>
      </c>
      <c r="E141">
        <v>0.49830000000000002</v>
      </c>
      <c r="F141">
        <v>166</v>
      </c>
      <c r="N141" t="s">
        <v>177</v>
      </c>
      <c r="O141">
        <v>0.44890000000000002</v>
      </c>
      <c r="R141" s="633"/>
      <c r="S141" s="151">
        <v>69</v>
      </c>
    </row>
    <row r="142" spans="1:19">
      <c r="A142" t="str">
        <f t="shared" si="2"/>
        <v/>
      </c>
      <c r="B142" t="s">
        <v>177</v>
      </c>
      <c r="D142" t="s">
        <v>177</v>
      </c>
      <c r="E142">
        <v>0.44890000000000002</v>
      </c>
      <c r="F142">
        <v>181</v>
      </c>
      <c r="N142" t="s">
        <v>428</v>
      </c>
      <c r="O142">
        <v>0.3276</v>
      </c>
      <c r="R142" s="632" t="s">
        <v>197</v>
      </c>
      <c r="S142" s="152">
        <v>0.73499999999999999</v>
      </c>
    </row>
    <row r="143" spans="1:19" ht="15.75" thickBot="1">
      <c r="A143" t="str">
        <f t="shared" si="2"/>
        <v>BAD</v>
      </c>
      <c r="B143" t="s">
        <v>178</v>
      </c>
      <c r="D143" t="s">
        <v>428</v>
      </c>
      <c r="E143">
        <v>0.3276</v>
      </c>
      <c r="F143">
        <v>227</v>
      </c>
      <c r="N143" t="s">
        <v>179</v>
      </c>
      <c r="O143">
        <v>0.30649999999999999</v>
      </c>
      <c r="R143" s="633"/>
      <c r="S143" s="153">
        <v>70</v>
      </c>
    </row>
    <row r="144" spans="1:19">
      <c r="A144" t="str">
        <f t="shared" si="2"/>
        <v/>
      </c>
      <c r="B144" t="s">
        <v>179</v>
      </c>
      <c r="D144" t="s">
        <v>179</v>
      </c>
      <c r="E144">
        <v>0.30649999999999999</v>
      </c>
      <c r="F144">
        <v>240</v>
      </c>
      <c r="N144" t="s">
        <v>180</v>
      </c>
      <c r="O144">
        <v>0.66400000000000003</v>
      </c>
      <c r="R144" s="632" t="s">
        <v>217</v>
      </c>
      <c r="S144" s="154">
        <v>0.73</v>
      </c>
    </row>
    <row r="145" spans="1:19" ht="15.75" thickBot="1">
      <c r="A145" t="str">
        <f t="shared" si="2"/>
        <v/>
      </c>
      <c r="B145" t="s">
        <v>180</v>
      </c>
      <c r="D145" t="s">
        <v>180</v>
      </c>
      <c r="E145">
        <v>0.66400000000000003</v>
      </c>
      <c r="F145">
        <v>102</v>
      </c>
      <c r="N145" t="s">
        <v>181</v>
      </c>
      <c r="O145">
        <v>0.5161</v>
      </c>
      <c r="R145" s="633"/>
      <c r="S145" s="155">
        <v>71</v>
      </c>
    </row>
    <row r="146" spans="1:19">
      <c r="A146" t="str">
        <f t="shared" si="2"/>
        <v/>
      </c>
      <c r="B146" t="s">
        <v>181</v>
      </c>
      <c r="D146" t="s">
        <v>181</v>
      </c>
      <c r="E146">
        <v>0.5161</v>
      </c>
      <c r="F146">
        <v>159</v>
      </c>
      <c r="N146" t="s">
        <v>182</v>
      </c>
      <c r="O146">
        <v>0.98409999999999997</v>
      </c>
      <c r="R146" s="632" t="s">
        <v>92</v>
      </c>
      <c r="S146" s="156">
        <v>0.72489999999999999</v>
      </c>
    </row>
    <row r="147" spans="1:19" ht="15.75" thickBot="1">
      <c r="A147" t="str">
        <f t="shared" si="2"/>
        <v/>
      </c>
      <c r="B147" t="s">
        <v>182</v>
      </c>
      <c r="D147" t="s">
        <v>182</v>
      </c>
      <c r="E147">
        <v>0.98409999999999997</v>
      </c>
      <c r="F147">
        <v>2</v>
      </c>
      <c r="N147" t="s">
        <v>183</v>
      </c>
      <c r="O147">
        <v>0.79110000000000003</v>
      </c>
      <c r="R147" s="633"/>
      <c r="S147" s="157">
        <v>72</v>
      </c>
    </row>
    <row r="148" spans="1:19">
      <c r="A148" t="str">
        <f t="shared" si="2"/>
        <v/>
      </c>
      <c r="B148" t="s">
        <v>183</v>
      </c>
      <c r="D148" t="s">
        <v>183</v>
      </c>
      <c r="E148">
        <v>0.79110000000000003</v>
      </c>
      <c r="F148">
        <v>56</v>
      </c>
      <c r="N148" t="s">
        <v>184</v>
      </c>
      <c r="O148">
        <v>0.628</v>
      </c>
      <c r="R148" s="632" t="s">
        <v>380</v>
      </c>
      <c r="S148" s="158">
        <v>0.72460000000000002</v>
      </c>
    </row>
    <row r="149" spans="1:19" ht="15.75" thickBot="1">
      <c r="A149" t="str">
        <f t="shared" si="2"/>
        <v/>
      </c>
      <c r="B149" t="s">
        <v>184</v>
      </c>
      <c r="D149" t="s">
        <v>184</v>
      </c>
      <c r="E149">
        <v>0.628</v>
      </c>
      <c r="F149">
        <v>113</v>
      </c>
      <c r="N149" t="s">
        <v>185</v>
      </c>
      <c r="O149">
        <v>0.85399999999999998</v>
      </c>
      <c r="R149" s="633"/>
      <c r="S149" s="159">
        <v>73</v>
      </c>
    </row>
    <row r="150" spans="1:19">
      <c r="A150" t="str">
        <f t="shared" si="2"/>
        <v/>
      </c>
      <c r="B150" t="s">
        <v>185</v>
      </c>
      <c r="D150" t="s">
        <v>185</v>
      </c>
      <c r="E150">
        <v>0.85399999999999998</v>
      </c>
      <c r="F150">
        <v>39</v>
      </c>
      <c r="N150" t="s">
        <v>187</v>
      </c>
      <c r="O150">
        <v>0.34110000000000001</v>
      </c>
      <c r="R150" s="632" t="s">
        <v>379</v>
      </c>
      <c r="S150" s="160">
        <v>0.72450000000000003</v>
      </c>
    </row>
    <row r="151" spans="1:19" ht="15.75" thickBot="1">
      <c r="A151" t="str">
        <f t="shared" si="2"/>
        <v/>
      </c>
      <c r="B151" t="s">
        <v>186</v>
      </c>
      <c r="D151" t="s">
        <v>186</v>
      </c>
      <c r="E151">
        <v>0</v>
      </c>
      <c r="F151">
        <v>345</v>
      </c>
      <c r="N151" t="s">
        <v>188</v>
      </c>
      <c r="O151">
        <v>0.26150000000000001</v>
      </c>
      <c r="R151" s="633"/>
      <c r="S151" s="161">
        <v>74</v>
      </c>
    </row>
    <row r="152" spans="1:19">
      <c r="A152" t="str">
        <f t="shared" si="2"/>
        <v/>
      </c>
      <c r="B152" t="s">
        <v>187</v>
      </c>
      <c r="D152" t="s">
        <v>187</v>
      </c>
      <c r="E152">
        <v>0.34110000000000001</v>
      </c>
      <c r="F152">
        <v>222</v>
      </c>
      <c r="N152" t="s">
        <v>189</v>
      </c>
      <c r="O152">
        <v>0.7379</v>
      </c>
      <c r="R152" s="632" t="s">
        <v>63</v>
      </c>
      <c r="S152" s="162">
        <v>0.72340000000000004</v>
      </c>
    </row>
    <row r="153" spans="1:19" ht="15.75" thickBot="1">
      <c r="A153" t="str">
        <f t="shared" si="2"/>
        <v/>
      </c>
      <c r="B153" t="s">
        <v>188</v>
      </c>
      <c r="D153" t="s">
        <v>188</v>
      </c>
      <c r="E153">
        <v>0.26150000000000001</v>
      </c>
      <c r="F153">
        <v>254</v>
      </c>
      <c r="N153" t="s">
        <v>190</v>
      </c>
      <c r="O153">
        <v>0.75949999999999995</v>
      </c>
      <c r="R153" s="633"/>
      <c r="S153" s="163">
        <v>75</v>
      </c>
    </row>
    <row r="154" spans="1:19" ht="15.75" thickBot="1">
      <c r="A154" t="str">
        <f t="shared" si="2"/>
        <v/>
      </c>
      <c r="B154" t="s">
        <v>189</v>
      </c>
      <c r="D154" t="s">
        <v>189</v>
      </c>
      <c r="E154">
        <v>0.7379</v>
      </c>
      <c r="F154">
        <v>69</v>
      </c>
      <c r="N154" t="s">
        <v>191</v>
      </c>
      <c r="O154">
        <v>0.88619999999999999</v>
      </c>
      <c r="R154" s="10" t="s">
        <v>23</v>
      </c>
      <c r="S154" s="11" t="s">
        <v>383</v>
      </c>
    </row>
    <row r="155" spans="1:19">
      <c r="A155" t="str">
        <f t="shared" si="2"/>
        <v/>
      </c>
      <c r="B155" t="s">
        <v>190</v>
      </c>
      <c r="D155" t="s">
        <v>190</v>
      </c>
      <c r="E155">
        <v>0.75949999999999995</v>
      </c>
      <c r="F155">
        <v>62</v>
      </c>
      <c r="N155" t="s">
        <v>192</v>
      </c>
      <c r="O155">
        <v>0.66790000000000005</v>
      </c>
      <c r="R155" s="632" t="s">
        <v>84</v>
      </c>
      <c r="S155" s="164">
        <v>0.72</v>
      </c>
    </row>
    <row r="156" spans="1:19" ht="15.75" thickBot="1">
      <c r="A156" t="str">
        <f t="shared" si="2"/>
        <v/>
      </c>
      <c r="B156" t="s">
        <v>191</v>
      </c>
      <c r="D156" t="s">
        <v>191</v>
      </c>
      <c r="E156">
        <v>0.88619999999999999</v>
      </c>
      <c r="F156">
        <v>29</v>
      </c>
      <c r="N156" t="s">
        <v>193</v>
      </c>
      <c r="O156">
        <v>0.1784</v>
      </c>
      <c r="R156" s="633"/>
      <c r="S156" s="165">
        <v>76</v>
      </c>
    </row>
    <row r="157" spans="1:19">
      <c r="A157" t="str">
        <f t="shared" si="2"/>
        <v/>
      </c>
      <c r="B157" t="s">
        <v>192</v>
      </c>
      <c r="D157" t="s">
        <v>192</v>
      </c>
      <c r="E157">
        <v>0.66790000000000005</v>
      </c>
      <c r="F157">
        <v>96</v>
      </c>
      <c r="N157" t="s">
        <v>194</v>
      </c>
      <c r="O157">
        <v>0.93230000000000002</v>
      </c>
      <c r="R157" s="632" t="s">
        <v>372</v>
      </c>
      <c r="S157" s="166">
        <v>0.71789999999999998</v>
      </c>
    </row>
    <row r="158" spans="1:19" ht="15.75" thickBot="1">
      <c r="A158" t="str">
        <f t="shared" si="2"/>
        <v/>
      </c>
      <c r="B158" t="s">
        <v>193</v>
      </c>
      <c r="D158" t="s">
        <v>193</v>
      </c>
      <c r="E158">
        <v>0.1784</v>
      </c>
      <c r="F158">
        <v>280</v>
      </c>
      <c r="N158" t="s">
        <v>195</v>
      </c>
      <c r="O158">
        <v>0.63229999999999997</v>
      </c>
      <c r="R158" s="633"/>
      <c r="S158" s="167">
        <v>77</v>
      </c>
    </row>
    <row r="159" spans="1:19">
      <c r="A159" t="str">
        <f t="shared" si="2"/>
        <v/>
      </c>
      <c r="B159" t="s">
        <v>194</v>
      </c>
      <c r="D159" t="s">
        <v>194</v>
      </c>
      <c r="E159">
        <v>0.93230000000000002</v>
      </c>
      <c r="F159">
        <v>11</v>
      </c>
      <c r="N159" t="s">
        <v>196</v>
      </c>
      <c r="O159">
        <v>0.46870000000000001</v>
      </c>
      <c r="R159" s="632" t="s">
        <v>208</v>
      </c>
      <c r="S159" s="168">
        <v>0.71340000000000003</v>
      </c>
    </row>
    <row r="160" spans="1:19" ht="15.75" thickBot="1">
      <c r="A160" t="str">
        <f t="shared" si="2"/>
        <v/>
      </c>
      <c r="B160" t="s">
        <v>195</v>
      </c>
      <c r="D160" t="s">
        <v>195</v>
      </c>
      <c r="E160">
        <v>0.63229999999999997</v>
      </c>
      <c r="F160">
        <v>110</v>
      </c>
      <c r="N160" t="s">
        <v>197</v>
      </c>
      <c r="O160">
        <v>0.73499999999999999</v>
      </c>
      <c r="R160" s="633"/>
      <c r="S160" s="169">
        <v>78</v>
      </c>
    </row>
    <row r="161" spans="1:19">
      <c r="A161" t="str">
        <f t="shared" si="2"/>
        <v/>
      </c>
      <c r="B161" t="s">
        <v>196</v>
      </c>
      <c r="D161" t="s">
        <v>196</v>
      </c>
      <c r="E161">
        <v>0.46870000000000001</v>
      </c>
      <c r="F161">
        <v>175</v>
      </c>
      <c r="N161" t="s">
        <v>198</v>
      </c>
      <c r="O161">
        <v>0.52210000000000001</v>
      </c>
      <c r="R161" s="12" t="s">
        <v>374</v>
      </c>
      <c r="S161" s="170">
        <v>0.71330000000000005</v>
      </c>
    </row>
    <row r="162" spans="1:19" ht="15.75" thickBot="1">
      <c r="A162" t="str">
        <f t="shared" si="2"/>
        <v/>
      </c>
      <c r="B162" t="s">
        <v>197</v>
      </c>
      <c r="D162" t="s">
        <v>197</v>
      </c>
      <c r="E162">
        <v>0.73499999999999999</v>
      </c>
      <c r="F162">
        <v>70</v>
      </c>
      <c r="N162" t="s">
        <v>199</v>
      </c>
      <c r="O162">
        <v>0.9325</v>
      </c>
      <c r="R162" s="13" t="s">
        <v>423</v>
      </c>
      <c r="S162" s="171">
        <v>79</v>
      </c>
    </row>
    <row r="163" spans="1:19">
      <c r="A163" t="str">
        <f t="shared" si="2"/>
        <v/>
      </c>
      <c r="B163" t="s">
        <v>198</v>
      </c>
      <c r="D163" t="s">
        <v>198</v>
      </c>
      <c r="E163">
        <v>0.52210000000000001</v>
      </c>
      <c r="F163">
        <v>156</v>
      </c>
      <c r="N163" t="s">
        <v>200</v>
      </c>
      <c r="O163">
        <v>0.69279999999999997</v>
      </c>
      <c r="R163" s="632" t="s">
        <v>332</v>
      </c>
      <c r="S163" s="172">
        <v>0.71189999999999998</v>
      </c>
    </row>
    <row r="164" spans="1:19" ht="15.75" thickBot="1">
      <c r="A164" t="str">
        <f t="shared" si="2"/>
        <v/>
      </c>
      <c r="B164" t="s">
        <v>199</v>
      </c>
      <c r="D164" t="s">
        <v>199</v>
      </c>
      <c r="E164">
        <v>0.9325</v>
      </c>
      <c r="F164">
        <v>10</v>
      </c>
      <c r="N164" t="s">
        <v>201</v>
      </c>
      <c r="O164">
        <v>0.1769</v>
      </c>
      <c r="R164" s="633"/>
      <c r="S164" s="173">
        <v>80</v>
      </c>
    </row>
    <row r="165" spans="1:19">
      <c r="A165" t="str">
        <f t="shared" si="2"/>
        <v/>
      </c>
      <c r="B165" t="s">
        <v>200</v>
      </c>
      <c r="D165" t="s">
        <v>200</v>
      </c>
      <c r="E165">
        <v>0.69279999999999997</v>
      </c>
      <c r="F165">
        <v>86</v>
      </c>
      <c r="N165" t="s">
        <v>202</v>
      </c>
      <c r="O165">
        <v>0.48130000000000001</v>
      </c>
      <c r="R165" s="632" t="s">
        <v>286</v>
      </c>
      <c r="S165" s="174">
        <v>0.71089999999999998</v>
      </c>
    </row>
    <row r="166" spans="1:19" ht="15.75" thickBot="1">
      <c r="A166" t="str">
        <f t="shared" si="2"/>
        <v/>
      </c>
      <c r="B166" t="s">
        <v>201</v>
      </c>
      <c r="D166" t="s">
        <v>201</v>
      </c>
      <c r="E166">
        <v>0.1769</v>
      </c>
      <c r="F166">
        <v>281</v>
      </c>
      <c r="N166" t="s">
        <v>203</v>
      </c>
      <c r="O166">
        <v>0.62670000000000003</v>
      </c>
      <c r="R166" s="633"/>
      <c r="S166" s="175">
        <v>81</v>
      </c>
    </row>
    <row r="167" spans="1:19">
      <c r="A167" t="str">
        <f t="shared" si="2"/>
        <v/>
      </c>
      <c r="B167" t="s">
        <v>202</v>
      </c>
      <c r="D167" t="s">
        <v>202</v>
      </c>
      <c r="E167">
        <v>0.48130000000000001</v>
      </c>
      <c r="F167">
        <v>169</v>
      </c>
      <c r="N167" t="s">
        <v>204</v>
      </c>
      <c r="O167">
        <v>0.86650000000000005</v>
      </c>
      <c r="R167" s="632" t="s">
        <v>355</v>
      </c>
      <c r="S167" s="176">
        <v>0.70499999999999996</v>
      </c>
    </row>
    <row r="168" spans="1:19" ht="15.75" thickBot="1">
      <c r="A168" t="str">
        <f t="shared" si="2"/>
        <v/>
      </c>
      <c r="B168" t="s">
        <v>203</v>
      </c>
      <c r="D168" t="s">
        <v>203</v>
      </c>
      <c r="E168">
        <v>0.62670000000000003</v>
      </c>
      <c r="F168">
        <v>114</v>
      </c>
      <c r="N168" t="s">
        <v>205</v>
      </c>
      <c r="O168">
        <v>0.74909999999999999</v>
      </c>
      <c r="R168" s="633"/>
      <c r="S168" s="177">
        <v>82</v>
      </c>
    </row>
    <row r="169" spans="1:19">
      <c r="A169" t="str">
        <f t="shared" si="2"/>
        <v/>
      </c>
      <c r="B169" t="s">
        <v>204</v>
      </c>
      <c r="D169" t="s">
        <v>204</v>
      </c>
      <c r="E169">
        <v>0.86650000000000005</v>
      </c>
      <c r="F169">
        <v>36</v>
      </c>
      <c r="N169" t="s">
        <v>206</v>
      </c>
      <c r="O169">
        <v>1.15E-2</v>
      </c>
      <c r="R169" s="12" t="s">
        <v>37</v>
      </c>
      <c r="S169" s="178">
        <v>0.69689999999999996</v>
      </c>
    </row>
    <row r="170" spans="1:19" ht="15.75" thickBot="1">
      <c r="A170" t="str">
        <f t="shared" si="2"/>
        <v/>
      </c>
      <c r="B170" t="s">
        <v>205</v>
      </c>
      <c r="D170" t="s">
        <v>205</v>
      </c>
      <c r="E170">
        <v>0.74909999999999999</v>
      </c>
      <c r="F170">
        <v>65</v>
      </c>
      <c r="N170" t="s">
        <v>207</v>
      </c>
      <c r="O170">
        <v>0.78720000000000001</v>
      </c>
      <c r="R170" s="13" t="s">
        <v>425</v>
      </c>
      <c r="S170" s="179">
        <v>83</v>
      </c>
    </row>
    <row r="171" spans="1:19">
      <c r="A171" t="str">
        <f t="shared" si="2"/>
        <v/>
      </c>
      <c r="B171" t="s">
        <v>206</v>
      </c>
      <c r="D171" t="s">
        <v>206</v>
      </c>
      <c r="E171">
        <v>1.15E-2</v>
      </c>
      <c r="F171">
        <v>343</v>
      </c>
      <c r="N171" t="s">
        <v>208</v>
      </c>
      <c r="O171">
        <v>0.71340000000000003</v>
      </c>
      <c r="R171" s="632" t="s">
        <v>162</v>
      </c>
      <c r="S171" s="180">
        <v>0.69620000000000004</v>
      </c>
    </row>
    <row r="172" spans="1:19" ht="15.75" thickBot="1">
      <c r="A172" t="str">
        <f t="shared" si="2"/>
        <v/>
      </c>
      <c r="B172" t="s">
        <v>207</v>
      </c>
      <c r="D172" t="s">
        <v>207</v>
      </c>
      <c r="E172">
        <v>0.78720000000000001</v>
      </c>
      <c r="F172">
        <v>57</v>
      </c>
      <c r="N172" t="s">
        <v>209</v>
      </c>
      <c r="O172">
        <v>0.19309999999999999</v>
      </c>
      <c r="R172" s="633"/>
      <c r="S172" s="181">
        <v>84</v>
      </c>
    </row>
    <row r="173" spans="1:19">
      <c r="A173" t="str">
        <f t="shared" si="2"/>
        <v/>
      </c>
      <c r="B173" t="s">
        <v>208</v>
      </c>
      <c r="D173" t="s">
        <v>208</v>
      </c>
      <c r="E173">
        <v>0.71340000000000003</v>
      </c>
      <c r="F173">
        <v>78</v>
      </c>
      <c r="N173" t="s">
        <v>210</v>
      </c>
      <c r="O173">
        <v>0.32529999999999998</v>
      </c>
      <c r="R173" s="632" t="s">
        <v>243</v>
      </c>
      <c r="S173" s="182">
        <v>0.69320000000000004</v>
      </c>
    </row>
    <row r="174" spans="1:19" ht="15.75" thickBot="1">
      <c r="A174" t="str">
        <f t="shared" si="2"/>
        <v/>
      </c>
      <c r="B174" t="s">
        <v>209</v>
      </c>
      <c r="D174" t="s">
        <v>209</v>
      </c>
      <c r="E174">
        <v>0.19309999999999999</v>
      </c>
      <c r="F174">
        <v>274</v>
      </c>
      <c r="N174" t="s">
        <v>211</v>
      </c>
      <c r="O174">
        <v>0.30940000000000001</v>
      </c>
      <c r="R174" s="633"/>
      <c r="S174" s="183">
        <v>85</v>
      </c>
    </row>
    <row r="175" spans="1:19">
      <c r="A175" t="str">
        <f t="shared" si="2"/>
        <v/>
      </c>
      <c r="B175" t="s">
        <v>210</v>
      </c>
      <c r="D175" t="s">
        <v>210</v>
      </c>
      <c r="E175">
        <v>0.32529999999999998</v>
      </c>
      <c r="F175">
        <v>228</v>
      </c>
      <c r="N175" t="s">
        <v>212</v>
      </c>
      <c r="O175">
        <v>0.60170000000000001</v>
      </c>
      <c r="R175" s="12" t="s">
        <v>200</v>
      </c>
      <c r="S175" s="184">
        <v>0.69279999999999997</v>
      </c>
    </row>
    <row r="176" spans="1:19" ht="15.75" thickBot="1">
      <c r="A176" t="str">
        <f t="shared" si="2"/>
        <v/>
      </c>
      <c r="B176" t="s">
        <v>211</v>
      </c>
      <c r="D176" t="s">
        <v>211</v>
      </c>
      <c r="E176">
        <v>0.30940000000000001</v>
      </c>
      <c r="F176">
        <v>239</v>
      </c>
      <c r="N176" t="s">
        <v>213</v>
      </c>
      <c r="O176">
        <v>0.3357</v>
      </c>
      <c r="R176" s="13" t="s">
        <v>423</v>
      </c>
      <c r="S176" s="185">
        <v>86</v>
      </c>
    </row>
    <row r="177" spans="1:19">
      <c r="A177" t="str">
        <f t="shared" si="2"/>
        <v/>
      </c>
      <c r="B177" t="s">
        <v>212</v>
      </c>
      <c r="D177" t="s">
        <v>212</v>
      </c>
      <c r="E177">
        <v>0.60170000000000001</v>
      </c>
      <c r="F177">
        <v>124</v>
      </c>
      <c r="N177" t="s">
        <v>214</v>
      </c>
      <c r="O177">
        <v>0.4657</v>
      </c>
      <c r="R177" s="632" t="s">
        <v>130</v>
      </c>
      <c r="S177" s="186">
        <v>0.68700000000000006</v>
      </c>
    </row>
    <row r="178" spans="1:19" ht="15.75" thickBot="1">
      <c r="A178" t="str">
        <f t="shared" si="2"/>
        <v/>
      </c>
      <c r="B178" t="s">
        <v>213</v>
      </c>
      <c r="D178" t="s">
        <v>213</v>
      </c>
      <c r="E178">
        <v>0.3357</v>
      </c>
      <c r="F178">
        <v>223</v>
      </c>
      <c r="N178" t="s">
        <v>215</v>
      </c>
      <c r="O178">
        <v>0.53539999999999999</v>
      </c>
      <c r="R178" s="633"/>
      <c r="S178" s="187">
        <v>87</v>
      </c>
    </row>
    <row r="179" spans="1:19">
      <c r="A179" t="str">
        <f t="shared" si="2"/>
        <v/>
      </c>
      <c r="B179" t="s">
        <v>214</v>
      </c>
      <c r="D179" t="s">
        <v>214</v>
      </c>
      <c r="E179">
        <v>0.4657</v>
      </c>
      <c r="F179">
        <v>176</v>
      </c>
      <c r="N179" t="s">
        <v>217</v>
      </c>
      <c r="O179">
        <v>0.73</v>
      </c>
      <c r="R179" s="632" t="s">
        <v>164</v>
      </c>
      <c r="S179" s="188">
        <v>0.68569999999999998</v>
      </c>
    </row>
    <row r="180" spans="1:19" ht="15.75" thickBot="1">
      <c r="A180" t="str">
        <f t="shared" si="2"/>
        <v/>
      </c>
      <c r="B180" t="s">
        <v>215</v>
      </c>
      <c r="D180" t="s">
        <v>215</v>
      </c>
      <c r="E180">
        <v>0.53539999999999999</v>
      </c>
      <c r="F180">
        <v>149</v>
      </c>
      <c r="N180" t="s">
        <v>218</v>
      </c>
      <c r="O180">
        <v>0.58130000000000004</v>
      </c>
      <c r="R180" s="633"/>
      <c r="S180" s="189">
        <v>88</v>
      </c>
    </row>
    <row r="181" spans="1:19">
      <c r="A181" t="str">
        <f t="shared" si="2"/>
        <v/>
      </c>
      <c r="B181" t="s">
        <v>216</v>
      </c>
      <c r="D181" t="s">
        <v>216</v>
      </c>
      <c r="E181">
        <v>0.91120000000000001</v>
      </c>
      <c r="F181">
        <v>18</v>
      </c>
      <c r="N181" t="s">
        <v>219</v>
      </c>
      <c r="O181">
        <v>0.1807</v>
      </c>
      <c r="R181" s="12" t="s">
        <v>358</v>
      </c>
      <c r="S181" s="190">
        <v>0.68430000000000002</v>
      </c>
    </row>
    <row r="182" spans="1:19" ht="15.75" thickBot="1">
      <c r="A182" t="str">
        <f t="shared" si="2"/>
        <v/>
      </c>
      <c r="B182" t="s">
        <v>217</v>
      </c>
      <c r="D182" t="s">
        <v>217</v>
      </c>
      <c r="E182">
        <v>0.73</v>
      </c>
      <c r="F182">
        <v>71</v>
      </c>
      <c r="N182" t="s">
        <v>220</v>
      </c>
      <c r="O182">
        <v>0.6573</v>
      </c>
      <c r="R182" s="13" t="s">
        <v>419</v>
      </c>
      <c r="S182" s="191">
        <v>89</v>
      </c>
    </row>
    <row r="183" spans="1:19">
      <c r="A183" t="str">
        <f t="shared" si="2"/>
        <v/>
      </c>
      <c r="B183" t="s">
        <v>218</v>
      </c>
      <c r="D183" t="s">
        <v>218</v>
      </c>
      <c r="E183">
        <v>0.58130000000000004</v>
      </c>
      <c r="F183">
        <v>130</v>
      </c>
      <c r="N183" t="s">
        <v>221</v>
      </c>
      <c r="O183">
        <v>0.33050000000000002</v>
      </c>
      <c r="R183" s="12" t="s">
        <v>344</v>
      </c>
      <c r="S183" s="192">
        <v>0.68120000000000003</v>
      </c>
    </row>
    <row r="184" spans="1:19" ht="15.75" thickBot="1">
      <c r="A184" t="str">
        <f t="shared" si="2"/>
        <v/>
      </c>
      <c r="B184" t="s">
        <v>219</v>
      </c>
      <c r="D184" t="s">
        <v>219</v>
      </c>
      <c r="E184">
        <v>0.1807</v>
      </c>
      <c r="F184">
        <v>278</v>
      </c>
      <c r="N184" t="s">
        <v>222</v>
      </c>
      <c r="O184">
        <v>0.1981</v>
      </c>
      <c r="R184" s="13" t="s">
        <v>424</v>
      </c>
      <c r="S184" s="193">
        <v>90</v>
      </c>
    </row>
    <row r="185" spans="1:19">
      <c r="A185" t="str">
        <f t="shared" si="2"/>
        <v/>
      </c>
      <c r="B185" t="s">
        <v>220</v>
      </c>
      <c r="D185" t="s">
        <v>220</v>
      </c>
      <c r="E185">
        <v>0.6573</v>
      </c>
      <c r="F185">
        <v>104</v>
      </c>
      <c r="N185" t="s">
        <v>223</v>
      </c>
      <c r="O185">
        <v>0.60089999999999999</v>
      </c>
      <c r="R185" s="632" t="s">
        <v>291</v>
      </c>
      <c r="S185" s="194">
        <v>0.68079999999999996</v>
      </c>
    </row>
    <row r="186" spans="1:19" ht="15.75" thickBot="1">
      <c r="A186" t="str">
        <f t="shared" si="2"/>
        <v/>
      </c>
      <c r="B186" t="s">
        <v>221</v>
      </c>
      <c r="D186" t="s">
        <v>221</v>
      </c>
      <c r="E186">
        <v>0.33050000000000002</v>
      </c>
      <c r="F186">
        <v>225</v>
      </c>
      <c r="N186" t="s">
        <v>224</v>
      </c>
      <c r="O186">
        <v>0.36859999999999998</v>
      </c>
      <c r="R186" s="633"/>
      <c r="S186" s="195">
        <v>91</v>
      </c>
    </row>
    <row r="187" spans="1:19">
      <c r="A187" t="str">
        <f t="shared" si="2"/>
        <v/>
      </c>
      <c r="B187" t="s">
        <v>223</v>
      </c>
      <c r="D187" t="s">
        <v>223</v>
      </c>
      <c r="E187">
        <v>0.60089999999999999</v>
      </c>
      <c r="F187">
        <v>127</v>
      </c>
      <c r="N187" t="s">
        <v>225</v>
      </c>
      <c r="O187">
        <v>0.38869999999999999</v>
      </c>
      <c r="R187" s="12" t="s">
        <v>228</v>
      </c>
      <c r="S187" s="196">
        <v>0.67959999999999998</v>
      </c>
    </row>
    <row r="188" spans="1:19" ht="15.75" thickBot="1">
      <c r="A188" t="str">
        <f t="shared" si="2"/>
        <v/>
      </c>
      <c r="B188" t="s">
        <v>224</v>
      </c>
      <c r="D188" t="s">
        <v>224</v>
      </c>
      <c r="E188">
        <v>0.36859999999999998</v>
      </c>
      <c r="F188">
        <v>212</v>
      </c>
      <c r="N188" t="s">
        <v>226</v>
      </c>
      <c r="O188">
        <v>0.26440000000000002</v>
      </c>
      <c r="R188" s="13" t="s">
        <v>426</v>
      </c>
      <c r="S188" s="197">
        <v>92</v>
      </c>
    </row>
    <row r="189" spans="1:19">
      <c r="A189" t="str">
        <f t="shared" si="2"/>
        <v/>
      </c>
      <c r="B189" t="s">
        <v>225</v>
      </c>
      <c r="D189" t="s">
        <v>225</v>
      </c>
      <c r="E189">
        <v>0.38869999999999999</v>
      </c>
      <c r="F189">
        <v>204</v>
      </c>
      <c r="N189" t="s">
        <v>227</v>
      </c>
      <c r="O189">
        <v>0.1336</v>
      </c>
      <c r="R189" s="632" t="s">
        <v>48</v>
      </c>
      <c r="S189" s="198">
        <v>0.67849999999999999</v>
      </c>
    </row>
    <row r="190" spans="1:19" ht="15.75" thickBot="1">
      <c r="A190" t="str">
        <f t="shared" si="2"/>
        <v/>
      </c>
      <c r="B190" t="s">
        <v>226</v>
      </c>
      <c r="D190" t="s">
        <v>226</v>
      </c>
      <c r="E190">
        <v>0.26440000000000002</v>
      </c>
      <c r="F190">
        <v>253</v>
      </c>
      <c r="N190" t="s">
        <v>228</v>
      </c>
      <c r="O190">
        <v>0.67959999999999998</v>
      </c>
      <c r="R190" s="633"/>
      <c r="S190" s="199">
        <v>93</v>
      </c>
    </row>
    <row r="191" spans="1:19">
      <c r="A191" t="str">
        <f t="shared" si="2"/>
        <v/>
      </c>
      <c r="B191" t="s">
        <v>227</v>
      </c>
      <c r="D191" t="s">
        <v>227</v>
      </c>
      <c r="E191">
        <v>0.1336</v>
      </c>
      <c r="F191">
        <v>309</v>
      </c>
      <c r="N191" t="s">
        <v>229</v>
      </c>
      <c r="O191">
        <v>0.1515</v>
      </c>
      <c r="R191" s="12" t="s">
        <v>362</v>
      </c>
      <c r="S191" s="200">
        <v>0.67430000000000001</v>
      </c>
    </row>
    <row r="192" spans="1:19" ht="15.75" thickBot="1">
      <c r="A192" t="str">
        <f t="shared" si="2"/>
        <v/>
      </c>
      <c r="B192" t="s">
        <v>228</v>
      </c>
      <c r="D192" t="s">
        <v>228</v>
      </c>
      <c r="E192">
        <v>0.67959999999999998</v>
      </c>
      <c r="F192">
        <v>92</v>
      </c>
      <c r="N192" t="s">
        <v>230</v>
      </c>
      <c r="O192">
        <v>0.86670000000000003</v>
      </c>
      <c r="R192" s="13" t="s">
        <v>419</v>
      </c>
      <c r="S192" s="201">
        <v>94</v>
      </c>
    </row>
    <row r="193" spans="1:19">
      <c r="A193" t="str">
        <f t="shared" si="2"/>
        <v/>
      </c>
      <c r="B193" t="s">
        <v>229</v>
      </c>
      <c r="D193" t="s">
        <v>229</v>
      </c>
      <c r="E193">
        <v>0.1515</v>
      </c>
      <c r="F193">
        <v>293</v>
      </c>
      <c r="N193" t="s">
        <v>231</v>
      </c>
      <c r="O193">
        <v>0.29559999999999997</v>
      </c>
      <c r="R193" s="632" t="s">
        <v>53</v>
      </c>
      <c r="S193" s="202">
        <v>0.66890000000000005</v>
      </c>
    </row>
    <row r="194" spans="1:19" ht="15.75" thickBot="1">
      <c r="A194" t="str">
        <f t="shared" si="2"/>
        <v/>
      </c>
      <c r="B194" t="s">
        <v>230</v>
      </c>
      <c r="D194" t="s">
        <v>230</v>
      </c>
      <c r="E194">
        <v>0.86670000000000003</v>
      </c>
      <c r="F194">
        <v>35</v>
      </c>
      <c r="N194" t="s">
        <v>232</v>
      </c>
      <c r="O194">
        <v>2.8799999999999999E-2</v>
      </c>
      <c r="R194" s="633"/>
      <c r="S194" s="203">
        <v>95</v>
      </c>
    </row>
    <row r="195" spans="1:19">
      <c r="A195" t="str">
        <f t="shared" ref="A195:A258" si="3">IF(B195=D195,"","BAD")</f>
        <v/>
      </c>
      <c r="B195" t="s">
        <v>231</v>
      </c>
      <c r="D195" t="s">
        <v>231</v>
      </c>
      <c r="E195">
        <v>0.29559999999999997</v>
      </c>
      <c r="F195">
        <v>246</v>
      </c>
      <c r="N195" t="s">
        <v>409</v>
      </c>
      <c r="O195">
        <v>0.91120000000000001</v>
      </c>
      <c r="R195" s="632" t="s">
        <v>192</v>
      </c>
      <c r="S195" s="204">
        <v>0.66790000000000005</v>
      </c>
    </row>
    <row r="196" spans="1:19" ht="15.75" thickBot="1">
      <c r="A196" t="str">
        <f t="shared" si="3"/>
        <v/>
      </c>
      <c r="B196" t="s">
        <v>232</v>
      </c>
      <c r="D196" t="s">
        <v>232</v>
      </c>
      <c r="E196">
        <v>2.8799999999999999E-2</v>
      </c>
      <c r="F196">
        <v>339</v>
      </c>
      <c r="N196" t="s">
        <v>233</v>
      </c>
      <c r="O196">
        <v>0.19339999999999999</v>
      </c>
      <c r="R196" s="633"/>
      <c r="S196" s="205">
        <v>96</v>
      </c>
    </row>
    <row r="197" spans="1:19">
      <c r="A197" t="str">
        <f t="shared" si="3"/>
        <v/>
      </c>
      <c r="B197" t="s">
        <v>233</v>
      </c>
      <c r="D197" t="s">
        <v>233</v>
      </c>
      <c r="E197">
        <v>0.19339999999999999</v>
      </c>
      <c r="F197">
        <v>273</v>
      </c>
      <c r="N197" t="s">
        <v>234</v>
      </c>
      <c r="O197">
        <v>0.52900000000000003</v>
      </c>
      <c r="R197" s="632" t="s">
        <v>153</v>
      </c>
      <c r="S197" s="206">
        <v>0.66779999999999995</v>
      </c>
    </row>
    <row r="198" spans="1:19" ht="15.75" thickBot="1">
      <c r="A198" t="str">
        <f t="shared" si="3"/>
        <v/>
      </c>
      <c r="B198" t="s">
        <v>234</v>
      </c>
      <c r="D198" t="s">
        <v>234</v>
      </c>
      <c r="E198">
        <v>0.52900000000000003</v>
      </c>
      <c r="F198">
        <v>154</v>
      </c>
      <c r="N198" t="s">
        <v>235</v>
      </c>
      <c r="O198">
        <v>0.13850000000000001</v>
      </c>
      <c r="R198" s="633"/>
      <c r="S198" s="207">
        <v>97</v>
      </c>
    </row>
    <row r="199" spans="1:19">
      <c r="A199" t="str">
        <f t="shared" si="3"/>
        <v/>
      </c>
      <c r="B199" t="s">
        <v>235</v>
      </c>
      <c r="D199" t="s">
        <v>235</v>
      </c>
      <c r="E199">
        <v>0.13850000000000001</v>
      </c>
      <c r="F199">
        <v>304</v>
      </c>
      <c r="N199" t="s">
        <v>236</v>
      </c>
      <c r="O199">
        <v>0.85140000000000005</v>
      </c>
      <c r="R199" s="12" t="s">
        <v>172</v>
      </c>
      <c r="S199" s="208">
        <v>0.66759999999999997</v>
      </c>
    </row>
    <row r="200" spans="1:19" ht="15.75" thickBot="1">
      <c r="A200" t="str">
        <f t="shared" si="3"/>
        <v/>
      </c>
      <c r="B200" s="3" t="s">
        <v>236</v>
      </c>
      <c r="D200" t="s">
        <v>236</v>
      </c>
      <c r="E200">
        <v>0.85140000000000005</v>
      </c>
      <c r="F200">
        <v>40</v>
      </c>
      <c r="N200" t="s">
        <v>237</v>
      </c>
      <c r="O200">
        <v>0.31630000000000003</v>
      </c>
      <c r="R200" s="13" t="s">
        <v>424</v>
      </c>
      <c r="S200" s="209">
        <v>98</v>
      </c>
    </row>
    <row r="201" spans="1:19">
      <c r="A201" t="str">
        <f t="shared" si="3"/>
        <v/>
      </c>
      <c r="B201" t="s">
        <v>237</v>
      </c>
      <c r="D201" t="s">
        <v>237</v>
      </c>
      <c r="E201">
        <v>0.31630000000000003</v>
      </c>
      <c r="F201">
        <v>235</v>
      </c>
      <c r="N201" t="s">
        <v>238</v>
      </c>
      <c r="O201">
        <v>0.28520000000000001</v>
      </c>
      <c r="R201" s="632" t="s">
        <v>39</v>
      </c>
      <c r="S201" s="210">
        <v>0.66659999999999997</v>
      </c>
    </row>
    <row r="202" spans="1:19" ht="15.75" thickBot="1">
      <c r="A202" t="str">
        <f t="shared" si="3"/>
        <v/>
      </c>
      <c r="B202" t="s">
        <v>238</v>
      </c>
      <c r="D202" t="s">
        <v>238</v>
      </c>
      <c r="E202">
        <v>0.28520000000000001</v>
      </c>
      <c r="F202">
        <v>249</v>
      </c>
      <c r="N202" t="s">
        <v>239</v>
      </c>
      <c r="O202">
        <v>0.42670000000000002</v>
      </c>
      <c r="R202" s="633"/>
      <c r="S202" s="211">
        <v>99</v>
      </c>
    </row>
    <row r="203" spans="1:19">
      <c r="A203" t="str">
        <f t="shared" si="3"/>
        <v/>
      </c>
      <c r="B203" t="s">
        <v>239</v>
      </c>
      <c r="D203" t="s">
        <v>239</v>
      </c>
      <c r="E203">
        <v>0.42670000000000002</v>
      </c>
      <c r="F203">
        <v>189</v>
      </c>
      <c r="N203" t="s">
        <v>240</v>
      </c>
      <c r="O203">
        <v>0.1424</v>
      </c>
      <c r="R203" s="632" t="s">
        <v>321</v>
      </c>
      <c r="S203" s="212">
        <v>0.66539999999999999</v>
      </c>
    </row>
    <row r="204" spans="1:19" ht="15.75" thickBot="1">
      <c r="A204" t="str">
        <f t="shared" si="3"/>
        <v/>
      </c>
      <c r="B204" t="s">
        <v>240</v>
      </c>
      <c r="D204" t="s">
        <v>240</v>
      </c>
      <c r="E204">
        <v>0.1424</v>
      </c>
      <c r="F204">
        <v>298</v>
      </c>
      <c r="N204" t="s">
        <v>241</v>
      </c>
      <c r="O204">
        <v>0.45090000000000002</v>
      </c>
      <c r="R204" s="633"/>
      <c r="S204" s="213">
        <v>100</v>
      </c>
    </row>
    <row r="205" spans="1:19" ht="15.75" thickBot="1">
      <c r="A205" t="str">
        <f t="shared" si="3"/>
        <v/>
      </c>
      <c r="B205" t="s">
        <v>241</v>
      </c>
      <c r="D205" t="s">
        <v>241</v>
      </c>
      <c r="E205">
        <v>0.45090000000000002</v>
      </c>
      <c r="F205">
        <v>179</v>
      </c>
      <c r="N205" t="s">
        <v>242</v>
      </c>
      <c r="O205">
        <v>0.40989999999999999</v>
      </c>
      <c r="R205" s="10" t="s">
        <v>23</v>
      </c>
      <c r="S205" s="11" t="s">
        <v>383</v>
      </c>
    </row>
    <row r="206" spans="1:19">
      <c r="A206" t="str">
        <f t="shared" si="3"/>
        <v/>
      </c>
      <c r="B206" t="s">
        <v>242</v>
      </c>
      <c r="D206" t="s">
        <v>242</v>
      </c>
      <c r="E206">
        <v>0.40989999999999999</v>
      </c>
      <c r="F206">
        <v>198</v>
      </c>
      <c r="N206" t="s">
        <v>243</v>
      </c>
      <c r="O206">
        <v>0.69320000000000004</v>
      </c>
      <c r="R206" s="632" t="s">
        <v>263</v>
      </c>
      <c r="S206" s="212">
        <v>0.66439999999999999</v>
      </c>
    </row>
    <row r="207" spans="1:19" ht="15.75" thickBot="1">
      <c r="A207" t="str">
        <f t="shared" si="3"/>
        <v/>
      </c>
      <c r="B207" t="s">
        <v>243</v>
      </c>
      <c r="D207" t="s">
        <v>243</v>
      </c>
      <c r="E207">
        <v>0.69320000000000004</v>
      </c>
      <c r="F207">
        <v>85</v>
      </c>
      <c r="N207" t="s">
        <v>244</v>
      </c>
      <c r="O207">
        <v>0.1656</v>
      </c>
      <c r="R207" s="633"/>
      <c r="S207" s="213">
        <v>101</v>
      </c>
    </row>
    <row r="208" spans="1:19">
      <c r="A208" t="str">
        <f t="shared" si="3"/>
        <v/>
      </c>
      <c r="B208" t="s">
        <v>244</v>
      </c>
      <c r="D208" t="s">
        <v>244</v>
      </c>
      <c r="E208">
        <v>0.1656</v>
      </c>
      <c r="F208">
        <v>287</v>
      </c>
      <c r="N208" t="s">
        <v>245</v>
      </c>
      <c r="O208">
        <v>0.59319999999999995</v>
      </c>
      <c r="R208" s="632" t="s">
        <v>180</v>
      </c>
      <c r="S208" s="212">
        <v>0.66400000000000003</v>
      </c>
    </row>
    <row r="209" spans="1:19" ht="15.75" thickBot="1">
      <c r="A209" t="str">
        <f t="shared" si="3"/>
        <v/>
      </c>
      <c r="B209" t="s">
        <v>245</v>
      </c>
      <c r="D209" t="s">
        <v>245</v>
      </c>
      <c r="E209">
        <v>0.59319999999999995</v>
      </c>
      <c r="F209">
        <v>128</v>
      </c>
      <c r="N209" t="s">
        <v>246</v>
      </c>
      <c r="O209">
        <v>0.43440000000000001</v>
      </c>
      <c r="R209" s="633"/>
      <c r="S209" s="213">
        <v>102</v>
      </c>
    </row>
    <row r="210" spans="1:19">
      <c r="A210" t="str">
        <f t="shared" si="3"/>
        <v/>
      </c>
      <c r="B210" t="s">
        <v>246</v>
      </c>
      <c r="D210" t="s">
        <v>246</v>
      </c>
      <c r="E210">
        <v>0.43440000000000001</v>
      </c>
      <c r="F210">
        <v>185</v>
      </c>
      <c r="N210" t="s">
        <v>247</v>
      </c>
      <c r="O210">
        <v>0.94230000000000003</v>
      </c>
      <c r="R210" s="632" t="s">
        <v>277</v>
      </c>
      <c r="S210" s="212">
        <v>0.65849999999999997</v>
      </c>
    </row>
    <row r="211" spans="1:19" ht="15.75" thickBot="1">
      <c r="A211" t="str">
        <f t="shared" si="3"/>
        <v/>
      </c>
      <c r="B211" t="s">
        <v>247</v>
      </c>
      <c r="D211" t="s">
        <v>247</v>
      </c>
      <c r="E211">
        <v>0.94230000000000003</v>
      </c>
      <c r="F211">
        <v>7</v>
      </c>
      <c r="N211" t="s">
        <v>248</v>
      </c>
      <c r="O211">
        <v>0.94389999999999996</v>
      </c>
      <c r="R211" s="633"/>
      <c r="S211" s="213">
        <v>103</v>
      </c>
    </row>
    <row r="212" spans="1:19">
      <c r="A212" t="str">
        <f t="shared" si="3"/>
        <v/>
      </c>
      <c r="B212" s="417" t="s">
        <v>248</v>
      </c>
      <c r="D212" t="s">
        <v>248</v>
      </c>
      <c r="E212">
        <v>0.94389999999999996</v>
      </c>
      <c r="F212">
        <v>6</v>
      </c>
      <c r="N212" t="s">
        <v>249</v>
      </c>
      <c r="O212">
        <v>0.8135</v>
      </c>
      <c r="R212" s="632" t="s">
        <v>220</v>
      </c>
      <c r="S212" s="212">
        <v>0.6573</v>
      </c>
    </row>
    <row r="213" spans="1:19" ht="15.75" thickBot="1">
      <c r="A213" t="str">
        <f t="shared" si="3"/>
        <v/>
      </c>
      <c r="B213" t="s">
        <v>249</v>
      </c>
      <c r="D213" t="s">
        <v>249</v>
      </c>
      <c r="E213">
        <v>0.8135</v>
      </c>
      <c r="F213">
        <v>52</v>
      </c>
      <c r="N213" t="s">
        <v>250</v>
      </c>
      <c r="O213">
        <v>0.86909999999999998</v>
      </c>
      <c r="R213" s="633"/>
      <c r="S213" s="213">
        <v>104</v>
      </c>
    </row>
    <row r="214" spans="1:19">
      <c r="A214" t="str">
        <f t="shared" si="3"/>
        <v/>
      </c>
      <c r="B214" t="s">
        <v>250</v>
      </c>
      <c r="D214" t="s">
        <v>250</v>
      </c>
      <c r="E214">
        <v>0.86909999999999998</v>
      </c>
      <c r="F214">
        <v>33</v>
      </c>
      <c r="N214" t="s">
        <v>251</v>
      </c>
      <c r="O214">
        <v>0.65449999999999997</v>
      </c>
      <c r="R214" s="632" t="s">
        <v>338</v>
      </c>
      <c r="S214" s="212">
        <v>0.65510000000000002</v>
      </c>
    </row>
    <row r="215" spans="1:19" ht="15.75" thickBot="1">
      <c r="A215" t="str">
        <f t="shared" si="3"/>
        <v/>
      </c>
      <c r="B215" t="s">
        <v>251</v>
      </c>
      <c r="D215" t="s">
        <v>251</v>
      </c>
      <c r="E215">
        <v>0.65449999999999997</v>
      </c>
      <c r="F215">
        <v>106</v>
      </c>
      <c r="N215" t="s">
        <v>252</v>
      </c>
      <c r="O215">
        <v>0.64229999999999998</v>
      </c>
      <c r="R215" s="633"/>
      <c r="S215" s="213">
        <v>105</v>
      </c>
    </row>
    <row r="216" spans="1:19">
      <c r="A216" t="str">
        <f t="shared" si="3"/>
        <v/>
      </c>
      <c r="B216" s="3" t="s">
        <v>252</v>
      </c>
      <c r="D216" t="s">
        <v>252</v>
      </c>
      <c r="E216">
        <v>0.64229999999999998</v>
      </c>
      <c r="F216">
        <v>108</v>
      </c>
      <c r="N216" t="s">
        <v>253</v>
      </c>
      <c r="O216">
        <v>0.89239999999999997</v>
      </c>
      <c r="R216" s="632" t="s">
        <v>251</v>
      </c>
      <c r="S216" s="212">
        <v>0.65449999999999997</v>
      </c>
    </row>
    <row r="217" spans="1:19" ht="15.75" thickBot="1">
      <c r="A217" t="str">
        <f t="shared" si="3"/>
        <v/>
      </c>
      <c r="B217" t="s">
        <v>253</v>
      </c>
      <c r="D217" t="s">
        <v>253</v>
      </c>
      <c r="E217">
        <v>0.89239999999999997</v>
      </c>
      <c r="F217">
        <v>27</v>
      </c>
      <c r="N217" t="s">
        <v>254</v>
      </c>
      <c r="O217">
        <v>0.84150000000000003</v>
      </c>
      <c r="R217" s="633"/>
      <c r="S217" s="213">
        <v>106</v>
      </c>
    </row>
    <row r="218" spans="1:19">
      <c r="A218" t="str">
        <f t="shared" si="3"/>
        <v/>
      </c>
      <c r="B218" s="3" t="s">
        <v>254</v>
      </c>
      <c r="D218" t="s">
        <v>254</v>
      </c>
      <c r="E218">
        <v>0.84150000000000003</v>
      </c>
      <c r="F218">
        <v>46</v>
      </c>
      <c r="N218" t="s">
        <v>255</v>
      </c>
      <c r="O218">
        <v>0.59160000000000001</v>
      </c>
      <c r="R218" s="12" t="s">
        <v>155</v>
      </c>
      <c r="S218" s="212">
        <v>0.64539999999999997</v>
      </c>
    </row>
    <row r="219" spans="1:19" ht="15.75" thickBot="1">
      <c r="A219" t="str">
        <f t="shared" si="3"/>
        <v/>
      </c>
      <c r="B219" t="s">
        <v>255</v>
      </c>
      <c r="D219" t="s">
        <v>255</v>
      </c>
      <c r="E219">
        <v>0.59160000000000001</v>
      </c>
      <c r="F219">
        <v>129</v>
      </c>
      <c r="N219" t="s">
        <v>256</v>
      </c>
      <c r="O219">
        <v>0.78559999999999997</v>
      </c>
      <c r="R219" s="13" t="s">
        <v>422</v>
      </c>
      <c r="S219" s="213">
        <v>107</v>
      </c>
    </row>
    <row r="220" spans="1:19">
      <c r="A220" t="str">
        <f t="shared" si="3"/>
        <v/>
      </c>
      <c r="B220" t="s">
        <v>256</v>
      </c>
      <c r="D220" t="s">
        <v>256</v>
      </c>
      <c r="E220">
        <v>0.78559999999999997</v>
      </c>
      <c r="F220">
        <v>58</v>
      </c>
      <c r="N220" t="s">
        <v>257</v>
      </c>
      <c r="O220">
        <v>0.74939999999999996</v>
      </c>
      <c r="R220" s="12" t="s">
        <v>252</v>
      </c>
      <c r="S220" s="212">
        <v>0.64229999999999998</v>
      </c>
    </row>
    <row r="221" spans="1:19" ht="15.75" thickBot="1">
      <c r="A221" t="str">
        <f t="shared" si="3"/>
        <v/>
      </c>
      <c r="B221" t="s">
        <v>257</v>
      </c>
      <c r="D221" t="s">
        <v>257</v>
      </c>
      <c r="E221">
        <v>0.74939999999999996</v>
      </c>
      <c r="F221">
        <v>64</v>
      </c>
      <c r="N221" t="s">
        <v>258</v>
      </c>
      <c r="O221">
        <v>0.60850000000000004</v>
      </c>
      <c r="R221" s="13" t="s">
        <v>427</v>
      </c>
      <c r="S221" s="213">
        <v>108</v>
      </c>
    </row>
    <row r="222" spans="1:19">
      <c r="A222" t="str">
        <f t="shared" si="3"/>
        <v/>
      </c>
      <c r="B222" t="s">
        <v>258</v>
      </c>
      <c r="D222" t="s">
        <v>258</v>
      </c>
      <c r="E222">
        <v>0.60850000000000004</v>
      </c>
      <c r="F222">
        <v>120</v>
      </c>
      <c r="N222" t="s">
        <v>259</v>
      </c>
      <c r="O222">
        <v>0.16420000000000001</v>
      </c>
      <c r="R222" s="632" t="s">
        <v>270</v>
      </c>
      <c r="S222" s="212">
        <v>0.63370000000000004</v>
      </c>
    </row>
    <row r="223" spans="1:19" ht="15.75" thickBot="1">
      <c r="A223" t="str">
        <f t="shared" si="3"/>
        <v/>
      </c>
      <c r="B223" t="s">
        <v>259</v>
      </c>
      <c r="D223" t="s">
        <v>259</v>
      </c>
      <c r="E223">
        <v>0.16420000000000001</v>
      </c>
      <c r="F223">
        <v>288</v>
      </c>
      <c r="N223" t="s">
        <v>260</v>
      </c>
      <c r="O223">
        <v>0.3095</v>
      </c>
      <c r="R223" s="633"/>
      <c r="S223" s="213">
        <v>109</v>
      </c>
    </row>
    <row r="224" spans="1:19">
      <c r="A224" t="str">
        <f t="shared" si="3"/>
        <v/>
      </c>
      <c r="B224" t="s">
        <v>260</v>
      </c>
      <c r="D224" t="s">
        <v>260</v>
      </c>
      <c r="E224">
        <v>0.3095</v>
      </c>
      <c r="F224">
        <v>238</v>
      </c>
      <c r="N224" t="s">
        <v>261</v>
      </c>
      <c r="O224">
        <v>0.2349</v>
      </c>
      <c r="R224" s="632" t="s">
        <v>195</v>
      </c>
      <c r="S224" s="212">
        <v>0.63229999999999997</v>
      </c>
    </row>
    <row r="225" spans="1:19" ht="15.75" thickBot="1">
      <c r="A225" t="str">
        <f t="shared" si="3"/>
        <v/>
      </c>
      <c r="B225" t="s">
        <v>261</v>
      </c>
      <c r="D225" t="s">
        <v>261</v>
      </c>
      <c r="E225">
        <v>0.2349</v>
      </c>
      <c r="F225">
        <v>262</v>
      </c>
      <c r="N225" t="s">
        <v>262</v>
      </c>
      <c r="O225">
        <v>0.13689999999999999</v>
      </c>
      <c r="R225" s="633"/>
      <c r="S225" s="213">
        <v>110</v>
      </c>
    </row>
    <row r="226" spans="1:19">
      <c r="A226" t="str">
        <f t="shared" si="3"/>
        <v/>
      </c>
      <c r="B226" t="s">
        <v>262</v>
      </c>
      <c r="D226" t="s">
        <v>262</v>
      </c>
      <c r="E226">
        <v>0.13689999999999999</v>
      </c>
      <c r="F226">
        <v>306</v>
      </c>
      <c r="N226" t="s">
        <v>263</v>
      </c>
      <c r="O226">
        <v>0.66439999999999999</v>
      </c>
      <c r="R226" s="632" t="s">
        <v>308</v>
      </c>
      <c r="S226" s="212">
        <v>0.63180000000000003</v>
      </c>
    </row>
    <row r="227" spans="1:19" ht="15.75" thickBot="1">
      <c r="A227" t="str">
        <f t="shared" si="3"/>
        <v/>
      </c>
      <c r="B227" t="s">
        <v>263</v>
      </c>
      <c r="D227" t="s">
        <v>263</v>
      </c>
      <c r="E227">
        <v>0.66439999999999999</v>
      </c>
      <c r="F227">
        <v>101</v>
      </c>
      <c r="N227" t="s">
        <v>264</v>
      </c>
      <c r="O227">
        <v>0.92179999999999995</v>
      </c>
      <c r="R227" s="633"/>
      <c r="S227" s="213">
        <v>111</v>
      </c>
    </row>
    <row r="228" spans="1:19">
      <c r="A228" t="str">
        <f t="shared" si="3"/>
        <v/>
      </c>
      <c r="B228" s="417" t="s">
        <v>264</v>
      </c>
      <c r="D228" t="s">
        <v>264</v>
      </c>
      <c r="E228">
        <v>0.92179999999999995</v>
      </c>
      <c r="F228">
        <v>14</v>
      </c>
      <c r="N228" t="s">
        <v>266</v>
      </c>
      <c r="O228">
        <v>0.1845</v>
      </c>
      <c r="R228" s="632" t="s">
        <v>315</v>
      </c>
      <c r="S228" s="212">
        <v>0.63149999999999995</v>
      </c>
    </row>
    <row r="229" spans="1:19" ht="15.75" thickBot="1">
      <c r="A229" t="str">
        <f t="shared" si="3"/>
        <v/>
      </c>
      <c r="B229" t="s">
        <v>265</v>
      </c>
      <c r="D229" t="s">
        <v>265</v>
      </c>
      <c r="E229">
        <v>0.21129999999999999</v>
      </c>
      <c r="F229">
        <v>270</v>
      </c>
      <c r="N229" t="s">
        <v>268</v>
      </c>
      <c r="O229">
        <v>0.36969999999999997</v>
      </c>
      <c r="R229" s="633"/>
      <c r="S229" s="213">
        <v>112</v>
      </c>
    </row>
    <row r="230" spans="1:19">
      <c r="A230" t="str">
        <f t="shared" si="3"/>
        <v/>
      </c>
      <c r="B230" t="s">
        <v>266</v>
      </c>
      <c r="D230" t="s">
        <v>266</v>
      </c>
      <c r="E230">
        <v>0.1845</v>
      </c>
      <c r="F230">
        <v>276</v>
      </c>
      <c r="N230" t="s">
        <v>269</v>
      </c>
      <c r="O230">
        <v>0.22159999999999999</v>
      </c>
      <c r="R230" s="632" t="s">
        <v>184</v>
      </c>
      <c r="S230" s="212">
        <v>0.628</v>
      </c>
    </row>
    <row r="231" spans="1:19" ht="15.75" thickBot="1">
      <c r="A231" t="str">
        <f t="shared" si="3"/>
        <v/>
      </c>
      <c r="B231" t="s">
        <v>267</v>
      </c>
      <c r="D231" t="s">
        <v>267</v>
      </c>
      <c r="E231">
        <v>0</v>
      </c>
      <c r="F231">
        <v>346</v>
      </c>
      <c r="N231" t="s">
        <v>270</v>
      </c>
      <c r="O231">
        <v>0.63370000000000004</v>
      </c>
      <c r="R231" s="633"/>
      <c r="S231" s="213">
        <v>113</v>
      </c>
    </row>
    <row r="232" spans="1:19">
      <c r="A232" t="str">
        <f t="shared" si="3"/>
        <v/>
      </c>
      <c r="B232" t="s">
        <v>268</v>
      </c>
      <c r="D232" t="s">
        <v>268</v>
      </c>
      <c r="E232">
        <v>0.36969999999999997</v>
      </c>
      <c r="F232">
        <v>209</v>
      </c>
      <c r="N232" t="s">
        <v>271</v>
      </c>
      <c r="O232">
        <v>0.17680000000000001</v>
      </c>
      <c r="R232" s="632" t="s">
        <v>203</v>
      </c>
      <c r="S232" s="212">
        <v>0.62670000000000003</v>
      </c>
    </row>
    <row r="233" spans="1:19" ht="15.75" thickBot="1">
      <c r="A233" t="str">
        <f t="shared" si="3"/>
        <v/>
      </c>
      <c r="B233" t="s">
        <v>269</v>
      </c>
      <c r="D233" t="s">
        <v>269</v>
      </c>
      <c r="E233">
        <v>0.22159999999999999</v>
      </c>
      <c r="F233">
        <v>266</v>
      </c>
      <c r="N233" t="s">
        <v>272</v>
      </c>
      <c r="O233">
        <v>0.16389999999999999</v>
      </c>
      <c r="R233" s="633"/>
      <c r="S233" s="213">
        <v>114</v>
      </c>
    </row>
    <row r="234" spans="1:19">
      <c r="A234" t="str">
        <f t="shared" si="3"/>
        <v/>
      </c>
      <c r="B234" t="s">
        <v>270</v>
      </c>
      <c r="D234" t="s">
        <v>270</v>
      </c>
      <c r="E234">
        <v>0.63370000000000004</v>
      </c>
      <c r="F234">
        <v>109</v>
      </c>
      <c r="N234" t="s">
        <v>273</v>
      </c>
      <c r="O234">
        <v>0.74319999999999997</v>
      </c>
      <c r="R234" s="632" t="s">
        <v>86</v>
      </c>
      <c r="S234" s="212">
        <v>0.62460000000000004</v>
      </c>
    </row>
    <row r="235" spans="1:19" ht="15.75" thickBot="1">
      <c r="A235" t="str">
        <f t="shared" si="3"/>
        <v/>
      </c>
      <c r="B235" t="s">
        <v>271</v>
      </c>
      <c r="D235" t="s">
        <v>271</v>
      </c>
      <c r="E235">
        <v>0.17680000000000001</v>
      </c>
      <c r="F235">
        <v>282</v>
      </c>
      <c r="N235" t="s">
        <v>274</v>
      </c>
      <c r="O235">
        <v>0.24940000000000001</v>
      </c>
      <c r="R235" s="633"/>
      <c r="S235" s="213">
        <v>115</v>
      </c>
    </row>
    <row r="236" spans="1:19">
      <c r="A236" t="str">
        <f t="shared" si="3"/>
        <v/>
      </c>
      <c r="B236" t="s">
        <v>272</v>
      </c>
      <c r="D236" t="s">
        <v>272</v>
      </c>
      <c r="E236">
        <v>0.16389999999999999</v>
      </c>
      <c r="F236">
        <v>289</v>
      </c>
      <c r="N236" t="s">
        <v>275</v>
      </c>
      <c r="O236">
        <v>0.14050000000000001</v>
      </c>
      <c r="R236" s="632" t="s">
        <v>57</v>
      </c>
      <c r="S236" s="212">
        <v>0.62329999999999997</v>
      </c>
    </row>
    <row r="237" spans="1:19" ht="15.75" thickBot="1">
      <c r="A237" t="str">
        <f t="shared" si="3"/>
        <v/>
      </c>
      <c r="B237" t="s">
        <v>273</v>
      </c>
      <c r="D237" t="s">
        <v>273</v>
      </c>
      <c r="E237">
        <v>0.74319999999999997</v>
      </c>
      <c r="F237">
        <v>66</v>
      </c>
      <c r="N237" t="s">
        <v>276</v>
      </c>
      <c r="O237">
        <v>0.3629</v>
      </c>
      <c r="R237" s="633"/>
      <c r="S237" s="213">
        <v>116</v>
      </c>
    </row>
    <row r="238" spans="1:19">
      <c r="A238" t="str">
        <f t="shared" si="3"/>
        <v/>
      </c>
      <c r="B238" t="s">
        <v>274</v>
      </c>
      <c r="D238" t="s">
        <v>274</v>
      </c>
      <c r="E238">
        <v>0.24940000000000001</v>
      </c>
      <c r="F238">
        <v>256</v>
      </c>
      <c r="N238" t="s">
        <v>277</v>
      </c>
      <c r="O238">
        <v>0.65849999999999997</v>
      </c>
      <c r="R238" s="632" t="s">
        <v>330</v>
      </c>
      <c r="S238" s="212">
        <v>0.62260000000000004</v>
      </c>
    </row>
    <row r="239" spans="1:19" ht="15.75" thickBot="1">
      <c r="A239" t="str">
        <f t="shared" si="3"/>
        <v/>
      </c>
      <c r="B239" t="s">
        <v>275</v>
      </c>
      <c r="D239" t="s">
        <v>275</v>
      </c>
      <c r="E239">
        <v>0.14050000000000001</v>
      </c>
      <c r="F239">
        <v>301</v>
      </c>
      <c r="N239" t="s">
        <v>278</v>
      </c>
      <c r="O239">
        <v>0.55500000000000005</v>
      </c>
      <c r="R239" s="633"/>
      <c r="S239" s="213">
        <v>117</v>
      </c>
    </row>
    <row r="240" spans="1:19">
      <c r="A240" t="str">
        <f t="shared" si="3"/>
        <v/>
      </c>
      <c r="B240" t="s">
        <v>276</v>
      </c>
      <c r="D240" t="s">
        <v>276</v>
      </c>
      <c r="E240">
        <v>0.3629</v>
      </c>
      <c r="F240">
        <v>218</v>
      </c>
      <c r="N240" t="s">
        <v>279</v>
      </c>
      <c r="O240">
        <v>0.29670000000000002</v>
      </c>
      <c r="R240" s="632" t="s">
        <v>101</v>
      </c>
      <c r="S240" s="212">
        <v>0.61980000000000002</v>
      </c>
    </row>
    <row r="241" spans="1:19" ht="15.75" thickBot="1">
      <c r="A241" t="str">
        <f t="shared" si="3"/>
        <v/>
      </c>
      <c r="B241" t="s">
        <v>277</v>
      </c>
      <c r="D241" t="s">
        <v>277</v>
      </c>
      <c r="E241">
        <v>0.65849999999999997</v>
      </c>
      <c r="F241">
        <v>103</v>
      </c>
      <c r="N241" t="s">
        <v>280</v>
      </c>
      <c r="O241">
        <v>0.36859999999999998</v>
      </c>
      <c r="R241" s="633"/>
      <c r="S241" s="213">
        <v>118</v>
      </c>
    </row>
    <row r="242" spans="1:19">
      <c r="A242" t="str">
        <f t="shared" si="3"/>
        <v/>
      </c>
      <c r="B242" t="s">
        <v>278</v>
      </c>
      <c r="D242" t="s">
        <v>278</v>
      </c>
      <c r="E242">
        <v>0.55500000000000005</v>
      </c>
      <c r="F242">
        <v>139</v>
      </c>
      <c r="N242" t="s">
        <v>281</v>
      </c>
      <c r="O242">
        <v>0.12759999999999999</v>
      </c>
      <c r="R242" s="12" t="s">
        <v>104</v>
      </c>
      <c r="S242" s="212">
        <v>0.6099</v>
      </c>
    </row>
    <row r="243" spans="1:19" ht="15.75" thickBot="1">
      <c r="A243" t="str">
        <f t="shared" si="3"/>
        <v/>
      </c>
      <c r="B243" t="s">
        <v>279</v>
      </c>
      <c r="D243" t="s">
        <v>279</v>
      </c>
      <c r="E243">
        <v>0.29670000000000002</v>
      </c>
      <c r="F243">
        <v>245</v>
      </c>
      <c r="N243" t="s">
        <v>282</v>
      </c>
      <c r="O243">
        <v>0.45669999999999999</v>
      </c>
      <c r="R243" s="13" t="s">
        <v>426</v>
      </c>
      <c r="S243" s="213">
        <v>119</v>
      </c>
    </row>
    <row r="244" spans="1:19">
      <c r="A244" t="str">
        <f t="shared" si="3"/>
        <v/>
      </c>
      <c r="B244" t="s">
        <v>280</v>
      </c>
      <c r="D244" t="s">
        <v>280</v>
      </c>
      <c r="E244">
        <v>0.36859999999999998</v>
      </c>
      <c r="F244">
        <v>213</v>
      </c>
      <c r="N244" t="s">
        <v>283</v>
      </c>
      <c r="O244">
        <v>0.91269999999999996</v>
      </c>
      <c r="R244" s="632" t="s">
        <v>258</v>
      </c>
      <c r="S244" s="212">
        <v>0.60850000000000004</v>
      </c>
    </row>
    <row r="245" spans="1:19" ht="15.75" thickBot="1">
      <c r="A245" t="str">
        <f t="shared" si="3"/>
        <v/>
      </c>
      <c r="B245" t="s">
        <v>281</v>
      </c>
      <c r="D245" t="s">
        <v>281</v>
      </c>
      <c r="E245">
        <v>0.12759999999999999</v>
      </c>
      <c r="F245">
        <v>313</v>
      </c>
      <c r="N245" t="s">
        <v>284</v>
      </c>
      <c r="O245">
        <v>0.73970000000000002</v>
      </c>
      <c r="R245" s="633"/>
      <c r="S245" s="213">
        <v>120</v>
      </c>
    </row>
    <row r="246" spans="1:19">
      <c r="A246" t="str">
        <f t="shared" si="3"/>
        <v/>
      </c>
      <c r="B246" t="s">
        <v>282</v>
      </c>
      <c r="D246" t="s">
        <v>282</v>
      </c>
      <c r="E246">
        <v>0.45669999999999999</v>
      </c>
      <c r="F246">
        <v>177</v>
      </c>
      <c r="N246" t="s">
        <v>285</v>
      </c>
      <c r="O246">
        <v>0.1376</v>
      </c>
      <c r="R246" s="632" t="s">
        <v>125</v>
      </c>
      <c r="S246" s="212">
        <v>0.60799999999999998</v>
      </c>
    </row>
    <row r="247" spans="1:19" ht="15.75" thickBot="1">
      <c r="A247" t="str">
        <f t="shared" si="3"/>
        <v/>
      </c>
      <c r="B247" t="s">
        <v>283</v>
      </c>
      <c r="D247" t="s">
        <v>283</v>
      </c>
      <c r="E247">
        <v>0.91269999999999996</v>
      </c>
      <c r="F247">
        <v>17</v>
      </c>
      <c r="N247" t="s">
        <v>286</v>
      </c>
      <c r="O247">
        <v>0.71089999999999998</v>
      </c>
      <c r="R247" s="633"/>
      <c r="S247" s="213">
        <v>121</v>
      </c>
    </row>
    <row r="248" spans="1:19">
      <c r="A248" t="str">
        <f t="shared" si="3"/>
        <v/>
      </c>
      <c r="B248" t="s">
        <v>284</v>
      </c>
      <c r="D248" t="s">
        <v>284</v>
      </c>
      <c r="E248">
        <v>0.73970000000000002</v>
      </c>
      <c r="F248">
        <v>68</v>
      </c>
      <c r="N248" t="s">
        <v>287</v>
      </c>
      <c r="O248">
        <v>0.37009999999999998</v>
      </c>
      <c r="R248" s="12" t="s">
        <v>376</v>
      </c>
      <c r="S248" s="212">
        <v>0.60589999999999999</v>
      </c>
    </row>
    <row r="249" spans="1:19" ht="15.75" thickBot="1">
      <c r="A249" t="str">
        <f t="shared" si="3"/>
        <v/>
      </c>
      <c r="B249" t="s">
        <v>285</v>
      </c>
      <c r="D249" t="s">
        <v>285</v>
      </c>
      <c r="E249">
        <v>0.1376</v>
      </c>
      <c r="F249">
        <v>305</v>
      </c>
      <c r="N249" t="s">
        <v>288</v>
      </c>
      <c r="O249">
        <v>0.8427</v>
      </c>
      <c r="R249" s="13" t="s">
        <v>410</v>
      </c>
      <c r="S249" s="213">
        <v>122</v>
      </c>
    </row>
    <row r="250" spans="1:19">
      <c r="A250" t="str">
        <f t="shared" si="3"/>
        <v/>
      </c>
      <c r="B250" t="s">
        <v>286</v>
      </c>
      <c r="D250" t="s">
        <v>286</v>
      </c>
      <c r="E250">
        <v>0.71089999999999998</v>
      </c>
      <c r="F250">
        <v>81</v>
      </c>
      <c r="N250" t="s">
        <v>289</v>
      </c>
      <c r="O250">
        <v>0.50519999999999998</v>
      </c>
      <c r="R250" s="632" t="s">
        <v>334</v>
      </c>
      <c r="S250" s="212">
        <v>0.60470000000000002</v>
      </c>
    </row>
    <row r="251" spans="1:19" ht="15.75" thickBot="1">
      <c r="A251" t="str">
        <f t="shared" si="3"/>
        <v/>
      </c>
      <c r="B251" t="s">
        <v>287</v>
      </c>
      <c r="D251" t="s">
        <v>287</v>
      </c>
      <c r="E251">
        <v>0.37009999999999998</v>
      </c>
      <c r="F251">
        <v>208</v>
      </c>
      <c r="N251" t="s">
        <v>290</v>
      </c>
      <c r="O251">
        <v>0.1115</v>
      </c>
      <c r="R251" s="633"/>
      <c r="S251" s="213">
        <v>123</v>
      </c>
    </row>
    <row r="252" spans="1:19">
      <c r="A252" t="str">
        <f t="shared" si="3"/>
        <v/>
      </c>
      <c r="B252" t="s">
        <v>288</v>
      </c>
      <c r="D252" t="s">
        <v>288</v>
      </c>
      <c r="E252">
        <v>0.8427</v>
      </c>
      <c r="F252">
        <v>45</v>
      </c>
      <c r="N252" t="s">
        <v>291</v>
      </c>
      <c r="O252">
        <v>0.68079999999999996</v>
      </c>
      <c r="R252" s="12" t="s">
        <v>212</v>
      </c>
      <c r="S252" s="212">
        <v>0.60170000000000001</v>
      </c>
    </row>
    <row r="253" spans="1:19" ht="15.75" thickBot="1">
      <c r="A253" t="str">
        <f t="shared" si="3"/>
        <v/>
      </c>
      <c r="B253" t="s">
        <v>289</v>
      </c>
      <c r="D253" t="s">
        <v>289</v>
      </c>
      <c r="E253">
        <v>0.50519999999999998</v>
      </c>
      <c r="F253">
        <v>162</v>
      </c>
      <c r="N253" t="s">
        <v>292</v>
      </c>
      <c r="O253">
        <v>0.44440000000000002</v>
      </c>
      <c r="R253" s="13" t="s">
        <v>408</v>
      </c>
      <c r="S253" s="213">
        <v>124</v>
      </c>
    </row>
    <row r="254" spans="1:19">
      <c r="A254" t="str">
        <f t="shared" si="3"/>
        <v/>
      </c>
      <c r="B254" t="s">
        <v>290</v>
      </c>
      <c r="D254" t="s">
        <v>290</v>
      </c>
      <c r="E254">
        <v>0.1115</v>
      </c>
      <c r="F254">
        <v>317</v>
      </c>
      <c r="N254" t="s">
        <v>293</v>
      </c>
      <c r="O254">
        <v>0.57269999999999999</v>
      </c>
      <c r="R254" s="632" t="s">
        <v>58</v>
      </c>
      <c r="S254" s="212">
        <v>0.60140000000000005</v>
      </c>
    </row>
    <row r="255" spans="1:19" ht="15.75" thickBot="1">
      <c r="A255" t="str">
        <f t="shared" si="3"/>
        <v/>
      </c>
      <c r="B255" t="s">
        <v>291</v>
      </c>
      <c r="D255" t="s">
        <v>291</v>
      </c>
      <c r="E255">
        <v>0.68079999999999996</v>
      </c>
      <c r="F255">
        <v>91</v>
      </c>
      <c r="N255" t="s">
        <v>294</v>
      </c>
      <c r="O255">
        <v>5.3499999999999999E-2</v>
      </c>
      <c r="R255" s="633"/>
      <c r="S255" s="213">
        <v>125</v>
      </c>
    </row>
    <row r="256" spans="1:19" ht="15.75" thickBot="1">
      <c r="A256" t="str">
        <f t="shared" si="3"/>
        <v/>
      </c>
      <c r="B256" t="s">
        <v>292</v>
      </c>
      <c r="D256" t="s">
        <v>292</v>
      </c>
      <c r="E256">
        <v>0.44440000000000002</v>
      </c>
      <c r="F256">
        <v>183</v>
      </c>
      <c r="N256" t="s">
        <v>295</v>
      </c>
      <c r="O256">
        <v>0.42209999999999998</v>
      </c>
      <c r="R256" s="10" t="s">
        <v>23</v>
      </c>
      <c r="S256" s="11" t="s">
        <v>383</v>
      </c>
    </row>
    <row r="257" spans="1:19">
      <c r="A257" t="str">
        <f t="shared" si="3"/>
        <v/>
      </c>
      <c r="B257" t="s">
        <v>293</v>
      </c>
      <c r="D257" t="s">
        <v>293</v>
      </c>
      <c r="E257">
        <v>0.57269999999999999</v>
      </c>
      <c r="F257">
        <v>131</v>
      </c>
      <c r="N257" t="s">
        <v>296</v>
      </c>
      <c r="O257">
        <v>0.56659999999999999</v>
      </c>
      <c r="R257" s="632" t="s">
        <v>60</v>
      </c>
      <c r="S257" s="212">
        <v>0.60109999999999997</v>
      </c>
    </row>
    <row r="258" spans="1:19" ht="15.75" thickBot="1">
      <c r="A258" t="str">
        <f t="shared" si="3"/>
        <v/>
      </c>
      <c r="B258" t="s">
        <v>294</v>
      </c>
      <c r="D258" t="s">
        <v>294</v>
      </c>
      <c r="E258">
        <v>5.3499999999999999E-2</v>
      </c>
      <c r="F258">
        <v>332</v>
      </c>
      <c r="N258" t="s">
        <v>297</v>
      </c>
      <c r="O258">
        <v>0.41170000000000001</v>
      </c>
      <c r="R258" s="633"/>
      <c r="S258" s="213">
        <v>126</v>
      </c>
    </row>
    <row r="259" spans="1:19">
      <c r="A259" t="str">
        <f t="shared" ref="A259:A322" si="4">IF(B259=D259,"","BAD")</f>
        <v/>
      </c>
      <c r="B259" t="s">
        <v>295</v>
      </c>
      <c r="D259" t="s">
        <v>295</v>
      </c>
      <c r="E259">
        <v>0.42209999999999998</v>
      </c>
      <c r="F259">
        <v>193</v>
      </c>
      <c r="N259" t="s">
        <v>298</v>
      </c>
      <c r="O259">
        <v>0.1744</v>
      </c>
      <c r="R259" s="632" t="s">
        <v>223</v>
      </c>
      <c r="S259" s="212">
        <v>0.60089999999999999</v>
      </c>
    </row>
    <row r="260" spans="1:19" ht="15.75" thickBot="1">
      <c r="A260" t="str">
        <f t="shared" si="4"/>
        <v/>
      </c>
      <c r="B260" t="s">
        <v>296</v>
      </c>
      <c r="D260" t="s">
        <v>296</v>
      </c>
      <c r="E260">
        <v>0.56659999999999999</v>
      </c>
      <c r="F260">
        <v>133</v>
      </c>
      <c r="N260" t="s">
        <v>299</v>
      </c>
      <c r="O260">
        <v>5.33E-2</v>
      </c>
      <c r="R260" s="633"/>
      <c r="S260" s="213">
        <v>127</v>
      </c>
    </row>
    <row r="261" spans="1:19">
      <c r="A261" t="str">
        <f t="shared" si="4"/>
        <v/>
      </c>
      <c r="B261" t="s">
        <v>297</v>
      </c>
      <c r="D261" t="s">
        <v>297</v>
      </c>
      <c r="E261">
        <v>0.41170000000000001</v>
      </c>
      <c r="F261">
        <v>196</v>
      </c>
      <c r="N261" t="s">
        <v>300</v>
      </c>
      <c r="O261">
        <v>0.157</v>
      </c>
      <c r="R261" s="632" t="s">
        <v>245</v>
      </c>
      <c r="S261" s="212">
        <v>0.59319999999999995</v>
      </c>
    </row>
    <row r="262" spans="1:19" ht="15.75" thickBot="1">
      <c r="A262" t="str">
        <f t="shared" si="4"/>
        <v/>
      </c>
      <c r="B262" t="s">
        <v>298</v>
      </c>
      <c r="D262" t="s">
        <v>298</v>
      </c>
      <c r="E262">
        <v>0.1744</v>
      </c>
      <c r="F262">
        <v>283</v>
      </c>
      <c r="N262" t="s">
        <v>301</v>
      </c>
      <c r="O262">
        <v>0.51160000000000005</v>
      </c>
      <c r="R262" s="633"/>
      <c r="S262" s="213">
        <v>128</v>
      </c>
    </row>
    <row r="263" spans="1:19">
      <c r="A263" t="str">
        <f t="shared" si="4"/>
        <v/>
      </c>
      <c r="B263" t="s">
        <v>299</v>
      </c>
      <c r="D263" t="s">
        <v>299</v>
      </c>
      <c r="E263">
        <v>5.33E-2</v>
      </c>
      <c r="F263">
        <v>333</v>
      </c>
      <c r="N263" t="s">
        <v>302</v>
      </c>
      <c r="O263">
        <v>0.1424</v>
      </c>
      <c r="R263" s="632" t="s">
        <v>255</v>
      </c>
      <c r="S263" s="212">
        <v>0.59160000000000001</v>
      </c>
    </row>
    <row r="264" spans="1:19" ht="15.75" thickBot="1">
      <c r="A264" t="str">
        <f t="shared" si="4"/>
        <v/>
      </c>
      <c r="B264" t="s">
        <v>300</v>
      </c>
      <c r="D264" t="s">
        <v>300</v>
      </c>
      <c r="E264">
        <v>0.157</v>
      </c>
      <c r="F264">
        <v>292</v>
      </c>
      <c r="N264" t="s">
        <v>303</v>
      </c>
      <c r="O264">
        <v>0.73980000000000001</v>
      </c>
      <c r="R264" s="633"/>
      <c r="S264" s="213">
        <v>129</v>
      </c>
    </row>
    <row r="265" spans="1:19">
      <c r="A265" t="str">
        <f t="shared" si="4"/>
        <v/>
      </c>
      <c r="B265" t="s">
        <v>301</v>
      </c>
      <c r="D265" t="s">
        <v>301</v>
      </c>
      <c r="E265">
        <v>0.51160000000000005</v>
      </c>
      <c r="F265">
        <v>160</v>
      </c>
      <c r="N265" t="s">
        <v>304</v>
      </c>
      <c r="O265">
        <v>0.92579999999999996</v>
      </c>
      <c r="R265" s="632" t="s">
        <v>218</v>
      </c>
      <c r="S265" s="212">
        <v>0.58130000000000004</v>
      </c>
    </row>
    <row r="266" spans="1:19" ht="15.75" thickBot="1">
      <c r="A266" t="str">
        <f t="shared" si="4"/>
        <v/>
      </c>
      <c r="B266" t="s">
        <v>302</v>
      </c>
      <c r="D266" t="s">
        <v>302</v>
      </c>
      <c r="E266">
        <v>0.1424</v>
      </c>
      <c r="F266">
        <v>299</v>
      </c>
      <c r="N266" t="s">
        <v>305</v>
      </c>
      <c r="O266">
        <v>0.2419</v>
      </c>
      <c r="R266" s="633"/>
      <c r="S266" s="213">
        <v>130</v>
      </c>
    </row>
    <row r="267" spans="1:19">
      <c r="A267" t="str">
        <f t="shared" si="4"/>
        <v/>
      </c>
      <c r="B267" t="s">
        <v>303</v>
      </c>
      <c r="D267" t="s">
        <v>303</v>
      </c>
      <c r="E267">
        <v>0.73980000000000001</v>
      </c>
      <c r="F267">
        <v>67</v>
      </c>
      <c r="N267" t="s">
        <v>306</v>
      </c>
      <c r="O267">
        <v>0.10730000000000001</v>
      </c>
      <c r="R267" s="632" t="s">
        <v>293</v>
      </c>
      <c r="S267" s="212">
        <v>0.57269999999999999</v>
      </c>
    </row>
    <row r="268" spans="1:19" ht="15.75" thickBot="1">
      <c r="A268" t="str">
        <f t="shared" si="4"/>
        <v/>
      </c>
      <c r="B268" t="s">
        <v>304</v>
      </c>
      <c r="D268" t="s">
        <v>304</v>
      </c>
      <c r="E268">
        <v>0.92579999999999996</v>
      </c>
      <c r="F268">
        <v>13</v>
      </c>
      <c r="N268" t="s">
        <v>307</v>
      </c>
      <c r="O268">
        <v>0.78090000000000004</v>
      </c>
      <c r="R268" s="633"/>
      <c r="S268" s="213">
        <v>131</v>
      </c>
    </row>
    <row r="269" spans="1:19">
      <c r="A269" t="str">
        <f t="shared" si="4"/>
        <v/>
      </c>
      <c r="B269" t="s">
        <v>305</v>
      </c>
      <c r="D269" t="s">
        <v>305</v>
      </c>
      <c r="E269">
        <v>0.2419</v>
      </c>
      <c r="F269">
        <v>257</v>
      </c>
      <c r="N269" t="s">
        <v>308</v>
      </c>
      <c r="O269">
        <v>0.63180000000000003</v>
      </c>
      <c r="R269" s="632" t="s">
        <v>120</v>
      </c>
      <c r="S269" s="212">
        <v>0.56679999999999997</v>
      </c>
    </row>
    <row r="270" spans="1:19" ht="15.75" thickBot="1">
      <c r="A270" t="str">
        <f t="shared" si="4"/>
        <v/>
      </c>
      <c r="B270" t="s">
        <v>306</v>
      </c>
      <c r="D270" t="s">
        <v>306</v>
      </c>
      <c r="E270">
        <v>0.10730000000000001</v>
      </c>
      <c r="F270">
        <v>320</v>
      </c>
      <c r="N270" t="s">
        <v>309</v>
      </c>
      <c r="O270">
        <v>0.49530000000000002</v>
      </c>
      <c r="R270" s="633"/>
      <c r="S270" s="213">
        <v>132</v>
      </c>
    </row>
    <row r="271" spans="1:19">
      <c r="A271" t="str">
        <f t="shared" si="4"/>
        <v/>
      </c>
      <c r="B271" t="s">
        <v>307</v>
      </c>
      <c r="D271" t="s">
        <v>307</v>
      </c>
      <c r="E271">
        <v>0.78090000000000004</v>
      </c>
      <c r="F271">
        <v>59</v>
      </c>
      <c r="N271" t="s">
        <v>310</v>
      </c>
      <c r="O271">
        <v>0.33229999999999998</v>
      </c>
      <c r="R271" s="632" t="s">
        <v>296</v>
      </c>
      <c r="S271" s="212">
        <v>0.56659999999999999</v>
      </c>
    </row>
    <row r="272" spans="1:19" ht="15.75" thickBot="1">
      <c r="A272" t="str">
        <f t="shared" si="4"/>
        <v/>
      </c>
      <c r="B272" t="s">
        <v>308</v>
      </c>
      <c r="D272" t="s">
        <v>308</v>
      </c>
      <c r="E272">
        <v>0.63180000000000003</v>
      </c>
      <c r="F272">
        <v>111</v>
      </c>
      <c r="N272" t="s">
        <v>311</v>
      </c>
      <c r="O272">
        <v>0.39539999999999997</v>
      </c>
      <c r="R272" s="633"/>
      <c r="S272" s="213">
        <v>133</v>
      </c>
    </row>
    <row r="273" spans="1:19">
      <c r="A273" t="str">
        <f t="shared" si="4"/>
        <v/>
      </c>
      <c r="B273" t="s">
        <v>309</v>
      </c>
      <c r="D273" t="s">
        <v>309</v>
      </c>
      <c r="E273">
        <v>0.49530000000000002</v>
      </c>
      <c r="F273">
        <v>168</v>
      </c>
      <c r="N273" t="s">
        <v>312</v>
      </c>
      <c r="O273">
        <v>0.79990000000000006</v>
      </c>
      <c r="R273" s="632" t="s">
        <v>327</v>
      </c>
      <c r="S273" s="212">
        <v>0.56559999999999999</v>
      </c>
    </row>
    <row r="274" spans="1:19" ht="15.75" thickBot="1">
      <c r="A274" t="str">
        <f t="shared" si="4"/>
        <v/>
      </c>
      <c r="B274" t="s">
        <v>310</v>
      </c>
      <c r="D274" t="s">
        <v>310</v>
      </c>
      <c r="E274">
        <v>0.33229999999999998</v>
      </c>
      <c r="F274">
        <v>224</v>
      </c>
      <c r="N274" t="s">
        <v>313</v>
      </c>
      <c r="O274">
        <v>0.49930000000000002</v>
      </c>
      <c r="R274" s="633"/>
      <c r="S274" s="213">
        <v>134</v>
      </c>
    </row>
    <row r="275" spans="1:19">
      <c r="A275" t="str">
        <f t="shared" si="4"/>
        <v/>
      </c>
      <c r="B275" t="s">
        <v>311</v>
      </c>
      <c r="D275" t="s">
        <v>311</v>
      </c>
      <c r="E275">
        <v>0.39539999999999997</v>
      </c>
      <c r="F275">
        <v>202</v>
      </c>
      <c r="N275" t="s">
        <v>314</v>
      </c>
      <c r="O275">
        <v>0.41749999999999998</v>
      </c>
      <c r="R275" s="632" t="s">
        <v>55</v>
      </c>
      <c r="S275" s="212">
        <v>0.56469999999999998</v>
      </c>
    </row>
    <row r="276" spans="1:19" ht="15.75" thickBot="1">
      <c r="A276" t="str">
        <f t="shared" si="4"/>
        <v/>
      </c>
      <c r="B276" s="3" t="s">
        <v>312</v>
      </c>
      <c r="D276" t="s">
        <v>312</v>
      </c>
      <c r="E276">
        <v>0.79990000000000006</v>
      </c>
      <c r="F276">
        <v>55</v>
      </c>
      <c r="N276" t="s">
        <v>23</v>
      </c>
      <c r="O276" t="s">
        <v>383</v>
      </c>
      <c r="R276" s="633"/>
      <c r="S276" s="213">
        <v>135</v>
      </c>
    </row>
    <row r="277" spans="1:19">
      <c r="A277" t="str">
        <f t="shared" si="4"/>
        <v/>
      </c>
      <c r="B277" t="s">
        <v>313</v>
      </c>
      <c r="D277" t="s">
        <v>313</v>
      </c>
      <c r="E277">
        <v>0.49930000000000002</v>
      </c>
      <c r="F277">
        <v>165</v>
      </c>
      <c r="N277" t="s">
        <v>23</v>
      </c>
      <c r="O277" t="s">
        <v>383</v>
      </c>
      <c r="R277" s="632" t="s">
        <v>151</v>
      </c>
      <c r="S277" s="212">
        <v>0.56330000000000002</v>
      </c>
    </row>
    <row r="278" spans="1:19" ht="15.75" thickBot="1">
      <c r="A278" t="str">
        <f t="shared" si="4"/>
        <v/>
      </c>
      <c r="B278" t="s">
        <v>314</v>
      </c>
      <c r="D278" t="s">
        <v>314</v>
      </c>
      <c r="E278">
        <v>0.41749999999999998</v>
      </c>
      <c r="F278">
        <v>194</v>
      </c>
      <c r="N278" t="s">
        <v>23</v>
      </c>
      <c r="O278" t="s">
        <v>383</v>
      </c>
      <c r="R278" s="633"/>
      <c r="S278" s="213">
        <v>136</v>
      </c>
    </row>
    <row r="279" spans="1:19">
      <c r="A279" t="str">
        <f t="shared" si="4"/>
        <v/>
      </c>
      <c r="B279" t="s">
        <v>315</v>
      </c>
      <c r="D279" t="s">
        <v>315</v>
      </c>
      <c r="E279">
        <v>0.63149999999999995</v>
      </c>
      <c r="F279">
        <v>112</v>
      </c>
      <c r="N279" t="s">
        <v>23</v>
      </c>
      <c r="O279" t="s">
        <v>383</v>
      </c>
      <c r="R279" s="632" t="s">
        <v>132</v>
      </c>
      <c r="S279" s="212">
        <v>0.55879999999999996</v>
      </c>
    </row>
    <row r="280" spans="1:19" ht="15.75" thickBot="1">
      <c r="A280" t="str">
        <f t="shared" si="4"/>
        <v/>
      </c>
      <c r="B280" t="s">
        <v>316</v>
      </c>
      <c r="D280" t="s">
        <v>316</v>
      </c>
      <c r="E280">
        <v>0.89949999999999997</v>
      </c>
      <c r="F280">
        <v>24</v>
      </c>
      <c r="N280" t="s">
        <v>23</v>
      </c>
      <c r="O280" t="s">
        <v>383</v>
      </c>
      <c r="R280" s="633"/>
      <c r="S280" s="213">
        <v>137</v>
      </c>
    </row>
    <row r="281" spans="1:19">
      <c r="A281" t="str">
        <f t="shared" si="4"/>
        <v/>
      </c>
      <c r="B281" t="s">
        <v>317</v>
      </c>
      <c r="D281" t="s">
        <v>317</v>
      </c>
      <c r="E281">
        <v>3.1600000000000003E-2</v>
      </c>
      <c r="F281">
        <v>338</v>
      </c>
      <c r="N281" t="s">
        <v>23</v>
      </c>
      <c r="O281" t="s">
        <v>383</v>
      </c>
      <c r="R281" s="632" t="s">
        <v>366</v>
      </c>
      <c r="S281" s="212">
        <v>0.55689999999999995</v>
      </c>
    </row>
    <row r="282" spans="1:19" ht="15.75" thickBot="1">
      <c r="A282" t="str">
        <f t="shared" si="4"/>
        <v/>
      </c>
      <c r="B282" t="s">
        <v>318</v>
      </c>
      <c r="D282" t="s">
        <v>318</v>
      </c>
      <c r="E282">
        <v>8.0199999999999994E-2</v>
      </c>
      <c r="F282">
        <v>326</v>
      </c>
      <c r="N282" t="s">
        <v>23</v>
      </c>
      <c r="O282" t="s">
        <v>383</v>
      </c>
      <c r="R282" s="633"/>
      <c r="S282" s="213">
        <v>138</v>
      </c>
    </row>
    <row r="283" spans="1:19">
      <c r="A283" t="str">
        <f t="shared" si="4"/>
        <v/>
      </c>
      <c r="B283" t="s">
        <v>319</v>
      </c>
      <c r="D283" t="s">
        <v>319</v>
      </c>
      <c r="E283">
        <v>0.14979999999999999</v>
      </c>
      <c r="F283">
        <v>296</v>
      </c>
      <c r="N283" t="s">
        <v>23</v>
      </c>
      <c r="O283" t="s">
        <v>383</v>
      </c>
      <c r="R283" s="632" t="s">
        <v>278</v>
      </c>
      <c r="S283" s="212">
        <v>0.55500000000000005</v>
      </c>
    </row>
    <row r="284" spans="1:19" ht="15.75" thickBot="1">
      <c r="A284" t="str">
        <f t="shared" si="4"/>
        <v/>
      </c>
      <c r="B284" t="s">
        <v>320</v>
      </c>
      <c r="D284" t="s">
        <v>320</v>
      </c>
      <c r="E284">
        <v>0.89480000000000004</v>
      </c>
      <c r="F284">
        <v>26</v>
      </c>
      <c r="N284" t="s">
        <v>23</v>
      </c>
      <c r="O284" t="s">
        <v>383</v>
      </c>
      <c r="R284" s="633"/>
      <c r="S284" s="213">
        <v>139</v>
      </c>
    </row>
    <row r="285" spans="1:19">
      <c r="A285" t="str">
        <f t="shared" si="4"/>
        <v/>
      </c>
      <c r="B285" t="s">
        <v>321</v>
      </c>
      <c r="D285" t="s">
        <v>321</v>
      </c>
      <c r="E285">
        <v>0.66539999999999999</v>
      </c>
      <c r="F285">
        <v>100</v>
      </c>
      <c r="N285" t="s">
        <v>23</v>
      </c>
      <c r="O285" t="s">
        <v>383</v>
      </c>
      <c r="R285" s="632" t="s">
        <v>378</v>
      </c>
      <c r="S285" s="212">
        <v>0.55320000000000003</v>
      </c>
    </row>
    <row r="286" spans="1:19" ht="15.75" thickBot="1">
      <c r="A286" t="str">
        <f t="shared" si="4"/>
        <v/>
      </c>
      <c r="B286" t="s">
        <v>322</v>
      </c>
      <c r="D286" t="s">
        <v>322</v>
      </c>
      <c r="E286">
        <v>7.6100000000000001E-2</v>
      </c>
      <c r="F286">
        <v>327</v>
      </c>
      <c r="N286" t="s">
        <v>23</v>
      </c>
      <c r="O286" t="s">
        <v>383</v>
      </c>
      <c r="R286" s="633"/>
      <c r="S286" s="213">
        <v>140</v>
      </c>
    </row>
    <row r="287" spans="1:19">
      <c r="A287" t="str">
        <f t="shared" si="4"/>
        <v/>
      </c>
      <c r="B287" t="s">
        <v>323</v>
      </c>
      <c r="D287" t="s">
        <v>323</v>
      </c>
      <c r="E287">
        <v>0.53200000000000003</v>
      </c>
      <c r="F287">
        <v>151</v>
      </c>
      <c r="N287" t="s">
        <v>23</v>
      </c>
      <c r="O287" t="s">
        <v>383</v>
      </c>
      <c r="R287" s="632" t="s">
        <v>124</v>
      </c>
      <c r="S287" s="212">
        <v>0.55230000000000001</v>
      </c>
    </row>
    <row r="288" spans="1:19" ht="15.75" thickBot="1">
      <c r="A288" t="str">
        <f t="shared" si="4"/>
        <v/>
      </c>
      <c r="B288" t="s">
        <v>324</v>
      </c>
      <c r="D288" t="s">
        <v>324</v>
      </c>
      <c r="E288">
        <v>0.47249999999999998</v>
      </c>
      <c r="F288">
        <v>173</v>
      </c>
      <c r="N288" t="s">
        <v>23</v>
      </c>
      <c r="O288" t="s">
        <v>383</v>
      </c>
      <c r="R288" s="633"/>
      <c r="S288" s="213">
        <v>141</v>
      </c>
    </row>
    <row r="289" spans="1:19">
      <c r="A289" t="str">
        <f t="shared" si="4"/>
        <v/>
      </c>
      <c r="B289" t="s">
        <v>325</v>
      </c>
      <c r="D289" t="s">
        <v>325</v>
      </c>
      <c r="E289">
        <v>0.84740000000000004</v>
      </c>
      <c r="F289">
        <v>44</v>
      </c>
      <c r="N289" t="s">
        <v>23</v>
      </c>
      <c r="O289" t="s">
        <v>383</v>
      </c>
      <c r="R289" s="12" t="s">
        <v>103</v>
      </c>
      <c r="S289" s="212">
        <v>0.54779999999999995</v>
      </c>
    </row>
    <row r="290" spans="1:19" ht="15.75" thickBot="1">
      <c r="A290" t="str">
        <f t="shared" si="4"/>
        <v/>
      </c>
      <c r="B290" t="s">
        <v>326</v>
      </c>
      <c r="D290" t="s">
        <v>326</v>
      </c>
      <c r="E290">
        <v>0.26479999999999998</v>
      </c>
      <c r="F290">
        <v>252</v>
      </c>
      <c r="N290" t="s">
        <v>315</v>
      </c>
      <c r="O290">
        <v>0.63149999999999995</v>
      </c>
      <c r="R290" s="13" t="s">
        <v>418</v>
      </c>
      <c r="S290" s="213">
        <v>142</v>
      </c>
    </row>
    <row r="291" spans="1:19">
      <c r="A291" t="str">
        <f t="shared" si="4"/>
        <v/>
      </c>
      <c r="B291" t="s">
        <v>327</v>
      </c>
      <c r="D291" t="s">
        <v>327</v>
      </c>
      <c r="E291">
        <v>0.56559999999999999</v>
      </c>
      <c r="F291">
        <v>134</v>
      </c>
      <c r="N291" t="s">
        <v>316</v>
      </c>
      <c r="O291">
        <v>0.89949999999999997</v>
      </c>
      <c r="R291" s="632" t="s">
        <v>364</v>
      </c>
      <c r="S291" s="212">
        <v>0.54410000000000003</v>
      </c>
    </row>
    <row r="292" spans="1:19" ht="15.75" thickBot="1">
      <c r="A292" t="str">
        <f t="shared" si="4"/>
        <v/>
      </c>
      <c r="B292" t="s">
        <v>328</v>
      </c>
      <c r="D292" t="s">
        <v>328</v>
      </c>
      <c r="E292">
        <v>8.43E-2</v>
      </c>
      <c r="F292">
        <v>324</v>
      </c>
      <c r="N292" t="s">
        <v>317</v>
      </c>
      <c r="O292">
        <v>3.1600000000000003E-2</v>
      </c>
      <c r="R292" s="633"/>
      <c r="S292" s="213">
        <v>143</v>
      </c>
    </row>
    <row r="293" spans="1:19">
      <c r="A293" t="str">
        <f t="shared" si="4"/>
        <v/>
      </c>
      <c r="B293" t="s">
        <v>329</v>
      </c>
      <c r="D293" t="s">
        <v>329</v>
      </c>
      <c r="E293">
        <v>0.2203</v>
      </c>
      <c r="F293">
        <v>267</v>
      </c>
      <c r="N293" t="s">
        <v>318</v>
      </c>
      <c r="O293">
        <v>8.0199999999999994E-2</v>
      </c>
      <c r="R293" s="632" t="s">
        <v>102</v>
      </c>
      <c r="S293" s="212">
        <v>0.54359999999999997</v>
      </c>
    </row>
    <row r="294" spans="1:19" ht="15.75" thickBot="1">
      <c r="A294" t="str">
        <f t="shared" si="4"/>
        <v/>
      </c>
      <c r="B294" t="s">
        <v>330</v>
      </c>
      <c r="D294" t="s">
        <v>330</v>
      </c>
      <c r="E294">
        <v>0.62260000000000004</v>
      </c>
      <c r="F294">
        <v>117</v>
      </c>
      <c r="N294" t="s">
        <v>319</v>
      </c>
      <c r="O294">
        <v>0.14979999999999999</v>
      </c>
      <c r="R294" s="633"/>
      <c r="S294" s="213">
        <v>144</v>
      </c>
    </row>
    <row r="295" spans="1:19">
      <c r="A295" t="str">
        <f t="shared" si="4"/>
        <v/>
      </c>
      <c r="B295" t="s">
        <v>331</v>
      </c>
      <c r="D295" t="s">
        <v>331</v>
      </c>
      <c r="E295">
        <v>0.47960000000000003</v>
      </c>
      <c r="F295">
        <v>171</v>
      </c>
      <c r="N295" t="s">
        <v>320</v>
      </c>
      <c r="O295">
        <v>0.89480000000000004</v>
      </c>
      <c r="R295" s="632" t="s">
        <v>381</v>
      </c>
      <c r="S295" s="212">
        <v>0.54220000000000002</v>
      </c>
    </row>
    <row r="296" spans="1:19" ht="15.75" thickBot="1">
      <c r="A296" t="str">
        <f t="shared" si="4"/>
        <v/>
      </c>
      <c r="B296" t="s">
        <v>332</v>
      </c>
      <c r="D296" t="s">
        <v>332</v>
      </c>
      <c r="E296">
        <v>0.71189999999999998</v>
      </c>
      <c r="F296">
        <v>80</v>
      </c>
      <c r="N296" t="s">
        <v>321</v>
      </c>
      <c r="O296">
        <v>0.66539999999999999</v>
      </c>
      <c r="R296" s="633"/>
      <c r="S296" s="213">
        <v>145</v>
      </c>
    </row>
    <row r="297" spans="1:19">
      <c r="A297" t="str">
        <f t="shared" si="4"/>
        <v/>
      </c>
      <c r="B297" t="s">
        <v>333</v>
      </c>
      <c r="D297" t="s">
        <v>333</v>
      </c>
      <c r="E297">
        <v>0.42330000000000001</v>
      </c>
      <c r="F297">
        <v>191</v>
      </c>
      <c r="N297" t="s">
        <v>322</v>
      </c>
      <c r="O297">
        <v>7.6100000000000001E-2</v>
      </c>
      <c r="R297" s="632" t="s">
        <v>157</v>
      </c>
      <c r="S297" s="212">
        <v>0.54169999999999996</v>
      </c>
    </row>
    <row r="298" spans="1:19" ht="15.75" thickBot="1">
      <c r="A298" t="str">
        <f t="shared" si="4"/>
        <v/>
      </c>
      <c r="B298" t="s">
        <v>334</v>
      </c>
      <c r="D298" t="s">
        <v>334</v>
      </c>
      <c r="E298">
        <v>0.60470000000000002</v>
      </c>
      <c r="F298">
        <v>123</v>
      </c>
      <c r="N298" t="s">
        <v>323</v>
      </c>
      <c r="O298">
        <v>0.53200000000000003</v>
      </c>
      <c r="R298" s="633"/>
      <c r="S298" s="213">
        <v>146</v>
      </c>
    </row>
    <row r="299" spans="1:19">
      <c r="A299" t="str">
        <f t="shared" si="4"/>
        <v/>
      </c>
      <c r="B299" t="s">
        <v>335</v>
      </c>
      <c r="D299" t="s">
        <v>335</v>
      </c>
      <c r="E299">
        <v>0.36749999999999999</v>
      </c>
      <c r="F299">
        <v>216</v>
      </c>
      <c r="N299" t="s">
        <v>324</v>
      </c>
      <c r="O299">
        <v>0.47249999999999998</v>
      </c>
      <c r="R299" s="632" t="s">
        <v>75</v>
      </c>
      <c r="S299" s="212">
        <v>0.53839999999999999</v>
      </c>
    </row>
    <row r="300" spans="1:19" ht="15.75" thickBot="1">
      <c r="A300" t="str">
        <f t="shared" si="4"/>
        <v/>
      </c>
      <c r="B300" t="s">
        <v>336</v>
      </c>
      <c r="D300" t="s">
        <v>336</v>
      </c>
      <c r="E300">
        <v>0.17899999999999999</v>
      </c>
      <c r="F300">
        <v>279</v>
      </c>
      <c r="N300" t="s">
        <v>325</v>
      </c>
      <c r="O300">
        <v>0.84740000000000004</v>
      </c>
      <c r="R300" s="633"/>
      <c r="S300" s="213">
        <v>147</v>
      </c>
    </row>
    <row r="301" spans="1:19">
      <c r="A301" t="str">
        <f t="shared" si="4"/>
        <v/>
      </c>
      <c r="B301" t="s">
        <v>337</v>
      </c>
      <c r="D301" t="s">
        <v>337</v>
      </c>
      <c r="E301">
        <v>0.76200000000000001</v>
      </c>
      <c r="F301">
        <v>61</v>
      </c>
      <c r="N301" t="s">
        <v>326</v>
      </c>
      <c r="O301">
        <v>0.26479999999999998</v>
      </c>
      <c r="R301" s="632" t="s">
        <v>97</v>
      </c>
      <c r="S301" s="212">
        <v>0.53710000000000002</v>
      </c>
    </row>
    <row r="302" spans="1:19" ht="15.75" thickBot="1">
      <c r="A302" t="str">
        <f t="shared" si="4"/>
        <v/>
      </c>
      <c r="B302" t="s">
        <v>338</v>
      </c>
      <c r="D302" t="s">
        <v>338</v>
      </c>
      <c r="E302">
        <v>0.65510000000000002</v>
      </c>
      <c r="F302">
        <v>105</v>
      </c>
      <c r="N302" t="s">
        <v>327</v>
      </c>
      <c r="O302">
        <v>0.56559999999999999</v>
      </c>
      <c r="R302" s="633"/>
      <c r="S302" s="213">
        <v>148</v>
      </c>
    </row>
    <row r="303" spans="1:19">
      <c r="A303" t="str">
        <f t="shared" si="4"/>
        <v/>
      </c>
      <c r="B303" s="410" t="s">
        <v>339</v>
      </c>
      <c r="D303" t="s">
        <v>339</v>
      </c>
      <c r="E303">
        <v>0.81910000000000005</v>
      </c>
      <c r="F303">
        <v>51</v>
      </c>
      <c r="N303" t="s">
        <v>328</v>
      </c>
      <c r="O303">
        <v>8.43E-2</v>
      </c>
      <c r="R303" s="632" t="s">
        <v>215</v>
      </c>
      <c r="S303" s="212">
        <v>0.53539999999999999</v>
      </c>
    </row>
    <row r="304" spans="1:19" ht="15.75" thickBot="1">
      <c r="A304" t="str">
        <f t="shared" si="4"/>
        <v/>
      </c>
      <c r="B304" t="s">
        <v>340</v>
      </c>
      <c r="D304" t="s">
        <v>340</v>
      </c>
      <c r="E304">
        <v>0.31659999999999999</v>
      </c>
      <c r="F304">
        <v>234</v>
      </c>
      <c r="N304" t="s">
        <v>329</v>
      </c>
      <c r="O304">
        <v>0.2203</v>
      </c>
      <c r="R304" s="633"/>
      <c r="S304" s="213">
        <v>149</v>
      </c>
    </row>
    <row r="305" spans="1:19">
      <c r="A305" t="str">
        <f t="shared" si="4"/>
        <v/>
      </c>
      <c r="B305" t="s">
        <v>341</v>
      </c>
      <c r="D305" t="s">
        <v>341</v>
      </c>
      <c r="E305">
        <v>0.52990000000000004</v>
      </c>
      <c r="F305">
        <v>153</v>
      </c>
      <c r="N305" t="s">
        <v>330</v>
      </c>
      <c r="O305">
        <v>0.62260000000000004</v>
      </c>
      <c r="R305" s="632" t="s">
        <v>76</v>
      </c>
      <c r="S305" s="212">
        <v>0.53269999999999995</v>
      </c>
    </row>
    <row r="306" spans="1:19" ht="15.75" thickBot="1">
      <c r="A306" t="str">
        <f t="shared" si="4"/>
        <v/>
      </c>
      <c r="B306" t="s">
        <v>342</v>
      </c>
      <c r="D306" t="s">
        <v>342</v>
      </c>
      <c r="E306">
        <v>0.1978</v>
      </c>
      <c r="F306">
        <v>272</v>
      </c>
      <c r="N306" t="s">
        <v>331</v>
      </c>
      <c r="O306">
        <v>0.47960000000000003</v>
      </c>
      <c r="R306" s="633"/>
      <c r="S306" s="213">
        <v>150</v>
      </c>
    </row>
    <row r="307" spans="1:19" ht="15.75" thickBot="1">
      <c r="A307" t="str">
        <f t="shared" si="4"/>
        <v/>
      </c>
      <c r="B307" t="s">
        <v>343</v>
      </c>
      <c r="D307" t="s">
        <v>343</v>
      </c>
      <c r="E307">
        <v>0.2792</v>
      </c>
      <c r="F307">
        <v>251</v>
      </c>
      <c r="N307" t="s">
        <v>332</v>
      </c>
      <c r="O307">
        <v>0.71189999999999998</v>
      </c>
      <c r="R307" s="10" t="s">
        <v>23</v>
      </c>
      <c r="S307" s="11" t="s">
        <v>383</v>
      </c>
    </row>
    <row r="308" spans="1:19">
      <c r="A308" t="str">
        <f t="shared" si="4"/>
        <v/>
      </c>
      <c r="B308" t="s">
        <v>344</v>
      </c>
      <c r="D308" t="s">
        <v>344</v>
      </c>
      <c r="E308">
        <v>0.68120000000000003</v>
      </c>
      <c r="F308">
        <v>90</v>
      </c>
      <c r="N308" t="s">
        <v>333</v>
      </c>
      <c r="O308">
        <v>0.42330000000000001</v>
      </c>
      <c r="R308" s="12" t="s">
        <v>323</v>
      </c>
      <c r="S308" s="212">
        <v>0.53200000000000003</v>
      </c>
    </row>
    <row r="309" spans="1:19" ht="15.75" thickBot="1">
      <c r="A309" t="str">
        <f t="shared" si="4"/>
        <v/>
      </c>
      <c r="B309" t="s">
        <v>345</v>
      </c>
      <c r="D309" t="s">
        <v>345</v>
      </c>
      <c r="E309">
        <v>1.5900000000000001E-2</v>
      </c>
      <c r="F309">
        <v>342</v>
      </c>
      <c r="N309" t="s">
        <v>334</v>
      </c>
      <c r="O309">
        <v>0.60470000000000002</v>
      </c>
      <c r="R309" s="13" t="s">
        <v>426</v>
      </c>
      <c r="S309" s="213">
        <v>151</v>
      </c>
    </row>
    <row r="310" spans="1:19">
      <c r="A310" t="str">
        <f t="shared" si="4"/>
        <v/>
      </c>
      <c r="B310" t="s">
        <v>346</v>
      </c>
      <c r="D310" t="s">
        <v>346</v>
      </c>
      <c r="E310">
        <v>0.34599999999999997</v>
      </c>
      <c r="F310">
        <v>221</v>
      </c>
      <c r="N310" t="s">
        <v>335</v>
      </c>
      <c r="O310">
        <v>0.36749999999999999</v>
      </c>
      <c r="R310" s="12" t="s">
        <v>360</v>
      </c>
      <c r="S310" s="212">
        <v>0.53149999999999997</v>
      </c>
    </row>
    <row r="311" spans="1:19" ht="15.75" thickBot="1">
      <c r="A311" t="str">
        <f t="shared" si="4"/>
        <v/>
      </c>
      <c r="B311" t="s">
        <v>347</v>
      </c>
      <c r="D311" t="s">
        <v>347</v>
      </c>
      <c r="E311">
        <v>0.84899999999999998</v>
      </c>
      <c r="F311">
        <v>41</v>
      </c>
      <c r="N311" t="s">
        <v>336</v>
      </c>
      <c r="O311">
        <v>0.17899999999999999</v>
      </c>
      <c r="R311" s="13" t="s">
        <v>407</v>
      </c>
      <c r="S311" s="213">
        <v>152</v>
      </c>
    </row>
    <row r="312" spans="1:19">
      <c r="A312" t="str">
        <f t="shared" si="4"/>
        <v/>
      </c>
      <c r="B312" t="s">
        <v>348</v>
      </c>
      <c r="D312" t="s">
        <v>348</v>
      </c>
      <c r="E312">
        <v>0.12970000000000001</v>
      </c>
      <c r="F312">
        <v>311</v>
      </c>
      <c r="N312" t="s">
        <v>337</v>
      </c>
      <c r="O312">
        <v>0.76200000000000001</v>
      </c>
      <c r="R312" s="632" t="s">
        <v>341</v>
      </c>
      <c r="S312" s="212">
        <v>0.52990000000000004</v>
      </c>
    </row>
    <row r="313" spans="1:19" ht="15.75" thickBot="1">
      <c r="A313" t="str">
        <f t="shared" si="4"/>
        <v/>
      </c>
      <c r="B313" t="s">
        <v>349</v>
      </c>
      <c r="D313" t="s">
        <v>349</v>
      </c>
      <c r="E313">
        <v>0.1585</v>
      </c>
      <c r="F313">
        <v>291</v>
      </c>
      <c r="N313" t="s">
        <v>338</v>
      </c>
      <c r="O313">
        <v>0.65510000000000002</v>
      </c>
      <c r="R313" s="633"/>
      <c r="S313" s="213">
        <v>153</v>
      </c>
    </row>
    <row r="314" spans="1:19">
      <c r="A314" t="str">
        <f t="shared" si="4"/>
        <v/>
      </c>
      <c r="B314" t="s">
        <v>350</v>
      </c>
      <c r="D314" t="s">
        <v>350</v>
      </c>
      <c r="E314">
        <v>0.14530000000000001</v>
      </c>
      <c r="F314">
        <v>297</v>
      </c>
      <c r="N314" t="s">
        <v>339</v>
      </c>
      <c r="O314">
        <v>0.81910000000000005</v>
      </c>
      <c r="R314" s="632" t="s">
        <v>234</v>
      </c>
      <c r="S314" s="212">
        <v>0.52900000000000003</v>
      </c>
    </row>
    <row r="315" spans="1:19" ht="15.75" thickBot="1">
      <c r="A315" t="str">
        <f t="shared" si="4"/>
        <v/>
      </c>
      <c r="B315" t="s">
        <v>351</v>
      </c>
      <c r="D315" t="s">
        <v>351</v>
      </c>
      <c r="E315">
        <v>0.75229999999999997</v>
      </c>
      <c r="F315">
        <v>63</v>
      </c>
      <c r="N315" t="s">
        <v>340</v>
      </c>
      <c r="O315">
        <v>0.31659999999999999</v>
      </c>
      <c r="R315" s="633"/>
      <c r="S315" s="213">
        <v>154</v>
      </c>
    </row>
    <row r="316" spans="1:19">
      <c r="A316" t="str">
        <f t="shared" si="4"/>
        <v/>
      </c>
      <c r="B316" t="s">
        <v>352</v>
      </c>
      <c r="D316" t="s">
        <v>352</v>
      </c>
      <c r="E316">
        <v>0.82040000000000002</v>
      </c>
      <c r="F316">
        <v>50</v>
      </c>
      <c r="N316" t="s">
        <v>341</v>
      </c>
      <c r="O316">
        <v>0.52990000000000004</v>
      </c>
      <c r="R316" s="632" t="s">
        <v>154</v>
      </c>
      <c r="S316" s="212">
        <v>0.52890000000000004</v>
      </c>
    </row>
    <row r="317" spans="1:19" ht="15.75" thickBot="1">
      <c r="A317" t="str">
        <f t="shared" si="4"/>
        <v>BAD</v>
      </c>
      <c r="B317" t="s">
        <v>436</v>
      </c>
      <c r="D317" t="s">
        <v>433</v>
      </c>
      <c r="E317">
        <v>0.2525</v>
      </c>
      <c r="F317">
        <v>255</v>
      </c>
      <c r="N317" t="s">
        <v>342</v>
      </c>
      <c r="O317">
        <v>0.1978</v>
      </c>
      <c r="R317" s="633"/>
      <c r="S317" s="213">
        <v>155</v>
      </c>
    </row>
    <row r="318" spans="1:19">
      <c r="A318" t="str">
        <f t="shared" si="4"/>
        <v/>
      </c>
      <c r="B318" t="s">
        <v>353</v>
      </c>
      <c r="D318" t="s">
        <v>353</v>
      </c>
      <c r="E318">
        <v>0.42330000000000001</v>
      </c>
      <c r="F318">
        <v>192</v>
      </c>
      <c r="N318" t="s">
        <v>344</v>
      </c>
      <c r="O318">
        <v>0.68120000000000003</v>
      </c>
      <c r="R318" s="632" t="s">
        <v>198</v>
      </c>
      <c r="S318" s="212">
        <v>0.52210000000000001</v>
      </c>
    </row>
    <row r="319" spans="1:19" ht="15.75" thickBot="1">
      <c r="A319" t="str">
        <f t="shared" si="4"/>
        <v/>
      </c>
      <c r="B319" t="s">
        <v>354</v>
      </c>
      <c r="D319" t="s">
        <v>354</v>
      </c>
      <c r="E319">
        <v>0.52029999999999998</v>
      </c>
      <c r="F319">
        <v>157</v>
      </c>
      <c r="N319" t="s">
        <v>345</v>
      </c>
      <c r="O319">
        <v>1.5900000000000001E-2</v>
      </c>
      <c r="R319" s="633"/>
      <c r="S319" s="213">
        <v>156</v>
      </c>
    </row>
    <row r="320" spans="1:19">
      <c r="A320" t="str">
        <f t="shared" si="4"/>
        <v/>
      </c>
      <c r="B320" t="s">
        <v>355</v>
      </c>
      <c r="D320" t="s">
        <v>355</v>
      </c>
      <c r="E320">
        <v>0.70499999999999996</v>
      </c>
      <c r="F320">
        <v>82</v>
      </c>
      <c r="N320" t="s">
        <v>346</v>
      </c>
      <c r="O320">
        <v>0.34599999999999997</v>
      </c>
      <c r="R320" s="632" t="s">
        <v>354</v>
      </c>
      <c r="S320" s="212">
        <v>0.52029999999999998</v>
      </c>
    </row>
    <row r="321" spans="1:19" ht="15.75" thickBot="1">
      <c r="A321" t="str">
        <f t="shared" si="4"/>
        <v/>
      </c>
      <c r="B321" t="s">
        <v>356</v>
      </c>
      <c r="D321" t="s">
        <v>356</v>
      </c>
      <c r="E321">
        <v>0.39129999999999998</v>
      </c>
      <c r="F321">
        <v>203</v>
      </c>
      <c r="N321" t="s">
        <v>347</v>
      </c>
      <c r="O321">
        <v>0.84899999999999998</v>
      </c>
      <c r="R321" s="633"/>
      <c r="S321" s="213">
        <v>157</v>
      </c>
    </row>
    <row r="322" spans="1:19">
      <c r="A322" t="str">
        <f t="shared" si="4"/>
        <v/>
      </c>
      <c r="B322" t="s">
        <v>357</v>
      </c>
      <c r="D322" t="s">
        <v>357</v>
      </c>
      <c r="E322">
        <v>0.82550000000000001</v>
      </c>
      <c r="F322">
        <v>49</v>
      </c>
      <c r="N322" t="s">
        <v>348</v>
      </c>
      <c r="O322">
        <v>0.12970000000000001</v>
      </c>
      <c r="R322" s="12" t="s">
        <v>88</v>
      </c>
      <c r="S322" s="212">
        <v>0.51870000000000005</v>
      </c>
    </row>
    <row r="323" spans="1:19" ht="15.75" thickBot="1">
      <c r="A323" t="str">
        <f t="shared" ref="A323:A347" si="5">IF(B323=D323,"","BAD")</f>
        <v/>
      </c>
      <c r="B323" t="s">
        <v>358</v>
      </c>
      <c r="D323" t="s">
        <v>358</v>
      </c>
      <c r="E323">
        <v>0.68430000000000002</v>
      </c>
      <c r="F323">
        <v>89</v>
      </c>
      <c r="N323" t="s">
        <v>349</v>
      </c>
      <c r="O323">
        <v>0.1585</v>
      </c>
      <c r="R323" s="13" t="s">
        <v>422</v>
      </c>
      <c r="S323" s="213">
        <v>158</v>
      </c>
    </row>
    <row r="324" spans="1:19">
      <c r="A324" t="str">
        <f t="shared" si="5"/>
        <v/>
      </c>
      <c r="B324" t="s">
        <v>359</v>
      </c>
      <c r="D324" t="s">
        <v>359</v>
      </c>
      <c r="E324">
        <v>0.50190000000000001</v>
      </c>
      <c r="F324">
        <v>163</v>
      </c>
      <c r="N324" t="s">
        <v>350</v>
      </c>
      <c r="O324">
        <v>0.14530000000000001</v>
      </c>
      <c r="R324" s="632" t="s">
        <v>181</v>
      </c>
      <c r="S324" s="212">
        <v>0.5161</v>
      </c>
    </row>
    <row r="325" spans="1:19" ht="15.75" thickBot="1">
      <c r="A325" t="str">
        <f t="shared" si="5"/>
        <v/>
      </c>
      <c r="B325" t="s">
        <v>360</v>
      </c>
      <c r="D325" t="s">
        <v>360</v>
      </c>
      <c r="E325">
        <v>0.53149999999999997</v>
      </c>
      <c r="F325">
        <v>152</v>
      </c>
      <c r="N325" t="s">
        <v>351</v>
      </c>
      <c r="O325">
        <v>0.75229999999999997</v>
      </c>
      <c r="R325" s="633"/>
      <c r="S325" s="213">
        <v>159</v>
      </c>
    </row>
    <row r="326" spans="1:19">
      <c r="A326" t="str">
        <f t="shared" si="5"/>
        <v/>
      </c>
      <c r="B326" s="417" t="s">
        <v>361</v>
      </c>
      <c r="D326" t="s">
        <v>361</v>
      </c>
      <c r="E326">
        <v>0.88100000000000001</v>
      </c>
      <c r="F326">
        <v>30</v>
      </c>
      <c r="N326" t="s">
        <v>352</v>
      </c>
      <c r="O326">
        <v>0.82040000000000002</v>
      </c>
      <c r="R326" s="632" t="s">
        <v>301</v>
      </c>
      <c r="S326" s="212">
        <v>0.51160000000000005</v>
      </c>
    </row>
    <row r="327" spans="1:19" ht="15.75" thickBot="1">
      <c r="A327" t="str">
        <f t="shared" si="5"/>
        <v/>
      </c>
      <c r="B327" t="s">
        <v>362</v>
      </c>
      <c r="D327" t="s">
        <v>362</v>
      </c>
      <c r="E327">
        <v>0.67430000000000001</v>
      </c>
      <c r="F327">
        <v>94</v>
      </c>
      <c r="N327" t="s">
        <v>433</v>
      </c>
      <c r="O327">
        <v>0.2525</v>
      </c>
      <c r="R327" s="633"/>
      <c r="S327" s="213">
        <v>160</v>
      </c>
    </row>
    <row r="328" spans="1:19">
      <c r="A328" t="str">
        <f t="shared" si="5"/>
        <v/>
      </c>
      <c r="B328" t="s">
        <v>363</v>
      </c>
      <c r="D328" t="s">
        <v>363</v>
      </c>
      <c r="E328">
        <v>0.39829999999999999</v>
      </c>
      <c r="F328">
        <v>201</v>
      </c>
      <c r="N328" t="s">
        <v>353</v>
      </c>
      <c r="O328">
        <v>0.42330000000000001</v>
      </c>
      <c r="R328" s="632" t="s">
        <v>113</v>
      </c>
      <c r="S328" s="212">
        <v>0.50900000000000001</v>
      </c>
    </row>
    <row r="329" spans="1:19" ht="15.75" thickBot="1">
      <c r="A329" t="str">
        <f t="shared" si="5"/>
        <v/>
      </c>
      <c r="B329" t="s">
        <v>364</v>
      </c>
      <c r="D329" t="s">
        <v>364</v>
      </c>
      <c r="E329">
        <v>0.54410000000000003</v>
      </c>
      <c r="F329">
        <v>143</v>
      </c>
      <c r="N329" t="s">
        <v>354</v>
      </c>
      <c r="O329">
        <v>0.52029999999999998</v>
      </c>
      <c r="R329" s="633"/>
      <c r="S329" s="213">
        <v>161</v>
      </c>
    </row>
    <row r="330" spans="1:19">
      <c r="A330" t="str">
        <f t="shared" si="5"/>
        <v/>
      </c>
      <c r="B330" t="s">
        <v>365</v>
      </c>
      <c r="D330" t="s">
        <v>365</v>
      </c>
      <c r="E330">
        <v>0.44740000000000002</v>
      </c>
      <c r="F330">
        <v>182</v>
      </c>
      <c r="N330" t="s">
        <v>355</v>
      </c>
      <c r="O330">
        <v>0.70499999999999996</v>
      </c>
      <c r="R330" s="632" t="s">
        <v>289</v>
      </c>
      <c r="S330" s="212">
        <v>0.50519999999999998</v>
      </c>
    </row>
    <row r="331" spans="1:19" ht="15.75" thickBot="1">
      <c r="A331" t="str">
        <f t="shared" si="5"/>
        <v/>
      </c>
      <c r="B331" t="s">
        <v>366</v>
      </c>
      <c r="D331" t="s">
        <v>366</v>
      </c>
      <c r="E331">
        <v>0.55689999999999995</v>
      </c>
      <c r="F331">
        <v>138</v>
      </c>
      <c r="N331" t="s">
        <v>356</v>
      </c>
      <c r="O331">
        <v>0.39129999999999998</v>
      </c>
      <c r="R331" s="633"/>
      <c r="S331" s="213">
        <v>162</v>
      </c>
    </row>
    <row r="332" spans="1:19">
      <c r="A332" t="str">
        <f t="shared" si="5"/>
        <v/>
      </c>
      <c r="B332" t="s">
        <v>367</v>
      </c>
      <c r="D332" t="s">
        <v>367</v>
      </c>
      <c r="E332">
        <v>0.81340000000000001</v>
      </c>
      <c r="F332">
        <v>53</v>
      </c>
      <c r="N332" t="s">
        <v>357</v>
      </c>
      <c r="O332">
        <v>0.82550000000000001</v>
      </c>
      <c r="R332" s="632" t="s">
        <v>359</v>
      </c>
      <c r="S332" s="212">
        <v>0.50190000000000001</v>
      </c>
    </row>
    <row r="333" spans="1:19" ht="15.75" thickBot="1">
      <c r="A333" t="str">
        <f t="shared" si="5"/>
        <v/>
      </c>
      <c r="B333" t="s">
        <v>368</v>
      </c>
      <c r="D333" t="s">
        <v>368</v>
      </c>
      <c r="E333">
        <v>0.35210000000000002</v>
      </c>
      <c r="F333">
        <v>220</v>
      </c>
      <c r="N333" t="s">
        <v>358</v>
      </c>
      <c r="O333">
        <v>0.68430000000000002</v>
      </c>
      <c r="R333" s="633"/>
      <c r="S333" s="213">
        <v>163</v>
      </c>
    </row>
    <row r="334" spans="1:19">
      <c r="A334" t="str">
        <f t="shared" si="5"/>
        <v/>
      </c>
      <c r="B334" t="s">
        <v>369</v>
      </c>
      <c r="D334" t="s">
        <v>369</v>
      </c>
      <c r="E334">
        <v>0.90180000000000005</v>
      </c>
      <c r="F334">
        <v>23</v>
      </c>
      <c r="N334" t="s">
        <v>359</v>
      </c>
      <c r="O334">
        <v>0.50190000000000001</v>
      </c>
      <c r="R334" s="632" t="s">
        <v>107</v>
      </c>
      <c r="S334" s="212">
        <v>0.50119999999999998</v>
      </c>
    </row>
    <row r="335" spans="1:19" ht="15.75" thickBot="1">
      <c r="A335" t="str">
        <f t="shared" si="5"/>
        <v/>
      </c>
      <c r="B335" t="s">
        <v>370</v>
      </c>
      <c r="D335" t="s">
        <v>370</v>
      </c>
      <c r="E335">
        <v>0.28589999999999999</v>
      </c>
      <c r="F335">
        <v>248</v>
      </c>
      <c r="N335" t="s">
        <v>360</v>
      </c>
      <c r="O335">
        <v>0.53149999999999997</v>
      </c>
      <c r="R335" s="633"/>
      <c r="S335" s="213">
        <v>164</v>
      </c>
    </row>
    <row r="336" spans="1:19">
      <c r="A336" t="str">
        <f t="shared" si="5"/>
        <v/>
      </c>
      <c r="B336" t="s">
        <v>371</v>
      </c>
      <c r="D336" t="s">
        <v>371</v>
      </c>
      <c r="E336">
        <v>0.23599999999999999</v>
      </c>
      <c r="F336">
        <v>261</v>
      </c>
      <c r="N336" t="s">
        <v>361</v>
      </c>
      <c r="O336">
        <v>0.88100000000000001</v>
      </c>
      <c r="R336" s="632" t="s">
        <v>313</v>
      </c>
      <c r="S336" s="212">
        <v>0.49930000000000002</v>
      </c>
    </row>
    <row r="337" spans="1:19" ht="15.75" thickBot="1">
      <c r="A337" t="str">
        <f t="shared" si="5"/>
        <v/>
      </c>
      <c r="B337" t="s">
        <v>372</v>
      </c>
      <c r="D337" t="s">
        <v>372</v>
      </c>
      <c r="E337">
        <v>0.71789999999999998</v>
      </c>
      <c r="F337">
        <v>77</v>
      </c>
      <c r="N337" t="s">
        <v>362</v>
      </c>
      <c r="O337">
        <v>0.67430000000000001</v>
      </c>
      <c r="R337" s="633"/>
      <c r="S337" s="213">
        <v>165</v>
      </c>
    </row>
    <row r="338" spans="1:19">
      <c r="A338" t="str">
        <f t="shared" si="5"/>
        <v/>
      </c>
      <c r="B338" t="s">
        <v>373</v>
      </c>
      <c r="D338" t="s">
        <v>373</v>
      </c>
      <c r="E338">
        <v>0.23730000000000001</v>
      </c>
      <c r="F338">
        <v>259</v>
      </c>
      <c r="N338" t="s">
        <v>363</v>
      </c>
      <c r="O338">
        <v>0.39829999999999999</v>
      </c>
      <c r="R338" s="632" t="s">
        <v>176</v>
      </c>
      <c r="S338" s="212">
        <v>0.49830000000000002</v>
      </c>
    </row>
    <row r="339" spans="1:19" ht="15.75" thickBot="1">
      <c r="A339" t="str">
        <f t="shared" si="5"/>
        <v/>
      </c>
      <c r="B339" t="s">
        <v>374</v>
      </c>
      <c r="D339" t="s">
        <v>374</v>
      </c>
      <c r="E339">
        <v>0.71330000000000005</v>
      </c>
      <c r="F339">
        <v>79</v>
      </c>
      <c r="N339" t="s">
        <v>364</v>
      </c>
      <c r="O339">
        <v>0.54410000000000003</v>
      </c>
      <c r="R339" s="633"/>
      <c r="S339" s="213">
        <v>166</v>
      </c>
    </row>
    <row r="340" spans="1:19">
      <c r="A340" t="str">
        <f t="shared" si="5"/>
        <v/>
      </c>
      <c r="B340" t="s">
        <v>375</v>
      </c>
      <c r="D340" t="s">
        <v>375</v>
      </c>
      <c r="E340">
        <v>0.2162</v>
      </c>
      <c r="F340">
        <v>268</v>
      </c>
      <c r="N340" t="s">
        <v>365</v>
      </c>
      <c r="O340">
        <v>0.44740000000000002</v>
      </c>
      <c r="R340" s="632" t="s">
        <v>126</v>
      </c>
      <c r="S340" s="212">
        <v>0.49690000000000001</v>
      </c>
    </row>
    <row r="341" spans="1:19" ht="15.75" thickBot="1">
      <c r="A341" t="str">
        <f t="shared" si="5"/>
        <v/>
      </c>
      <c r="B341" t="s">
        <v>376</v>
      </c>
      <c r="D341" t="s">
        <v>376</v>
      </c>
      <c r="E341">
        <v>0.60589999999999999</v>
      </c>
      <c r="F341">
        <v>122</v>
      </c>
      <c r="N341" t="s">
        <v>366</v>
      </c>
      <c r="O341">
        <v>0.55689999999999995</v>
      </c>
      <c r="R341" s="633"/>
      <c r="S341" s="213">
        <v>167</v>
      </c>
    </row>
    <row r="342" spans="1:19">
      <c r="A342" t="str">
        <f t="shared" si="5"/>
        <v/>
      </c>
      <c r="B342" t="s">
        <v>377</v>
      </c>
      <c r="D342" t="s">
        <v>377</v>
      </c>
      <c r="E342">
        <v>0.91100000000000003</v>
      </c>
      <c r="F342">
        <v>20</v>
      </c>
      <c r="N342" t="s">
        <v>367</v>
      </c>
      <c r="O342">
        <v>0.81340000000000001</v>
      </c>
      <c r="R342" s="632" t="s">
        <v>309</v>
      </c>
      <c r="S342" s="212">
        <v>0.49530000000000002</v>
      </c>
    </row>
    <row r="343" spans="1:19" ht="15.75" thickBot="1">
      <c r="A343" t="str">
        <f t="shared" si="5"/>
        <v/>
      </c>
      <c r="B343" t="s">
        <v>378</v>
      </c>
      <c r="D343" t="s">
        <v>378</v>
      </c>
      <c r="E343">
        <v>0.55320000000000003</v>
      </c>
      <c r="F343">
        <v>140</v>
      </c>
      <c r="N343" t="s">
        <v>368</v>
      </c>
      <c r="O343">
        <v>0.35210000000000002</v>
      </c>
      <c r="R343" s="633"/>
      <c r="S343" s="213">
        <v>168</v>
      </c>
    </row>
    <row r="344" spans="1:19">
      <c r="A344" t="str">
        <f t="shared" si="5"/>
        <v/>
      </c>
      <c r="B344" t="s">
        <v>379</v>
      </c>
      <c r="D344" t="s">
        <v>379</v>
      </c>
      <c r="E344">
        <v>0.72450000000000003</v>
      </c>
      <c r="F344">
        <v>74</v>
      </c>
      <c r="N344" t="s">
        <v>369</v>
      </c>
      <c r="O344">
        <v>0.90180000000000005</v>
      </c>
      <c r="R344" s="632" t="s">
        <v>202</v>
      </c>
      <c r="S344" s="212">
        <v>0.48130000000000001</v>
      </c>
    </row>
    <row r="345" spans="1:19" ht="15.75" thickBot="1">
      <c r="A345" t="str">
        <f t="shared" si="5"/>
        <v/>
      </c>
      <c r="B345" t="s">
        <v>380</v>
      </c>
      <c r="D345" t="s">
        <v>380</v>
      </c>
      <c r="E345">
        <v>0.72460000000000002</v>
      </c>
      <c r="F345">
        <v>73</v>
      </c>
      <c r="N345" t="s">
        <v>370</v>
      </c>
      <c r="O345">
        <v>0.28589999999999999</v>
      </c>
      <c r="R345" s="633"/>
      <c r="S345" s="213">
        <v>169</v>
      </c>
    </row>
    <row r="346" spans="1:19">
      <c r="A346" t="str">
        <f t="shared" si="5"/>
        <v/>
      </c>
      <c r="B346" t="s">
        <v>381</v>
      </c>
      <c r="D346" t="s">
        <v>381</v>
      </c>
      <c r="E346">
        <v>0.54220000000000002</v>
      </c>
      <c r="F346">
        <v>145</v>
      </c>
      <c r="N346" t="s">
        <v>371</v>
      </c>
      <c r="O346">
        <v>0.23599999999999999</v>
      </c>
      <c r="R346" s="632" t="s">
        <v>43</v>
      </c>
      <c r="S346" s="212">
        <v>0.48039999999999999</v>
      </c>
    </row>
    <row r="347" spans="1:19" ht="15.75" thickBot="1">
      <c r="A347" t="str">
        <f t="shared" si="5"/>
        <v/>
      </c>
      <c r="B347" t="s">
        <v>382</v>
      </c>
      <c r="D347" t="s">
        <v>382</v>
      </c>
      <c r="E347">
        <v>0.3221</v>
      </c>
      <c r="F347">
        <v>230</v>
      </c>
      <c r="N347" t="s">
        <v>372</v>
      </c>
      <c r="O347">
        <v>0.71789999999999998</v>
      </c>
      <c r="R347" s="633"/>
      <c r="S347" s="213">
        <v>170</v>
      </c>
    </row>
    <row r="348" spans="1:19">
      <c r="N348" t="s">
        <v>373</v>
      </c>
      <c r="O348">
        <v>0.23730000000000001</v>
      </c>
      <c r="R348" s="632" t="s">
        <v>331</v>
      </c>
      <c r="S348" s="212">
        <v>0.47960000000000003</v>
      </c>
    </row>
    <row r="349" spans="1:19" ht="15.75" thickBot="1">
      <c r="N349" t="s">
        <v>374</v>
      </c>
      <c r="O349">
        <v>0.71330000000000005</v>
      </c>
      <c r="R349" s="633"/>
      <c r="S349" s="213">
        <v>171</v>
      </c>
    </row>
    <row r="350" spans="1:19">
      <c r="N350" t="s">
        <v>375</v>
      </c>
      <c r="O350">
        <v>0.2162</v>
      </c>
      <c r="R350" s="632" t="s">
        <v>108</v>
      </c>
      <c r="S350" s="212">
        <v>0.47710000000000002</v>
      </c>
    </row>
    <row r="351" spans="1:19" ht="15.75" thickBot="1">
      <c r="N351" t="s">
        <v>376</v>
      </c>
      <c r="O351">
        <v>0.60589999999999999</v>
      </c>
      <c r="R351" s="633"/>
      <c r="S351" s="213">
        <v>172</v>
      </c>
    </row>
    <row r="352" spans="1:19">
      <c r="N352" t="s">
        <v>377</v>
      </c>
      <c r="O352">
        <v>0.91100000000000003</v>
      </c>
      <c r="R352" s="632" t="s">
        <v>324</v>
      </c>
      <c r="S352" s="212">
        <v>0.47249999999999998</v>
      </c>
    </row>
    <row r="353" spans="14:19" ht="15.75" thickBot="1">
      <c r="N353" t="s">
        <v>378</v>
      </c>
      <c r="O353">
        <v>0.55320000000000003</v>
      </c>
      <c r="R353" s="633"/>
      <c r="S353" s="213">
        <v>173</v>
      </c>
    </row>
    <row r="354" spans="14:19">
      <c r="N354" t="s">
        <v>379</v>
      </c>
      <c r="O354">
        <v>0.72450000000000003</v>
      </c>
      <c r="R354" s="632" t="s">
        <v>110</v>
      </c>
      <c r="S354" s="212">
        <v>0.47039999999999998</v>
      </c>
    </row>
    <row r="355" spans="14:19" ht="15.75" thickBot="1">
      <c r="N355" t="s">
        <v>380</v>
      </c>
      <c r="O355">
        <v>0.72460000000000002</v>
      </c>
      <c r="R355" s="633"/>
      <c r="S355" s="213">
        <v>174</v>
      </c>
    </row>
    <row r="356" spans="14:19">
      <c r="N356" t="s">
        <v>381</v>
      </c>
      <c r="O356">
        <v>0.54220000000000002</v>
      </c>
      <c r="R356" s="632" t="s">
        <v>196</v>
      </c>
      <c r="S356" s="212">
        <v>0.46870000000000001</v>
      </c>
    </row>
    <row r="357" spans="14:19" ht="15.75" thickBot="1">
      <c r="N357" t="s">
        <v>382</v>
      </c>
      <c r="O357">
        <v>0.3221</v>
      </c>
      <c r="R357" s="633"/>
      <c r="S357" s="213">
        <v>175</v>
      </c>
    </row>
    <row r="358" spans="14:19" ht="15.75" thickBot="1">
      <c r="O358">
        <v>9</v>
      </c>
      <c r="R358" s="10" t="s">
        <v>23</v>
      </c>
      <c r="S358" s="11" t="s">
        <v>383</v>
      </c>
    </row>
    <row r="359" spans="14:19">
      <c r="O359">
        <v>11</v>
      </c>
      <c r="R359" s="12" t="s">
        <v>214</v>
      </c>
      <c r="S359" s="212">
        <v>0.4657</v>
      </c>
    </row>
    <row r="360" spans="14:19" ht="15.75" thickBot="1">
      <c r="O360">
        <v>18</v>
      </c>
      <c r="R360" s="13" t="s">
        <v>430</v>
      </c>
      <c r="S360" s="213">
        <v>176</v>
      </c>
    </row>
    <row r="361" spans="14:19">
      <c r="O361">
        <v>32</v>
      </c>
      <c r="R361" s="632" t="s">
        <v>282</v>
      </c>
      <c r="S361" s="212">
        <v>0.45669999999999999</v>
      </c>
    </row>
    <row r="362" spans="14:19" ht="15.75" thickBot="1">
      <c r="O362">
        <v>36</v>
      </c>
      <c r="R362" s="633"/>
      <c r="S362" s="213">
        <v>177</v>
      </c>
    </row>
    <row r="363" spans="14:19">
      <c r="O363">
        <v>38</v>
      </c>
      <c r="R363" s="632" t="s">
        <v>161</v>
      </c>
      <c r="S363" s="212">
        <v>0.45660000000000001</v>
      </c>
    </row>
    <row r="364" spans="14:19" ht="15.75" thickBot="1">
      <c r="O364">
        <v>43</v>
      </c>
      <c r="R364" s="633"/>
      <c r="S364" s="213">
        <v>178</v>
      </c>
    </row>
    <row r="365" spans="14:19">
      <c r="O365">
        <v>45</v>
      </c>
      <c r="R365" s="632" t="s">
        <v>241</v>
      </c>
      <c r="S365" s="212">
        <v>0.45090000000000002</v>
      </c>
    </row>
    <row r="366" spans="14:19" ht="15.75" thickBot="1">
      <c r="O366">
        <v>48</v>
      </c>
      <c r="R366" s="633"/>
      <c r="S366" s="213">
        <v>179</v>
      </c>
    </row>
    <row r="367" spans="14:19">
      <c r="O367">
        <v>49</v>
      </c>
      <c r="R367" s="632" t="s">
        <v>65</v>
      </c>
      <c r="S367" s="212">
        <v>0.45079999999999998</v>
      </c>
    </row>
    <row r="368" spans="14:19" ht="15.75" thickBot="1">
      <c r="O368">
        <v>53</v>
      </c>
      <c r="R368" s="633"/>
      <c r="S368" s="213">
        <v>180</v>
      </c>
    </row>
    <row r="369" spans="15:19">
      <c r="O369">
        <v>56</v>
      </c>
      <c r="R369" s="632" t="s">
        <v>177</v>
      </c>
      <c r="S369" s="212">
        <v>0.44890000000000002</v>
      </c>
    </row>
    <row r="370" spans="15:19" ht="15.75" thickBot="1">
      <c r="O370">
        <v>58</v>
      </c>
      <c r="R370" s="633"/>
      <c r="S370" s="213">
        <v>181</v>
      </c>
    </row>
    <row r="371" spans="15:19">
      <c r="O371">
        <v>59</v>
      </c>
      <c r="R371" s="632" t="s">
        <v>365</v>
      </c>
      <c r="S371" s="212">
        <v>0.44740000000000002</v>
      </c>
    </row>
    <row r="372" spans="15:19" ht="15.75" thickBot="1">
      <c r="O372">
        <v>62</v>
      </c>
      <c r="R372" s="633"/>
      <c r="S372" s="213">
        <v>182</v>
      </c>
    </row>
    <row r="373" spans="15:19">
      <c r="O373">
        <v>63</v>
      </c>
      <c r="R373" s="632" t="s">
        <v>292</v>
      </c>
      <c r="S373" s="212">
        <v>0.44440000000000002</v>
      </c>
    </row>
    <row r="374" spans="15:19" ht="15.75" thickBot="1">
      <c r="O374">
        <v>64</v>
      </c>
      <c r="R374" s="633"/>
      <c r="S374" s="213">
        <v>183</v>
      </c>
    </row>
    <row r="375" spans="15:19">
      <c r="O375">
        <v>65</v>
      </c>
      <c r="R375" s="632" t="s">
        <v>116</v>
      </c>
      <c r="S375" s="212">
        <v>0.44009999999999999</v>
      </c>
    </row>
    <row r="376" spans="15:19" ht="15.75" thickBot="1">
      <c r="O376">
        <v>67</v>
      </c>
      <c r="R376" s="633"/>
      <c r="S376" s="213">
        <v>184</v>
      </c>
    </row>
    <row r="377" spans="15:19">
      <c r="O377">
        <v>68</v>
      </c>
      <c r="R377" s="632" t="s">
        <v>246</v>
      </c>
      <c r="S377" s="212">
        <v>0.43440000000000001</v>
      </c>
    </row>
    <row r="378" spans="15:19" ht="15.75" thickBot="1">
      <c r="O378">
        <v>69</v>
      </c>
      <c r="R378" s="633"/>
      <c r="S378" s="213">
        <v>185</v>
      </c>
    </row>
    <row r="379" spans="15:19">
      <c r="O379">
        <v>70</v>
      </c>
      <c r="R379" s="632" t="s">
        <v>54</v>
      </c>
      <c r="S379" s="212">
        <v>0.43290000000000001</v>
      </c>
    </row>
    <row r="380" spans="15:19" ht="15.75" thickBot="1">
      <c r="O380">
        <v>71</v>
      </c>
      <c r="R380" s="633"/>
      <c r="S380" s="213">
        <v>186</v>
      </c>
    </row>
    <row r="381" spans="15:19">
      <c r="O381">
        <v>72</v>
      </c>
      <c r="R381" s="632" t="s">
        <v>89</v>
      </c>
      <c r="S381" s="212">
        <v>0.42870000000000003</v>
      </c>
    </row>
    <row r="382" spans="15:19" ht="15.75" thickBot="1">
      <c r="O382">
        <v>73</v>
      </c>
      <c r="R382" s="633"/>
      <c r="S382" s="213">
        <v>187</v>
      </c>
    </row>
    <row r="383" spans="15:19">
      <c r="O383">
        <v>74</v>
      </c>
      <c r="R383" s="632" t="s">
        <v>59</v>
      </c>
      <c r="S383" s="212">
        <v>0.42730000000000001</v>
      </c>
    </row>
    <row r="384" spans="15:19" ht="15.75" thickBot="1">
      <c r="O384">
        <v>75</v>
      </c>
      <c r="R384" s="633"/>
      <c r="S384" s="213">
        <v>188</v>
      </c>
    </row>
    <row r="385" spans="15:19">
      <c r="O385">
        <v>76</v>
      </c>
      <c r="R385" s="632" t="s">
        <v>239</v>
      </c>
      <c r="S385" s="212">
        <v>0.42670000000000002</v>
      </c>
    </row>
    <row r="386" spans="15:19" ht="15.75" thickBot="1">
      <c r="O386">
        <v>77</v>
      </c>
      <c r="R386" s="633"/>
      <c r="S386" s="213">
        <v>189</v>
      </c>
    </row>
    <row r="387" spans="15:19">
      <c r="O387">
        <v>78</v>
      </c>
      <c r="R387" s="632" t="s">
        <v>142</v>
      </c>
      <c r="S387" s="212">
        <v>0.4239</v>
      </c>
    </row>
    <row r="388" spans="15:19" ht="15.75" thickBot="1">
      <c r="O388">
        <v>80</v>
      </c>
      <c r="R388" s="633"/>
      <c r="S388" s="213">
        <v>190</v>
      </c>
    </row>
    <row r="389" spans="15:19">
      <c r="O389">
        <v>81</v>
      </c>
      <c r="R389" s="632" t="s">
        <v>333</v>
      </c>
      <c r="S389" s="212">
        <v>0.42330000000000001</v>
      </c>
    </row>
    <row r="390" spans="15:19" ht="15.75" thickBot="1">
      <c r="O390">
        <v>82</v>
      </c>
      <c r="R390" s="633"/>
      <c r="S390" s="213">
        <v>191</v>
      </c>
    </row>
    <row r="391" spans="15:19">
      <c r="O391">
        <v>84</v>
      </c>
      <c r="R391" s="632" t="s">
        <v>353</v>
      </c>
      <c r="S391" s="212">
        <v>0.42330000000000001</v>
      </c>
    </row>
    <row r="392" spans="15:19" ht="15.75" thickBot="1">
      <c r="O392">
        <v>85</v>
      </c>
      <c r="R392" s="633"/>
      <c r="S392" s="213">
        <v>192</v>
      </c>
    </row>
    <row r="393" spans="15:19">
      <c r="O393">
        <v>87</v>
      </c>
      <c r="R393" s="632" t="s">
        <v>295</v>
      </c>
      <c r="S393" s="212">
        <v>0.42209999999999998</v>
      </c>
    </row>
    <row r="394" spans="15:19" ht="15.75" thickBot="1">
      <c r="O394">
        <v>88</v>
      </c>
      <c r="R394" s="633"/>
      <c r="S394" s="213">
        <v>193</v>
      </c>
    </row>
    <row r="395" spans="15:19">
      <c r="O395">
        <v>91</v>
      </c>
      <c r="R395" s="632" t="s">
        <v>314</v>
      </c>
      <c r="S395" s="212">
        <v>0.41749999999999998</v>
      </c>
    </row>
    <row r="396" spans="15:19" ht="15.75" thickBot="1">
      <c r="O396">
        <v>93</v>
      </c>
      <c r="R396" s="633"/>
      <c r="S396" s="213">
        <v>194</v>
      </c>
    </row>
    <row r="397" spans="15:19">
      <c r="O397">
        <v>95</v>
      </c>
      <c r="R397" s="632" t="s">
        <v>62</v>
      </c>
      <c r="S397" s="212">
        <v>0.41449999999999998</v>
      </c>
    </row>
    <row r="398" spans="15:19" ht="15.75" thickBot="1">
      <c r="O398">
        <v>96</v>
      </c>
      <c r="R398" s="633"/>
      <c r="S398" s="213">
        <v>195</v>
      </c>
    </row>
    <row r="399" spans="15:19">
      <c r="O399">
        <v>97</v>
      </c>
      <c r="R399" s="632" t="s">
        <v>297</v>
      </c>
      <c r="S399" s="212">
        <v>0.41170000000000001</v>
      </c>
    </row>
    <row r="400" spans="15:19" ht="15.75" thickBot="1">
      <c r="O400">
        <v>99</v>
      </c>
      <c r="R400" s="633"/>
      <c r="S400" s="213">
        <v>196</v>
      </c>
    </row>
    <row r="401" spans="15:19">
      <c r="O401">
        <v>100</v>
      </c>
      <c r="R401" s="632" t="s">
        <v>80</v>
      </c>
      <c r="S401" s="212">
        <v>0.41110000000000002</v>
      </c>
    </row>
    <row r="402" spans="15:19" ht="15.75" thickBot="1">
      <c r="O402">
        <v>101</v>
      </c>
      <c r="R402" s="633"/>
      <c r="S402" s="213">
        <v>197</v>
      </c>
    </row>
    <row r="403" spans="15:19">
      <c r="O403">
        <v>102</v>
      </c>
      <c r="R403" s="632" t="s">
        <v>242</v>
      </c>
      <c r="S403" s="212">
        <v>0.40989999999999999</v>
      </c>
    </row>
    <row r="404" spans="15:19" ht="15.75" thickBot="1">
      <c r="O404">
        <v>103</v>
      </c>
      <c r="R404" s="633"/>
      <c r="S404" s="213">
        <v>198</v>
      </c>
    </row>
    <row r="405" spans="15:19">
      <c r="O405">
        <v>104</v>
      </c>
      <c r="R405" s="632" t="s">
        <v>51</v>
      </c>
      <c r="S405" s="212">
        <v>0.40920000000000001</v>
      </c>
    </row>
    <row r="406" spans="15:19" ht="15.75" thickBot="1">
      <c r="O406">
        <v>105</v>
      </c>
      <c r="R406" s="633"/>
      <c r="S406" s="213">
        <v>199</v>
      </c>
    </row>
    <row r="407" spans="15:19">
      <c r="O407">
        <v>106</v>
      </c>
      <c r="R407" s="632" t="s">
        <v>127</v>
      </c>
      <c r="S407" s="212">
        <v>0.40439999999999998</v>
      </c>
    </row>
    <row r="408" spans="15:19" ht="15.75" thickBot="1">
      <c r="O408">
        <v>109</v>
      </c>
      <c r="R408" s="633"/>
      <c r="S408" s="213">
        <v>200</v>
      </c>
    </row>
    <row r="409" spans="15:19" ht="15.75" thickBot="1">
      <c r="O409">
        <v>110</v>
      </c>
      <c r="R409" s="10" t="s">
        <v>23</v>
      </c>
      <c r="S409" s="11" t="s">
        <v>383</v>
      </c>
    </row>
    <row r="410" spans="15:19">
      <c r="O410">
        <v>111</v>
      </c>
      <c r="R410" s="632" t="s">
        <v>363</v>
      </c>
      <c r="S410" s="212">
        <v>0.39829999999999999</v>
      </c>
    </row>
    <row r="411" spans="15:19" ht="15.75" thickBot="1">
      <c r="O411">
        <v>112</v>
      </c>
      <c r="R411" s="633"/>
      <c r="S411" s="213">
        <v>201</v>
      </c>
    </row>
    <row r="412" spans="15:19">
      <c r="O412">
        <v>113</v>
      </c>
      <c r="R412" s="632" t="s">
        <v>311</v>
      </c>
      <c r="S412" s="212">
        <v>0.39539999999999997</v>
      </c>
    </row>
    <row r="413" spans="15:19" ht="15.75" thickBot="1">
      <c r="O413">
        <v>114</v>
      </c>
      <c r="R413" s="633"/>
      <c r="S413" s="213">
        <v>202</v>
      </c>
    </row>
    <row r="414" spans="15:19">
      <c r="O414">
        <v>115</v>
      </c>
      <c r="R414" s="632" t="s">
        <v>356</v>
      </c>
      <c r="S414" s="212">
        <v>0.39129999999999998</v>
      </c>
    </row>
    <row r="415" spans="15:19" ht="15.75" thickBot="1">
      <c r="O415">
        <v>116</v>
      </c>
      <c r="R415" s="633"/>
      <c r="S415" s="213">
        <v>203</v>
      </c>
    </row>
    <row r="416" spans="15:19">
      <c r="O416">
        <v>117</v>
      </c>
      <c r="R416" s="632" t="s">
        <v>225</v>
      </c>
      <c r="S416" s="212">
        <v>0.38869999999999999</v>
      </c>
    </row>
    <row r="417" spans="15:19" ht="15.75" thickBot="1">
      <c r="O417">
        <v>118</v>
      </c>
      <c r="R417" s="633"/>
      <c r="S417" s="213">
        <v>204</v>
      </c>
    </row>
    <row r="418" spans="15:19">
      <c r="O418">
        <v>120</v>
      </c>
      <c r="R418" s="632" t="s">
        <v>140</v>
      </c>
      <c r="S418" s="212">
        <v>0.37959999999999999</v>
      </c>
    </row>
    <row r="419" spans="15:19" ht="15.75" thickBot="1">
      <c r="O419">
        <v>121</v>
      </c>
      <c r="R419" s="633"/>
      <c r="S419" s="213">
        <v>205</v>
      </c>
    </row>
    <row r="420" spans="15:19">
      <c r="O420">
        <v>123</v>
      </c>
      <c r="R420" s="632" t="s">
        <v>114</v>
      </c>
      <c r="S420" s="212">
        <v>0.37519999999999998</v>
      </c>
    </row>
    <row r="421" spans="15:19" ht="15.75" thickBot="1">
      <c r="O421">
        <v>125</v>
      </c>
      <c r="R421" s="633"/>
      <c r="S421" s="213">
        <v>206</v>
      </c>
    </row>
    <row r="422" spans="15:19">
      <c r="O422">
        <v>126</v>
      </c>
      <c r="R422" s="12" t="s">
        <v>46</v>
      </c>
      <c r="S422" s="212">
        <v>0.37190000000000001</v>
      </c>
    </row>
    <row r="423" spans="15:19" ht="15.75" thickBot="1">
      <c r="O423">
        <v>127</v>
      </c>
      <c r="R423" s="13" t="s">
        <v>430</v>
      </c>
      <c r="S423" s="213">
        <v>207</v>
      </c>
    </row>
    <row r="424" spans="15:19">
      <c r="O424">
        <v>128</v>
      </c>
      <c r="R424" s="632" t="s">
        <v>287</v>
      </c>
      <c r="S424" s="212">
        <v>0.37009999999999998</v>
      </c>
    </row>
    <row r="425" spans="15:19" ht="15.75" thickBot="1">
      <c r="O425">
        <v>129</v>
      </c>
      <c r="R425" s="633"/>
      <c r="S425" s="213">
        <v>208</v>
      </c>
    </row>
    <row r="426" spans="15:19">
      <c r="O426">
        <v>130</v>
      </c>
      <c r="R426" s="632" t="s">
        <v>268</v>
      </c>
      <c r="S426" s="212">
        <v>0.36969999999999997</v>
      </c>
    </row>
    <row r="427" spans="15:19" ht="15.75" thickBot="1">
      <c r="O427">
        <v>131</v>
      </c>
      <c r="R427" s="633"/>
      <c r="S427" s="213">
        <v>209</v>
      </c>
    </row>
    <row r="428" spans="15:19">
      <c r="O428">
        <v>132</v>
      </c>
      <c r="R428" s="632" t="s">
        <v>94</v>
      </c>
      <c r="S428" s="212">
        <v>0.36919999999999997</v>
      </c>
    </row>
    <row r="429" spans="15:19" ht="15.75" thickBot="1">
      <c r="O429">
        <v>133</v>
      </c>
      <c r="R429" s="633"/>
      <c r="S429" s="213">
        <v>210</v>
      </c>
    </row>
    <row r="430" spans="15:19">
      <c r="O430">
        <v>134</v>
      </c>
      <c r="R430" s="632" t="s">
        <v>280</v>
      </c>
      <c r="S430" s="212">
        <v>0.36859999999999998</v>
      </c>
    </row>
    <row r="431" spans="15:19" ht="15.75" thickBot="1">
      <c r="O431">
        <v>135</v>
      </c>
      <c r="R431" s="633"/>
      <c r="S431" s="213">
        <v>211</v>
      </c>
    </row>
    <row r="432" spans="15:19">
      <c r="O432">
        <v>136</v>
      </c>
      <c r="R432" s="632" t="s">
        <v>166</v>
      </c>
      <c r="S432" s="212">
        <v>0.36859999999999998</v>
      </c>
    </row>
    <row r="433" spans="15:19" ht="15.75" thickBot="1">
      <c r="O433">
        <v>137</v>
      </c>
      <c r="R433" s="633"/>
      <c r="S433" s="213">
        <v>212</v>
      </c>
    </row>
    <row r="434" spans="15:19">
      <c r="O434">
        <v>138</v>
      </c>
      <c r="R434" s="632" t="s">
        <v>224</v>
      </c>
      <c r="S434" s="212">
        <v>0.36859999999999998</v>
      </c>
    </row>
    <row r="435" spans="15:19" ht="15.75" thickBot="1">
      <c r="O435">
        <v>139</v>
      </c>
      <c r="R435" s="633"/>
      <c r="S435" s="213">
        <v>213</v>
      </c>
    </row>
    <row r="436" spans="15:19">
      <c r="O436">
        <v>140</v>
      </c>
      <c r="R436" s="632" t="s">
        <v>70</v>
      </c>
      <c r="S436" s="212">
        <v>0.36840000000000001</v>
      </c>
    </row>
    <row r="437" spans="15:19" ht="15.75" thickBot="1">
      <c r="O437">
        <v>141</v>
      </c>
      <c r="R437" s="633"/>
      <c r="S437" s="213">
        <v>214</v>
      </c>
    </row>
    <row r="438" spans="15:19">
      <c r="O438">
        <v>143</v>
      </c>
      <c r="R438" s="632" t="s">
        <v>335</v>
      </c>
      <c r="S438" s="212">
        <v>0.36749999999999999</v>
      </c>
    </row>
    <row r="439" spans="15:19" ht="15.75" thickBot="1">
      <c r="O439">
        <v>144</v>
      </c>
      <c r="R439" s="633"/>
      <c r="S439" s="213">
        <v>215</v>
      </c>
    </row>
    <row r="440" spans="15:19">
      <c r="O440">
        <v>145</v>
      </c>
      <c r="R440" s="632" t="s">
        <v>68</v>
      </c>
      <c r="S440" s="212">
        <v>0.36749999999999999</v>
      </c>
    </row>
    <row r="441" spans="15:19" ht="15.75" thickBot="1">
      <c r="O441">
        <v>146</v>
      </c>
      <c r="R441" s="633"/>
      <c r="S441" s="213">
        <v>216</v>
      </c>
    </row>
    <row r="442" spans="15:19">
      <c r="O442">
        <v>147</v>
      </c>
      <c r="R442" s="632" t="s">
        <v>106</v>
      </c>
      <c r="S442" s="212">
        <v>0.36420000000000002</v>
      </c>
    </row>
    <row r="443" spans="15:19" ht="15.75" thickBot="1">
      <c r="O443">
        <v>148</v>
      </c>
      <c r="R443" s="633"/>
      <c r="S443" s="213">
        <v>217</v>
      </c>
    </row>
    <row r="444" spans="15:19">
      <c r="O444">
        <v>149</v>
      </c>
      <c r="R444" s="632" t="s">
        <v>276</v>
      </c>
      <c r="S444" s="212">
        <v>0.3629</v>
      </c>
    </row>
    <row r="445" spans="15:19" ht="15.75" thickBot="1">
      <c r="O445">
        <v>150</v>
      </c>
      <c r="R445" s="633"/>
      <c r="S445" s="213">
        <v>218</v>
      </c>
    </row>
    <row r="446" spans="15:19">
      <c r="O446">
        <v>153</v>
      </c>
      <c r="R446" s="12" t="s">
        <v>139</v>
      </c>
      <c r="S446" s="212">
        <v>0.36109999999999998</v>
      </c>
    </row>
    <row r="447" spans="15:19" ht="15.75" thickBot="1">
      <c r="O447">
        <v>154</v>
      </c>
      <c r="R447" s="13" t="s">
        <v>426</v>
      </c>
      <c r="S447" s="213">
        <v>219</v>
      </c>
    </row>
    <row r="448" spans="15:19">
      <c r="O448">
        <v>155</v>
      </c>
      <c r="R448" s="632" t="s">
        <v>368</v>
      </c>
      <c r="S448" s="212">
        <v>0.35210000000000002</v>
      </c>
    </row>
    <row r="449" spans="15:19" ht="15.75" thickBot="1">
      <c r="O449">
        <v>156</v>
      </c>
      <c r="R449" s="633"/>
      <c r="S449" s="213">
        <v>220</v>
      </c>
    </row>
    <row r="450" spans="15:19">
      <c r="O450">
        <v>157</v>
      </c>
      <c r="R450" s="632" t="s">
        <v>346</v>
      </c>
      <c r="S450" s="212">
        <v>0.34599999999999997</v>
      </c>
    </row>
    <row r="451" spans="15:19" ht="15.75" thickBot="1">
      <c r="O451">
        <v>159</v>
      </c>
      <c r="R451" s="633"/>
      <c r="S451" s="213">
        <v>221</v>
      </c>
    </row>
    <row r="452" spans="15:19">
      <c r="O452">
        <v>160</v>
      </c>
      <c r="R452" s="632" t="s">
        <v>187</v>
      </c>
      <c r="S452" s="212">
        <v>0.34110000000000001</v>
      </c>
    </row>
    <row r="453" spans="15:19" ht="15.75" thickBot="1">
      <c r="O453">
        <v>161</v>
      </c>
      <c r="R453" s="633"/>
      <c r="S453" s="213">
        <v>222</v>
      </c>
    </row>
    <row r="454" spans="15:19">
      <c r="O454">
        <v>162</v>
      </c>
      <c r="R454" s="632" t="s">
        <v>213</v>
      </c>
      <c r="S454" s="212">
        <v>0.3357</v>
      </c>
    </row>
    <row r="455" spans="15:19" ht="15.75" thickBot="1">
      <c r="O455">
        <v>163</v>
      </c>
      <c r="R455" s="633"/>
      <c r="S455" s="213">
        <v>223</v>
      </c>
    </row>
    <row r="456" spans="15:19">
      <c r="O456">
        <v>164</v>
      </c>
      <c r="R456" s="632" t="s">
        <v>310</v>
      </c>
      <c r="S456" s="212">
        <v>0.33229999999999998</v>
      </c>
    </row>
    <row r="457" spans="15:19" ht="15.75" thickBot="1">
      <c r="O457">
        <v>165</v>
      </c>
      <c r="R457" s="633"/>
      <c r="S457" s="213">
        <v>224</v>
      </c>
    </row>
    <row r="458" spans="15:19">
      <c r="O458">
        <v>166</v>
      </c>
      <c r="R458" s="632" t="s">
        <v>221</v>
      </c>
      <c r="S458" s="212">
        <v>0.33050000000000002</v>
      </c>
    </row>
    <row r="459" spans="15:19" ht="15.75" thickBot="1">
      <c r="O459">
        <v>167</v>
      </c>
      <c r="R459" s="633"/>
      <c r="S459" s="213">
        <v>225</v>
      </c>
    </row>
    <row r="460" spans="15:19" ht="15.75" thickBot="1">
      <c r="O460">
        <v>168</v>
      </c>
      <c r="R460" s="10" t="s">
        <v>23</v>
      </c>
      <c r="S460" s="11" t="s">
        <v>383</v>
      </c>
    </row>
    <row r="461" spans="15:19">
      <c r="O461">
        <v>169</v>
      </c>
      <c r="R461" s="632" t="s">
        <v>131</v>
      </c>
      <c r="S461" s="212">
        <v>0.3286</v>
      </c>
    </row>
    <row r="462" spans="15:19" ht="15.75" thickBot="1">
      <c r="O462">
        <v>170</v>
      </c>
      <c r="R462" s="633"/>
      <c r="S462" s="213">
        <v>226</v>
      </c>
    </row>
    <row r="463" spans="15:19">
      <c r="O463">
        <v>171</v>
      </c>
      <c r="R463" s="632" t="s">
        <v>428</v>
      </c>
      <c r="S463" s="212">
        <v>0.3276</v>
      </c>
    </row>
    <row r="464" spans="15:19" ht="15.75" thickBot="1">
      <c r="O464">
        <v>172</v>
      </c>
      <c r="R464" s="633"/>
      <c r="S464" s="213">
        <v>227</v>
      </c>
    </row>
    <row r="465" spans="15:19">
      <c r="O465">
        <v>173</v>
      </c>
      <c r="R465" s="632" t="s">
        <v>210</v>
      </c>
      <c r="S465" s="212">
        <v>0.32529999999999998</v>
      </c>
    </row>
    <row r="466" spans="15:19" ht="15.75" thickBot="1">
      <c r="O466">
        <v>174</v>
      </c>
      <c r="R466" s="633"/>
      <c r="S466" s="213">
        <v>228</v>
      </c>
    </row>
    <row r="467" spans="15:19">
      <c r="O467">
        <v>175</v>
      </c>
      <c r="R467" s="632" t="s">
        <v>115</v>
      </c>
      <c r="S467" s="212">
        <v>0.32479999999999998</v>
      </c>
    </row>
    <row r="468" spans="15:19" ht="15.75" thickBot="1">
      <c r="O468">
        <v>177</v>
      </c>
      <c r="R468" s="633"/>
      <c r="S468" s="213">
        <v>229</v>
      </c>
    </row>
    <row r="469" spans="15:19">
      <c r="O469">
        <v>178</v>
      </c>
      <c r="R469" s="632" t="s">
        <v>382</v>
      </c>
      <c r="S469" s="212">
        <v>0.3221</v>
      </c>
    </row>
    <row r="470" spans="15:19" ht="15.75" thickBot="1">
      <c r="O470">
        <v>179</v>
      </c>
      <c r="R470" s="633"/>
      <c r="S470" s="213">
        <v>230</v>
      </c>
    </row>
    <row r="471" spans="15:19">
      <c r="O471">
        <v>180</v>
      </c>
      <c r="R471" s="632" t="s">
        <v>64</v>
      </c>
      <c r="S471" s="212">
        <v>0.3211</v>
      </c>
    </row>
    <row r="472" spans="15:19" ht="15.75" thickBot="1">
      <c r="O472">
        <v>181</v>
      </c>
      <c r="R472" s="633"/>
      <c r="S472" s="213">
        <v>231</v>
      </c>
    </row>
    <row r="473" spans="15:19">
      <c r="O473">
        <v>182</v>
      </c>
      <c r="R473" s="632" t="s">
        <v>159</v>
      </c>
      <c r="S473" s="212">
        <v>0.31969999999999998</v>
      </c>
    </row>
    <row r="474" spans="15:19" ht="15.75" thickBot="1">
      <c r="O474">
        <v>183</v>
      </c>
      <c r="R474" s="633"/>
      <c r="S474" s="213">
        <v>232</v>
      </c>
    </row>
    <row r="475" spans="15:19">
      <c r="O475">
        <v>184</v>
      </c>
      <c r="R475" s="632" t="s">
        <v>137</v>
      </c>
      <c r="S475" s="212">
        <v>0.31669999999999998</v>
      </c>
    </row>
    <row r="476" spans="15:19" ht="15.75" thickBot="1">
      <c r="O476">
        <v>185</v>
      </c>
      <c r="R476" s="633"/>
      <c r="S476" s="213">
        <v>233</v>
      </c>
    </row>
    <row r="477" spans="15:19">
      <c r="O477">
        <v>186</v>
      </c>
      <c r="R477" s="632" t="s">
        <v>340</v>
      </c>
      <c r="S477" s="212">
        <v>0.31659999999999999</v>
      </c>
    </row>
    <row r="478" spans="15:19" ht="15.75" thickBot="1">
      <c r="O478">
        <v>187</v>
      </c>
      <c r="R478" s="633"/>
      <c r="S478" s="213">
        <v>234</v>
      </c>
    </row>
    <row r="479" spans="15:19">
      <c r="O479">
        <v>188</v>
      </c>
      <c r="R479" s="632" t="s">
        <v>237</v>
      </c>
      <c r="S479" s="212">
        <v>0.31630000000000003</v>
      </c>
    </row>
    <row r="480" spans="15:19" ht="15.75" thickBot="1">
      <c r="O480">
        <v>189</v>
      </c>
      <c r="R480" s="633"/>
      <c r="S480" s="213">
        <v>235</v>
      </c>
    </row>
    <row r="481" spans="15:19">
      <c r="O481">
        <v>190</v>
      </c>
      <c r="R481" s="632" t="s">
        <v>77</v>
      </c>
      <c r="S481" s="212">
        <v>0.31269999999999998</v>
      </c>
    </row>
    <row r="482" spans="15:19" ht="15.75" thickBot="1">
      <c r="O482">
        <v>191</v>
      </c>
      <c r="R482" s="633"/>
      <c r="S482" s="213">
        <v>236</v>
      </c>
    </row>
    <row r="483" spans="15:19">
      <c r="O483">
        <v>192</v>
      </c>
      <c r="R483" s="632" t="s">
        <v>98</v>
      </c>
      <c r="S483" s="212">
        <v>0.31169999999999998</v>
      </c>
    </row>
    <row r="484" spans="15:19" ht="15.75" thickBot="1">
      <c r="O484">
        <v>193</v>
      </c>
      <c r="R484" s="633"/>
      <c r="S484" s="213">
        <v>237</v>
      </c>
    </row>
    <row r="485" spans="15:19">
      <c r="O485">
        <v>194</v>
      </c>
      <c r="R485" s="632" t="s">
        <v>260</v>
      </c>
      <c r="S485" s="212">
        <v>0.3095</v>
      </c>
    </row>
    <row r="486" spans="15:19" ht="15.75" thickBot="1">
      <c r="O486">
        <v>195</v>
      </c>
      <c r="R486" s="633"/>
      <c r="S486" s="213">
        <v>238</v>
      </c>
    </row>
    <row r="487" spans="15:19">
      <c r="O487">
        <v>196</v>
      </c>
      <c r="R487" s="632" t="s">
        <v>211</v>
      </c>
      <c r="S487" s="212">
        <v>0.30940000000000001</v>
      </c>
    </row>
    <row r="488" spans="15:19" ht="15.75" thickBot="1">
      <c r="O488">
        <v>197</v>
      </c>
      <c r="R488" s="633"/>
      <c r="S488" s="213">
        <v>239</v>
      </c>
    </row>
    <row r="489" spans="15:19">
      <c r="O489">
        <v>198</v>
      </c>
      <c r="R489" s="632" t="s">
        <v>179</v>
      </c>
      <c r="S489" s="212">
        <v>0.30649999999999999</v>
      </c>
    </row>
    <row r="490" spans="15:19" ht="15.75" thickBot="1">
      <c r="O490">
        <v>199</v>
      </c>
      <c r="R490" s="633"/>
      <c r="S490" s="213">
        <v>240</v>
      </c>
    </row>
    <row r="491" spans="15:19">
      <c r="O491">
        <v>200</v>
      </c>
      <c r="R491" s="632" t="s">
        <v>148</v>
      </c>
      <c r="S491" s="212">
        <v>0.30080000000000001</v>
      </c>
    </row>
    <row r="492" spans="15:19" ht="15.75" thickBot="1">
      <c r="O492">
        <v>201</v>
      </c>
      <c r="R492" s="633"/>
      <c r="S492" s="213">
        <v>241</v>
      </c>
    </row>
    <row r="493" spans="15:19">
      <c r="O493">
        <v>202</v>
      </c>
      <c r="R493" s="632" t="s">
        <v>61</v>
      </c>
      <c r="S493" s="212">
        <v>0.30059999999999998</v>
      </c>
    </row>
    <row r="494" spans="15:19" ht="15.75" thickBot="1">
      <c r="O494">
        <v>203</v>
      </c>
      <c r="R494" s="633"/>
      <c r="S494" s="213">
        <v>242</v>
      </c>
    </row>
    <row r="495" spans="15:19">
      <c r="O495">
        <v>204</v>
      </c>
      <c r="R495" s="632" t="s">
        <v>82</v>
      </c>
      <c r="S495" s="212">
        <v>0.30059999999999998</v>
      </c>
    </row>
    <row r="496" spans="15:19" ht="15.75" thickBot="1">
      <c r="O496">
        <v>205</v>
      </c>
      <c r="R496" s="633"/>
      <c r="S496" s="213">
        <v>243</v>
      </c>
    </row>
    <row r="497" spans="15:19">
      <c r="O497">
        <v>206</v>
      </c>
      <c r="R497" s="632" t="s">
        <v>72</v>
      </c>
      <c r="S497" s="212">
        <v>0.29770000000000002</v>
      </c>
    </row>
    <row r="498" spans="15:19" ht="15.75" thickBot="1">
      <c r="O498">
        <v>208</v>
      </c>
      <c r="R498" s="633"/>
      <c r="S498" s="213">
        <v>244</v>
      </c>
    </row>
    <row r="499" spans="15:19">
      <c r="O499">
        <v>209</v>
      </c>
      <c r="R499" s="632" t="s">
        <v>279</v>
      </c>
      <c r="S499" s="210">
        <v>0.29670000000000002</v>
      </c>
    </row>
    <row r="500" spans="15:19" ht="15.75" thickBot="1">
      <c r="O500">
        <v>210</v>
      </c>
      <c r="R500" s="633"/>
      <c r="S500" s="211">
        <v>245</v>
      </c>
    </row>
    <row r="501" spans="15:19">
      <c r="O501">
        <v>211</v>
      </c>
      <c r="R501" s="632" t="s">
        <v>231</v>
      </c>
      <c r="S501" s="214">
        <v>0.29559999999999997</v>
      </c>
    </row>
    <row r="502" spans="15:19" ht="15.75" thickBot="1">
      <c r="O502">
        <v>212</v>
      </c>
      <c r="R502" s="633"/>
      <c r="S502" s="215">
        <v>246</v>
      </c>
    </row>
    <row r="503" spans="15:19">
      <c r="O503">
        <v>213</v>
      </c>
      <c r="R503" s="632" t="s">
        <v>170</v>
      </c>
      <c r="S503" s="216">
        <v>0.2898</v>
      </c>
    </row>
    <row r="504" spans="15:19" ht="15.75" thickBot="1">
      <c r="O504">
        <v>214</v>
      </c>
      <c r="R504" s="633"/>
      <c r="S504" s="217">
        <v>247</v>
      </c>
    </row>
    <row r="505" spans="15:19">
      <c r="O505">
        <v>215</v>
      </c>
      <c r="R505" s="632" t="s">
        <v>370</v>
      </c>
      <c r="S505" s="218">
        <v>0.28589999999999999</v>
      </c>
    </row>
    <row r="506" spans="15:19" ht="15.75" thickBot="1">
      <c r="O506">
        <v>216</v>
      </c>
      <c r="R506" s="633"/>
      <c r="S506" s="219">
        <v>248</v>
      </c>
    </row>
    <row r="507" spans="15:19">
      <c r="O507">
        <v>217</v>
      </c>
      <c r="R507" s="632" t="s">
        <v>238</v>
      </c>
      <c r="S507" s="220">
        <v>0.28520000000000001</v>
      </c>
    </row>
    <row r="508" spans="15:19" ht="15.75" thickBot="1">
      <c r="O508">
        <v>218</v>
      </c>
      <c r="R508" s="633"/>
      <c r="S508" s="221">
        <v>249</v>
      </c>
    </row>
    <row r="509" spans="15:19">
      <c r="O509">
        <v>220</v>
      </c>
      <c r="R509" s="632" t="s">
        <v>109</v>
      </c>
      <c r="S509" s="222">
        <v>0.28110000000000002</v>
      </c>
    </row>
    <row r="510" spans="15:19" ht="15.75" thickBot="1">
      <c r="O510">
        <v>221</v>
      </c>
      <c r="R510" s="633"/>
      <c r="S510" s="223">
        <v>250</v>
      </c>
    </row>
    <row r="511" spans="15:19" ht="15.75" thickBot="1">
      <c r="O511">
        <v>222</v>
      </c>
      <c r="R511" s="10" t="s">
        <v>23</v>
      </c>
      <c r="S511" s="11" t="s">
        <v>383</v>
      </c>
    </row>
    <row r="512" spans="15:19">
      <c r="O512">
        <v>223</v>
      </c>
      <c r="R512" s="632" t="s">
        <v>326</v>
      </c>
      <c r="S512" s="224">
        <v>0.26479999999999998</v>
      </c>
    </row>
    <row r="513" spans="15:19" ht="15.75" thickBot="1">
      <c r="O513">
        <v>224</v>
      </c>
      <c r="R513" s="633"/>
      <c r="S513" s="225">
        <v>251</v>
      </c>
    </row>
    <row r="514" spans="15:19">
      <c r="O514">
        <v>225</v>
      </c>
      <c r="R514" s="632" t="s">
        <v>226</v>
      </c>
      <c r="S514" s="224">
        <v>0.26440000000000002</v>
      </c>
    </row>
    <row r="515" spans="15:19" ht="15.75" thickBot="1">
      <c r="O515">
        <v>226</v>
      </c>
      <c r="R515" s="633"/>
      <c r="S515" s="225">
        <v>252</v>
      </c>
    </row>
    <row r="516" spans="15:19">
      <c r="O516">
        <v>227</v>
      </c>
      <c r="R516" s="632" t="s">
        <v>188</v>
      </c>
      <c r="S516" s="226">
        <v>0.26150000000000001</v>
      </c>
    </row>
    <row r="517" spans="15:19" ht="15.75" thickBot="1">
      <c r="O517">
        <v>228</v>
      </c>
      <c r="R517" s="633"/>
      <c r="S517" s="227">
        <v>253</v>
      </c>
    </row>
    <row r="518" spans="15:19">
      <c r="O518">
        <v>229</v>
      </c>
      <c r="R518" s="632" t="s">
        <v>433</v>
      </c>
      <c r="S518" s="228">
        <v>0.2525</v>
      </c>
    </row>
    <row r="519" spans="15:19" ht="15.75" thickBot="1">
      <c r="O519">
        <v>230</v>
      </c>
      <c r="R519" s="633"/>
      <c r="S519" s="229">
        <v>254</v>
      </c>
    </row>
    <row r="520" spans="15:19">
      <c r="O520">
        <v>231</v>
      </c>
      <c r="R520" s="632" t="s">
        <v>274</v>
      </c>
      <c r="S520" s="230">
        <v>0.24940000000000001</v>
      </c>
    </row>
    <row r="521" spans="15:19" ht="15.75" thickBot="1">
      <c r="O521">
        <v>232</v>
      </c>
      <c r="R521" s="633"/>
      <c r="S521" s="231">
        <v>255</v>
      </c>
    </row>
    <row r="522" spans="15:19">
      <c r="O522">
        <v>233</v>
      </c>
      <c r="R522" s="632" t="s">
        <v>305</v>
      </c>
      <c r="S522" s="232">
        <v>0.2419</v>
      </c>
    </row>
    <row r="523" spans="15:19" ht="15.75" thickBot="1">
      <c r="O523">
        <v>234</v>
      </c>
      <c r="R523" s="633"/>
      <c r="S523" s="233">
        <v>256</v>
      </c>
    </row>
    <row r="524" spans="15:19">
      <c r="O524">
        <v>235</v>
      </c>
      <c r="R524" s="632" t="s">
        <v>373</v>
      </c>
      <c r="S524" s="234">
        <v>0.23730000000000001</v>
      </c>
    </row>
    <row r="525" spans="15:19" ht="15.75" thickBot="1">
      <c r="O525">
        <v>236</v>
      </c>
      <c r="R525" s="633"/>
      <c r="S525" s="235">
        <v>257</v>
      </c>
    </row>
    <row r="526" spans="15:19">
      <c r="O526">
        <v>237</v>
      </c>
      <c r="R526" s="632" t="s">
        <v>173</v>
      </c>
      <c r="S526" s="234">
        <v>0.23730000000000001</v>
      </c>
    </row>
    <row r="527" spans="15:19" ht="15.75" thickBot="1">
      <c r="O527">
        <v>238</v>
      </c>
      <c r="R527" s="633"/>
      <c r="S527" s="235">
        <v>258</v>
      </c>
    </row>
    <row r="528" spans="15:19">
      <c r="O528">
        <v>239</v>
      </c>
      <c r="R528" s="632" t="s">
        <v>431</v>
      </c>
      <c r="S528" s="236">
        <v>0.23630000000000001</v>
      </c>
    </row>
    <row r="529" spans="15:19" ht="15.75" thickBot="1">
      <c r="O529">
        <v>240</v>
      </c>
      <c r="R529" s="633"/>
      <c r="S529" s="237">
        <v>259</v>
      </c>
    </row>
    <row r="530" spans="15:19">
      <c r="O530">
        <v>241</v>
      </c>
      <c r="R530" s="632" t="s">
        <v>371</v>
      </c>
      <c r="S530" s="238">
        <v>0.23599999999999999</v>
      </c>
    </row>
    <row r="531" spans="15:19" ht="15.75" thickBot="1">
      <c r="O531">
        <v>242</v>
      </c>
      <c r="R531" s="633"/>
      <c r="S531" s="239">
        <v>260</v>
      </c>
    </row>
    <row r="532" spans="15:19">
      <c r="O532">
        <v>243</v>
      </c>
      <c r="R532" s="632" t="s">
        <v>261</v>
      </c>
      <c r="S532" s="240">
        <v>0.2349</v>
      </c>
    </row>
    <row r="533" spans="15:19" ht="15.75" thickBot="1">
      <c r="O533">
        <v>244</v>
      </c>
      <c r="R533" s="633"/>
      <c r="S533" s="241">
        <v>261</v>
      </c>
    </row>
    <row r="534" spans="15:19">
      <c r="O534">
        <v>245</v>
      </c>
      <c r="R534" s="632" t="s">
        <v>143</v>
      </c>
      <c r="S534" s="242">
        <v>0.2344</v>
      </c>
    </row>
    <row r="535" spans="15:19" ht="15.75" thickBot="1">
      <c r="O535">
        <v>246</v>
      </c>
      <c r="R535" s="633"/>
      <c r="S535" s="243">
        <v>262</v>
      </c>
    </row>
    <row r="536" spans="15:19">
      <c r="O536">
        <v>247</v>
      </c>
      <c r="R536" s="632" t="s">
        <v>71</v>
      </c>
      <c r="S536" s="244">
        <v>0.2344</v>
      </c>
    </row>
    <row r="537" spans="15:19" ht="15.75" thickBot="1">
      <c r="O537">
        <v>248</v>
      </c>
      <c r="R537" s="633"/>
      <c r="S537" s="245">
        <v>263</v>
      </c>
    </row>
    <row r="538" spans="15:19">
      <c r="O538">
        <v>249</v>
      </c>
      <c r="R538" s="632" t="s">
        <v>128</v>
      </c>
      <c r="S538" s="246">
        <v>0.22700000000000001</v>
      </c>
    </row>
    <row r="539" spans="15:19" ht="15.75" thickBot="1">
      <c r="O539">
        <v>250</v>
      </c>
      <c r="R539" s="633"/>
      <c r="S539" s="247">
        <v>264</v>
      </c>
    </row>
    <row r="540" spans="15:19">
      <c r="O540">
        <v>251</v>
      </c>
      <c r="R540" s="632" t="s">
        <v>269</v>
      </c>
      <c r="S540" s="248">
        <v>0.22159999999999999</v>
      </c>
    </row>
    <row r="541" spans="15:19" ht="15.75" thickBot="1">
      <c r="O541">
        <v>252</v>
      </c>
      <c r="R541" s="633"/>
      <c r="S541" s="249">
        <v>265</v>
      </c>
    </row>
    <row r="542" spans="15:19">
      <c r="O542">
        <v>253</v>
      </c>
      <c r="R542" s="632" t="s">
        <v>329</v>
      </c>
      <c r="S542" s="250">
        <v>0.2203</v>
      </c>
    </row>
    <row r="543" spans="15:19" ht="15.75" thickBot="1">
      <c r="O543">
        <v>254</v>
      </c>
      <c r="R543" s="633"/>
      <c r="S543" s="251">
        <v>266</v>
      </c>
    </row>
    <row r="544" spans="15:19">
      <c r="O544">
        <v>255</v>
      </c>
      <c r="R544" s="632" t="s">
        <v>375</v>
      </c>
      <c r="S544" s="252">
        <v>0.2162</v>
      </c>
    </row>
    <row r="545" spans="15:19" ht="15.75" thickBot="1">
      <c r="O545">
        <v>256</v>
      </c>
      <c r="R545" s="633"/>
      <c r="S545" s="253">
        <v>267</v>
      </c>
    </row>
    <row r="546" spans="15:19">
      <c r="O546">
        <v>257</v>
      </c>
      <c r="R546" s="632" t="s">
        <v>79</v>
      </c>
      <c r="S546" s="254">
        <v>0.2145</v>
      </c>
    </row>
    <row r="547" spans="15:19" ht="15.75" thickBot="1">
      <c r="O547">
        <v>258</v>
      </c>
      <c r="R547" s="633"/>
      <c r="S547" s="255">
        <v>268</v>
      </c>
    </row>
    <row r="548" spans="15:19">
      <c r="O548">
        <v>259</v>
      </c>
      <c r="R548" s="632" t="s">
        <v>432</v>
      </c>
      <c r="S548" s="256">
        <v>0.21129999999999999</v>
      </c>
    </row>
    <row r="549" spans="15:19" ht="15.75" thickBot="1">
      <c r="O549">
        <v>260</v>
      </c>
      <c r="R549" s="633"/>
      <c r="S549" s="257">
        <v>269</v>
      </c>
    </row>
    <row r="550" spans="15:19">
      <c r="O550">
        <v>261</v>
      </c>
      <c r="R550" s="632" t="s">
        <v>429</v>
      </c>
      <c r="S550" s="258">
        <v>0.2054</v>
      </c>
    </row>
    <row r="551" spans="15:19" ht="15.75" thickBot="1">
      <c r="O551">
        <v>262</v>
      </c>
      <c r="R551" s="633"/>
      <c r="S551" s="259">
        <v>270</v>
      </c>
    </row>
    <row r="552" spans="15:19">
      <c r="O552">
        <v>263</v>
      </c>
      <c r="R552" s="632" t="s">
        <v>222</v>
      </c>
      <c r="S552" s="260">
        <v>0.1981</v>
      </c>
    </row>
    <row r="553" spans="15:19" ht="15.75" thickBot="1">
      <c r="O553">
        <v>264</v>
      </c>
      <c r="R553" s="633"/>
      <c r="S553" s="261">
        <v>271</v>
      </c>
    </row>
    <row r="554" spans="15:19">
      <c r="O554">
        <v>265</v>
      </c>
      <c r="R554" s="632" t="s">
        <v>342</v>
      </c>
      <c r="S554" s="262">
        <v>0.1978</v>
      </c>
    </row>
    <row r="555" spans="15:19" ht="15.75" thickBot="1">
      <c r="O555">
        <v>266</v>
      </c>
      <c r="R555" s="633"/>
      <c r="S555" s="263">
        <v>272</v>
      </c>
    </row>
    <row r="556" spans="15:19">
      <c r="O556">
        <v>267</v>
      </c>
      <c r="R556" s="632" t="s">
        <v>233</v>
      </c>
      <c r="S556" s="264">
        <v>0.19339999999999999</v>
      </c>
    </row>
    <row r="557" spans="15:19" ht="15.75" thickBot="1">
      <c r="O557">
        <v>268</v>
      </c>
      <c r="R557" s="633"/>
      <c r="S557" s="265">
        <v>273</v>
      </c>
    </row>
    <row r="558" spans="15:19">
      <c r="O558">
        <v>269</v>
      </c>
      <c r="R558" s="632" t="s">
        <v>209</v>
      </c>
      <c r="S558" s="266">
        <v>0.19309999999999999</v>
      </c>
    </row>
    <row r="559" spans="15:19" ht="15.75" thickBot="1">
      <c r="O559">
        <v>270</v>
      </c>
      <c r="R559" s="633"/>
      <c r="S559" s="267">
        <v>274</v>
      </c>
    </row>
    <row r="560" spans="15:19">
      <c r="O560">
        <v>271</v>
      </c>
      <c r="R560" s="632" t="s">
        <v>158</v>
      </c>
      <c r="S560" s="268">
        <v>0.19</v>
      </c>
    </row>
    <row r="561" spans="15:19" ht="15.75" thickBot="1">
      <c r="O561">
        <v>272</v>
      </c>
      <c r="R561" s="633"/>
      <c r="S561" s="269">
        <v>275</v>
      </c>
    </row>
    <row r="562" spans="15:19" ht="15.75" thickBot="1">
      <c r="O562">
        <v>273</v>
      </c>
      <c r="R562" s="10" t="s">
        <v>23</v>
      </c>
      <c r="S562" s="11" t="s">
        <v>383</v>
      </c>
    </row>
    <row r="563" spans="15:19">
      <c r="O563">
        <v>274</v>
      </c>
      <c r="R563" s="632" t="s">
        <v>266</v>
      </c>
      <c r="S563" s="270">
        <v>0.1845</v>
      </c>
    </row>
    <row r="564" spans="15:19" ht="15.75" thickBot="1">
      <c r="O564">
        <v>275</v>
      </c>
      <c r="R564" s="633"/>
      <c r="S564" s="271">
        <v>276</v>
      </c>
    </row>
    <row r="565" spans="15:19">
      <c r="O565">
        <v>276</v>
      </c>
      <c r="R565" s="632" t="s">
        <v>117</v>
      </c>
      <c r="S565" s="272">
        <v>0.18229999999999999</v>
      </c>
    </row>
    <row r="566" spans="15:19" ht="15.75" thickBot="1">
      <c r="O566">
        <v>277</v>
      </c>
      <c r="R566" s="633"/>
      <c r="S566" s="273">
        <v>277</v>
      </c>
    </row>
    <row r="567" spans="15:19">
      <c r="O567">
        <v>278</v>
      </c>
      <c r="R567" s="632" t="s">
        <v>219</v>
      </c>
      <c r="S567" s="274">
        <v>0.1807</v>
      </c>
    </row>
    <row r="568" spans="15:19" ht="15.75" thickBot="1">
      <c r="O568">
        <v>279</v>
      </c>
      <c r="R568" s="633"/>
      <c r="S568" s="275">
        <v>278</v>
      </c>
    </row>
    <row r="569" spans="15:19">
      <c r="O569">
        <v>280</v>
      </c>
      <c r="R569" s="632" t="s">
        <v>336</v>
      </c>
      <c r="S569" s="276">
        <v>0.17899999999999999</v>
      </c>
    </row>
    <row r="570" spans="15:19" ht="15.75" thickBot="1">
      <c r="O570">
        <v>281</v>
      </c>
      <c r="R570" s="633"/>
      <c r="S570" s="277">
        <v>279</v>
      </c>
    </row>
    <row r="571" spans="15:19">
      <c r="O571">
        <v>282</v>
      </c>
      <c r="R571" s="632" t="s">
        <v>193</v>
      </c>
      <c r="S571" s="278">
        <v>0.1784</v>
      </c>
    </row>
    <row r="572" spans="15:19" ht="15.75" thickBot="1">
      <c r="O572">
        <v>283</v>
      </c>
      <c r="R572" s="633"/>
      <c r="S572" s="279">
        <v>280</v>
      </c>
    </row>
    <row r="573" spans="15:19">
      <c r="O573">
        <v>284</v>
      </c>
      <c r="R573" s="632" t="s">
        <v>201</v>
      </c>
      <c r="S573" s="280">
        <v>0.1769</v>
      </c>
    </row>
    <row r="574" spans="15:19" ht="15.75" thickBot="1">
      <c r="O574">
        <v>285</v>
      </c>
      <c r="R574" s="633"/>
      <c r="S574" s="281">
        <v>281</v>
      </c>
    </row>
    <row r="575" spans="15:19">
      <c r="O575">
        <v>286</v>
      </c>
      <c r="R575" s="632" t="s">
        <v>271</v>
      </c>
      <c r="S575" s="282">
        <v>0.17680000000000001</v>
      </c>
    </row>
    <row r="576" spans="15:19" ht="15.75" thickBot="1">
      <c r="O576">
        <v>287</v>
      </c>
      <c r="R576" s="633"/>
      <c r="S576" s="283">
        <v>282</v>
      </c>
    </row>
    <row r="577" spans="15:19">
      <c r="O577">
        <v>288</v>
      </c>
      <c r="R577" s="632" t="s">
        <v>298</v>
      </c>
      <c r="S577" s="284">
        <v>0.1744</v>
      </c>
    </row>
    <row r="578" spans="15:19" ht="15.75" thickBot="1">
      <c r="O578">
        <v>289</v>
      </c>
      <c r="R578" s="633"/>
      <c r="S578" s="285">
        <v>283</v>
      </c>
    </row>
    <row r="579" spans="15:19">
      <c r="O579">
        <v>290</v>
      </c>
      <c r="R579" s="632" t="s">
        <v>66</v>
      </c>
      <c r="S579" s="286">
        <v>0.1721</v>
      </c>
    </row>
    <row r="580" spans="15:19" ht="15.75" thickBot="1">
      <c r="O580">
        <v>291</v>
      </c>
      <c r="R580" s="633"/>
      <c r="S580" s="287">
        <v>284</v>
      </c>
    </row>
    <row r="581" spans="15:19">
      <c r="O581">
        <v>292</v>
      </c>
      <c r="R581" s="632" t="s">
        <v>111</v>
      </c>
      <c r="S581" s="288">
        <v>0.16819999999999999</v>
      </c>
    </row>
    <row r="582" spans="15:19" ht="15.75" thickBot="1">
      <c r="O582">
        <v>293</v>
      </c>
      <c r="R582" s="633"/>
      <c r="S582" s="289">
        <v>285</v>
      </c>
    </row>
    <row r="583" spans="15:19">
      <c r="O583">
        <v>294</v>
      </c>
      <c r="R583" s="632" t="s">
        <v>138</v>
      </c>
      <c r="S583" s="290">
        <v>0.16569999999999999</v>
      </c>
    </row>
    <row r="584" spans="15:19" ht="15.75" thickBot="1">
      <c r="O584">
        <v>295</v>
      </c>
      <c r="R584" s="633"/>
      <c r="S584" s="291">
        <v>286</v>
      </c>
    </row>
    <row r="585" spans="15:19">
      <c r="O585">
        <v>296</v>
      </c>
      <c r="R585" s="632" t="s">
        <v>244</v>
      </c>
      <c r="S585" s="292">
        <v>0.1656</v>
      </c>
    </row>
    <row r="586" spans="15:19" ht="15.75" thickBot="1">
      <c r="O586">
        <v>297</v>
      </c>
      <c r="R586" s="633"/>
      <c r="S586" s="293">
        <v>287</v>
      </c>
    </row>
    <row r="587" spans="15:19">
      <c r="O587">
        <v>298</v>
      </c>
      <c r="R587" s="632" t="s">
        <v>259</v>
      </c>
      <c r="S587" s="294">
        <v>0.16420000000000001</v>
      </c>
    </row>
    <row r="588" spans="15:19" ht="15.75" thickBot="1">
      <c r="O588">
        <v>299</v>
      </c>
      <c r="R588" s="633"/>
      <c r="S588" s="295">
        <v>288</v>
      </c>
    </row>
    <row r="589" spans="15:19">
      <c r="O589">
        <v>300</v>
      </c>
      <c r="R589" s="632" t="s">
        <v>272</v>
      </c>
      <c r="S589" s="296">
        <v>0.16389999999999999</v>
      </c>
    </row>
    <row r="590" spans="15:19" ht="15.75" thickBot="1">
      <c r="O590">
        <v>301</v>
      </c>
      <c r="R590" s="633"/>
      <c r="S590" s="297">
        <v>289</v>
      </c>
    </row>
    <row r="591" spans="15:19">
      <c r="O591">
        <v>302</v>
      </c>
      <c r="R591" s="632" t="s">
        <v>165</v>
      </c>
      <c r="S591" s="298">
        <v>0.1615</v>
      </c>
    </row>
    <row r="592" spans="15:19" ht="15.75" thickBot="1">
      <c r="O592">
        <v>303</v>
      </c>
      <c r="R592" s="633"/>
      <c r="S592" s="299">
        <v>290</v>
      </c>
    </row>
    <row r="593" spans="15:19">
      <c r="O593">
        <v>304</v>
      </c>
      <c r="R593" s="632" t="s">
        <v>349</v>
      </c>
      <c r="S593" s="300">
        <v>0.1585</v>
      </c>
    </row>
    <row r="594" spans="15:19" ht="15.75" thickBot="1">
      <c r="O594">
        <v>305</v>
      </c>
      <c r="R594" s="633"/>
      <c r="S594" s="301">
        <v>291</v>
      </c>
    </row>
    <row r="595" spans="15:19">
      <c r="O595">
        <v>306</v>
      </c>
      <c r="R595" s="632" t="s">
        <v>300</v>
      </c>
      <c r="S595" s="302">
        <v>0.157</v>
      </c>
    </row>
    <row r="596" spans="15:19" ht="15.75" thickBot="1">
      <c r="O596">
        <v>307</v>
      </c>
      <c r="R596" s="633"/>
      <c r="S596" s="303">
        <v>292</v>
      </c>
    </row>
    <row r="597" spans="15:19">
      <c r="O597">
        <v>308</v>
      </c>
      <c r="R597" s="632" t="s">
        <v>229</v>
      </c>
      <c r="S597" s="304">
        <v>0.1515</v>
      </c>
    </row>
    <row r="598" spans="15:19" ht="15.75" thickBot="1">
      <c r="O598">
        <v>309</v>
      </c>
      <c r="R598" s="633"/>
      <c r="S598" s="305">
        <v>293</v>
      </c>
    </row>
    <row r="599" spans="15:19">
      <c r="O599">
        <v>310</v>
      </c>
      <c r="R599" s="632" t="s">
        <v>38</v>
      </c>
      <c r="S599" s="306">
        <v>0.15079999999999999</v>
      </c>
    </row>
    <row r="600" spans="15:19" ht="15.75" thickBot="1">
      <c r="O600">
        <v>311</v>
      </c>
      <c r="R600" s="633"/>
      <c r="S600" s="307">
        <v>294</v>
      </c>
    </row>
    <row r="601" spans="15:19">
      <c r="O601">
        <v>312</v>
      </c>
      <c r="R601" s="632" t="s">
        <v>168</v>
      </c>
      <c r="S601" s="308">
        <v>0.1507</v>
      </c>
    </row>
    <row r="602" spans="15:19" ht="15.75" thickBot="1">
      <c r="O602">
        <v>313</v>
      </c>
      <c r="R602" s="633"/>
      <c r="S602" s="309">
        <v>295</v>
      </c>
    </row>
    <row r="603" spans="15:19">
      <c r="O603">
        <v>314</v>
      </c>
      <c r="R603" s="632" t="s">
        <v>319</v>
      </c>
      <c r="S603" s="310">
        <v>0.14979999999999999</v>
      </c>
    </row>
    <row r="604" spans="15:19" ht="15.75" thickBot="1">
      <c r="O604">
        <v>315</v>
      </c>
      <c r="R604" s="633"/>
      <c r="S604" s="311">
        <v>296</v>
      </c>
    </row>
    <row r="605" spans="15:19">
      <c r="O605">
        <v>316</v>
      </c>
      <c r="R605" s="632" t="s">
        <v>350</v>
      </c>
      <c r="S605" s="312">
        <v>0.14530000000000001</v>
      </c>
    </row>
    <row r="606" spans="15:19" ht="15.75" thickBot="1">
      <c r="O606">
        <v>317</v>
      </c>
      <c r="R606" s="633"/>
      <c r="S606" s="313">
        <v>297</v>
      </c>
    </row>
    <row r="607" spans="15:19">
      <c r="O607">
        <v>318</v>
      </c>
      <c r="R607" s="632" t="s">
        <v>240</v>
      </c>
      <c r="S607" s="314">
        <v>0.1424</v>
      </c>
    </row>
    <row r="608" spans="15:19" ht="15.75" thickBot="1">
      <c r="O608">
        <v>319</v>
      </c>
      <c r="R608" s="633"/>
      <c r="S608" s="315">
        <v>298</v>
      </c>
    </row>
    <row r="609" spans="15:19">
      <c r="O609">
        <v>320</v>
      </c>
      <c r="R609" s="632" t="s">
        <v>302</v>
      </c>
      <c r="S609" s="316">
        <v>0.1424</v>
      </c>
    </row>
    <row r="610" spans="15:19" ht="15.75" thickBot="1">
      <c r="O610">
        <v>321</v>
      </c>
      <c r="R610" s="633"/>
      <c r="S610" s="317">
        <v>299</v>
      </c>
    </row>
    <row r="611" spans="15:19">
      <c r="O611">
        <v>322</v>
      </c>
      <c r="R611" s="632" t="s">
        <v>73</v>
      </c>
      <c r="S611" s="318">
        <v>0.14230000000000001</v>
      </c>
    </row>
    <row r="612" spans="15:19" ht="15.75" thickBot="1">
      <c r="O612">
        <v>323</v>
      </c>
      <c r="R612" s="633"/>
      <c r="S612" s="319">
        <v>300</v>
      </c>
    </row>
    <row r="613" spans="15:19" ht="15.75" thickBot="1">
      <c r="O613">
        <v>324</v>
      </c>
      <c r="R613" s="10" t="s">
        <v>23</v>
      </c>
      <c r="S613" s="11" t="s">
        <v>383</v>
      </c>
    </row>
    <row r="614" spans="15:19">
      <c r="O614">
        <v>325</v>
      </c>
      <c r="R614" s="632" t="s">
        <v>275</v>
      </c>
      <c r="S614" s="320">
        <v>0.14050000000000001</v>
      </c>
    </row>
    <row r="615" spans="15:19" ht="15.75" thickBot="1">
      <c r="O615">
        <v>326</v>
      </c>
      <c r="R615" s="633"/>
      <c r="S615" s="321">
        <v>301</v>
      </c>
    </row>
    <row r="616" spans="15:19">
      <c r="O616">
        <v>327</v>
      </c>
      <c r="R616" s="632" t="s">
        <v>169</v>
      </c>
      <c r="S616" s="322">
        <v>0.13930000000000001</v>
      </c>
    </row>
    <row r="617" spans="15:19" ht="15.75" thickBot="1">
      <c r="O617">
        <v>328</v>
      </c>
      <c r="R617" s="633"/>
      <c r="S617" s="323">
        <v>302</v>
      </c>
    </row>
    <row r="618" spans="15:19">
      <c r="O618">
        <v>329</v>
      </c>
      <c r="R618" s="632" t="s">
        <v>152</v>
      </c>
      <c r="S618" s="324">
        <v>0.1389</v>
      </c>
    </row>
    <row r="619" spans="15:19" ht="15.75" thickBot="1">
      <c r="O619">
        <v>330</v>
      </c>
      <c r="R619" s="633"/>
      <c r="S619" s="325">
        <v>303</v>
      </c>
    </row>
    <row r="620" spans="15:19">
      <c r="O620">
        <v>331</v>
      </c>
      <c r="R620" s="632" t="s">
        <v>235</v>
      </c>
      <c r="S620" s="326">
        <v>0.13850000000000001</v>
      </c>
    </row>
    <row r="621" spans="15:19" ht="15.75" thickBot="1">
      <c r="O621">
        <v>332</v>
      </c>
      <c r="R621" s="633"/>
      <c r="S621" s="327">
        <v>304</v>
      </c>
    </row>
    <row r="622" spans="15:19">
      <c r="O622">
        <v>333</v>
      </c>
      <c r="R622" s="632" t="s">
        <v>285</v>
      </c>
      <c r="S622" s="328">
        <v>0.1376</v>
      </c>
    </row>
    <row r="623" spans="15:19" ht="15.75" thickBot="1">
      <c r="O623">
        <v>334</v>
      </c>
      <c r="R623" s="633"/>
      <c r="S623" s="329">
        <v>305</v>
      </c>
    </row>
    <row r="624" spans="15:19">
      <c r="O624">
        <v>335</v>
      </c>
      <c r="R624" s="632" t="s">
        <v>262</v>
      </c>
      <c r="S624" s="330">
        <v>0.13689999999999999</v>
      </c>
    </row>
    <row r="625" spans="15:19" ht="15.75" thickBot="1">
      <c r="O625">
        <v>336</v>
      </c>
      <c r="R625" s="633"/>
      <c r="S625" s="331">
        <v>306</v>
      </c>
    </row>
    <row r="626" spans="15:19">
      <c r="O626">
        <v>337</v>
      </c>
      <c r="R626" s="632" t="s">
        <v>135</v>
      </c>
      <c r="S626" s="332">
        <v>0.1366</v>
      </c>
    </row>
    <row r="627" spans="15:19" ht="15.75" thickBot="1">
      <c r="O627">
        <v>338</v>
      </c>
      <c r="R627" s="633"/>
      <c r="S627" s="333">
        <v>307</v>
      </c>
    </row>
    <row r="628" spans="15:19">
      <c r="O628">
        <v>339</v>
      </c>
      <c r="R628" s="632" t="s">
        <v>171</v>
      </c>
      <c r="S628" s="336">
        <v>0.13389999999999999</v>
      </c>
    </row>
    <row r="629" spans="15:19" ht="15.75" thickBot="1">
      <c r="O629">
        <v>340</v>
      </c>
      <c r="R629" s="633"/>
      <c r="S629" s="337">
        <v>308</v>
      </c>
    </row>
    <row r="630" spans="15:19">
      <c r="O630">
        <v>341</v>
      </c>
      <c r="R630" s="632" t="s">
        <v>227</v>
      </c>
      <c r="S630" s="338">
        <v>0.1336</v>
      </c>
    </row>
    <row r="631" spans="15:19" ht="15.75" thickBot="1">
      <c r="O631">
        <v>342</v>
      </c>
      <c r="R631" s="633"/>
      <c r="S631" s="339">
        <v>309</v>
      </c>
    </row>
    <row r="632" spans="15:19">
      <c r="R632" s="632" t="s">
        <v>119</v>
      </c>
      <c r="S632" s="340">
        <v>0.1331</v>
      </c>
    </row>
    <row r="633" spans="15:19" ht="15.75" thickBot="1">
      <c r="R633" s="633"/>
      <c r="S633" s="341">
        <v>310</v>
      </c>
    </row>
    <row r="634" spans="15:19">
      <c r="R634" s="632" t="s">
        <v>348</v>
      </c>
      <c r="S634" s="342">
        <v>0.12970000000000001</v>
      </c>
    </row>
    <row r="635" spans="15:19" ht="15.75" thickBot="1">
      <c r="R635" s="633"/>
      <c r="S635" s="343">
        <v>311</v>
      </c>
    </row>
    <row r="636" spans="15:19">
      <c r="R636" s="632" t="s">
        <v>44</v>
      </c>
      <c r="S636" s="344">
        <v>0.12909999999999999</v>
      </c>
    </row>
    <row r="637" spans="15:19" ht="15.75" thickBot="1">
      <c r="R637" s="633"/>
      <c r="S637" s="345">
        <v>312</v>
      </c>
    </row>
    <row r="638" spans="15:19">
      <c r="R638" s="632" t="s">
        <v>281</v>
      </c>
      <c r="S638" s="346">
        <v>0.12759999999999999</v>
      </c>
    </row>
    <row r="639" spans="15:19" ht="15.75" thickBot="1">
      <c r="R639" s="633"/>
      <c r="S639" s="347">
        <v>313</v>
      </c>
    </row>
    <row r="640" spans="15:19">
      <c r="R640" s="632" t="s">
        <v>100</v>
      </c>
      <c r="S640" s="348">
        <v>0.12509999999999999</v>
      </c>
    </row>
    <row r="641" spans="18:19" ht="15.75" thickBot="1">
      <c r="R641" s="633"/>
      <c r="S641" s="349">
        <v>314</v>
      </c>
    </row>
    <row r="642" spans="18:19">
      <c r="R642" s="632" t="s">
        <v>123</v>
      </c>
      <c r="S642" s="350">
        <v>0.1188</v>
      </c>
    </row>
    <row r="643" spans="18:19" ht="15.75" thickBot="1">
      <c r="R643" s="633"/>
      <c r="S643" s="351">
        <v>315</v>
      </c>
    </row>
    <row r="644" spans="18:19">
      <c r="R644" s="632" t="s">
        <v>45</v>
      </c>
      <c r="S644" s="352">
        <v>0.1157</v>
      </c>
    </row>
    <row r="645" spans="18:19" ht="15.75" thickBot="1">
      <c r="R645" s="633"/>
      <c r="S645" s="353">
        <v>316</v>
      </c>
    </row>
    <row r="646" spans="18:19">
      <c r="R646" s="632" t="s">
        <v>290</v>
      </c>
      <c r="S646" s="354">
        <v>0.1115</v>
      </c>
    </row>
    <row r="647" spans="18:19" ht="15.75" thickBot="1">
      <c r="R647" s="633"/>
      <c r="S647" s="355">
        <v>317</v>
      </c>
    </row>
    <row r="648" spans="18:19">
      <c r="R648" s="632" t="s">
        <v>83</v>
      </c>
      <c r="S648" s="356">
        <v>0.10929999999999999</v>
      </c>
    </row>
    <row r="649" spans="18:19" ht="15.75" thickBot="1">
      <c r="R649" s="633"/>
      <c r="S649" s="357">
        <v>318</v>
      </c>
    </row>
    <row r="650" spans="18:19">
      <c r="R650" s="632" t="s">
        <v>160</v>
      </c>
      <c r="S650" s="358">
        <v>0.1091</v>
      </c>
    </row>
    <row r="651" spans="18:19" ht="15.75" thickBot="1">
      <c r="R651" s="633"/>
      <c r="S651" s="359">
        <v>319</v>
      </c>
    </row>
    <row r="652" spans="18:19">
      <c r="R652" s="632" t="s">
        <v>306</v>
      </c>
      <c r="S652" s="360">
        <v>0.10730000000000001</v>
      </c>
    </row>
    <row r="653" spans="18:19" ht="15.75" thickBot="1">
      <c r="R653" s="633"/>
      <c r="S653" s="361">
        <v>320</v>
      </c>
    </row>
    <row r="654" spans="18:19">
      <c r="R654" s="632" t="s">
        <v>141</v>
      </c>
      <c r="S654" s="362">
        <v>0.10580000000000001</v>
      </c>
    </row>
    <row r="655" spans="18:19" ht="15.75" thickBot="1">
      <c r="R655" s="633"/>
      <c r="S655" s="363">
        <v>321</v>
      </c>
    </row>
    <row r="656" spans="18:19">
      <c r="R656" s="632" t="s">
        <v>74</v>
      </c>
      <c r="S656" s="364">
        <v>9.7500000000000003E-2</v>
      </c>
    </row>
    <row r="657" spans="18:19" ht="15.75" thickBot="1">
      <c r="R657" s="633"/>
      <c r="S657" s="365">
        <v>322</v>
      </c>
    </row>
    <row r="658" spans="18:19">
      <c r="R658" s="632" t="s">
        <v>174</v>
      </c>
      <c r="S658" s="366">
        <v>9.3399999999999997E-2</v>
      </c>
    </row>
    <row r="659" spans="18:19" ht="15.75" thickBot="1">
      <c r="R659" s="633"/>
      <c r="S659" s="367">
        <v>323</v>
      </c>
    </row>
    <row r="660" spans="18:19">
      <c r="R660" s="632" t="s">
        <v>328</v>
      </c>
      <c r="S660" s="368">
        <v>8.43E-2</v>
      </c>
    </row>
    <row r="661" spans="18:19" ht="15.75" thickBot="1">
      <c r="R661" s="633"/>
      <c r="S661" s="369">
        <v>324</v>
      </c>
    </row>
    <row r="662" spans="18:19">
      <c r="R662" s="632" t="s">
        <v>121</v>
      </c>
      <c r="S662" s="370">
        <v>8.0600000000000005E-2</v>
      </c>
    </row>
    <row r="663" spans="18:19" ht="15.75" thickBot="1">
      <c r="R663" s="633"/>
      <c r="S663" s="371">
        <v>325</v>
      </c>
    </row>
    <row r="664" spans="18:19" ht="15.75" thickBot="1">
      <c r="R664" s="10" t="s">
        <v>23</v>
      </c>
      <c r="S664" s="11" t="s">
        <v>383</v>
      </c>
    </row>
    <row r="665" spans="18:19">
      <c r="R665" s="632" t="s">
        <v>318</v>
      </c>
      <c r="S665" s="372">
        <v>8.0199999999999994E-2</v>
      </c>
    </row>
    <row r="666" spans="18:19" ht="15.75" thickBot="1">
      <c r="R666" s="633"/>
      <c r="S666" s="373">
        <v>326</v>
      </c>
    </row>
    <row r="667" spans="18:19">
      <c r="R667" s="632" t="s">
        <v>322</v>
      </c>
      <c r="S667" s="374">
        <v>7.6100000000000001E-2</v>
      </c>
    </row>
    <row r="668" spans="18:19" ht="15.75" thickBot="1">
      <c r="R668" s="633"/>
      <c r="S668" s="375">
        <v>327</v>
      </c>
    </row>
    <row r="669" spans="18:19">
      <c r="R669" s="632" t="s">
        <v>150</v>
      </c>
      <c r="S669" s="376">
        <v>7.2700000000000001E-2</v>
      </c>
    </row>
    <row r="670" spans="18:19" ht="15.75" thickBot="1">
      <c r="R670" s="633"/>
      <c r="S670" s="377">
        <v>328</v>
      </c>
    </row>
    <row r="671" spans="18:19">
      <c r="R671" s="632" t="s">
        <v>50</v>
      </c>
      <c r="S671" s="378">
        <v>7.0999999999999994E-2</v>
      </c>
    </row>
    <row r="672" spans="18:19" ht="15.75" thickBot="1">
      <c r="R672" s="633"/>
      <c r="S672" s="379">
        <v>329</v>
      </c>
    </row>
    <row r="673" spans="18:19">
      <c r="R673" s="632" t="s">
        <v>147</v>
      </c>
      <c r="S673" s="380">
        <v>6.4399999999999999E-2</v>
      </c>
    </row>
    <row r="674" spans="18:19" ht="15.75" thickBot="1">
      <c r="R674" s="633"/>
      <c r="S674" s="381">
        <v>330</v>
      </c>
    </row>
    <row r="675" spans="18:19">
      <c r="R675" s="632" t="s">
        <v>294</v>
      </c>
      <c r="S675" s="382">
        <v>5.3499999999999999E-2</v>
      </c>
    </row>
    <row r="676" spans="18:19" ht="15.75" thickBot="1">
      <c r="R676" s="633"/>
      <c r="S676" s="383">
        <v>331</v>
      </c>
    </row>
    <row r="677" spans="18:19">
      <c r="R677" s="632" t="s">
        <v>299</v>
      </c>
      <c r="S677" s="384">
        <v>5.33E-2</v>
      </c>
    </row>
    <row r="678" spans="18:19" ht="15.75" thickBot="1">
      <c r="R678" s="633"/>
      <c r="S678" s="385">
        <v>332</v>
      </c>
    </row>
    <row r="679" spans="18:19">
      <c r="R679" s="632" t="s">
        <v>434</v>
      </c>
      <c r="S679" s="386">
        <v>4.8399999999999999E-2</v>
      </c>
    </row>
    <row r="680" spans="18:19" ht="15.75" thickBot="1">
      <c r="R680" s="633"/>
      <c r="S680" s="387">
        <v>333</v>
      </c>
    </row>
    <row r="681" spans="18:19">
      <c r="R681" s="632" t="s">
        <v>99</v>
      </c>
      <c r="S681" s="388">
        <v>4.4900000000000002E-2</v>
      </c>
    </row>
    <row r="682" spans="18:19" ht="15.75" thickBot="1">
      <c r="R682" s="633"/>
      <c r="S682" s="389">
        <v>334</v>
      </c>
    </row>
    <row r="683" spans="18:19">
      <c r="R683" s="632" t="s">
        <v>78</v>
      </c>
      <c r="S683" s="390">
        <v>3.8699999999999998E-2</v>
      </c>
    </row>
    <row r="684" spans="18:19" ht="15.75" thickBot="1">
      <c r="R684" s="633"/>
      <c r="S684" s="391">
        <v>335</v>
      </c>
    </row>
    <row r="685" spans="18:19">
      <c r="R685" s="632" t="s">
        <v>41</v>
      </c>
      <c r="S685" s="392">
        <v>3.6600000000000001E-2</v>
      </c>
    </row>
    <row r="686" spans="18:19" ht="15.75" thickBot="1">
      <c r="R686" s="633"/>
      <c r="S686" s="393">
        <v>336</v>
      </c>
    </row>
    <row r="687" spans="18:19">
      <c r="R687" s="632" t="s">
        <v>317</v>
      </c>
      <c r="S687" s="394">
        <v>3.1600000000000003E-2</v>
      </c>
    </row>
    <row r="688" spans="18:19" ht="15.75" thickBot="1">
      <c r="R688" s="633"/>
      <c r="S688" s="395">
        <v>337</v>
      </c>
    </row>
    <row r="689" spans="18:19">
      <c r="R689" s="632" t="s">
        <v>232</v>
      </c>
      <c r="S689" s="396">
        <v>2.8799999999999999E-2</v>
      </c>
    </row>
    <row r="690" spans="18:19" ht="15.75" thickBot="1">
      <c r="R690" s="633"/>
      <c r="S690" s="397">
        <v>338</v>
      </c>
    </row>
    <row r="691" spans="18:19">
      <c r="R691" s="632" t="s">
        <v>42</v>
      </c>
      <c r="S691" s="398">
        <v>2.75E-2</v>
      </c>
    </row>
    <row r="692" spans="18:19" ht="15.75" thickBot="1">
      <c r="R692" s="633"/>
      <c r="S692" s="399">
        <v>339</v>
      </c>
    </row>
    <row r="693" spans="18:19">
      <c r="R693" s="632" t="s">
        <v>52</v>
      </c>
      <c r="S693" s="400">
        <v>2.41E-2</v>
      </c>
    </row>
    <row r="694" spans="18:19" ht="15.75" thickBot="1">
      <c r="R694" s="633"/>
      <c r="S694" s="401">
        <v>340</v>
      </c>
    </row>
    <row r="695" spans="18:19">
      <c r="R695" s="632" t="s">
        <v>345</v>
      </c>
      <c r="S695" s="402">
        <v>1.5900000000000001E-2</v>
      </c>
    </row>
    <row r="696" spans="18:19" ht="15.75" thickBot="1">
      <c r="R696" s="633"/>
      <c r="S696" s="403">
        <v>341</v>
      </c>
    </row>
    <row r="697" spans="18:19">
      <c r="R697" s="632" t="s">
        <v>206</v>
      </c>
      <c r="S697" s="404">
        <v>1.15E-2</v>
      </c>
    </row>
    <row r="698" spans="18:19" ht="15.75" thickBot="1">
      <c r="R698" s="633"/>
      <c r="S698" s="405">
        <v>342</v>
      </c>
    </row>
    <row r="699" spans="18:19" ht="15.75" thickBot="1">
      <c r="R699" s="10" t="s">
        <v>23</v>
      </c>
      <c r="S699" s="11" t="s">
        <v>383</v>
      </c>
    </row>
  </sheetData>
  <sortState xmlns:xlrd2="http://schemas.microsoft.com/office/spreadsheetml/2017/richdata2" ref="D2:F347">
    <sortCondition ref="D3:D347"/>
  </sortState>
  <mergeCells count="274">
    <mergeCell ref="R65:R66"/>
    <mergeCell ref="R36:R37"/>
    <mergeCell ref="R22:R23"/>
    <mergeCell ref="R18:R19"/>
    <mergeCell ref="R118:R119"/>
    <mergeCell ref="R114:R115"/>
    <mergeCell ref="R108:R109"/>
    <mergeCell ref="R99:R100"/>
    <mergeCell ref="R97:R98"/>
    <mergeCell ref="R91:R92"/>
    <mergeCell ref="R87:R88"/>
    <mergeCell ref="R77:R78"/>
    <mergeCell ref="R73:R74"/>
    <mergeCell ref="R140:R141"/>
    <mergeCell ref="R142:R143"/>
    <mergeCell ref="R136:R137"/>
    <mergeCell ref="R138:R139"/>
    <mergeCell ref="R132:R133"/>
    <mergeCell ref="R128:R129"/>
    <mergeCell ref="R130:R131"/>
    <mergeCell ref="R126:R127"/>
    <mergeCell ref="R120:R121"/>
    <mergeCell ref="R163:R164"/>
    <mergeCell ref="R157:R158"/>
    <mergeCell ref="R159:R160"/>
    <mergeCell ref="R152:R153"/>
    <mergeCell ref="R155:R156"/>
    <mergeCell ref="R148:R149"/>
    <mergeCell ref="R150:R151"/>
    <mergeCell ref="R144:R145"/>
    <mergeCell ref="R146:R147"/>
    <mergeCell ref="R193:R194"/>
    <mergeCell ref="R195:R196"/>
    <mergeCell ref="R189:R190"/>
    <mergeCell ref="R185:R186"/>
    <mergeCell ref="R177:R178"/>
    <mergeCell ref="R179:R180"/>
    <mergeCell ref="R173:R174"/>
    <mergeCell ref="R171:R172"/>
    <mergeCell ref="R165:R166"/>
    <mergeCell ref="R167:R168"/>
    <mergeCell ref="R214:R215"/>
    <mergeCell ref="R216:R217"/>
    <mergeCell ref="R210:R211"/>
    <mergeCell ref="R212:R213"/>
    <mergeCell ref="R206:R207"/>
    <mergeCell ref="R208:R209"/>
    <mergeCell ref="R201:R202"/>
    <mergeCell ref="R203:R204"/>
    <mergeCell ref="R197:R198"/>
    <mergeCell ref="R238:R239"/>
    <mergeCell ref="R240:R241"/>
    <mergeCell ref="R234:R235"/>
    <mergeCell ref="R236:R237"/>
    <mergeCell ref="R230:R231"/>
    <mergeCell ref="R232:R233"/>
    <mergeCell ref="R226:R227"/>
    <mergeCell ref="R228:R229"/>
    <mergeCell ref="R222:R223"/>
    <mergeCell ref="R224:R225"/>
    <mergeCell ref="R263:R264"/>
    <mergeCell ref="R265:R266"/>
    <mergeCell ref="R259:R260"/>
    <mergeCell ref="R261:R262"/>
    <mergeCell ref="R254:R255"/>
    <mergeCell ref="R257:R258"/>
    <mergeCell ref="R250:R251"/>
    <mergeCell ref="R246:R247"/>
    <mergeCell ref="R244:R245"/>
    <mergeCell ref="R283:R284"/>
    <mergeCell ref="R285:R286"/>
    <mergeCell ref="R279:R280"/>
    <mergeCell ref="R281:R282"/>
    <mergeCell ref="R275:R276"/>
    <mergeCell ref="R277:R278"/>
    <mergeCell ref="R271:R272"/>
    <mergeCell ref="R273:R274"/>
    <mergeCell ref="R267:R268"/>
    <mergeCell ref="R269:R270"/>
    <mergeCell ref="R303:R304"/>
    <mergeCell ref="R305:R306"/>
    <mergeCell ref="R299:R300"/>
    <mergeCell ref="R301:R302"/>
    <mergeCell ref="R295:R296"/>
    <mergeCell ref="R297:R298"/>
    <mergeCell ref="R291:R292"/>
    <mergeCell ref="R293:R294"/>
    <mergeCell ref="R287:R288"/>
    <mergeCell ref="R328:R329"/>
    <mergeCell ref="R330:R331"/>
    <mergeCell ref="R324:R325"/>
    <mergeCell ref="R326:R327"/>
    <mergeCell ref="R320:R321"/>
    <mergeCell ref="R316:R317"/>
    <mergeCell ref="R318:R319"/>
    <mergeCell ref="R312:R313"/>
    <mergeCell ref="R314:R315"/>
    <mergeCell ref="R348:R349"/>
    <mergeCell ref="R350:R351"/>
    <mergeCell ref="R344:R345"/>
    <mergeCell ref="R346:R347"/>
    <mergeCell ref="R340:R341"/>
    <mergeCell ref="R342:R343"/>
    <mergeCell ref="R336:R337"/>
    <mergeCell ref="R338:R339"/>
    <mergeCell ref="R332:R333"/>
    <mergeCell ref="R334:R335"/>
    <mergeCell ref="R369:R370"/>
    <mergeCell ref="R371:R372"/>
    <mergeCell ref="R365:R366"/>
    <mergeCell ref="R367:R368"/>
    <mergeCell ref="R361:R362"/>
    <mergeCell ref="R363:R364"/>
    <mergeCell ref="R356:R357"/>
    <mergeCell ref="R352:R353"/>
    <mergeCell ref="R354:R355"/>
    <mergeCell ref="R389:R390"/>
    <mergeCell ref="R391:R392"/>
    <mergeCell ref="R385:R386"/>
    <mergeCell ref="R387:R388"/>
    <mergeCell ref="R381:R382"/>
    <mergeCell ref="R383:R384"/>
    <mergeCell ref="R377:R378"/>
    <mergeCell ref="R379:R380"/>
    <mergeCell ref="R373:R374"/>
    <mergeCell ref="R375:R376"/>
    <mergeCell ref="R410:R411"/>
    <mergeCell ref="R412:R413"/>
    <mergeCell ref="R405:R406"/>
    <mergeCell ref="R407:R408"/>
    <mergeCell ref="R401:R402"/>
    <mergeCell ref="R403:R404"/>
    <mergeCell ref="R397:R398"/>
    <mergeCell ref="R399:R400"/>
    <mergeCell ref="R393:R394"/>
    <mergeCell ref="R395:R396"/>
    <mergeCell ref="R430:R431"/>
    <mergeCell ref="R432:R433"/>
    <mergeCell ref="R426:R427"/>
    <mergeCell ref="R428:R429"/>
    <mergeCell ref="R424:R425"/>
    <mergeCell ref="R418:R419"/>
    <mergeCell ref="R420:R421"/>
    <mergeCell ref="R414:R415"/>
    <mergeCell ref="R416:R417"/>
    <mergeCell ref="R450:R451"/>
    <mergeCell ref="R452:R453"/>
    <mergeCell ref="R448:R449"/>
    <mergeCell ref="R442:R443"/>
    <mergeCell ref="R444:R445"/>
    <mergeCell ref="R438:R439"/>
    <mergeCell ref="R440:R441"/>
    <mergeCell ref="R434:R435"/>
    <mergeCell ref="R436:R437"/>
    <mergeCell ref="R471:R472"/>
    <mergeCell ref="R473:R474"/>
    <mergeCell ref="R467:R468"/>
    <mergeCell ref="R469:R470"/>
    <mergeCell ref="R463:R464"/>
    <mergeCell ref="R465:R466"/>
    <mergeCell ref="R458:R459"/>
    <mergeCell ref="R461:R462"/>
    <mergeCell ref="R454:R455"/>
    <mergeCell ref="R456:R457"/>
    <mergeCell ref="R491:R492"/>
    <mergeCell ref="R493:R494"/>
    <mergeCell ref="R487:R488"/>
    <mergeCell ref="R489:R490"/>
    <mergeCell ref="R483:R484"/>
    <mergeCell ref="R485:R486"/>
    <mergeCell ref="R479:R480"/>
    <mergeCell ref="R481:R482"/>
    <mergeCell ref="R475:R476"/>
    <mergeCell ref="R477:R478"/>
    <mergeCell ref="R512:R513"/>
    <mergeCell ref="R514:R515"/>
    <mergeCell ref="R507:R508"/>
    <mergeCell ref="R509:R510"/>
    <mergeCell ref="R503:R504"/>
    <mergeCell ref="R505:R506"/>
    <mergeCell ref="R499:R500"/>
    <mergeCell ref="R501:R502"/>
    <mergeCell ref="R495:R496"/>
    <mergeCell ref="R497:R498"/>
    <mergeCell ref="R532:R533"/>
    <mergeCell ref="R534:R535"/>
    <mergeCell ref="R528:R529"/>
    <mergeCell ref="R530:R531"/>
    <mergeCell ref="R524:R525"/>
    <mergeCell ref="R526:R527"/>
    <mergeCell ref="R520:R521"/>
    <mergeCell ref="R522:R523"/>
    <mergeCell ref="R516:R517"/>
    <mergeCell ref="R518:R519"/>
    <mergeCell ref="R552:R553"/>
    <mergeCell ref="R554:R555"/>
    <mergeCell ref="R548:R549"/>
    <mergeCell ref="R550:R551"/>
    <mergeCell ref="R544:R545"/>
    <mergeCell ref="R546:R547"/>
    <mergeCell ref="R540:R541"/>
    <mergeCell ref="R542:R543"/>
    <mergeCell ref="R536:R537"/>
    <mergeCell ref="R538:R539"/>
    <mergeCell ref="R573:R574"/>
    <mergeCell ref="R575:R576"/>
    <mergeCell ref="R569:R570"/>
    <mergeCell ref="R571:R572"/>
    <mergeCell ref="R565:R566"/>
    <mergeCell ref="R567:R568"/>
    <mergeCell ref="R560:R561"/>
    <mergeCell ref="R563:R564"/>
    <mergeCell ref="R556:R557"/>
    <mergeCell ref="R558:R559"/>
    <mergeCell ref="R593:R594"/>
    <mergeCell ref="R595:R596"/>
    <mergeCell ref="R589:R590"/>
    <mergeCell ref="R591:R592"/>
    <mergeCell ref="R585:R586"/>
    <mergeCell ref="R587:R588"/>
    <mergeCell ref="R581:R582"/>
    <mergeCell ref="R583:R584"/>
    <mergeCell ref="R577:R578"/>
    <mergeCell ref="R579:R580"/>
    <mergeCell ref="R614:R615"/>
    <mergeCell ref="R616:R617"/>
    <mergeCell ref="R609:R610"/>
    <mergeCell ref="R611:R612"/>
    <mergeCell ref="R605:R606"/>
    <mergeCell ref="R607:R608"/>
    <mergeCell ref="R601:R602"/>
    <mergeCell ref="R603:R604"/>
    <mergeCell ref="R597:R598"/>
    <mergeCell ref="R599:R600"/>
    <mergeCell ref="R634:R635"/>
    <mergeCell ref="R636:R637"/>
    <mergeCell ref="R630:R631"/>
    <mergeCell ref="R632:R633"/>
    <mergeCell ref="R626:R627"/>
    <mergeCell ref="R628:R629"/>
    <mergeCell ref="R622:R623"/>
    <mergeCell ref="R624:R625"/>
    <mergeCell ref="R618:R619"/>
    <mergeCell ref="R620:R621"/>
    <mergeCell ref="R654:R655"/>
    <mergeCell ref="R656:R657"/>
    <mergeCell ref="R650:R651"/>
    <mergeCell ref="R652:R653"/>
    <mergeCell ref="R646:R647"/>
    <mergeCell ref="R648:R649"/>
    <mergeCell ref="R642:R643"/>
    <mergeCell ref="R644:R645"/>
    <mergeCell ref="R638:R639"/>
    <mergeCell ref="R640:R641"/>
    <mergeCell ref="R675:R676"/>
    <mergeCell ref="R677:R678"/>
    <mergeCell ref="R671:R672"/>
    <mergeCell ref="R673:R674"/>
    <mergeCell ref="R667:R668"/>
    <mergeCell ref="R669:R670"/>
    <mergeCell ref="R662:R663"/>
    <mergeCell ref="R665:R666"/>
    <mergeCell ref="R658:R659"/>
    <mergeCell ref="R660:R661"/>
    <mergeCell ref="R695:R696"/>
    <mergeCell ref="R697:R698"/>
    <mergeCell ref="R691:R692"/>
    <mergeCell ref="R693:R694"/>
    <mergeCell ref="R687:R688"/>
    <mergeCell ref="R689:R690"/>
    <mergeCell ref="R683:R684"/>
    <mergeCell ref="R685:R686"/>
    <mergeCell ref="R679:R680"/>
    <mergeCell ref="R681:R682"/>
  </mergeCells>
  <hyperlinks>
    <hyperlink ref="R2" r:id="rId1" display="https://barttorvik.com/team.php?team=Gonzaga&amp;year=2021" xr:uid="{A5EF4952-403F-4522-A42A-A404024EF389}"/>
    <hyperlink ref="R3" r:id="rId2" display="https://barttorvik.com/team.php?team=Gonzaga&amp;year=2021" xr:uid="{8EDC0EE8-505F-419D-BD3B-D39DE06328A7}"/>
    <hyperlink ref="R4" r:id="rId3" display="https://barttorvik.com/team.php?team=Loyola+Chicago&amp;year=2021" xr:uid="{ECA44959-E795-4464-B7EA-3C3D2257BA0B}"/>
    <hyperlink ref="R5" r:id="rId4" display="https://barttorvik.com/team.php?team=Loyola+Chicago&amp;year=2021" xr:uid="{1675708F-4D5E-4CF5-9DC4-892985DDE3D9}"/>
    <hyperlink ref="R6" r:id="rId5" display="https://barttorvik.com/team.php?team=BYU&amp;year=2021" xr:uid="{04599B72-3A27-49BF-9D96-B29C389DC6DF}"/>
    <hyperlink ref="R7" r:id="rId6" display="https://barttorvik.com/team.php?team=BYU&amp;year=2021" xr:uid="{04F78D5F-B494-4D61-B36C-FB0B249C5950}"/>
    <hyperlink ref="R8" r:id="rId7" display="https://barttorvik.com/team.php?team=Illinois&amp;year=2021" xr:uid="{A9F5D045-39A1-4051-9E51-D02258387968}"/>
    <hyperlink ref="R9" r:id="rId8" display="https://barttorvik.com/team.php?team=Illinois&amp;year=2021" xr:uid="{7E619440-3E3E-4237-9ED7-6422E41FC78B}"/>
    <hyperlink ref="R10" r:id="rId9" display="https://barttorvik.com/team.php?team=Iowa&amp;year=2021" xr:uid="{C6C962BB-FEB4-4070-BE4F-9B1C1E138125}"/>
    <hyperlink ref="R11" r:id="rId10" display="https://barttorvik.com/team.php?team=Iowa&amp;year=2021" xr:uid="{42C76F6E-9E0A-4D3E-9DEC-DED24934C498}"/>
    <hyperlink ref="R12" r:id="rId11" display="https://barttorvik.com/team.php?team=Ohio+St.&amp;year=2021" xr:uid="{E2E4EAE0-A7C7-489E-89E7-48470A2CB810}"/>
    <hyperlink ref="R13" r:id="rId12" display="https://barttorvik.com/team.php?team=Ohio+St.&amp;year=2021" xr:uid="{B67E4A35-AD98-45B0-B6D9-3A41AFBC4659}"/>
    <hyperlink ref="R14" r:id="rId13" display="https://barttorvik.com/team.php?team=Ohio&amp;year=2021" xr:uid="{D02A31EB-17D3-464E-987A-955A4EAA78DA}"/>
    <hyperlink ref="R15" r:id="rId14" display="https://barttorvik.com/team.php?team=Ohio&amp;year=2021" xr:uid="{8B56F193-92E8-4B1E-BB77-5EA4D95F63B8}"/>
    <hyperlink ref="R16" r:id="rId15" display="https://barttorvik.com/team.php?team=Georgetown&amp;year=2021" xr:uid="{148271E5-79AD-4C38-A4E1-9788AE36C5B4}"/>
    <hyperlink ref="R17" r:id="rId16" display="https://barttorvik.com/team.php?team=Georgetown&amp;year=2021" xr:uid="{016CC9B3-254A-4C4D-8CEE-5B52B0707CE0}"/>
    <hyperlink ref="R18" r:id="rId17" display="https://barttorvik.com/team.php?team=Duke&amp;year=2021" xr:uid="{D515AA7D-83A8-45DE-AEBA-602C0DF9D7D5}"/>
    <hyperlink ref="R20" r:id="rId18" display="https://barttorvik.com/team.php?team=Michigan&amp;year=2021" xr:uid="{2936C54F-70A1-4DEC-B485-55CFF967A731}"/>
    <hyperlink ref="R21" r:id="rId19" display="https://barttorvik.com/team.php?team=Michigan&amp;year=2021" xr:uid="{9522F4DA-01A9-494C-B1F6-B2FDAF947940}"/>
    <hyperlink ref="R22" r:id="rId20" display="https://barttorvik.com/team.php?team=Memphis&amp;year=2021" xr:uid="{3D8E4325-3956-4AF7-A9A5-1EA434B15976}"/>
    <hyperlink ref="R24" r:id="rId21" display="https://barttorvik.com/team.php?team=Connecticut&amp;year=2021" xr:uid="{710EE14F-F37E-4D99-A4A6-C0E5C83718F1}"/>
    <hyperlink ref="R25" r:id="rId22" display="https://barttorvik.com/team.php?team=Connecticut&amp;year=2021" xr:uid="{08867730-032F-4FDD-BB44-EB51346EB7DB}"/>
    <hyperlink ref="R26" r:id="rId23" display="https://barttorvik.com/team.php?team=St.+Bonaventure&amp;year=2021" xr:uid="{DD5ABF84-22E4-4D5F-8FF2-0D9F4A61B044}"/>
    <hyperlink ref="R27" r:id="rId24" display="https://barttorvik.com/team.php?team=St.+Bonaventure&amp;year=2021" xr:uid="{FEA27836-76E1-439F-8245-0235D72A95B9}"/>
    <hyperlink ref="R28" r:id="rId25" display="https://barttorvik.com/team.php?team=Purdue&amp;year=2021" xr:uid="{F24277F4-2B9B-47EA-AD8A-34D9ED9ECE6C}"/>
    <hyperlink ref="R29" r:id="rId26" display="https://barttorvik.com/team.php?team=Purdue&amp;year=2021" xr:uid="{8D49B6A0-04E8-4B12-B5A2-0F211E6F9D3A}"/>
    <hyperlink ref="R30" r:id="rId27" display="https://barttorvik.com/team.php?team=Kansas&amp;year=2021" xr:uid="{CA15E185-66F9-4AF1-A40D-69993EAB4939}"/>
    <hyperlink ref="R31" r:id="rId28" display="https://barttorvik.com/team.php?team=Kansas&amp;year=2021" xr:uid="{18890DE2-5279-47C3-AC8B-BF659B8C06F2}"/>
    <hyperlink ref="R32" r:id="rId29" display="https://barttorvik.com/team.php?team=Georgia+Tech&amp;year=2021" xr:uid="{772FC780-3721-483D-AA36-D14C0F339897}"/>
    <hyperlink ref="R33" r:id="rId30" display="https://barttorvik.com/team.php?team=Georgia+Tech&amp;year=2021" xr:uid="{6E856362-C880-4384-97DE-CC143105D837}"/>
    <hyperlink ref="R34" r:id="rId31" display="https://barttorvik.com/team.php?team=San+Diego+St.&amp;year=2021" xr:uid="{052B3A08-9FC4-424D-BDA7-698C809FFA0C}"/>
    <hyperlink ref="R35" r:id="rId32" display="https://barttorvik.com/team.php?team=San+Diego+St.&amp;year=2021" xr:uid="{08A69419-60B6-4F4B-B39E-DAD412ADAF8F}"/>
    <hyperlink ref="R36" r:id="rId33" display="https://barttorvik.com/team.php?team=North+Carolina+St.&amp;year=2021" xr:uid="{FB73F248-144B-456C-B74E-7AE8DE51D8E7}"/>
    <hyperlink ref="R38" r:id="rId34" display="https://barttorvik.com/team.php?team=Houston&amp;year=2021" xr:uid="{AA850175-8531-4A92-8868-DAEB8E2B28D4}"/>
    <hyperlink ref="R39" r:id="rId35" display="https://barttorvik.com/team.php?team=Houston&amp;year=2021" xr:uid="{5D2A063C-689B-48D1-85C6-DD789F7AEC8C}"/>
    <hyperlink ref="R40" r:id="rId36" display="https://barttorvik.com/team.php?team=Wisconsin&amp;year=2021" xr:uid="{28A86444-97D8-4991-B68F-E6C544D0F994}"/>
    <hyperlink ref="R41" r:id="rId37" display="https://barttorvik.com/team.php?team=Wisconsin&amp;year=2021" xr:uid="{838ECFC2-C526-427D-8B5A-131065CAD974}"/>
    <hyperlink ref="R42" r:id="rId38" display="https://barttorvik.com/team.php?team=Arkansas&amp;year=2021" xr:uid="{CC2BDBDC-7693-46F5-8899-55358E7EABD0}"/>
    <hyperlink ref="R43" r:id="rId39" display="https://barttorvik.com/team.php?team=Arkansas&amp;year=2021" xr:uid="{154DB862-3244-4821-B718-A90160135D4A}"/>
    <hyperlink ref="R44" r:id="rId40" display="https://barttorvik.com/team.php?team=Alabama&amp;year=2021" xr:uid="{FDAA92A6-C040-46F4-80F4-FF4823C47CEA}"/>
    <hyperlink ref="R45" r:id="rId41" display="https://barttorvik.com/team.php?team=Alabama&amp;year=2021" xr:uid="{5A1A2493-58A8-4A0D-BA7B-24C5D2C70350}"/>
    <hyperlink ref="R46" r:id="rId42" display="https://barttorvik.com/team.php?team=West+Virginia&amp;year=2021" xr:uid="{9D8AF467-E3DA-4759-8ED4-F6EB21AC9D79}"/>
    <hyperlink ref="R47" r:id="rId43" display="https://barttorvik.com/team.php?team=West+Virginia&amp;year=2021" xr:uid="{54D9FDCF-4AD1-4DD8-9F67-DC3073B257AE}"/>
    <hyperlink ref="R48" r:id="rId44" display="https://barttorvik.com/team.php?team=Tennessee&amp;year=2021" xr:uid="{B7AE77DA-6C2C-49AA-B556-5C5CEAD12187}"/>
    <hyperlink ref="R49" r:id="rId45" display="https://barttorvik.com/team.php?team=Tennessee&amp;year=2021" xr:uid="{3F13BD6F-4A46-4AFA-887B-A4F04EEFEB52}"/>
    <hyperlink ref="R50" r:id="rId46" display="https://barttorvik.com/team.php?team=Colorado&amp;year=2021" xr:uid="{B2FE712B-BDB2-49CA-A155-5BF1C3755F6D}"/>
    <hyperlink ref="R51" r:id="rId47" display="https://barttorvik.com/team.php?team=Colorado&amp;year=2021" xr:uid="{4DB3A1D2-44C7-4C64-8615-8A7F593F6F40}"/>
    <hyperlink ref="S52" r:id="rId48" display="https://barttorvik.com/trank.php?&amp;begin=20210131&amp;end=20210315&amp;conlimit=All&amp;year=2021&amp;top=0&amp;venue=A-N&amp;type=All&amp;mingames=0&amp;quad=5&amp;rpi=" xr:uid="{27112B34-01E5-404D-8B39-CC595E61D454}"/>
    <hyperlink ref="R53" r:id="rId49" display="https://barttorvik.com/team.php?team=Texas&amp;year=2021" xr:uid="{A0F2EED9-1CF4-4023-8605-8E9D1F220B32}"/>
    <hyperlink ref="R54" r:id="rId50" display="https://barttorvik.com/team.php?team=Texas&amp;year=2021" xr:uid="{BC8F7700-8E1E-4A00-A3C5-57E1BD20147F}"/>
    <hyperlink ref="R55" r:id="rId51" display="https://barttorvik.com/team.php?team=Oregon&amp;year=2021" xr:uid="{0E4568AD-8252-4E0B-BB4B-CB393BC8875F}"/>
    <hyperlink ref="R56" r:id="rId52" display="https://barttorvik.com/team.php?team=Oregon&amp;year=2021" xr:uid="{758E5A2B-4E27-4FCE-B9E3-20AEBB8B14D2}"/>
    <hyperlink ref="R57" r:id="rId53" display="https://barttorvik.com/team.php?team=Baylor&amp;year=2021" xr:uid="{985AB730-5969-4D32-AD25-C6FEC25842CF}"/>
    <hyperlink ref="R58" r:id="rId54" display="https://barttorvik.com/team.php?team=Baylor&amp;year=2021" xr:uid="{5F3017F5-FFB3-4ED9-A276-F2CADDC641E3}"/>
    <hyperlink ref="R59" r:id="rId55" display="https://barttorvik.com/team.php?team=Maryland&amp;year=2021" xr:uid="{983185B9-2AF4-4F17-A4B3-7C2AE249F55C}"/>
    <hyperlink ref="R60" r:id="rId56" display="https://barttorvik.com/team.php?team=Maryland&amp;year=2021" xr:uid="{660EB953-1CB1-415C-B61D-4D11C10CD37F}"/>
    <hyperlink ref="R61" r:id="rId57" display="https://barttorvik.com/team.php?team=Virginia&amp;year=2021" xr:uid="{5BF73B32-780C-47D6-9EAD-2A9003E201A8}"/>
    <hyperlink ref="R62" r:id="rId58" display="https://barttorvik.com/team.php?team=Virginia&amp;year=2021" xr:uid="{FAFD95EA-8924-4894-BA33-333D87372A9E}"/>
    <hyperlink ref="R63" r:id="rId59" display="https://barttorvik.com/team.php?team=Grand+Canyon&amp;year=2021" xr:uid="{9D68D1CE-4C8D-4C13-BA7A-9131DFB54287}"/>
    <hyperlink ref="R64" r:id="rId60" display="https://barttorvik.com/team.php?team=Grand+Canyon&amp;year=2021" xr:uid="{80E31259-6AC9-4BB1-9AD5-35A592B9F826}"/>
    <hyperlink ref="R65" r:id="rId61" display="https://barttorvik.com/team.php?team=Kentucky&amp;year=2021" xr:uid="{5A9B7EE8-2337-49FC-A3D4-6DE084AEDE70}"/>
    <hyperlink ref="R67" r:id="rId62" display="https://barttorvik.com/team.php?team=Oklahoma+St.&amp;year=2021" xr:uid="{43D49CFD-1683-40CE-90A7-C63186135C4C}"/>
    <hyperlink ref="R68" r:id="rId63" display="https://barttorvik.com/team.php?team=Oklahoma+St.&amp;year=2021" xr:uid="{9DA5E0F7-D90A-4C66-8D5D-BF6FC90B8D18}"/>
    <hyperlink ref="R69" r:id="rId64" display="https://barttorvik.com/team.php?team=Florida+St.&amp;year=2021" xr:uid="{194C459D-63D8-43D9-9890-6AFAA36067A2}"/>
    <hyperlink ref="R70" r:id="rId65" display="https://barttorvik.com/team.php?team=Florida+St.&amp;year=2021" xr:uid="{BA9218FF-84CB-4BD8-88BA-CDD3B73F71B2}"/>
    <hyperlink ref="R71" r:id="rId66" display="https://barttorvik.com/team.php?team=North+Carolina&amp;year=2021" xr:uid="{295B4A44-2FC1-4DE8-853A-680AE1FBF2ED}"/>
    <hyperlink ref="R72" r:id="rId67" display="https://barttorvik.com/team.php?team=North+Carolina&amp;year=2021" xr:uid="{5F597A71-FF4D-4CCB-AC97-0646FC881626}"/>
    <hyperlink ref="R73" r:id="rId68" display="https://barttorvik.com/team.php?team=Mississippi&amp;year=2021" xr:uid="{4D5A01D8-C58D-4665-A3BF-CED5A7F90B22}"/>
    <hyperlink ref="R75" r:id="rId69" display="https://barttorvik.com/team.php?team=Creighton&amp;year=2021" xr:uid="{BA9CD49C-3F28-4E17-A2B9-EE3F8F8B65C2}"/>
    <hyperlink ref="R76" r:id="rId70" display="https://barttorvik.com/team.php?team=Creighton&amp;year=2021" xr:uid="{E8F5AD70-E194-44C7-9AD8-98D2C8224354}"/>
    <hyperlink ref="R77" r:id="rId71" display="https://barttorvik.com/team.php?team=Buffalo&amp;year=2021" xr:uid="{59AFAEB4-3B19-428B-9DA8-0F43C30960A4}"/>
    <hyperlink ref="R79" r:id="rId72" display="https://barttorvik.com/team.php?team=LSU&amp;year=2021" xr:uid="{9C6C1CA7-793F-4BE7-8A38-2AE3833D080A}"/>
    <hyperlink ref="R80" r:id="rId73" display="https://barttorvik.com/team.php?team=LSU&amp;year=2021" xr:uid="{E2484FD2-100C-4CC2-8D2A-FC1925A1E4F2}"/>
    <hyperlink ref="R81" r:id="rId74" display="https://barttorvik.com/team.php?team=North+Texas&amp;year=2021" xr:uid="{705C8B96-64CB-46CA-817B-C237D4DD345E}"/>
    <hyperlink ref="R82" r:id="rId75" display="https://barttorvik.com/team.php?team=North+Texas&amp;year=2021" xr:uid="{F36C1FCF-317D-460F-B455-CB4365727704}"/>
    <hyperlink ref="R83" r:id="rId76" display="https://barttorvik.com/team.php?team=USC&amp;year=2021" xr:uid="{B716B258-4473-47B1-B1DD-22602B57BC18}"/>
    <hyperlink ref="R84" r:id="rId77" display="https://barttorvik.com/team.php?team=USC&amp;year=2021" xr:uid="{8FA425B7-3F34-450B-ACC1-7798B8482CF9}"/>
    <hyperlink ref="R85" r:id="rId78" display="https://barttorvik.com/team.php?team=Florida&amp;year=2021" xr:uid="{55FA8D04-CB5D-4823-866A-FC5F04EA102E}"/>
    <hyperlink ref="R86" r:id="rId79" display="https://barttorvik.com/team.php?team=Florida&amp;year=2021" xr:uid="{A9043052-3C49-4840-9535-61965B3D8370}"/>
    <hyperlink ref="R87" r:id="rId80" display="https://barttorvik.com/team.php?team=Davidson&amp;year=2021" xr:uid="{8DA302CB-396E-4479-AE74-3C3B16B3C920}"/>
    <hyperlink ref="R89" r:id="rId81" display="https://barttorvik.com/team.php?team=Texas+Tech&amp;year=2021" xr:uid="{298DA8C2-F53D-425A-9198-3BCB1D873DC4}"/>
    <hyperlink ref="R90" r:id="rId82" display="https://barttorvik.com/team.php?team=Texas+Tech&amp;year=2021" xr:uid="{36533005-AE3B-482A-8DA1-FFE7C3E84B7C}"/>
    <hyperlink ref="R91" r:id="rId83" display="https://barttorvik.com/team.php?team=Seton+Hall&amp;year=2021" xr:uid="{0735C3AB-89A5-42ED-8EFD-337A12CAE9B2}"/>
    <hyperlink ref="R93" r:id="rId84" display="https://barttorvik.com/team.php?team=Oregon+St.&amp;year=2021" xr:uid="{600A9C45-A191-47A3-BDBF-02915249119D}"/>
    <hyperlink ref="R94" r:id="rId85" display="https://barttorvik.com/team.php?team=Oregon+St.&amp;year=2021" xr:uid="{0EACDE22-7D5F-4729-9186-B3D04EC17CA2}"/>
    <hyperlink ref="R95" r:id="rId86" display="https://barttorvik.com/team.php?team=Eastern+Washington&amp;year=2021" xr:uid="{8BE431F3-1709-4373-99A1-FC9ACEA5723D}"/>
    <hyperlink ref="R96" r:id="rId87" display="https://barttorvik.com/team.php?team=Eastern+Washington&amp;year=2021" xr:uid="{7EF39907-386A-40C8-8902-A8A225C2FCFA}"/>
    <hyperlink ref="R97" r:id="rId88" display="https://barttorvik.com/team.php?team=Arizona&amp;year=2021" xr:uid="{BD965F1B-B440-4C31-9262-24B8E50F5864}"/>
    <hyperlink ref="R99" r:id="rId89" display="https://barttorvik.com/team.php?team=Vanderbilt&amp;year=2021" xr:uid="{BA27FE53-7E7D-4CAB-95B6-630D1501CE29}"/>
    <hyperlink ref="R101" r:id="rId90" display="https://barttorvik.com/team.php?team=Utah+St.&amp;year=2021" xr:uid="{D5698557-1E29-43F9-972A-7C51D566ED56}"/>
    <hyperlink ref="R102" r:id="rId91" display="https://barttorvik.com/team.php?team=Utah+St.&amp;year=2021" xr:uid="{0882CFF4-83A1-4C2F-A16F-4477FE652851}"/>
    <hyperlink ref="S103" r:id="rId92" display="https://barttorvik.com/trank.php?&amp;begin=20210131&amp;end=20210315&amp;conlimit=All&amp;year=2021&amp;top=0&amp;venue=A-N&amp;type=All&amp;mingames=0&amp;quad=5&amp;rpi=" xr:uid="{48D50CCE-DBA1-4745-AC55-150612980C79}"/>
    <hyperlink ref="R104" r:id="rId93" display="https://barttorvik.com/team.php?team=UCLA&amp;year=2021" xr:uid="{7DEE06CA-DF10-4FD9-AA23-9E5ED6208DFA}"/>
    <hyperlink ref="R105" r:id="rId94" display="https://barttorvik.com/team.php?team=UCLA&amp;year=2021" xr:uid="{06DD6B78-47AB-4726-B850-E3456E39B53E}"/>
    <hyperlink ref="R106" r:id="rId95" display="https://barttorvik.com/team.php?team=Oklahoma&amp;year=2021" xr:uid="{727A286D-E2C0-473D-962F-D601FC33C753}"/>
    <hyperlink ref="R107" r:id="rId96" display="https://barttorvik.com/team.php?team=Oklahoma&amp;year=2021" xr:uid="{D46AE464-68BC-4714-BAB2-152AFE41EE07}"/>
    <hyperlink ref="R108" r:id="rId97" display="https://barttorvik.com/team.php?team=Washington+St.&amp;year=2021" xr:uid="{18DD77CF-DDAA-47FB-A9B5-2E5C98619F50}"/>
    <hyperlink ref="R110" r:id="rId98" display="https://barttorvik.com/team.php?team=Colgate&amp;year=2021" xr:uid="{64505531-663F-42D0-87DE-B098ACDBC21E}"/>
    <hyperlink ref="R111" r:id="rId99" display="https://barttorvik.com/team.php?team=Colgate&amp;year=2021" xr:uid="{135C3809-3F6C-41F5-AD9A-5631B6567148}"/>
    <hyperlink ref="R112" r:id="rId100" display="https://barttorvik.com/team.php?team=Syracuse&amp;year=2021" xr:uid="{3ECB526E-E8B4-4924-9046-95438CF7E85E}"/>
    <hyperlink ref="R113" r:id="rId101" display="https://barttorvik.com/team.php?team=Syracuse&amp;year=2021" xr:uid="{6F5A89CD-7FE0-4F14-BBBA-60B2B76DFC04}"/>
    <hyperlink ref="R114" r:id="rId102" display="https://barttorvik.com/team.php?team=Loyola+Marymount&amp;year=2021" xr:uid="{7661AAF6-132C-40F1-BD9F-07A7E57EBB00}"/>
    <hyperlink ref="R116" r:id="rId103" display="https://barttorvik.com/team.php?team=Missouri&amp;year=2021" xr:uid="{40FF0F74-E82E-44F2-8597-28D820D1395A}"/>
    <hyperlink ref="R117" r:id="rId104" display="https://barttorvik.com/team.php?team=Missouri&amp;year=2021" xr:uid="{DECBC049-4705-47DF-B25F-30B9672069D8}"/>
    <hyperlink ref="R118" r:id="rId105" display="https://barttorvik.com/team.php?team=Penn+St.&amp;year=2021" xr:uid="{0AC78A83-4854-4710-AA61-32E34A6A530E}"/>
    <hyperlink ref="R120" r:id="rId106" display="https://barttorvik.com/team.php?team=St.+John%27s&amp;year=2021" xr:uid="{04559492-468B-47E6-B721-774ABC07F367}"/>
    <hyperlink ref="R122" r:id="rId107" display="https://barttorvik.com/team.php?team=Clemson&amp;year=2021" xr:uid="{B9FC0845-D27E-4041-B8FD-FBE8B96C8989}"/>
    <hyperlink ref="R123" r:id="rId108" display="https://barttorvik.com/team.php?team=Clemson&amp;year=2021" xr:uid="{84E6F8B7-E590-4644-9D99-ADA2EF3FF3E1}"/>
    <hyperlink ref="R124" r:id="rId109" display="https://barttorvik.com/team.php?team=UC+Santa+Barbara&amp;year=2021" xr:uid="{5FFA2DD0-2D32-4969-9696-642526952049}"/>
    <hyperlink ref="R125" r:id="rId110" display="https://barttorvik.com/team.php?team=UC+Santa+Barbara&amp;year=2021" xr:uid="{3340D78F-EC35-4C51-A61A-228CAE2BED21}"/>
    <hyperlink ref="R126" r:id="rId111" display="https://barttorvik.com/team.php?team=Marshall&amp;year=2021" xr:uid="{C85D32DD-C572-4873-BCA4-16EC7384633E}"/>
    <hyperlink ref="R128" r:id="rId112" display="https://barttorvik.com/team.php?team=Utah&amp;year=2021" xr:uid="{D0FA7393-660A-4A2A-9D7D-684CBAA1D057}"/>
    <hyperlink ref="R130" r:id="rId113" display="https://barttorvik.com/team.php?team=Pepperdine&amp;year=2021" xr:uid="{AAC5C4EF-63AF-4A15-A3A7-67CEACB64953}"/>
    <hyperlink ref="R132" r:id="rId114" display="https://barttorvik.com/team.php?team=Mississippi+St.&amp;year=2021" xr:uid="{3C8F7C81-BE30-45D2-841B-E8C80C8D8A21}"/>
    <hyperlink ref="R134" r:id="rId115" display="https://barttorvik.com/team.php?team=Rutgers&amp;year=2021" xr:uid="{6A00988B-44C8-4872-9918-361536342B63}"/>
    <hyperlink ref="R135" r:id="rId116" display="https://barttorvik.com/team.php?team=Rutgers&amp;year=2021" xr:uid="{986E66B6-572F-4007-9A5E-2FCC9C0CF53D}"/>
    <hyperlink ref="R136" r:id="rId117" display="https://barttorvik.com/team.php?team=Southern+Utah&amp;year=2021" xr:uid="{27BE18FC-BBA9-445B-AAEF-F86DB5ACC62C}"/>
    <hyperlink ref="R138" r:id="rId118" display="https://barttorvik.com/team.php?team=San+Francisco&amp;year=2021" xr:uid="{4C264B5B-BB75-45F1-BAE3-13F1273A3191}"/>
    <hyperlink ref="R140" r:id="rId119" display="https://barttorvik.com/team.php?team=Marquette&amp;year=2021" xr:uid="{44408382-1B98-41E7-825D-144BDE9B8077}"/>
    <hyperlink ref="R142" r:id="rId120" display="https://barttorvik.com/team.php?team=Miami+FL&amp;year=2021" xr:uid="{FE013E14-B7A4-4A1C-B1D0-F7FF7E7D59E2}"/>
    <hyperlink ref="R144" r:id="rId121" display="https://barttorvik.com/team.php?team=Navy&amp;year=2021" xr:uid="{A60D78F2-FA83-4C9F-9B55-F05A5F9769D1}"/>
    <hyperlink ref="R146" r:id="rId122" display="https://barttorvik.com/team.php?team=Colorado+St.&amp;year=2021" xr:uid="{AC174DED-C72B-4FA7-A6F5-86FAB3CD0319}"/>
    <hyperlink ref="R148" r:id="rId123" display="https://barttorvik.com/team.php?team=Wyoming&amp;year=2021" xr:uid="{F99C52C5-974C-4E11-AC5F-419135ED649C}"/>
    <hyperlink ref="R150" r:id="rId124" display="https://barttorvik.com/team.php?team=Wright+St.&amp;year=2021" xr:uid="{566DDA8D-A7C6-40D9-B133-F78A9438F654}"/>
    <hyperlink ref="R152" r:id="rId125" display="https://barttorvik.com/team.php?team=Bowling+Green&amp;year=2021" xr:uid="{93B18333-4273-4C37-825F-091862DE00ED}"/>
    <hyperlink ref="S154" r:id="rId126" display="https://barttorvik.com/trank.php?&amp;begin=20210131&amp;end=20210315&amp;conlimit=All&amp;year=2021&amp;top=0&amp;venue=A-N&amp;type=All&amp;mingames=0&amp;quad=5&amp;rpi=" xr:uid="{61001A63-0F21-43ED-97BD-27065549A87A}"/>
    <hyperlink ref="R155" r:id="rId127" display="https://barttorvik.com/team.php?team=Chattanooga&amp;year=2021" xr:uid="{5EDF5AA1-E36E-4C47-AC39-7664E7553B4F}"/>
    <hyperlink ref="R157" r:id="rId128" display="https://barttorvik.com/team.php?team=Western+Kentucky&amp;year=2021" xr:uid="{CC77239C-7602-483C-BB73-512B78BB2B55}"/>
    <hyperlink ref="R159" r:id="rId129" display="https://barttorvik.com/team.php?team=Missouri+St.&amp;year=2021" xr:uid="{1B360D52-2A88-4DD5-A3C5-5043A792410D}"/>
    <hyperlink ref="R161" r:id="rId130" display="https://barttorvik.com/team.php?team=Wichita+St.&amp;year=2021" xr:uid="{1471F5E2-6739-424B-84AB-20DAE45DC12D}"/>
    <hyperlink ref="R162" r:id="rId131" display="https://barttorvik.com/team.php?team=Wichita+St.&amp;year=2021" xr:uid="{D4D074E5-0C96-410C-AB34-5028E755BCC9}"/>
    <hyperlink ref="R163" r:id="rId132" display="https://barttorvik.com/team.php?team=UAB&amp;year=2021" xr:uid="{7D4F911F-A5F6-457A-BA82-585C675B2C70}"/>
    <hyperlink ref="R165" r:id="rId133" display="https://barttorvik.com/team.php?team=Santa+Clara&amp;year=2021" xr:uid="{E2684CF2-058E-44EA-9DA8-75AA3F9B9177}"/>
    <hyperlink ref="R167" r:id="rId134" display="https://barttorvik.com/team.php?team=UTSA&amp;year=2021" xr:uid="{F7D36257-5ED6-4E2F-A821-BAD3B8DDCB06}"/>
    <hyperlink ref="R169" r:id="rId135" display="https://barttorvik.com/team.php?team=Abilene+Christian&amp;year=2021" xr:uid="{9C5E066F-F600-45ED-985E-8DAA8BB25634}"/>
    <hyperlink ref="R170" r:id="rId136" display="https://barttorvik.com/team.php?team=Abilene+Christian&amp;year=2021" xr:uid="{9CF7EB75-B745-4B99-AF1A-E0C72E02ECE6}"/>
    <hyperlink ref="R171" r:id="rId137" display="https://barttorvik.com/team.php?team=James+Madison&amp;year=2021" xr:uid="{31CF3134-8447-47EA-8FCA-E4BF1D5E4EBD}"/>
    <hyperlink ref="R173" r:id="rId138" display="https://barttorvik.com/team.php?team=Northwestern&amp;year=2021" xr:uid="{B5A5FB28-7746-4981-8F11-558B09FC71C3}"/>
    <hyperlink ref="R175" r:id="rId139" display="https://barttorvik.com/team.php?team=Michigan+St.&amp;year=2021" xr:uid="{D4E85862-867F-4933-B347-063444B47396}"/>
    <hyperlink ref="R176" r:id="rId140" display="https://barttorvik.com/team.php?team=Michigan+St.&amp;year=2021" xr:uid="{842B72B4-C2DF-46B0-BDC4-14C73C321149}"/>
    <hyperlink ref="R177" r:id="rId141" display="https://barttorvik.com/team.php?team=Georgia&amp;year=2021" xr:uid="{C06E9E0F-2241-4E8E-A676-B29785A633D1}"/>
    <hyperlink ref="R179" r:id="rId142" display="https://barttorvik.com/team.php?team=Kansas+St.&amp;year=2021" xr:uid="{B22A4347-CC5B-4DED-92D0-6070CBFE9665}"/>
    <hyperlink ref="R181" r:id="rId143" display="https://barttorvik.com/team.php?team=VCU&amp;year=2021" xr:uid="{C0D7CC69-D398-4A68-BCD5-6BE189E36805}"/>
    <hyperlink ref="R182" r:id="rId144" display="https://barttorvik.com/team.php?team=VCU&amp;year=2021" xr:uid="{90740553-BD89-4D7D-A9B4-ACFDFC4F3BEB}"/>
    <hyperlink ref="R183" r:id="rId145" display="https://barttorvik.com/team.php?team=UNC+Greensboro&amp;year=2021" xr:uid="{776C4790-7A83-4A9E-ACCA-3189A0D710E3}"/>
    <hyperlink ref="R184" r:id="rId146" display="https://barttorvik.com/team.php?team=UNC+Greensboro&amp;year=2021" xr:uid="{C02FD6D2-07D7-480E-A3E1-4EC1A6F46D95}"/>
    <hyperlink ref="R185" r:id="rId147" display="https://barttorvik.com/team.php?team=SMU&amp;year=2021" xr:uid="{728FF079-9E31-4574-AEA4-6DF529AEBBD9}"/>
    <hyperlink ref="R187" r:id="rId148" display="https://barttorvik.com/team.php?team=Norfolk+St.&amp;year=2021" xr:uid="{06CF9C39-709B-40A3-9569-7B3B56A3901F}"/>
    <hyperlink ref="R188" r:id="rId149" display="https://barttorvik.com/team.php?team=Norfolk+St.&amp;year=2021" xr:uid="{5B25534A-7A58-478F-AB92-02129C0742FA}"/>
    <hyperlink ref="R189" r:id="rId150" display="https://barttorvik.com/team.php?team=Arizona+St.&amp;year=2021" xr:uid="{95965651-B2A0-4E9B-AFA2-E6C52D0073E5}"/>
    <hyperlink ref="R191" r:id="rId151" display="https://barttorvik.com/team.php?team=Virginia+Tech&amp;year=2021" xr:uid="{C81BF984-D5AD-4D38-B4A4-F93F4CA5A93F}"/>
    <hyperlink ref="R192" r:id="rId152" display="https://barttorvik.com/team.php?team=Virginia+Tech&amp;year=2021" xr:uid="{6EFE8296-7B12-4FEB-8296-990279B7E79B}"/>
    <hyperlink ref="R193" r:id="rId153" display="https://barttorvik.com/team.php?team=Auburn&amp;year=2021" xr:uid="{B408B3EF-7850-48E9-89E8-00B7B96FB2EA}"/>
    <hyperlink ref="R195" r:id="rId154" display="https://barttorvik.com/team.php?team=Massachusetts&amp;year=2021" xr:uid="{64009FE6-CFF0-4422-A4FC-E055322A2021}"/>
    <hyperlink ref="R197" r:id="rId155" display="https://barttorvik.com/team.php?team=Indiana&amp;year=2021" xr:uid="{2EB8FC76-54C0-451B-9151-958A8BCC5E51}"/>
    <hyperlink ref="R199" r:id="rId156" display="https://barttorvik.com/team.php?team=Liberty&amp;year=2021" xr:uid="{FC9E4023-67BA-4D88-AE3E-4287504D90E3}"/>
    <hyperlink ref="R200" r:id="rId157" display="https://barttorvik.com/team.php?team=Liberty&amp;year=2021" xr:uid="{81AA533F-D801-4632-807B-AA64371BE7F8}"/>
    <hyperlink ref="R201" r:id="rId158" display="https://barttorvik.com/team.php?team=Akron&amp;year=2021" xr:uid="{7127C4E6-4983-43BF-9D96-AE24AA3F22CC}"/>
    <hyperlink ref="R203" r:id="rId159" display="https://barttorvik.com/team.php?team=Texas+A%26M&amp;year=2021" xr:uid="{9CB60332-B797-4429-BA8C-A5E3DA40B301}"/>
    <hyperlink ref="S205" r:id="rId160" display="https://barttorvik.com/trank.php?&amp;begin=20210131&amp;end=20210315&amp;conlimit=All&amp;year=2021&amp;top=0&amp;venue=A-N&amp;type=All&amp;mingames=0&amp;quad=5&amp;rpi=" xr:uid="{513C6AA7-5842-48F9-B97E-386425EC1867}"/>
    <hyperlink ref="R206" r:id="rId161" display="https://barttorvik.com/team.php?team=Providence&amp;year=2021" xr:uid="{F406E177-3E78-4D09-A4F3-1BA1F91994C4}"/>
    <hyperlink ref="R208" r:id="rId162" display="https://barttorvik.com/team.php?team=Louisiana+Tech&amp;year=2021" xr:uid="{E8C67C06-F82A-4065-83DC-A6ABC6960D52}"/>
    <hyperlink ref="R210" r:id="rId163" display="https://barttorvik.com/team.php?team=Saint+Louis&amp;year=2021" xr:uid="{58E16FE5-A780-4917-8522-9C85D7BA668F}"/>
    <hyperlink ref="R212" r:id="rId164" display="https://barttorvik.com/team.php?team=Nevada&amp;year=2021" xr:uid="{A4E5F6A0-98DC-4FA5-B2E5-949EAA4F4F71}"/>
    <hyperlink ref="R214" r:id="rId165" display="https://barttorvik.com/team.php?team=UCF&amp;year=2021" xr:uid="{9F46709F-4254-4F26-89BD-F77FCB97AA85}"/>
    <hyperlink ref="R216" r:id="rId166" display="https://barttorvik.com/team.php?team=Old+Dominion&amp;year=2021" xr:uid="{FC1E4B85-7E0F-459B-9A63-53967A96E590}"/>
    <hyperlink ref="R218" r:id="rId167" display="https://barttorvik.com/team.php?team=Iona&amp;year=2021" xr:uid="{1FD15461-164F-474A-A484-CAA7FAD234F3}"/>
    <hyperlink ref="R219" r:id="rId168" display="https://barttorvik.com/team.php?team=Iona&amp;year=2021" xr:uid="{BA95E6B6-8F16-43D3-AF8C-388D7006CA2A}"/>
    <hyperlink ref="R220" r:id="rId169" display="https://barttorvik.com/team.php?team=Oral+Roberts&amp;year=2021" xr:uid="{B6551619-7AAC-439E-9715-FAA4642E8341}"/>
    <hyperlink ref="R221" r:id="rId170" display="https://barttorvik.com/team.php?team=Oral+Roberts&amp;year=2021" xr:uid="{38D36EE7-C04D-4671-88E8-1C8E33615A78}"/>
    <hyperlink ref="R222" r:id="rId171" display="https://barttorvik.com/team.php?team=Richmond&amp;year=2021" xr:uid="{B267468F-093E-4216-BC79-CE813576DD08}"/>
    <hyperlink ref="R224" r:id="rId172" display="https://barttorvik.com/team.php?team=Mercer&amp;year=2021" xr:uid="{5EB76D93-6379-41E8-A567-6A2BF4E2C576}"/>
    <hyperlink ref="R226" r:id="rId173" display="https://barttorvik.com/team.php?team=Stanford&amp;year=2021" xr:uid="{1B23836B-5723-4D6C-B04D-ADD0821C7582}"/>
    <hyperlink ref="R228" r:id="rId174" display="https://barttorvik.com/team.php?team=Temple&amp;year=2021" xr:uid="{F9F9F1CF-965A-4C80-9543-8DBEE1C65A1B}"/>
    <hyperlink ref="R230" r:id="rId175" display="https://barttorvik.com/team.php?team=Loyola+MD&amp;year=2021" xr:uid="{3BD2C598-CFD3-4EEC-A9BE-B393D2FDCC85}"/>
    <hyperlink ref="R232" r:id="rId176" display="https://barttorvik.com/team.php?team=Minnesota&amp;year=2021" xr:uid="{532161F4-B605-4F5B-B74B-2C5051CF12AA}"/>
    <hyperlink ref="R234" r:id="rId177" display="https://barttorvik.com/team.php?team=Cincinnati&amp;year=2021" xr:uid="{2A8F0E0F-5884-461C-9A03-955F387875A9}"/>
    <hyperlink ref="R236" r:id="rId178" display="https://barttorvik.com/team.php?team=Bellarmine&amp;year=2021" xr:uid="{392D5E55-218D-42A4-BEAD-0ABFA069CED9}"/>
    <hyperlink ref="R238" r:id="rId179" display="https://barttorvik.com/team.php?team=Tulane&amp;year=2021" xr:uid="{19CDE4FE-5DBE-4F32-AACC-769EE2B345BC}"/>
    <hyperlink ref="R240" r:id="rId180" display="https://barttorvik.com/team.php?team=DePaul&amp;year=2021" xr:uid="{1B84B812-1980-42FC-8B45-9D654A19F46C}"/>
    <hyperlink ref="R242" r:id="rId181" display="https://barttorvik.com/team.php?team=Drexel&amp;year=2021" xr:uid="{7ECA1913-C5AC-412B-875F-7B175517AAD7}"/>
    <hyperlink ref="R243" r:id="rId182" display="https://barttorvik.com/team.php?team=Drexel&amp;year=2021" xr:uid="{B4258B10-711D-4FEB-A135-CFA4DFDC77A6}"/>
    <hyperlink ref="R244" r:id="rId183" display="https://barttorvik.com/team.php?team=Pittsburgh&amp;year=2021" xr:uid="{718B3AF9-90E8-443D-B33C-4497EE9F4109}"/>
    <hyperlink ref="R246" r:id="rId184" display="https://barttorvik.com/team.php?team=Furman&amp;year=2021" xr:uid="{5E0A9366-AA83-40D4-9129-321ED663102F}"/>
    <hyperlink ref="R248" r:id="rId185" display="https://barttorvik.com/team.php?team=Winthrop&amp;year=2021" xr:uid="{B506CC4D-6D04-40E0-ABC1-B5CB2A98A686}"/>
    <hyperlink ref="R249" r:id="rId186" display="https://barttorvik.com/team.php?team=Winthrop&amp;year=2021" xr:uid="{6BBD655A-26C8-4862-91D0-52FD1D33746E}"/>
    <hyperlink ref="R250" r:id="rId187" display="https://barttorvik.com/team.php?team=UC+Irvine&amp;year=2021" xr:uid="{F3128616-4CF1-4EF5-9733-0145DCE8C925}"/>
    <hyperlink ref="R252" r:id="rId188" display="https://barttorvik.com/team.php?team=Morehead+St.&amp;year=2021" xr:uid="{E1DAFFE0-580E-48C4-8A30-CF422F2EF3EC}"/>
    <hyperlink ref="R253" r:id="rId189" display="https://barttorvik.com/team.php?team=Morehead+St.&amp;year=2021" xr:uid="{06E64248-A697-416E-9E4A-B36A93EBBCAE}"/>
    <hyperlink ref="R254" r:id="rId190" display="https://barttorvik.com/team.php?team=Belmont&amp;year=2021" xr:uid="{7EE0525F-EB12-44D8-8A93-E79DD0C845C0}"/>
    <hyperlink ref="S256" r:id="rId191" display="https://barttorvik.com/trank.php?&amp;begin=20210131&amp;end=20210315&amp;conlimit=All&amp;year=2021&amp;top=0&amp;venue=A-N&amp;type=All&amp;mingames=0&amp;quad=5&amp;rpi=" xr:uid="{E5DFBBFE-692F-4BCB-8FE1-5B4E2E62877D}"/>
    <hyperlink ref="R257" r:id="rId192" display="https://barttorvik.com/team.php?team=Boise+St.&amp;year=2021" xr:uid="{8500244B-8FB4-4153-8ED2-36955261557C}"/>
    <hyperlink ref="R259" r:id="rId193" display="https://barttorvik.com/team.php?team=New+Mexico+St.&amp;year=2021" xr:uid="{431195CE-B82F-445B-AE99-E253D2DE938B}"/>
    <hyperlink ref="R261" r:id="rId194" display="https://barttorvik.com/team.php?team=Notre+Dame&amp;year=2021" xr:uid="{7C1A8629-5BCB-469C-9465-2DD7834EB033}"/>
    <hyperlink ref="R263" r:id="rId195" display="https://barttorvik.com/team.php?team=Pacific&amp;year=2021" xr:uid="{A9F2D5E0-881F-4719-9FD2-3104ACD8D1F0}"/>
    <hyperlink ref="R265" r:id="rId196" display="https://barttorvik.com/team.php?team=Nebraska&amp;year=2021" xr:uid="{EAD24B34-11AA-4D81-9C97-3640D0B00526}"/>
    <hyperlink ref="R267" r:id="rId197" display="https://barttorvik.com/team.php?team=South+Carolina&amp;year=2021" xr:uid="{21D8CAB1-8982-4A7C-821F-D582B475AAB0}"/>
    <hyperlink ref="R269" r:id="rId198" display="https://barttorvik.com/team.php?team=Florida+Atlantic&amp;year=2021" xr:uid="{1CEDFAB1-1063-403B-9213-609B8A3531E9}"/>
    <hyperlink ref="R271" r:id="rId199" display="https://barttorvik.com/team.php?team=South+Dakota+St.&amp;year=2021" xr:uid="{417DDE62-AE70-4EB6-9FAC-6215B74A58E5}"/>
    <hyperlink ref="R273" r:id="rId200" display="https://barttorvik.com/team.php?team=Toledo&amp;year=2021" xr:uid="{F14D5687-0020-426D-9BD6-55D3454A1C94}"/>
    <hyperlink ref="R275" r:id="rId201" display="https://barttorvik.com/team.php?team=Ball+St.&amp;year=2021" xr:uid="{4BD4BFE1-8835-4B56-A324-6F678A522ADE}"/>
    <hyperlink ref="R277" r:id="rId202" display="https://barttorvik.com/team.php?team=Illinois+St.&amp;year=2021" xr:uid="{63F50402-263B-4998-B76D-17CB6F6E74E3}"/>
    <hyperlink ref="R279" r:id="rId203" display="https://barttorvik.com/team.php?team=Georgia+St.&amp;year=2021" xr:uid="{A46268A1-E26B-4715-8E32-C9872310C4AA}"/>
    <hyperlink ref="R281" r:id="rId204" display="https://barttorvik.com/team.php?team=Washington&amp;year=2021" xr:uid="{22DBE363-8A62-4096-9AFC-862E64C2F71D}"/>
    <hyperlink ref="R283" r:id="rId205" display="https://barttorvik.com/team.php?team=Saint+Mary%27s&amp;year=2021" xr:uid="{960099A1-3FCA-4AFE-B9F9-FE8876993A12}"/>
    <hyperlink ref="R285" r:id="rId206" display="https://barttorvik.com/team.php?team=Wofford&amp;year=2021" xr:uid="{30BE7EAF-BFBA-4FEC-8E75-4846C97852B0}"/>
    <hyperlink ref="R287" r:id="rId207" display="https://barttorvik.com/team.php?team=Fresno+St.&amp;year=2021" xr:uid="{0A54BB0B-1134-4127-8B72-817C23B7DEE0}"/>
    <hyperlink ref="R289" r:id="rId208" display="https://barttorvik.com/team.php?team=Drake&amp;year=2021" xr:uid="{0D79DD07-A187-40D6-8F9F-C0C015C25F21}"/>
    <hyperlink ref="R290" r:id="rId209" display="https://barttorvik.com/team.php?team=Drake&amp;year=2021" xr:uid="{9F3EFAF0-83B8-480B-B296-BF169A0A2D63}"/>
    <hyperlink ref="R291" r:id="rId210" display="https://barttorvik.com/team.php?team=Wagner&amp;year=2021" xr:uid="{4D177DB0-3527-4888-AE11-D6A29FB2DBB5}"/>
    <hyperlink ref="R293" r:id="rId211" display="https://barttorvik.com/team.php?team=Detroit&amp;year=2021" xr:uid="{78C50001-1E46-4E0B-A59B-3D583507D539}"/>
    <hyperlink ref="R295" r:id="rId212" display="https://barttorvik.com/team.php?team=Xavier&amp;year=2021" xr:uid="{BAD722C9-329A-459A-9716-A3BD6345083E}"/>
    <hyperlink ref="R297" r:id="rId213" display="https://barttorvik.com/team.php?team=Iowa+St.&amp;year=2021" xr:uid="{63C35F56-EE06-4DED-9C29-1ACD022FD909}"/>
    <hyperlink ref="R299" r:id="rId214" display="https://barttorvik.com/team.php?team=California&amp;year=2021" xr:uid="{145FA0FC-C4DE-4BCB-A97C-2D4511ECE79A}"/>
    <hyperlink ref="R301" r:id="rId215" display="https://barttorvik.com/team.php?team=Dayton&amp;year=2021" xr:uid="{940244A4-3EEE-4780-83FE-9DB29D1BCE1C}"/>
    <hyperlink ref="R303" r:id="rId216" display="https://barttorvik.com/team.php?team=Murray+St.&amp;year=2021" xr:uid="{5E879B03-8B2D-40DB-8A09-297055A4CB52}"/>
    <hyperlink ref="R305" r:id="rId217" display="https://barttorvik.com/team.php?team=Campbell&amp;year=2021" xr:uid="{E524B0DB-628A-400D-97BA-99B8C2762B0F}"/>
    <hyperlink ref="S307" r:id="rId218" display="https://barttorvik.com/trank.php?&amp;begin=20210131&amp;end=20210315&amp;conlimit=All&amp;year=2021&amp;top=0&amp;venue=A-N&amp;type=All&amp;mingames=0&amp;quad=5&amp;rpi=" xr:uid="{11784B44-6491-4E2C-BB5E-0394BF4875AF}"/>
    <hyperlink ref="R308" r:id="rId219" display="https://barttorvik.com/team.php?team=Texas+Southern&amp;year=2021" xr:uid="{6DA22416-8CF0-4E12-9723-4F9EA962E580}"/>
    <hyperlink ref="R309" r:id="rId220" display="https://barttorvik.com/team.php?team=Texas+Southern&amp;year=2021" xr:uid="{C52F5810-3CB7-40C1-B99A-EC4435A6805E}"/>
    <hyperlink ref="R310" r:id="rId221" display="https://barttorvik.com/team.php?team=Villanova&amp;year=2021" xr:uid="{4272FF29-3781-4BFD-BC58-C14CBE4BCB66}"/>
    <hyperlink ref="R311" r:id="rId222" display="https://barttorvik.com/team.php?team=Villanova&amp;year=2021" xr:uid="{29852FB0-E443-4A48-AED7-61281B5CD05C}"/>
    <hyperlink ref="R312" r:id="rId223" display="https://barttorvik.com/team.php?team=UMBC&amp;year=2021" xr:uid="{7B29CFCC-FC7C-44F9-B277-53748D9DF680}"/>
    <hyperlink ref="R314" r:id="rId224" display="https://barttorvik.com/team.php?team=North+Dakota+St.&amp;year=2021" xr:uid="{CE41FB8C-9099-498E-BBD4-20A6865B769C}"/>
    <hyperlink ref="R316" r:id="rId225" display="https://barttorvik.com/team.php?team=Indiana+St.&amp;year=2021" xr:uid="{60B97405-A980-4F85-8E7B-CEC1840495D2}"/>
    <hyperlink ref="R318" r:id="rId226" display="https://barttorvik.com/team.php?team=Miami+OH&amp;year=2021" xr:uid="{C4084D84-8D86-40F8-88E3-071C77A123DA}"/>
    <hyperlink ref="R320" r:id="rId227" display="https://barttorvik.com/team.php?team=UTEP&amp;year=2021" xr:uid="{2CD4D91F-262D-4553-A049-007E99E66F66}"/>
    <hyperlink ref="R322" r:id="rId228" display="https://barttorvik.com/team.php?team=Cleveland+St.&amp;year=2021" xr:uid="{F9A806A5-57C5-4558-85E4-F8E3B975247F}"/>
    <hyperlink ref="R323" r:id="rId229" display="https://barttorvik.com/team.php?team=Cleveland+St.&amp;year=2021" xr:uid="{B4A9D9B7-B6EE-49B2-A3EF-BE49378789ED}"/>
    <hyperlink ref="R324" r:id="rId230" display="https://barttorvik.com/team.php?team=Louisville&amp;year=2021" xr:uid="{DC3195CC-A458-4088-B349-E4E64501A720}"/>
    <hyperlink ref="R326" r:id="rId231" display="https://barttorvik.com/team.php?team=Southern+Illinois&amp;year=2021" xr:uid="{D1451ED2-F14F-47BD-855A-19D45A2EBEF2}"/>
    <hyperlink ref="R328" r:id="rId232" display="https://barttorvik.com/team.php?team=Elon&amp;year=2021" xr:uid="{EC32AF2C-DA52-4F4F-9FD9-F563DE21FD81}"/>
    <hyperlink ref="R330" r:id="rId233" display="https://barttorvik.com/team.php?team=Siena&amp;year=2021" xr:uid="{23348CED-8401-444C-8E42-C017C579EA34}"/>
    <hyperlink ref="R332" r:id="rId234" display="https://barttorvik.com/team.php?team=Vermont&amp;year=2021" xr:uid="{98A71B08-7A79-43C4-82CC-4CA95E1F49B6}"/>
    <hyperlink ref="R334" r:id="rId235" display="https://barttorvik.com/team.php?team=East+Carolina&amp;year=2021" xr:uid="{8898514F-E40D-4844-9A46-5AFB9A61B2AA}"/>
    <hyperlink ref="R336" r:id="rId236" display="https://barttorvik.com/team.php?team=Tarleton+St.&amp;year=2021" xr:uid="{C71AF546-1F20-4D95-939E-E9E5351D2014}"/>
    <hyperlink ref="R338" r:id="rId237" display="https://barttorvik.com/team.php?team=Long+Beach+St.&amp;year=2021" xr:uid="{7328C18F-6C4F-4F8C-8DBB-59783ACC5026}"/>
    <hyperlink ref="R340" r:id="rId238" display="https://barttorvik.com/team.php?team=Gardner+Webb&amp;year=2021" xr:uid="{FF993B4E-1DA3-45B7-8ADE-CD109DBBFECD}"/>
    <hyperlink ref="R342" r:id="rId239" display="https://barttorvik.com/team.php?team=Stephen+F.+Austin&amp;year=2021" xr:uid="{8AC843A0-A705-4207-A49B-F7B2B2BB5C31}"/>
    <hyperlink ref="R344" r:id="rId240" display="https://barttorvik.com/team.php?team=Milwaukee&amp;year=2021" xr:uid="{9CBD182B-4591-477D-9E42-6420B5637EA9}"/>
    <hyperlink ref="R346" r:id="rId241" display="https://barttorvik.com/team.php?team=Albany&amp;year=2021" xr:uid="{4A2BC67F-96D6-42AC-8195-7E0DD861925C}"/>
    <hyperlink ref="R348" r:id="rId242" display="https://barttorvik.com/team.php?team=Tulsa&amp;year=2021" xr:uid="{E8FA2E1C-3B15-4385-94ED-5A6BA683311B}"/>
    <hyperlink ref="R350" r:id="rId243" display="https://barttorvik.com/team.php?team=East+Tennessee+St.&amp;year=2021" xr:uid="{2797C2DD-F752-4488-92A0-3CB35926AE38}"/>
    <hyperlink ref="R352" r:id="rId244" display="https://barttorvik.com/team.php?team=Texas+St.&amp;year=2021" xr:uid="{D3B19FB3-BEC3-40F3-868F-DD01D2E397B6}"/>
    <hyperlink ref="R354" r:id="rId245" display="https://barttorvik.com/team.php?team=Eastern+Kentucky&amp;year=2021" xr:uid="{830556CB-9886-4C1D-890F-7726FB18CBC8}"/>
    <hyperlink ref="R356" r:id="rId246" display="https://barttorvik.com/team.php?team=Merrimack&amp;year=2021" xr:uid="{38344270-2155-4977-B472-1437A044180A}"/>
    <hyperlink ref="S358" r:id="rId247" display="https://barttorvik.com/trank.php?&amp;begin=20210131&amp;end=20210315&amp;conlimit=All&amp;year=2021&amp;top=0&amp;venue=A-N&amp;type=All&amp;mingames=0&amp;quad=5&amp;rpi=" xr:uid="{28E325CE-46D3-411A-9741-BC38F2196506}"/>
    <hyperlink ref="R359" r:id="rId248" display="https://barttorvik.com/team.php?team=Mount+St.+Mary%27s&amp;year=2021" xr:uid="{0E83D850-085C-4293-AF7B-C2DC428F6339}"/>
    <hyperlink ref="R360" r:id="rId249" display="https://barttorvik.com/team.php?team=Mount+St.+Mary%27s&amp;year=2021" xr:uid="{68958F4D-CB6D-4997-8393-A42008E35C11}"/>
    <hyperlink ref="R361" r:id="rId250" display="https://barttorvik.com/team.php?team=San+Diego&amp;year=2021" xr:uid="{7238F416-FC3B-4FBB-80CF-204EEA227447}"/>
    <hyperlink ref="R363" r:id="rId251" display="https://barttorvik.com/team.php?team=Jacksonville+St.&amp;year=2021" xr:uid="{ADB104C7-F079-446D-ABB1-B0A5EEBB2A60}"/>
    <hyperlink ref="R365" r:id="rId252" display="https://barttorvik.com/team.php?team=Northern+Iowa&amp;year=2021" xr:uid="{520E4852-EB41-4716-8B1F-7CBB9CF3738F}"/>
    <hyperlink ref="R367" r:id="rId253" display="https://barttorvik.com/team.php?team=Bryant&amp;year=2021" xr:uid="{6601475F-E743-44CA-862B-2D28A76A187D}"/>
    <hyperlink ref="R369" r:id="rId254" display="https://barttorvik.com/team.php?team=Longwood&amp;year=2021" xr:uid="{91152458-D069-4711-94DB-C16037C5BF10}"/>
    <hyperlink ref="R371" r:id="rId255" display="https://barttorvik.com/team.php?team=Wake+Forest&amp;year=2021" xr:uid="{4D5634C5-85AB-4AA8-A193-4BF4CE6C7970}"/>
    <hyperlink ref="R373" r:id="rId256" display="https://barttorvik.com/team.php?team=South+Alabama&amp;year=2021" xr:uid="{1A87D8E6-C1A4-47FC-8921-F1C1D5667112}"/>
    <hyperlink ref="R375" r:id="rId257" display="https://barttorvik.com/team.php?team=Fairleigh+Dickinson&amp;year=2021" xr:uid="{37224B72-6C2A-488A-AF8B-B5FD5EB027A5}"/>
    <hyperlink ref="R377" r:id="rId258" display="https://barttorvik.com/team.php?team=Oakland&amp;year=2021" xr:uid="{8633E6D1-277B-4B30-9234-5BE7D018FF2C}"/>
    <hyperlink ref="R379" r:id="rId259" display="https://barttorvik.com/team.php?team=Austin+Peay&amp;year=2021" xr:uid="{BE823CE0-AE32-447C-9440-42FFD624A3FB}"/>
    <hyperlink ref="R381" r:id="rId260" display="https://barttorvik.com/team.php?team=Coastal+Carolina&amp;year=2021" xr:uid="{08CFE216-D782-4EE2-B452-9EC51B0DC6EC}"/>
    <hyperlink ref="R383" r:id="rId261" display="https://barttorvik.com/team.php?team=Binghamton&amp;year=2021" xr:uid="{9D112B26-C707-4C6D-A5F8-60CCBAE362D5}"/>
    <hyperlink ref="R385" r:id="rId262" display="https://barttorvik.com/team.php?team=Northern+Colorado&amp;year=2021" xr:uid="{86A9B0D3-AD5A-4DE1-A421-D29B138A16ED}"/>
    <hyperlink ref="R387" r:id="rId263" display="https://barttorvik.com/team.php?team=Hofstra&amp;year=2021" xr:uid="{86AACF5E-DC63-4A90-AD48-D410B92EA17C}"/>
    <hyperlink ref="R389" r:id="rId264" display="https://barttorvik.com/team.php?team=UC+Davis&amp;year=2021" xr:uid="{5A7E02C8-B8BD-4CFA-957E-50C1550B4959}"/>
    <hyperlink ref="R391" r:id="rId265" display="https://barttorvik.com/team.php?team=Utah+Valley&amp;year=2021" xr:uid="{E7987A09-E92F-418F-8568-3586207767A2}"/>
    <hyperlink ref="R393" r:id="rId266" display="https://barttorvik.com/team.php?team=South+Dakota&amp;year=2021" xr:uid="{14C3A140-B031-4F45-9860-FE2FD87EE950}"/>
    <hyperlink ref="R395" r:id="rId267" display="https://barttorvik.com/team.php?team=TCU&amp;year=2021" xr:uid="{A2B207E2-34AC-461A-9A41-1C8666AD318B}"/>
    <hyperlink ref="R397" r:id="rId268" display="https://barttorvik.com/team.php?team=Boston+University&amp;year=2021" xr:uid="{F9306686-9D96-4497-A043-64B445B9CCB4}"/>
    <hyperlink ref="R399" r:id="rId269" display="https://barttorvik.com/team.php?team=South+Florida&amp;year=2021" xr:uid="{D302C3F0-E388-4039-A995-3F7BB7426DBD}"/>
    <hyperlink ref="R401" r:id="rId270" display="https://barttorvik.com/team.php?team=Central+Michigan&amp;year=2021" xr:uid="{EA1A137F-FBCB-46EC-A755-9D7D8CEBFA95}"/>
    <hyperlink ref="R403" r:id="rId271" display="https://barttorvik.com/team.php?team=Northern+Kentucky&amp;year=2021" xr:uid="{846EE6DD-0459-47ED-8744-1B3A7BD38D2A}"/>
    <hyperlink ref="R405" r:id="rId272" display="https://barttorvik.com/team.php?team=Arkansas+St.&amp;year=2021" xr:uid="{B6C40A66-8864-418D-A696-F3DFA37E0FDC}"/>
    <hyperlink ref="R407" r:id="rId273" display="https://barttorvik.com/team.php?team=George+Mason&amp;year=2021" xr:uid="{9D3E8919-554D-45C4-B342-1D6E43AFA107}"/>
    <hyperlink ref="S409" r:id="rId274" display="https://barttorvik.com/trank.php?&amp;begin=20210131&amp;end=20210315&amp;conlimit=All&amp;year=2021&amp;top=0&amp;venue=A-N&amp;type=All&amp;mingames=0&amp;quad=5&amp;rpi=" xr:uid="{DFD28AC0-71A6-40B0-B6C0-C220A246CEFE}"/>
    <hyperlink ref="R410" r:id="rId275" display="https://barttorvik.com/team.php?team=VMI&amp;year=2021" xr:uid="{DEBFA79F-9491-4BD7-87A5-5AF4FB378F45}"/>
    <hyperlink ref="R412" r:id="rId276" display="https://barttorvik.com/team.php?team=Stony+Brook&amp;year=2021" xr:uid="{85A9A403-88C7-485C-B19B-F015324A5832}"/>
    <hyperlink ref="R414" r:id="rId277" display="https://barttorvik.com/team.php?team=Valparaiso&amp;year=2021" xr:uid="{E6AE74AA-E24A-46F2-8422-534EDCE7096C}"/>
    <hyperlink ref="R416" r:id="rId278" display="https://barttorvik.com/team.php?team=Niagara&amp;year=2021" xr:uid="{89EC0582-170B-4258-AD8C-0DB6868D0CE3}"/>
    <hyperlink ref="R418" r:id="rId279" display="https://barttorvik.com/team.php?team=Hawaii&amp;year=2021" xr:uid="{D5D75592-8FF0-4C99-B0F6-08B03F898614}"/>
    <hyperlink ref="R420" r:id="rId280" display="https://barttorvik.com/team.php?team=Evansville&amp;year=2021" xr:uid="{315A7882-FB2C-4DFE-9FA9-6E211E9A7175}"/>
    <hyperlink ref="R422" r:id="rId281" display="https://barttorvik.com/team.php?team=Appalachian+St.&amp;year=2021" xr:uid="{68CE5F38-A6FA-41C9-BE77-0837030D381B}"/>
    <hyperlink ref="R423" r:id="rId282" display="https://barttorvik.com/team.php?team=Appalachian+St.&amp;year=2021" xr:uid="{334537DD-C201-4548-BCBC-9B446497DC02}"/>
    <hyperlink ref="R424" r:id="rId283" display="https://barttorvik.com/team.php?team=Seattle&amp;year=2021" xr:uid="{60C75803-0FD7-4C0F-91CF-7DC380A7EF19}"/>
    <hyperlink ref="R426" r:id="rId284" display="https://barttorvik.com/team.php?team=Rhode+Island&amp;year=2021" xr:uid="{47F78879-E239-4213-BDE4-1296367A37ED}"/>
    <hyperlink ref="R428" r:id="rId285" display="https://barttorvik.com/team.php?team=Coppin+St.&amp;year=2021" xr:uid="{5A5B7E9F-DD8C-4DC3-88E9-587E346C42EE}"/>
    <hyperlink ref="R430" r:id="rId286" display="https://barttorvik.com/team.php?team=Sam+Houston+St.&amp;year=2021" xr:uid="{A51F4F01-089F-40E6-A963-2839298F46AD}"/>
    <hyperlink ref="R432" r:id="rId287" display="https://barttorvik.com/team.php?team=Kent+St.&amp;year=2021" xr:uid="{9B74C68E-37A8-4541-B666-439B2FDE74E2}"/>
    <hyperlink ref="R434" r:id="rId288" display="https://barttorvik.com/team.php?team=New+Orleans&amp;year=2021" xr:uid="{18E52087-C817-44C5-8ED9-0E3A4694DFBE}"/>
    <hyperlink ref="R436" r:id="rId289" display="https://barttorvik.com/team.php?team=Cal+Baptist&amp;year=2021" xr:uid="{261FF195-2B70-43A1-A7AF-2971FC253916}"/>
    <hyperlink ref="R438" r:id="rId290" display="https://barttorvik.com/team.php?team=UC+Riverside&amp;year=2021" xr:uid="{63D4842F-EE1F-4A13-BF78-B13B6D162BA8}"/>
    <hyperlink ref="R440" r:id="rId291" display="https://barttorvik.com/team.php?team=Butler&amp;year=2021" xr:uid="{F37BA40C-732D-415F-8944-D1CEB3DD6E77}"/>
    <hyperlink ref="R442" r:id="rId292" display="https://barttorvik.com/team.php?team=Duquesne&amp;year=2021" xr:uid="{D0BE81C9-6E85-4B5C-9AD4-60D65A2141D8}"/>
    <hyperlink ref="R444" r:id="rId293" display="https://barttorvik.com/team.php?team=Saint+Joseph%27s&amp;year=2021" xr:uid="{1E502A38-8492-4F9D-BCA3-EF8FF4F3C410}"/>
    <hyperlink ref="R446" r:id="rId294" display="https://barttorvik.com/team.php?team=Hartford&amp;year=2021" xr:uid="{2C9888C0-FB46-4A73-A00A-61C5EF4218E5}"/>
    <hyperlink ref="R447" r:id="rId295" display="https://barttorvik.com/team.php?team=Hartford&amp;year=2021" xr:uid="{648A656F-283C-4AEF-9BD3-AFC005735AB1}"/>
    <hyperlink ref="R448" r:id="rId296" display="https://barttorvik.com/team.php?team=Weber+St.&amp;year=2021" xr:uid="{BA721EBC-5E09-4E3D-A763-A4312E27F7E3}"/>
    <hyperlink ref="R450" r:id="rId297" display="https://barttorvik.com/team.php?team=UNLV&amp;year=2021" xr:uid="{A6E626D1-E454-42A6-B075-4DA44338ADF6}"/>
    <hyperlink ref="R452" r:id="rId298" display="https://barttorvik.com/team.php?team=Manhattan&amp;year=2021" xr:uid="{B500CA41-5E33-49AE-9E2D-A932668D3B3A}"/>
    <hyperlink ref="R454" r:id="rId299" display="https://barttorvik.com/team.php?team=Morgan+St.&amp;year=2021" xr:uid="{F3B9992F-F1F3-4161-81DD-C45AF64797AE}"/>
    <hyperlink ref="R456" r:id="rId300" display="https://barttorvik.com/team.php?team=Stetson&amp;year=2021" xr:uid="{0239517F-C088-4281-BECF-40BDBFD9F90B}"/>
    <hyperlink ref="R458" r:id="rId301" display="https://barttorvik.com/team.php?team=New+Hampshire&amp;year=2021" xr:uid="{4231D45D-64B8-4960-A740-4C69119D6F98}"/>
    <hyperlink ref="S460" r:id="rId302" display="https://barttorvik.com/trank.php?&amp;begin=20210131&amp;end=20210315&amp;conlimit=All&amp;year=2021&amp;top=0&amp;venue=A-N&amp;type=All&amp;mingames=0&amp;quad=5&amp;rpi=" xr:uid="{E6BF2A96-6CD0-4642-8DD2-96668ED0BD1D}"/>
    <hyperlink ref="R461" r:id="rId303" display="https://barttorvik.com/team.php?team=Georgia+Southern&amp;year=2021" xr:uid="{D29A993F-D388-4E45-93CD-0B02CD50BDE5}"/>
    <hyperlink ref="R463" r:id="rId304" display="https://barttorvik.com/team.php?team=Louisiana+Lafayette&amp;year=2021" xr:uid="{674929BF-2B57-46E3-BE0B-0A2C6146F94C}"/>
    <hyperlink ref="R465" r:id="rId305" display="https://barttorvik.com/team.php?team=Montana&amp;year=2021" xr:uid="{D9928492-2F98-4F3B-A674-D8FFDD9D12D6}"/>
    <hyperlink ref="R467" r:id="rId306" display="https://barttorvik.com/team.php?team=Fairfield&amp;year=2021" xr:uid="{6A937D8B-AAA5-4827-A604-06EA6A45C918}"/>
    <hyperlink ref="R469" r:id="rId307" display="https://barttorvik.com/team.php?team=Youngstown+St.&amp;year=2021" xr:uid="{7D845DEC-CDD1-4ABC-A7F5-797E03958F79}"/>
    <hyperlink ref="R471" r:id="rId308" display="https://barttorvik.com/team.php?team=Bradley&amp;year=2021" xr:uid="{9FF57773-BD0A-4B50-9CD1-973AAA551FE4}"/>
    <hyperlink ref="R473" r:id="rId309" display="https://barttorvik.com/team.php?team=Jackson+St.&amp;year=2021" xr:uid="{844A3330-21AA-4955-B7B0-1307631A0A26}"/>
    <hyperlink ref="R475" r:id="rId310" display="https://barttorvik.com/team.php?team=Green+Bay&amp;year=2021" xr:uid="{7FDB595C-9E3E-4B91-ABA1-099F322CFCA7}"/>
    <hyperlink ref="R477" r:id="rId311" display="https://barttorvik.com/team.php?team=UMass+Lowell&amp;year=2021" xr:uid="{E7204F9D-6F52-4EB2-A125-6069862A411A}"/>
    <hyperlink ref="R479" r:id="rId312" display="https://barttorvik.com/team.php?team=Northeastern&amp;year=2021" xr:uid="{B329FA85-8109-4BAE-9C2C-7F5E339D61E8}"/>
    <hyperlink ref="R481" r:id="rId313" display="https://barttorvik.com/team.php?team=Canisius&amp;year=2021" xr:uid="{B05F56CC-C946-4C67-9568-CA5F66A72C7A}"/>
    <hyperlink ref="R483" r:id="rId314" display="https://barttorvik.com/team.php?team=Delaware&amp;year=2021" xr:uid="{83411BFD-5F05-476A-83DC-A3CE3BE2AF09}"/>
    <hyperlink ref="R485" r:id="rId315" display="https://barttorvik.com/team.php?team=Portland+St.&amp;year=2021" xr:uid="{EFA62072-A852-4595-92B7-E691C3FF8C53}"/>
    <hyperlink ref="R487" r:id="rId316" display="https://barttorvik.com/team.php?team=Montana+St.&amp;year=2021" xr:uid="{CA90A7D9-0321-485F-9C80-B1CBB5518F55}"/>
    <hyperlink ref="R489" r:id="rId317" display="https://barttorvik.com/team.php?team=Louisiana+Monroe&amp;year=2021" xr:uid="{FBC6DA9B-757E-4A83-ABC8-8CECFCD49531}"/>
    <hyperlink ref="R491" r:id="rId318" display="https://barttorvik.com/team.php?team=Idaho+St.&amp;year=2021" xr:uid="{D696571A-8EB2-4DFD-BCEC-9A6682F687B3}"/>
    <hyperlink ref="R493" r:id="rId319" display="https://barttorvik.com/team.php?team=Boston+College&amp;year=2021" xr:uid="{0B52A739-4F85-46FC-880F-2C564232E7C9}"/>
    <hyperlink ref="R495" r:id="rId320" display="https://barttorvik.com/team.php?team=Charleston+Southern&amp;year=2021" xr:uid="{B8AD049B-AFDC-4531-B376-B09340486787}"/>
    <hyperlink ref="R497" r:id="rId321" display="https://barttorvik.com/team.php?team=Cal+St.+Bakersfield&amp;year=2021" xr:uid="{F0D7B3B3-32D3-4CA6-B257-6EEC7DAB0116}"/>
    <hyperlink ref="R499" r:id="rId322" display="https://barttorvik.com/team.php?team=Saint+Peter%27s&amp;year=2021" xr:uid="{A58663D5-C683-4CCE-8E5E-7D5102431746}"/>
    <hyperlink ref="R501" r:id="rId323" display="https://barttorvik.com/team.php?team=North+Carolina+A%26T&amp;year=2021" xr:uid="{B5A25BEE-2512-4924-91E7-B55CCC89F203}"/>
    <hyperlink ref="R503" r:id="rId324" display="https://barttorvik.com/team.php?team=Lamar&amp;year=2021" xr:uid="{26B8E134-78FD-429A-BDA4-2AE28BCAC39A}"/>
    <hyperlink ref="R505" r:id="rId325" display="https://barttorvik.com/team.php?team=Western+Carolina&amp;year=2021" xr:uid="{488D23DE-24D0-4099-8EBC-94C5B23675A9}"/>
    <hyperlink ref="R507" r:id="rId326" display="https://barttorvik.com/team.php?team=Northern+Arizona&amp;year=2021" xr:uid="{687FBDB0-64F6-411E-91E9-25BE5B40CF56}"/>
    <hyperlink ref="R509" r:id="rId327" display="https://barttorvik.com/team.php?team=Eastern+Illinois&amp;year=2021" xr:uid="{66E14A9B-81A0-4D10-94F1-D433692BB222}"/>
    <hyperlink ref="S511" r:id="rId328" display="https://barttorvik.com/trank.php?&amp;begin=20210131&amp;end=20210315&amp;conlimit=All&amp;year=2021&amp;top=0&amp;venue=A-N&amp;type=All&amp;mingames=0&amp;quad=5&amp;rpi=" xr:uid="{EF88BEF9-B178-4715-8F79-877666487C73}"/>
    <hyperlink ref="R512" r:id="rId329" display="https://barttorvik.com/team.php?team=The+Citadel&amp;year=2021" xr:uid="{335A3F18-5526-4EFE-A4D0-E112846339D3}"/>
    <hyperlink ref="R514" r:id="rId330" display="https://barttorvik.com/team.php?team=Nicholls+St.&amp;year=2021" xr:uid="{429B7616-B612-4C45-AEC8-6FA7A0C1F2ED}"/>
    <hyperlink ref="R516" r:id="rId331" display="https://barttorvik.com/team.php?team=Marist&amp;year=2021" xr:uid="{2FFBAAF8-EAEF-4A58-AFF1-62FCC34360B4}"/>
    <hyperlink ref="R518" r:id="rId332" display="https://barttorvik.com/team.php?team=Utah+Tech&amp;year=2021" xr:uid="{68AC6023-ACAF-4961-8B30-DE2A6102F8E0}"/>
    <hyperlink ref="R520" r:id="rId333" display="https://barttorvik.com/team.php?team=Sacramento+St.&amp;year=2021" xr:uid="{F849F2E2-5F9F-4594-8647-9F5AC255A619}"/>
    <hyperlink ref="R522" r:id="rId334" display="https://barttorvik.com/team.php?team=St.+Francis+NY&amp;year=2021" xr:uid="{1B1F19B3-6FEA-47B0-BD81-A17DA59CC683}"/>
    <hyperlink ref="R524" r:id="rId335" display="https://barttorvik.com/team.php?team=Western+Michigan&amp;year=2021" xr:uid="{A7C30477-9597-4CB9-87CB-EC1DB7C2D41C}"/>
    <hyperlink ref="R526" r:id="rId336" display="https://barttorvik.com/team.php?team=Lipscomb&amp;year=2021" xr:uid="{D86AF1EC-395E-4CD7-BAED-A9209BE0713B}"/>
    <hyperlink ref="R528" r:id="rId337" display="https://barttorvik.com/team.php?team=College+of+Charleston&amp;year=2021" xr:uid="{41353224-1E1E-4824-A97E-3651BC262B7B}"/>
    <hyperlink ref="R530" r:id="rId338" display="https://barttorvik.com/team.php?team=Western+Illinois&amp;year=2021" xr:uid="{04B4292B-91E1-49F4-9041-52933DB871A2}"/>
    <hyperlink ref="R532" r:id="rId339" display="https://barttorvik.com/team.php?team=Prairie+View+A%26M&amp;year=2021" xr:uid="{FDA5424E-521A-4E10-9FF0-6B24620DB64F}"/>
    <hyperlink ref="R534" r:id="rId340" display="https://barttorvik.com/team.php?team=Holy+Cross&amp;year=2021" xr:uid="{B1030750-838F-44B8-ADFA-52C5539ABC7B}"/>
    <hyperlink ref="R536" r:id="rId341" display="https://barttorvik.com/team.php?team=Cal+Poly&amp;year=2021" xr:uid="{F7036EAA-7919-43C5-9BF7-CB4F165C8271}"/>
    <hyperlink ref="R538" r:id="rId342" display="https://barttorvik.com/team.php?team=George+Washington&amp;year=2021" xr:uid="{7D0F0CEB-B419-4C00-B9B7-923A82B2D5BB}"/>
    <hyperlink ref="R540" r:id="rId343" display="https://barttorvik.com/team.php?team=Rice&amp;year=2021" xr:uid="{67C057E6-3A0D-48DB-A673-DB9291113CBA}"/>
    <hyperlink ref="R542" r:id="rId344" display="https://barttorvik.com/team.php?team=Troy&amp;year=2021" xr:uid="{D6816A81-9707-4632-B55B-CA9FCCFB2805}"/>
    <hyperlink ref="R544" r:id="rId345" display="https://barttorvik.com/team.php?team=William+%26+Mary&amp;year=2021" xr:uid="{71502039-C5BB-493D-A3C4-C60ABAB0125A}"/>
    <hyperlink ref="R546" r:id="rId346" display="https://barttorvik.com/team.php?team=Central+Connecticut&amp;year=2021" xr:uid="{D282A6CB-04B5-4A41-97CA-8D59062A826F}"/>
    <hyperlink ref="R548" r:id="rId347" display="https://barttorvik.com/team.php?team=Fort+Wayne&amp;year=2021" xr:uid="{4050564A-5F16-454A-BF0E-1EB8864DC867}"/>
    <hyperlink ref="R550" r:id="rId348" display="https://barttorvik.com/team.php?team=LIU+Brooklyn&amp;year=2021" xr:uid="{DC8547B1-FC10-4293-B735-C9C87F5AEA16}"/>
    <hyperlink ref="R552" r:id="rId349" display="https://barttorvik.com/team.php?team=New+Mexico&amp;year=2021" xr:uid="{178C5DAE-A59F-491F-B61E-F4EEC18378AF}"/>
    <hyperlink ref="R554" r:id="rId350" display="https://barttorvik.com/team.php?team=UMKC&amp;year=2021" xr:uid="{59686A1F-DD3A-469A-8C73-4F0203BEB076}"/>
    <hyperlink ref="R556" r:id="rId351" display="https://barttorvik.com/team.php?team=North+Dakota&amp;year=2021" xr:uid="{2243B271-BD41-408A-8572-1D9DCBC17193}"/>
    <hyperlink ref="R558" r:id="rId352" display="https://barttorvik.com/team.php?team=Monmouth&amp;year=2021" xr:uid="{48074CC0-6C58-4F2B-A257-7FA834B7AC65}"/>
    <hyperlink ref="R560" r:id="rId353" display="https://barttorvik.com/team.php?team=IUPUI&amp;year=2021" xr:uid="{831B85D1-451F-4C97-9E03-E5A145FCFE87}"/>
    <hyperlink ref="S562" r:id="rId354" display="https://barttorvik.com/trank.php?&amp;begin=20210131&amp;end=20210315&amp;conlimit=All&amp;year=2021&amp;top=0&amp;venue=A-N&amp;type=All&amp;mingames=0&amp;quad=5&amp;rpi=" xr:uid="{BB5FDCDB-10FF-4C49-9406-69BE5231A143}"/>
    <hyperlink ref="R563" r:id="rId355" display="https://barttorvik.com/team.php?team=Quinnipiac&amp;year=2021" xr:uid="{1EC1826B-ADCC-412A-88F9-FAB9026622DB}"/>
    <hyperlink ref="R565" r:id="rId356" display="https://barttorvik.com/team.php?team=FIU&amp;year=2021" xr:uid="{98FCBAF5-0C80-4F8D-834D-E8AEF1D69279}"/>
    <hyperlink ref="R567" r:id="rId357" display="https://barttorvik.com/team.php?team=Nebraska+Omaha&amp;year=2021" xr:uid="{FF54D380-021D-4781-810D-F46B6266C595}"/>
    <hyperlink ref="R569" r:id="rId358" display="https://barttorvik.com/team.php?team=UC+San+Diego&amp;year=2021" xr:uid="{75F2F7ED-71D9-430A-AD39-3D2E978279E4}"/>
    <hyperlink ref="R571" r:id="rId359" display="https://barttorvik.com/team.php?team=McNeese+St.&amp;year=2021" xr:uid="{27AE346E-8651-4A14-83DD-09BEBCFE2395}"/>
    <hyperlink ref="R573" r:id="rId360" display="https://barttorvik.com/team.php?team=Middle+Tennessee&amp;year=2021" xr:uid="{D2C10235-42F5-4075-B2D3-659CCAE3C735}"/>
    <hyperlink ref="R575" r:id="rId361" display="https://barttorvik.com/team.php?team=Rider&amp;year=2021" xr:uid="{EE8533F9-0AAB-4F73-8FF9-2935932FC8B5}"/>
    <hyperlink ref="R577" r:id="rId362" display="https://barttorvik.com/team.php?team=Southeast+Missouri+St.&amp;year=2021" xr:uid="{84C2691D-9152-44B3-B616-A83B9DAFCA23}"/>
    <hyperlink ref="R579" r:id="rId363" display="https://barttorvik.com/team.php?team=Bucknell&amp;year=2021" xr:uid="{7D1B6AB8-B305-422C-96CC-43DEEE9042CB}"/>
    <hyperlink ref="R581" r:id="rId364" display="https://barttorvik.com/team.php?team=Eastern+Michigan&amp;year=2021" xr:uid="{C21A5FA2-2C20-4F63-9628-F45D537CFF0A}"/>
    <hyperlink ref="R583" r:id="rId365" display="https://barttorvik.com/team.php?team=Hampton&amp;year=2021" xr:uid="{3F9D171F-D724-4348-BCAC-F70F41471207}"/>
    <hyperlink ref="R585" r:id="rId366" display="https://barttorvik.com/team.php?team=Northwestern+St.&amp;year=2021" xr:uid="{0907E684-63B1-4971-9D04-0FC3A575034C}"/>
    <hyperlink ref="R587" r:id="rId367" display="https://barttorvik.com/team.php?team=Portland&amp;year=2021" xr:uid="{2449BAD1-A51B-42B9-A40F-2AE4434D0125}"/>
    <hyperlink ref="R589" r:id="rId368" display="https://barttorvik.com/team.php?team=Robert+Morris&amp;year=2021" xr:uid="{1F1EEA11-3E6B-4C31-848F-03FDAE2D58CD}"/>
    <hyperlink ref="R591" r:id="rId369" display="https://barttorvik.com/team.php?team=Kennesaw+St.&amp;year=2021" xr:uid="{31FCEFDC-90DF-4C89-8B53-4029B70BE120}"/>
    <hyperlink ref="R593" r:id="rId370" display="https://barttorvik.com/team.php?team=UT+Arlington&amp;year=2021" xr:uid="{AB7FB519-BF64-4EC8-B8B5-86EB4E935E4D}"/>
    <hyperlink ref="R595" r:id="rId371" display="https://barttorvik.com/team.php?team=Southern&amp;year=2021" xr:uid="{81783BB8-397B-498F-BEEF-BD8FE0EC71EC}"/>
    <hyperlink ref="R597" r:id="rId372" display="https://barttorvik.com/team.php?team=North+Alabama&amp;year=2021" xr:uid="{FD68C001-D9A4-476B-B09D-CA0E6751D46D}"/>
    <hyperlink ref="R599" r:id="rId373" display="https://barttorvik.com/team.php?team=Air+Force&amp;year=2021" xr:uid="{85694452-0B86-48EB-B593-CD631B9F0B77}"/>
    <hyperlink ref="R601" r:id="rId374" display="https://barttorvik.com/team.php?team=La+Salle&amp;year=2021" xr:uid="{0540BCD1-13D1-4FC9-95AB-949CFA8495B7}"/>
    <hyperlink ref="R603" r:id="rId375" display="https://barttorvik.com/team.php?team=Tennessee+Tech&amp;year=2021" xr:uid="{AF81BAA9-2038-4A55-96C0-C2B8A7293903}"/>
    <hyperlink ref="R605" r:id="rId376" display="https://barttorvik.com/team.php?team=UT+Rio+Grande+Valley&amp;year=2021" xr:uid="{7C79B202-8646-44CF-8D7D-744F65DCA657}"/>
    <hyperlink ref="R607" r:id="rId377" display="https://barttorvik.com/team.php?team=Northern+Illinois&amp;year=2021" xr:uid="{1B3E9AE7-6422-4BB2-ABA3-6EEA1D1B40AC}"/>
    <hyperlink ref="R609" r:id="rId378" display="https://barttorvik.com/team.php?team=Southern+Miss&amp;year=2021" xr:uid="{7741F7EC-FA7C-493D-A0B1-8E754B712AD5}"/>
    <hyperlink ref="R611" r:id="rId379" display="https://barttorvik.com/team.php?team=Cal+St.+Fullerton&amp;year=2021" xr:uid="{38028794-743C-4A5D-A5E7-34FF6E82D727}"/>
    <hyperlink ref="S613" r:id="rId380" display="https://barttorvik.com/trank.php?&amp;begin=20210131&amp;end=20210315&amp;conlimit=All&amp;year=2021&amp;top=0&amp;venue=A-N&amp;type=All&amp;mingames=0&amp;quad=5&amp;rpi=" xr:uid="{6338DB6E-A85B-4921-9FD7-36427C2D6D58}"/>
    <hyperlink ref="R614" r:id="rId381" display="https://barttorvik.com/team.php?team=Sacred+Heart&amp;year=2021" xr:uid="{C087983F-B632-4885-B801-6DF0B48BD13E}"/>
    <hyperlink ref="R616" r:id="rId382" display="https://barttorvik.com/team.php?team=Lafayette&amp;year=2021" xr:uid="{212828D3-FEBC-410D-A443-29652830BB64}"/>
    <hyperlink ref="R618" r:id="rId383" display="https://barttorvik.com/team.php?team=Incarnate+Word&amp;year=2021" xr:uid="{8AD88688-29C1-4E66-9376-76FBB6BD1992}"/>
    <hyperlink ref="R620" r:id="rId384" display="https://barttorvik.com/team.php?team=North+Florida&amp;year=2021" xr:uid="{8093D970-05BF-472E-ACEE-BD2EF3A978BE}"/>
    <hyperlink ref="R622" r:id="rId385" display="https://barttorvik.com/team.php?team=San+Jose+St.&amp;year=2021" xr:uid="{F442E60A-1AF5-4602-A1E9-78C93F151DC2}"/>
    <hyperlink ref="R624" r:id="rId386" display="https://barttorvik.com/team.php?team=Presbyterian&amp;year=2021" xr:uid="{60555A47-C7BC-4241-A133-83A72E0B41DA}"/>
    <hyperlink ref="R626" r:id="rId387" display="https://barttorvik.com/team.php?team=Grambling+St.&amp;year=2021" xr:uid="{0FCAE706-2EAC-410A-8D70-C356677065C0}"/>
    <hyperlink ref="R628" r:id="rId388" display="https://barttorvik.com/team.php?team=Lehigh&amp;year=2021" xr:uid="{6BB76901-7CD9-47D4-A20D-5734193DE2B5}"/>
    <hyperlink ref="R630" r:id="rId389" display="https://barttorvik.com/team.php?team=NJIT&amp;year=2021" xr:uid="{492A26A2-B742-4F6A-B7A3-8655476353F2}"/>
    <hyperlink ref="R632" r:id="rId390" display="https://barttorvik.com/team.php?team=Florida+A%26M&amp;year=2021" xr:uid="{3BA399AB-566D-46BB-AAA5-48CDBD589C75}"/>
    <hyperlink ref="R634" r:id="rId391" display="https://barttorvik.com/team.php?team=USC+Upstate&amp;year=2021" xr:uid="{B490EC3F-53C0-46E9-883A-6BA10405725F}"/>
    <hyperlink ref="R636" r:id="rId392" display="https://barttorvik.com/team.php?team=Alcorn+St.&amp;year=2021" xr:uid="{F69EE22D-03B1-4C2F-BD94-9C96389711FE}"/>
    <hyperlink ref="R638" r:id="rId393" display="https://barttorvik.com/team.php?team=Samford&amp;year=2021" xr:uid="{697453BB-87F6-447E-870F-49D83135D96D}"/>
    <hyperlink ref="R640" r:id="rId394" display="https://barttorvik.com/team.php?team=Denver&amp;year=2021" xr:uid="{C7D0BC1E-1157-4C02-9DAB-B9CEF58927E6}"/>
    <hyperlink ref="R642" r:id="rId395" display="https://barttorvik.com/team.php?team=Fordham&amp;year=2021" xr:uid="{5A24988B-C114-4EF0-B4FD-90C57B692284}"/>
    <hyperlink ref="R644" r:id="rId396" display="https://barttorvik.com/team.php?team=American&amp;year=2021" xr:uid="{7685CB08-B159-44F6-A6CC-6ECED5CB99CC}"/>
    <hyperlink ref="R646" r:id="rId397" display="https://barttorvik.com/team.php?team=SIU+Edwardsville&amp;year=2021" xr:uid="{A46F85DD-629D-416F-8ADB-4B8A82E24007}"/>
    <hyperlink ref="R648" r:id="rId398" display="https://barttorvik.com/team.php?team=Charlotte&amp;year=2021" xr:uid="{EC299C97-D2F2-4E39-B3FB-A00106D515E8}"/>
    <hyperlink ref="R650" r:id="rId399" display="https://barttorvik.com/team.php?team=Jacksonville&amp;year=2021" xr:uid="{6C32384F-6D43-424C-9E6D-D8C2609F7CF9}"/>
    <hyperlink ref="R652" r:id="rId400" display="https://barttorvik.com/team.php?team=St.+Francis+PA&amp;year=2021" xr:uid="{AD2B471D-4A65-4657-B3E7-31F219A451C9}"/>
    <hyperlink ref="R654" r:id="rId401" display="https://barttorvik.com/team.php?team=High+Point&amp;year=2021" xr:uid="{5C0775CC-496D-4866-BB6B-C329E472C2B4}"/>
    <hyperlink ref="R656" r:id="rId402" display="https://barttorvik.com/team.php?team=Cal+St.+Northridge&amp;year=2021" xr:uid="{5CE66522-97FA-426B-AFF2-3D42D51A7B23}"/>
    <hyperlink ref="R658" r:id="rId403" display="https://barttorvik.com/team.php?team=Little+Rock&amp;year=2021" xr:uid="{46568390-A44C-46DC-A645-6CDDAD43A2FD}"/>
    <hyperlink ref="R660" r:id="rId404" display="https://barttorvik.com/team.php?team=Towson&amp;year=2021" xr:uid="{B63B8F76-46F9-499A-BAA9-8C33CC8C14F1}"/>
    <hyperlink ref="R662" r:id="rId405" display="https://barttorvik.com/team.php?team=Florida+Gulf+Coast&amp;year=2021" xr:uid="{56D58F49-4E96-4C1D-A183-DE7DAEC87358}"/>
    <hyperlink ref="S664" r:id="rId406" display="https://barttorvik.com/trank.php?&amp;begin=20210131&amp;end=20210315&amp;conlimit=All&amp;year=2021&amp;top=0&amp;venue=A-N&amp;type=All&amp;mingames=0&amp;quad=5&amp;rpi=" xr:uid="{D49E30E6-245B-4703-8B63-6F36223654E3}"/>
    <hyperlink ref="R665" r:id="rId407" display="https://barttorvik.com/team.php?team=Tennessee+St.&amp;year=2021" xr:uid="{9CB1560E-944C-444B-8296-DA37BAEB7E95}"/>
    <hyperlink ref="R667" r:id="rId408" display="https://barttorvik.com/team.php?team=Texas+A%26M+Corpus+Chris&amp;year=2021" xr:uid="{DFF1DB7E-3E90-4215-875F-9009A7BB5544}"/>
    <hyperlink ref="R669" r:id="rId409" display="https://barttorvik.com/team.php?team=Illinois+Chicago&amp;year=2021" xr:uid="{DE7E5379-F0E1-4967-9A26-D5304A376B54}"/>
    <hyperlink ref="R671" r:id="rId410" display="https://barttorvik.com/team.php?team=Arkansas+Pine+Bluff&amp;year=2021" xr:uid="{2F577F87-E551-4E3D-A869-E6862061A17A}"/>
    <hyperlink ref="R673" r:id="rId411" display="https://barttorvik.com/team.php?team=Idaho&amp;year=2021" xr:uid="{1F37DEE3-D7E9-45F8-A277-C9F29C081D85}"/>
    <hyperlink ref="R675" r:id="rId412" display="https://barttorvik.com/team.php?team=South+Carolina+St.&amp;year=2021" xr:uid="{734CBBA5-3016-472B-A87F-7C540F8AAC8D}"/>
    <hyperlink ref="R677" r:id="rId413" display="https://barttorvik.com/team.php?team=Southeastern+Louisiana&amp;year=2021" xr:uid="{4D1BB7CD-A2BC-4AC5-B250-502CE69AEC75}"/>
    <hyperlink ref="R679" r:id="rId414" display="https://barttorvik.com/team.php?team=Houston+Christian&amp;year=2021" xr:uid="{18C06E03-39DD-4916-8D06-4AC8CB0F053B}"/>
    <hyperlink ref="R681" r:id="rId415" display="https://barttorvik.com/team.php?team=Delaware+St.&amp;year=2021" xr:uid="{5EB19D67-BCED-4FB5-8D12-F4975751F81C}"/>
    <hyperlink ref="R683" r:id="rId416" display="https://barttorvik.com/team.php?team=Central+Arkansas&amp;year=2021" xr:uid="{600D43DA-9B29-45AD-887D-95F5225920FD}"/>
    <hyperlink ref="R685" r:id="rId417" display="https://barttorvik.com/team.php?team=Alabama+A%26M&amp;year=2021" xr:uid="{7929E282-C0D2-45BA-BA4C-6A2E53573588}"/>
    <hyperlink ref="R687" r:id="rId418" display="https://barttorvik.com/team.php?team=Tennessee+Martin&amp;year=2021" xr:uid="{D16901D5-E580-4F84-A5B7-AC1D716ACB4A}"/>
    <hyperlink ref="R689" r:id="rId419" display="https://barttorvik.com/team.php?team=North+Carolina+Central&amp;year=2021" xr:uid="{C7E423EA-3C80-4ACD-BDD3-A2B7A0F825D1}"/>
    <hyperlink ref="R691" r:id="rId420" display="https://barttorvik.com/team.php?team=Alabama+St.&amp;year=2021" xr:uid="{A0E70491-E11D-425A-9C60-1E725887EF6D}"/>
    <hyperlink ref="R693" r:id="rId421" display="https://barttorvik.com/team.php?team=Army&amp;year=2021" xr:uid="{6A566515-F89D-40BC-99FF-F60EB934835F}"/>
    <hyperlink ref="R695" r:id="rId422" display="https://barttorvik.com/team.php?team=UNC+Wilmington&amp;year=2021" xr:uid="{06B26DF4-389F-48C3-A6E2-C00E8DBECB27}"/>
    <hyperlink ref="R697" r:id="rId423" display="https://barttorvik.com/team.php?team=Mississippi+Valley+St.&amp;year=2021" xr:uid="{EF03A2F3-9F00-427D-9CC3-3D05E73F306A}"/>
    <hyperlink ref="S699" r:id="rId424" display="https://barttorvik.com/trank.php?&amp;begin=20210131&amp;end=20210315&amp;conlimit=All&amp;year=2021&amp;top=0&amp;venue=A-N&amp;type=All&amp;mingames=0&amp;quad=5&amp;rpi=" xr:uid="{DC4EE4C6-B8A5-4AD9-89D0-C85FACF463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values</vt:lpstr>
      <vt:lpstr>Tournament</vt:lpstr>
      <vt:lpstr>tournament anl.</vt:lpstr>
      <vt:lpstr>NONCON</vt:lpstr>
      <vt:lpstr>T-RANK VALUES</vt:lpstr>
      <vt:lpstr>Momentum </vt:lpstr>
      <vt:lpstr>Tournament!Print_Area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Adam.D t</dc:creator>
  <cp:lastModifiedBy>Adam Davis</cp:lastModifiedBy>
  <dcterms:created xsi:type="dcterms:W3CDTF">2024-03-03T23:26:20Z</dcterms:created>
  <dcterms:modified xsi:type="dcterms:W3CDTF">2025-02-14T21:27:17Z</dcterms:modified>
</cp:coreProperties>
</file>