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393FE18F-EB1D-47B5-A1DF-6BC8DBB9A72C}" xr6:coauthVersionLast="47" xr6:coauthVersionMax="47" xr10:uidLastSave="{00000000-0000-0000-0000-000000000000}"/>
  <bookViews>
    <workbookView xWindow="-120" yWindow="-120" windowWidth="29040" windowHeight="15720" xr2:uid="{4814C8B7-9471-4DCA-B27B-ECDC6E153EA7}"/>
  </bookViews>
  <sheets>
    <sheet name="values" sheetId="1" r:id="rId1"/>
    <sheet name="RPPF Tournament Analysis" sheetId="7" r:id="rId2"/>
    <sheet name="Tournament" sheetId="8" r:id="rId3"/>
    <sheet name="T-Rank Numbers" sheetId="2" r:id="rId4"/>
    <sheet name="momentum " sheetId="3" r:id="rId5"/>
    <sheet name="NONCON" sheetId="4" r:id="rId6"/>
  </sheets>
  <definedNames>
    <definedName name="_xlnm.Print_Area" localSheetId="2">Tournament!$A$1:$AN$74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" i="1" l="1"/>
  <c r="AO31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2" i="1"/>
  <c r="X361" i="1" l="1"/>
  <c r="X289" i="1"/>
  <c r="X277" i="1"/>
  <c r="X253" i="1"/>
  <c r="X229" i="1"/>
  <c r="X217" i="1"/>
  <c r="X205" i="1"/>
  <c r="X145" i="1"/>
  <c r="X133" i="1"/>
  <c r="X265" i="1"/>
  <c r="X349" i="1"/>
  <c r="X193" i="1"/>
  <c r="X337" i="1"/>
  <c r="X181" i="1"/>
  <c r="X325" i="1"/>
  <c r="X169" i="1"/>
  <c r="X313" i="1"/>
  <c r="X157" i="1"/>
  <c r="X301" i="1"/>
  <c r="X97" i="1"/>
  <c r="X241" i="1"/>
  <c r="X85" i="1"/>
  <c r="X61" i="1"/>
  <c r="X49" i="1"/>
  <c r="X37" i="1"/>
  <c r="X25" i="1"/>
  <c r="X46" i="1"/>
  <c r="X203" i="1"/>
  <c r="X121" i="1"/>
  <c r="X42" i="1"/>
  <c r="X347" i="1"/>
  <c r="X263" i="1"/>
  <c r="X154" i="1"/>
  <c r="X105" i="1"/>
  <c r="X360" i="1"/>
  <c r="X348" i="1"/>
  <c r="X336" i="1"/>
  <c r="X324" i="1"/>
  <c r="X312" i="1"/>
  <c r="X300" i="1"/>
  <c r="X288" i="1"/>
  <c r="X276" i="1"/>
  <c r="X264" i="1"/>
  <c r="X252" i="1"/>
  <c r="X240" i="1"/>
  <c r="X228" i="1"/>
  <c r="X216" i="1"/>
  <c r="X204" i="1"/>
  <c r="X192" i="1"/>
  <c r="X180" i="1"/>
  <c r="X168" i="1"/>
  <c r="X155" i="1"/>
  <c r="X140" i="1"/>
  <c r="X123" i="1"/>
  <c r="X106" i="1"/>
  <c r="X65" i="1"/>
  <c r="X45" i="1"/>
  <c r="X23" i="1"/>
  <c r="X359" i="1"/>
  <c r="X251" i="1"/>
  <c r="X167" i="1"/>
  <c r="X83" i="1"/>
  <c r="X358" i="1"/>
  <c r="X346" i="1"/>
  <c r="X334" i="1"/>
  <c r="X322" i="1"/>
  <c r="X310" i="1"/>
  <c r="X298" i="1"/>
  <c r="X286" i="1"/>
  <c r="X274" i="1"/>
  <c r="X262" i="1"/>
  <c r="X250" i="1"/>
  <c r="X238" i="1"/>
  <c r="X226" i="1"/>
  <c r="X214" i="1"/>
  <c r="X202" i="1"/>
  <c r="X190" i="1"/>
  <c r="X178" i="1"/>
  <c r="X166" i="1"/>
  <c r="X153" i="1"/>
  <c r="X137" i="1"/>
  <c r="X102" i="1"/>
  <c r="X82" i="1"/>
  <c r="X41" i="1"/>
  <c r="X18" i="1"/>
  <c r="X335" i="1"/>
  <c r="X239" i="1"/>
  <c r="X122" i="1"/>
  <c r="X21" i="1"/>
  <c r="X357" i="1"/>
  <c r="X345" i="1"/>
  <c r="X333" i="1"/>
  <c r="X321" i="1"/>
  <c r="X309" i="1"/>
  <c r="X297" i="1"/>
  <c r="X285" i="1"/>
  <c r="X273" i="1"/>
  <c r="X261" i="1"/>
  <c r="X249" i="1"/>
  <c r="X237" i="1"/>
  <c r="X225" i="1"/>
  <c r="X213" i="1"/>
  <c r="X201" i="1"/>
  <c r="X189" i="1"/>
  <c r="X177" i="1"/>
  <c r="X165" i="1"/>
  <c r="X152" i="1"/>
  <c r="X135" i="1"/>
  <c r="X119" i="1"/>
  <c r="X101" i="1"/>
  <c r="X81" i="1"/>
  <c r="X59" i="1"/>
  <c r="X39" i="1"/>
  <c r="X17" i="1"/>
  <c r="X275" i="1"/>
  <c r="X191" i="1"/>
  <c r="X63" i="1"/>
  <c r="X356" i="1"/>
  <c r="X344" i="1"/>
  <c r="X332" i="1"/>
  <c r="X320" i="1"/>
  <c r="X308" i="1"/>
  <c r="X296" i="1"/>
  <c r="X284" i="1"/>
  <c r="X272" i="1"/>
  <c r="X260" i="1"/>
  <c r="X248" i="1"/>
  <c r="X236" i="1"/>
  <c r="X224" i="1"/>
  <c r="X212" i="1"/>
  <c r="X200" i="1"/>
  <c r="X188" i="1"/>
  <c r="X176" i="1"/>
  <c r="X164" i="1"/>
  <c r="X150" i="1"/>
  <c r="X134" i="1"/>
  <c r="X118" i="1"/>
  <c r="X99" i="1"/>
  <c r="X78" i="1"/>
  <c r="X58" i="1"/>
  <c r="X15" i="1"/>
  <c r="X299" i="1"/>
  <c r="X215" i="1"/>
  <c r="X355" i="1"/>
  <c r="X343" i="1"/>
  <c r="X331" i="1"/>
  <c r="X319" i="1"/>
  <c r="X307" i="1"/>
  <c r="X295" i="1"/>
  <c r="X283" i="1"/>
  <c r="X271" i="1"/>
  <c r="X259" i="1"/>
  <c r="X247" i="1"/>
  <c r="X235" i="1"/>
  <c r="X223" i="1"/>
  <c r="X211" i="1"/>
  <c r="X199" i="1"/>
  <c r="X187" i="1"/>
  <c r="X175" i="1"/>
  <c r="X163" i="1"/>
  <c r="X149" i="1"/>
  <c r="X117" i="1"/>
  <c r="X77" i="1"/>
  <c r="X57" i="1"/>
  <c r="X35" i="1"/>
  <c r="X13" i="1"/>
  <c r="X311" i="1"/>
  <c r="X179" i="1"/>
  <c r="X354" i="1"/>
  <c r="X342" i="1"/>
  <c r="X330" i="1"/>
  <c r="X318" i="1"/>
  <c r="X306" i="1"/>
  <c r="X294" i="1"/>
  <c r="X282" i="1"/>
  <c r="X270" i="1"/>
  <c r="X258" i="1"/>
  <c r="X246" i="1"/>
  <c r="X234" i="1"/>
  <c r="X222" i="1"/>
  <c r="X210" i="1"/>
  <c r="X198" i="1"/>
  <c r="X186" i="1"/>
  <c r="X174" i="1"/>
  <c r="X162" i="1"/>
  <c r="X147" i="1"/>
  <c r="X131" i="1"/>
  <c r="X116" i="1"/>
  <c r="X95" i="1"/>
  <c r="X75" i="1"/>
  <c r="X54" i="1"/>
  <c r="X34" i="1"/>
  <c r="X11" i="1"/>
  <c r="X353" i="1"/>
  <c r="X341" i="1"/>
  <c r="X329" i="1"/>
  <c r="X317" i="1"/>
  <c r="X305" i="1"/>
  <c r="X293" i="1"/>
  <c r="X281" i="1"/>
  <c r="X269" i="1"/>
  <c r="X257" i="1"/>
  <c r="X245" i="1"/>
  <c r="X233" i="1"/>
  <c r="X221" i="1"/>
  <c r="X209" i="1"/>
  <c r="X197" i="1"/>
  <c r="X185" i="1"/>
  <c r="X173" i="1"/>
  <c r="X161" i="1"/>
  <c r="X146" i="1"/>
  <c r="X130" i="1"/>
  <c r="X114" i="1"/>
  <c r="X94" i="1"/>
  <c r="X73" i="1"/>
  <c r="X53" i="1"/>
  <c r="X33" i="1"/>
  <c r="X9" i="1"/>
  <c r="X352" i="1"/>
  <c r="X340" i="1"/>
  <c r="X328" i="1"/>
  <c r="X316" i="1"/>
  <c r="X304" i="1"/>
  <c r="X292" i="1"/>
  <c r="X280" i="1"/>
  <c r="X268" i="1"/>
  <c r="X256" i="1"/>
  <c r="X244" i="1"/>
  <c r="X232" i="1"/>
  <c r="X220" i="1"/>
  <c r="X208" i="1"/>
  <c r="X196" i="1"/>
  <c r="X184" i="1"/>
  <c r="X172" i="1"/>
  <c r="X160" i="1"/>
  <c r="X129" i="1"/>
  <c r="X113" i="1"/>
  <c r="X93" i="1"/>
  <c r="X71" i="1"/>
  <c r="X51" i="1"/>
  <c r="X30" i="1"/>
  <c r="X6" i="1"/>
  <c r="X323" i="1"/>
  <c r="X227" i="1"/>
  <c r="X138" i="1"/>
  <c r="X363" i="1"/>
  <c r="X351" i="1"/>
  <c r="X339" i="1"/>
  <c r="X327" i="1"/>
  <c r="X315" i="1"/>
  <c r="X303" i="1"/>
  <c r="X291" i="1"/>
  <c r="X279" i="1"/>
  <c r="X267" i="1"/>
  <c r="X255" i="1"/>
  <c r="X243" i="1"/>
  <c r="X231" i="1"/>
  <c r="X219" i="1"/>
  <c r="X207" i="1"/>
  <c r="X195" i="1"/>
  <c r="X183" i="1"/>
  <c r="X171" i="1"/>
  <c r="X159" i="1"/>
  <c r="X143" i="1"/>
  <c r="X128" i="1"/>
  <c r="X111" i="1"/>
  <c r="X90" i="1"/>
  <c r="X70" i="1"/>
  <c r="X29" i="1"/>
  <c r="X3" i="1"/>
  <c r="X362" i="1"/>
  <c r="X350" i="1"/>
  <c r="X338" i="1"/>
  <c r="X326" i="1"/>
  <c r="X314" i="1"/>
  <c r="X302" i="1"/>
  <c r="X290" i="1"/>
  <c r="X278" i="1"/>
  <c r="X266" i="1"/>
  <c r="X254" i="1"/>
  <c r="X242" i="1"/>
  <c r="X230" i="1"/>
  <c r="X218" i="1"/>
  <c r="X206" i="1"/>
  <c r="X194" i="1"/>
  <c r="X182" i="1"/>
  <c r="X170" i="1"/>
  <c r="X158" i="1"/>
  <c r="X142" i="1"/>
  <c r="X126" i="1"/>
  <c r="X109" i="1"/>
  <c r="X89" i="1"/>
  <c r="X69" i="1"/>
  <c r="X47" i="1"/>
  <c r="X27" i="1"/>
  <c r="X2" i="1"/>
  <c r="X287" i="1"/>
  <c r="X141" i="1"/>
  <c r="X125" i="1"/>
  <c r="X107" i="1"/>
  <c r="X87" i="1"/>
  <c r="X66" i="1"/>
  <c r="X156" i="1"/>
  <c r="X144" i="1"/>
  <c r="X132" i="1"/>
  <c r="X120" i="1"/>
  <c r="X108" i="1"/>
  <c r="X96" i="1"/>
  <c r="X84" i="1"/>
  <c r="X72" i="1"/>
  <c r="X60" i="1"/>
  <c r="X48" i="1"/>
  <c r="X36" i="1"/>
  <c r="X24" i="1"/>
  <c r="X12" i="1"/>
  <c r="X22" i="1"/>
  <c r="X10" i="1"/>
  <c r="X104" i="1"/>
  <c r="X92" i="1"/>
  <c r="X80" i="1"/>
  <c r="X68" i="1"/>
  <c r="X56" i="1"/>
  <c r="X44" i="1"/>
  <c r="X32" i="1"/>
  <c r="X20" i="1"/>
  <c r="X8" i="1"/>
  <c r="X151" i="1"/>
  <c r="X139" i="1"/>
  <c r="X127" i="1"/>
  <c r="X115" i="1"/>
  <c r="X103" i="1"/>
  <c r="X91" i="1"/>
  <c r="X79" i="1"/>
  <c r="X67" i="1"/>
  <c r="X55" i="1"/>
  <c r="X43" i="1"/>
  <c r="X31" i="1"/>
  <c r="X19" i="1"/>
  <c r="X7" i="1"/>
  <c r="X5" i="1"/>
  <c r="X148" i="1"/>
  <c r="X136" i="1"/>
  <c r="X124" i="1"/>
  <c r="X112" i="1"/>
  <c r="X100" i="1"/>
  <c r="X88" i="1"/>
  <c r="X76" i="1"/>
  <c r="X64" i="1"/>
  <c r="X52" i="1"/>
  <c r="X40" i="1"/>
  <c r="X28" i="1"/>
  <c r="X16" i="1"/>
  <c r="X4" i="1"/>
  <c r="X110" i="1"/>
  <c r="X98" i="1"/>
  <c r="X86" i="1"/>
  <c r="X74" i="1"/>
  <c r="X62" i="1"/>
  <c r="X50" i="1"/>
  <c r="X38" i="1"/>
  <c r="X26" i="1"/>
  <c r="X14" i="1"/>
  <c r="U3" i="1"/>
  <c r="U4" i="1"/>
  <c r="U5" i="1"/>
  <c r="U6" i="1"/>
  <c r="U7" i="1"/>
  <c r="U9" i="1"/>
  <c r="U12" i="1"/>
  <c r="U10" i="1"/>
  <c r="U8" i="1"/>
  <c r="U13" i="1"/>
  <c r="U14" i="1"/>
  <c r="U11" i="1"/>
  <c r="U15" i="1"/>
  <c r="U18" i="1"/>
  <c r="U16" i="1"/>
  <c r="U17" i="1"/>
  <c r="U19" i="1"/>
  <c r="U20" i="1"/>
  <c r="U23" i="1"/>
  <c r="U22" i="1"/>
  <c r="U24" i="1"/>
  <c r="U21" i="1"/>
  <c r="U27" i="1"/>
  <c r="U26" i="1"/>
  <c r="U25" i="1"/>
  <c r="U29" i="1"/>
  <c r="U31" i="1"/>
  <c r="U28" i="1"/>
  <c r="U30" i="1"/>
  <c r="U33" i="1"/>
  <c r="U32" i="1"/>
  <c r="U34" i="1"/>
  <c r="U36" i="1"/>
  <c r="U35" i="1"/>
  <c r="U38" i="1"/>
  <c r="U42" i="1"/>
  <c r="U37" i="1"/>
  <c r="U40" i="1"/>
  <c r="U41" i="1"/>
  <c r="U43" i="1"/>
  <c r="U39" i="1"/>
  <c r="U47" i="1"/>
  <c r="U49" i="1"/>
  <c r="U44" i="1"/>
  <c r="U45" i="1"/>
  <c r="U48" i="1"/>
  <c r="U46" i="1"/>
  <c r="U51" i="1"/>
  <c r="U50" i="1"/>
  <c r="U52" i="1"/>
  <c r="U54" i="1"/>
  <c r="U53" i="1"/>
  <c r="U55" i="1"/>
  <c r="U57" i="1"/>
  <c r="U58" i="1"/>
  <c r="U56" i="1"/>
  <c r="U59" i="1"/>
  <c r="U60" i="1"/>
  <c r="U61" i="1"/>
  <c r="U62" i="1"/>
  <c r="U63" i="1"/>
  <c r="U64" i="1"/>
  <c r="U65" i="1"/>
  <c r="U68" i="1"/>
  <c r="U67" i="1"/>
  <c r="U70" i="1"/>
  <c r="U72" i="1"/>
  <c r="U69" i="1"/>
  <c r="U73" i="1"/>
  <c r="U74" i="1"/>
  <c r="U66" i="1"/>
  <c r="U71" i="1"/>
  <c r="U75" i="1"/>
  <c r="U76" i="1"/>
  <c r="U77" i="1"/>
  <c r="U78" i="1"/>
  <c r="U79" i="1"/>
  <c r="U83" i="1"/>
  <c r="U85" i="1"/>
  <c r="U81" i="1"/>
  <c r="U80" i="1"/>
  <c r="U86" i="1"/>
  <c r="U82" i="1"/>
  <c r="U84" i="1"/>
  <c r="U88" i="1"/>
  <c r="U92" i="1"/>
  <c r="U89" i="1"/>
  <c r="U87" i="1"/>
  <c r="U91" i="1"/>
  <c r="U90" i="1"/>
  <c r="U93" i="1"/>
  <c r="U94" i="1"/>
  <c r="U95" i="1"/>
  <c r="U96" i="1"/>
  <c r="U97" i="1"/>
  <c r="U98" i="1"/>
  <c r="U102" i="1"/>
  <c r="U99" i="1"/>
  <c r="U100" i="1"/>
  <c r="U101" i="1"/>
  <c r="U103" i="1"/>
  <c r="U104" i="1"/>
  <c r="U105" i="1"/>
  <c r="U106" i="1"/>
  <c r="U108" i="1"/>
  <c r="U109" i="1"/>
  <c r="U107" i="1"/>
  <c r="U111" i="1"/>
  <c r="U114" i="1"/>
  <c r="U113" i="1"/>
  <c r="U112" i="1"/>
  <c r="U110" i="1"/>
  <c r="U116" i="1"/>
  <c r="U117" i="1"/>
  <c r="U115" i="1"/>
  <c r="U118" i="1"/>
  <c r="U119" i="1"/>
  <c r="U121" i="1"/>
  <c r="U120" i="1"/>
  <c r="U124" i="1"/>
  <c r="U122" i="1"/>
  <c r="U123" i="1"/>
  <c r="U125" i="1"/>
  <c r="U126" i="1"/>
  <c r="U127" i="1"/>
  <c r="U129" i="1"/>
  <c r="U128" i="1"/>
  <c r="U130" i="1"/>
  <c r="U131" i="1"/>
  <c r="U132" i="1"/>
  <c r="U133" i="1"/>
  <c r="U134" i="1"/>
  <c r="U135" i="1"/>
  <c r="U136" i="1"/>
  <c r="U138" i="1"/>
  <c r="U137" i="1"/>
  <c r="U141" i="1"/>
  <c r="U139" i="1"/>
  <c r="U140" i="1"/>
  <c r="U142" i="1"/>
  <c r="U143" i="1"/>
  <c r="U146" i="1"/>
  <c r="U144" i="1"/>
  <c r="U145" i="1"/>
  <c r="U147" i="1"/>
  <c r="U148" i="1"/>
  <c r="U149" i="1"/>
  <c r="U150" i="1"/>
  <c r="U152" i="1"/>
  <c r="U151" i="1"/>
  <c r="U153" i="1"/>
  <c r="U155" i="1"/>
  <c r="U154" i="1"/>
  <c r="U156" i="1"/>
  <c r="U157" i="1"/>
  <c r="U158" i="1"/>
  <c r="U159" i="1"/>
  <c r="U160" i="1"/>
  <c r="U161" i="1"/>
  <c r="U163" i="1"/>
  <c r="U162" i="1"/>
  <c r="U165" i="1"/>
  <c r="U166" i="1"/>
  <c r="U164" i="1"/>
  <c r="U168" i="1"/>
  <c r="U167" i="1"/>
  <c r="U169" i="1"/>
  <c r="U170" i="1"/>
  <c r="U171" i="1"/>
  <c r="U172" i="1"/>
  <c r="U173" i="1"/>
  <c r="U175" i="1"/>
  <c r="U174" i="1"/>
  <c r="U176" i="1"/>
  <c r="U178" i="1"/>
  <c r="U177" i="1"/>
  <c r="U180" i="1"/>
  <c r="U179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5" i="1"/>
  <c r="U196" i="1"/>
  <c r="U193" i="1"/>
  <c r="U194" i="1"/>
  <c r="U197" i="1"/>
  <c r="U202" i="1"/>
  <c r="U204" i="1"/>
  <c r="U200" i="1"/>
  <c r="U201" i="1"/>
  <c r="U203" i="1"/>
  <c r="U199" i="1"/>
  <c r="U198" i="1"/>
  <c r="U205" i="1"/>
  <c r="U208" i="1"/>
  <c r="U206" i="1"/>
  <c r="U207" i="1"/>
  <c r="U210" i="1"/>
  <c r="U209" i="1"/>
  <c r="U213" i="1"/>
  <c r="U211" i="1"/>
  <c r="U212" i="1"/>
  <c r="U214" i="1"/>
  <c r="U215" i="1"/>
  <c r="U217" i="1"/>
  <c r="U216" i="1"/>
  <c r="U218" i="1"/>
  <c r="U219" i="1"/>
  <c r="U220" i="1"/>
  <c r="U221" i="1"/>
  <c r="U222" i="1"/>
  <c r="U224" i="1"/>
  <c r="U223" i="1"/>
  <c r="U225" i="1"/>
  <c r="U226" i="1"/>
  <c r="U228" i="1"/>
  <c r="U227" i="1"/>
  <c r="U229" i="1"/>
  <c r="U230" i="1"/>
  <c r="U231" i="1"/>
  <c r="U232" i="1"/>
  <c r="U234" i="1"/>
  <c r="U233" i="1"/>
  <c r="U235" i="1"/>
  <c r="U236" i="1"/>
  <c r="U237" i="1"/>
  <c r="U240" i="1"/>
  <c r="U238" i="1"/>
  <c r="U241" i="1"/>
  <c r="U239" i="1"/>
  <c r="U242" i="1"/>
  <c r="U243" i="1"/>
  <c r="U244" i="1"/>
  <c r="U245" i="1"/>
  <c r="U246" i="1"/>
  <c r="U248" i="1"/>
  <c r="U247" i="1"/>
  <c r="U249" i="1"/>
  <c r="U250" i="1"/>
  <c r="U252" i="1"/>
  <c r="U251" i="1"/>
  <c r="U253" i="1"/>
  <c r="U254" i="1"/>
  <c r="U256" i="1"/>
  <c r="U255" i="1"/>
  <c r="U257" i="1"/>
  <c r="U258" i="1"/>
  <c r="U259" i="1"/>
  <c r="U261" i="1"/>
  <c r="U260" i="1"/>
  <c r="U262" i="1"/>
  <c r="U263" i="1"/>
  <c r="U264" i="1"/>
  <c r="U266" i="1"/>
  <c r="U265" i="1"/>
  <c r="U268" i="1"/>
  <c r="U267" i="1"/>
  <c r="U269" i="1"/>
  <c r="U271" i="1"/>
  <c r="U270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4" i="1"/>
  <c r="U303" i="1"/>
  <c r="U305" i="1"/>
  <c r="U306" i="1"/>
  <c r="U307" i="1"/>
  <c r="U308" i="1"/>
  <c r="U309" i="1"/>
  <c r="U310" i="1"/>
  <c r="U311" i="1"/>
  <c r="U312" i="1"/>
  <c r="U314" i="1"/>
  <c r="U313" i="1"/>
  <c r="U315" i="1"/>
  <c r="U316" i="1"/>
  <c r="U317" i="1"/>
  <c r="U318" i="1"/>
  <c r="U319" i="1"/>
  <c r="U320" i="1"/>
  <c r="U322" i="1"/>
  <c r="U321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40" i="1"/>
  <c r="U339" i="1"/>
  <c r="U341" i="1"/>
  <c r="U342" i="1"/>
  <c r="U343" i="1"/>
  <c r="U344" i="1"/>
  <c r="U345" i="1"/>
  <c r="U346" i="1"/>
  <c r="U347" i="1"/>
  <c r="U349" i="1"/>
  <c r="U348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2" i="1"/>
  <c r="AL71" i="8"/>
  <c r="C71" i="8"/>
  <c r="AJ70" i="8"/>
  <c r="E70" i="8"/>
  <c r="AG68" i="8"/>
  <c r="H68" i="8"/>
  <c r="AL67" i="8"/>
  <c r="C67" i="8"/>
  <c r="AD64" i="8"/>
  <c r="K64" i="8"/>
  <c r="AL63" i="8"/>
  <c r="C63" i="8"/>
  <c r="AJ62" i="8"/>
  <c r="E62" i="8"/>
  <c r="AL59" i="8"/>
  <c r="C59" i="8"/>
  <c r="AA56" i="8"/>
  <c r="N56" i="8"/>
  <c r="AL55" i="8"/>
  <c r="AA55" i="8"/>
  <c r="C55" i="8"/>
  <c r="AJ54" i="8"/>
  <c r="AA54" i="8"/>
  <c r="E54" i="8"/>
  <c r="AA53" i="8"/>
  <c r="AG52" i="8"/>
  <c r="H52" i="8"/>
  <c r="AL51" i="8"/>
  <c r="C51" i="8"/>
  <c r="AL47" i="8"/>
  <c r="C47" i="8"/>
  <c r="AJ46" i="8"/>
  <c r="E46" i="8"/>
  <c r="AL43" i="8"/>
  <c r="AL36" i="8"/>
  <c r="T36" i="8"/>
  <c r="C36" i="8"/>
  <c r="AJ35" i="8"/>
  <c r="T35" i="8"/>
  <c r="E35" i="8"/>
  <c r="AG33" i="8"/>
  <c r="H33" i="8"/>
  <c r="AL32" i="8"/>
  <c r="C32" i="8"/>
  <c r="AD29" i="8"/>
  <c r="K29" i="8"/>
  <c r="AL28" i="8"/>
  <c r="C28" i="8"/>
  <c r="AJ27" i="8"/>
  <c r="E27" i="8"/>
  <c r="AL24" i="8"/>
  <c r="C24" i="8"/>
  <c r="AP22" i="8"/>
  <c r="AP21" i="8"/>
  <c r="AL20" i="8"/>
  <c r="C20" i="8"/>
  <c r="AJ19" i="8"/>
  <c r="E19" i="8"/>
  <c r="AG17" i="8"/>
  <c r="H17" i="8"/>
  <c r="AL16" i="8"/>
  <c r="C16" i="8"/>
  <c r="AP14" i="8"/>
  <c r="AP13" i="8"/>
  <c r="AL12" i="8"/>
  <c r="C12" i="8"/>
  <c r="AJ11" i="8"/>
  <c r="E11" i="8"/>
  <c r="AL8" i="8"/>
  <c r="C8" i="8"/>
  <c r="AH3" i="1" l="1"/>
  <c r="AH4" i="1"/>
  <c r="AH5" i="1"/>
  <c r="AH6" i="1"/>
  <c r="AH7" i="1"/>
  <c r="AH9" i="1"/>
  <c r="AH12" i="1"/>
  <c r="AH10" i="1"/>
  <c r="AH8" i="1"/>
  <c r="AH13" i="1"/>
  <c r="AH14" i="1"/>
  <c r="AH11" i="1"/>
  <c r="AH15" i="1"/>
  <c r="AH18" i="1"/>
  <c r="AH16" i="1"/>
  <c r="AH17" i="1"/>
  <c r="AH19" i="1"/>
  <c r="AH20" i="1"/>
  <c r="AH23" i="1"/>
  <c r="AH22" i="1"/>
  <c r="AH24" i="1"/>
  <c r="AH21" i="1"/>
  <c r="AH27" i="1"/>
  <c r="AH26" i="1"/>
  <c r="AH25" i="1"/>
  <c r="AH29" i="1"/>
  <c r="AH31" i="1"/>
  <c r="AH28" i="1"/>
  <c r="AH30" i="1"/>
  <c r="AH33" i="1"/>
  <c r="AH32" i="1"/>
  <c r="AH34" i="1"/>
  <c r="AH36" i="1"/>
  <c r="AH35" i="1"/>
  <c r="AH38" i="1"/>
  <c r="AH42" i="1"/>
  <c r="AH37" i="1"/>
  <c r="AH40" i="1"/>
  <c r="AH41" i="1"/>
  <c r="AH43" i="1"/>
  <c r="AH39" i="1"/>
  <c r="AH47" i="1"/>
  <c r="AH49" i="1"/>
  <c r="AH44" i="1"/>
  <c r="AH45" i="1"/>
  <c r="AH48" i="1"/>
  <c r="AH46" i="1"/>
  <c r="AH51" i="1"/>
  <c r="AH50" i="1"/>
  <c r="AH52" i="1"/>
  <c r="AH54" i="1"/>
  <c r="AH53" i="1"/>
  <c r="AH55" i="1"/>
  <c r="AH57" i="1"/>
  <c r="AH58" i="1"/>
  <c r="AH56" i="1"/>
  <c r="AH59" i="1"/>
  <c r="AH60" i="1"/>
  <c r="AH61" i="1"/>
  <c r="AH62" i="1"/>
  <c r="AH63" i="1"/>
  <c r="AH64" i="1"/>
  <c r="AH65" i="1"/>
  <c r="AH68" i="1"/>
  <c r="AH67" i="1"/>
  <c r="AH70" i="1"/>
  <c r="AH72" i="1"/>
  <c r="AH69" i="1"/>
  <c r="AH73" i="1"/>
  <c r="AH74" i="1"/>
  <c r="AH66" i="1"/>
  <c r="AH71" i="1"/>
  <c r="AH75" i="1"/>
  <c r="AH76" i="1"/>
  <c r="AH77" i="1"/>
  <c r="AH78" i="1"/>
  <c r="AH79" i="1"/>
  <c r="AH83" i="1"/>
  <c r="AH85" i="1"/>
  <c r="AH81" i="1"/>
  <c r="AH80" i="1"/>
  <c r="AH86" i="1"/>
  <c r="AH82" i="1"/>
  <c r="AH84" i="1"/>
  <c r="AH88" i="1"/>
  <c r="AH92" i="1"/>
  <c r="AH89" i="1"/>
  <c r="AH87" i="1"/>
  <c r="AH91" i="1"/>
  <c r="AH90" i="1"/>
  <c r="AH93" i="1"/>
  <c r="AH94" i="1"/>
  <c r="AH95" i="1"/>
  <c r="AH96" i="1"/>
  <c r="AH97" i="1"/>
  <c r="AH98" i="1"/>
  <c r="AH102" i="1"/>
  <c r="AH99" i="1"/>
  <c r="AH100" i="1"/>
  <c r="AH101" i="1"/>
  <c r="AH103" i="1"/>
  <c r="AH104" i="1"/>
  <c r="AH105" i="1"/>
  <c r="AH106" i="1"/>
  <c r="AH108" i="1"/>
  <c r="AH109" i="1"/>
  <c r="AH107" i="1"/>
  <c r="AH111" i="1"/>
  <c r="AH114" i="1"/>
  <c r="AH113" i="1"/>
  <c r="AH112" i="1"/>
  <c r="AH110" i="1"/>
  <c r="AH116" i="1"/>
  <c r="AH117" i="1"/>
  <c r="AH115" i="1"/>
  <c r="AH118" i="1"/>
  <c r="AH119" i="1"/>
  <c r="AH121" i="1"/>
  <c r="AH120" i="1"/>
  <c r="AH124" i="1"/>
  <c r="AH122" i="1"/>
  <c r="AH123" i="1"/>
  <c r="AH125" i="1"/>
  <c r="AH126" i="1"/>
  <c r="AH127" i="1"/>
  <c r="AH129" i="1"/>
  <c r="AH128" i="1"/>
  <c r="AH130" i="1"/>
  <c r="AH131" i="1"/>
  <c r="AH132" i="1"/>
  <c r="AH133" i="1"/>
  <c r="AH134" i="1"/>
  <c r="AH135" i="1"/>
  <c r="AH136" i="1"/>
  <c r="AH138" i="1"/>
  <c r="AH137" i="1"/>
  <c r="AH141" i="1"/>
  <c r="AH139" i="1"/>
  <c r="AH140" i="1"/>
  <c r="AH142" i="1"/>
  <c r="AH143" i="1"/>
  <c r="AH146" i="1"/>
  <c r="AH144" i="1"/>
  <c r="AH145" i="1"/>
  <c r="AH147" i="1"/>
  <c r="AH148" i="1"/>
  <c r="AH149" i="1"/>
  <c r="AH150" i="1"/>
  <c r="AH152" i="1"/>
  <c r="AH151" i="1"/>
  <c r="AH153" i="1"/>
  <c r="AH155" i="1"/>
  <c r="AH154" i="1"/>
  <c r="AH156" i="1"/>
  <c r="AH157" i="1"/>
  <c r="AH158" i="1"/>
  <c r="AH159" i="1"/>
  <c r="AH160" i="1"/>
  <c r="AH161" i="1"/>
  <c r="AH163" i="1"/>
  <c r="AH162" i="1"/>
  <c r="AH165" i="1"/>
  <c r="AH166" i="1"/>
  <c r="AH164" i="1"/>
  <c r="AH168" i="1"/>
  <c r="AH167" i="1"/>
  <c r="AH169" i="1"/>
  <c r="AH170" i="1"/>
  <c r="AH171" i="1"/>
  <c r="AH172" i="1"/>
  <c r="AH173" i="1"/>
  <c r="AH175" i="1"/>
  <c r="AH174" i="1"/>
  <c r="AH176" i="1"/>
  <c r="AH178" i="1"/>
  <c r="AH177" i="1"/>
  <c r="AH180" i="1"/>
  <c r="AH179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5" i="1"/>
  <c r="AH196" i="1"/>
  <c r="AH193" i="1"/>
  <c r="AH194" i="1"/>
  <c r="AH197" i="1"/>
  <c r="AH202" i="1"/>
  <c r="AH204" i="1"/>
  <c r="AH200" i="1"/>
  <c r="AH201" i="1"/>
  <c r="AH203" i="1"/>
  <c r="AH199" i="1"/>
  <c r="AH198" i="1"/>
  <c r="AH205" i="1"/>
  <c r="AH208" i="1"/>
  <c r="AH206" i="1"/>
  <c r="AH207" i="1"/>
  <c r="AH210" i="1"/>
  <c r="AH209" i="1"/>
  <c r="AH213" i="1"/>
  <c r="AH211" i="1"/>
  <c r="AH212" i="1"/>
  <c r="AH214" i="1"/>
  <c r="AH215" i="1"/>
  <c r="AH217" i="1"/>
  <c r="AH216" i="1"/>
  <c r="AH218" i="1"/>
  <c r="AH219" i="1"/>
  <c r="AH220" i="1"/>
  <c r="AH221" i="1"/>
  <c r="AH222" i="1"/>
  <c r="AH224" i="1"/>
  <c r="AH223" i="1"/>
  <c r="AH225" i="1"/>
  <c r="AH226" i="1"/>
  <c r="AH228" i="1"/>
  <c r="AH227" i="1"/>
  <c r="AH229" i="1"/>
  <c r="AH230" i="1"/>
  <c r="AH231" i="1"/>
  <c r="AH232" i="1"/>
  <c r="AH233" i="1"/>
  <c r="AH234" i="1"/>
  <c r="AH235" i="1"/>
  <c r="AH236" i="1"/>
  <c r="AH237" i="1"/>
  <c r="AH240" i="1"/>
  <c r="AH238" i="1"/>
  <c r="AH241" i="1"/>
  <c r="AH239" i="1"/>
  <c r="AH242" i="1"/>
  <c r="AH243" i="1"/>
  <c r="AH244" i="1"/>
  <c r="AH245" i="1"/>
  <c r="AH246" i="1"/>
  <c r="AH248" i="1"/>
  <c r="AH247" i="1"/>
  <c r="AH249" i="1"/>
  <c r="AH250" i="1"/>
  <c r="AH252" i="1"/>
  <c r="AH251" i="1"/>
  <c r="AH253" i="1"/>
  <c r="AH254" i="1"/>
  <c r="AH256" i="1"/>
  <c r="AH255" i="1"/>
  <c r="AH257" i="1"/>
  <c r="AH258" i="1"/>
  <c r="AH259" i="1"/>
  <c r="AH261" i="1"/>
  <c r="AH260" i="1"/>
  <c r="AH262" i="1"/>
  <c r="AH263" i="1"/>
  <c r="AH264" i="1"/>
  <c r="AH266" i="1"/>
  <c r="AH265" i="1"/>
  <c r="AH268" i="1"/>
  <c r="AH267" i="1"/>
  <c r="AH269" i="1"/>
  <c r="AH271" i="1"/>
  <c r="AH270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4" i="1"/>
  <c r="AH303" i="1"/>
  <c r="AH305" i="1"/>
  <c r="AH306" i="1"/>
  <c r="AH307" i="1"/>
  <c r="AH308" i="1"/>
  <c r="AH309" i="1"/>
  <c r="AH310" i="1"/>
  <c r="AH311" i="1"/>
  <c r="AH312" i="1"/>
  <c r="AH314" i="1"/>
  <c r="AH313" i="1"/>
  <c r="AH315" i="1"/>
  <c r="AH316" i="1"/>
  <c r="AH317" i="1"/>
  <c r="AH318" i="1"/>
  <c r="AH319" i="1"/>
  <c r="AH320" i="1"/>
  <c r="AH322" i="1"/>
  <c r="AH321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40" i="1"/>
  <c r="AH339" i="1"/>
  <c r="AH341" i="1"/>
  <c r="AH342" i="1"/>
  <c r="AH343" i="1"/>
  <c r="AH344" i="1"/>
  <c r="AH345" i="1"/>
  <c r="AH346" i="1"/>
  <c r="AH347" i="1"/>
  <c r="AH349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2" i="1"/>
  <c r="AF3" i="1"/>
  <c r="AF4" i="1"/>
  <c r="AF5" i="1"/>
  <c r="AF6" i="1"/>
  <c r="AF7" i="1"/>
  <c r="AF9" i="1"/>
  <c r="AF12" i="1"/>
  <c r="AF10" i="1"/>
  <c r="AF8" i="1"/>
  <c r="AF13" i="1"/>
  <c r="AF14" i="1"/>
  <c r="AF11" i="1"/>
  <c r="AF15" i="1"/>
  <c r="AF18" i="1"/>
  <c r="AF16" i="1"/>
  <c r="AF17" i="1"/>
  <c r="AF19" i="1"/>
  <c r="AF20" i="1"/>
  <c r="AF23" i="1"/>
  <c r="AF22" i="1"/>
  <c r="AF24" i="1"/>
  <c r="AF21" i="1"/>
  <c r="AF27" i="1"/>
  <c r="AF26" i="1"/>
  <c r="AF25" i="1"/>
  <c r="AF29" i="1"/>
  <c r="AF31" i="1"/>
  <c r="AF28" i="1"/>
  <c r="AF30" i="1"/>
  <c r="AF33" i="1"/>
  <c r="AF32" i="1"/>
  <c r="AF34" i="1"/>
  <c r="AF36" i="1"/>
  <c r="AF35" i="1"/>
  <c r="AF38" i="1"/>
  <c r="AF42" i="1"/>
  <c r="AF37" i="1"/>
  <c r="AF40" i="1"/>
  <c r="AF41" i="1"/>
  <c r="AF43" i="1"/>
  <c r="AF39" i="1"/>
  <c r="AF47" i="1"/>
  <c r="AF49" i="1"/>
  <c r="AF44" i="1"/>
  <c r="AF45" i="1"/>
  <c r="AF48" i="1"/>
  <c r="AF46" i="1"/>
  <c r="AF51" i="1"/>
  <c r="AF50" i="1"/>
  <c r="AF52" i="1"/>
  <c r="AF54" i="1"/>
  <c r="AF53" i="1"/>
  <c r="AF55" i="1"/>
  <c r="AF57" i="1"/>
  <c r="AF58" i="1"/>
  <c r="AF56" i="1"/>
  <c r="AF59" i="1"/>
  <c r="AF60" i="1"/>
  <c r="AF61" i="1"/>
  <c r="AF62" i="1"/>
  <c r="AF63" i="1"/>
  <c r="AF64" i="1"/>
  <c r="AF65" i="1"/>
  <c r="AF68" i="1"/>
  <c r="AF67" i="1"/>
  <c r="AF70" i="1"/>
  <c r="AF72" i="1"/>
  <c r="AF69" i="1"/>
  <c r="AF73" i="1"/>
  <c r="AF74" i="1"/>
  <c r="AF66" i="1"/>
  <c r="AF71" i="1"/>
  <c r="AF75" i="1"/>
  <c r="AF76" i="1"/>
  <c r="AF77" i="1"/>
  <c r="AF78" i="1"/>
  <c r="AF79" i="1"/>
  <c r="AF83" i="1"/>
  <c r="AF85" i="1"/>
  <c r="AF81" i="1"/>
  <c r="AF80" i="1"/>
  <c r="AF86" i="1"/>
  <c r="AF82" i="1"/>
  <c r="AF84" i="1"/>
  <c r="AF88" i="1"/>
  <c r="AF92" i="1"/>
  <c r="AF89" i="1"/>
  <c r="AF87" i="1"/>
  <c r="AF91" i="1"/>
  <c r="AF90" i="1"/>
  <c r="AF93" i="1"/>
  <c r="AF94" i="1"/>
  <c r="AF95" i="1"/>
  <c r="AF96" i="1"/>
  <c r="AF97" i="1"/>
  <c r="AF98" i="1"/>
  <c r="AF102" i="1"/>
  <c r="AF99" i="1"/>
  <c r="AF100" i="1"/>
  <c r="AF101" i="1"/>
  <c r="AF103" i="1"/>
  <c r="AF104" i="1"/>
  <c r="AF105" i="1"/>
  <c r="AF106" i="1"/>
  <c r="AF108" i="1"/>
  <c r="AF109" i="1"/>
  <c r="AF107" i="1"/>
  <c r="AF111" i="1"/>
  <c r="AF114" i="1"/>
  <c r="AF113" i="1"/>
  <c r="AF112" i="1"/>
  <c r="AF110" i="1"/>
  <c r="AF116" i="1"/>
  <c r="AF117" i="1"/>
  <c r="AF115" i="1"/>
  <c r="AF118" i="1"/>
  <c r="AF119" i="1"/>
  <c r="AF121" i="1"/>
  <c r="AF120" i="1"/>
  <c r="AF124" i="1"/>
  <c r="AF122" i="1"/>
  <c r="AF123" i="1"/>
  <c r="AF125" i="1"/>
  <c r="AF126" i="1"/>
  <c r="AF127" i="1"/>
  <c r="AF129" i="1"/>
  <c r="AF128" i="1"/>
  <c r="AF130" i="1"/>
  <c r="AF131" i="1"/>
  <c r="AF132" i="1"/>
  <c r="AF133" i="1"/>
  <c r="AF134" i="1"/>
  <c r="AF135" i="1"/>
  <c r="AF136" i="1"/>
  <c r="AF138" i="1"/>
  <c r="AF137" i="1"/>
  <c r="AF141" i="1"/>
  <c r="AF139" i="1"/>
  <c r="AF140" i="1"/>
  <c r="AF142" i="1"/>
  <c r="AF143" i="1"/>
  <c r="AF146" i="1"/>
  <c r="AF144" i="1"/>
  <c r="AF145" i="1"/>
  <c r="AF147" i="1"/>
  <c r="AF148" i="1"/>
  <c r="AF149" i="1"/>
  <c r="AF150" i="1"/>
  <c r="AF152" i="1"/>
  <c r="AF151" i="1"/>
  <c r="AF153" i="1"/>
  <c r="AF155" i="1"/>
  <c r="AF154" i="1"/>
  <c r="AF156" i="1"/>
  <c r="AF157" i="1"/>
  <c r="AF158" i="1"/>
  <c r="AF159" i="1"/>
  <c r="AF160" i="1"/>
  <c r="AF161" i="1"/>
  <c r="AF163" i="1"/>
  <c r="AF162" i="1"/>
  <c r="AF165" i="1"/>
  <c r="AF166" i="1"/>
  <c r="AF164" i="1"/>
  <c r="AF168" i="1"/>
  <c r="AF167" i="1"/>
  <c r="AF169" i="1"/>
  <c r="AF170" i="1"/>
  <c r="AF171" i="1"/>
  <c r="AF172" i="1"/>
  <c r="AF173" i="1"/>
  <c r="AF175" i="1"/>
  <c r="AF174" i="1"/>
  <c r="AF176" i="1"/>
  <c r="AF178" i="1"/>
  <c r="AF177" i="1"/>
  <c r="AF180" i="1"/>
  <c r="AF179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5" i="1"/>
  <c r="AF196" i="1"/>
  <c r="AF193" i="1"/>
  <c r="AF194" i="1"/>
  <c r="AF197" i="1"/>
  <c r="AF202" i="1"/>
  <c r="AF204" i="1"/>
  <c r="AF200" i="1"/>
  <c r="AF201" i="1"/>
  <c r="AF203" i="1"/>
  <c r="AF199" i="1"/>
  <c r="AF198" i="1"/>
  <c r="AF205" i="1"/>
  <c r="AF208" i="1"/>
  <c r="AF206" i="1"/>
  <c r="AF207" i="1"/>
  <c r="AF210" i="1"/>
  <c r="AF209" i="1"/>
  <c r="AF213" i="1"/>
  <c r="AF211" i="1"/>
  <c r="AF212" i="1"/>
  <c r="AF214" i="1"/>
  <c r="AF215" i="1"/>
  <c r="AF217" i="1"/>
  <c r="AF216" i="1"/>
  <c r="AF218" i="1"/>
  <c r="AF219" i="1"/>
  <c r="AF220" i="1"/>
  <c r="AF221" i="1"/>
  <c r="AF222" i="1"/>
  <c r="AF224" i="1"/>
  <c r="AF223" i="1"/>
  <c r="AF225" i="1"/>
  <c r="AF226" i="1"/>
  <c r="AF228" i="1"/>
  <c r="AF227" i="1"/>
  <c r="AF229" i="1"/>
  <c r="AF230" i="1"/>
  <c r="AF231" i="1"/>
  <c r="AF232" i="1"/>
  <c r="AF233" i="1"/>
  <c r="AF234" i="1"/>
  <c r="AF235" i="1"/>
  <c r="AF236" i="1"/>
  <c r="AF237" i="1"/>
  <c r="AF240" i="1"/>
  <c r="AF238" i="1"/>
  <c r="AF241" i="1"/>
  <c r="AF239" i="1"/>
  <c r="AF242" i="1"/>
  <c r="AF243" i="1"/>
  <c r="AF244" i="1"/>
  <c r="AF245" i="1"/>
  <c r="AF246" i="1"/>
  <c r="AF248" i="1"/>
  <c r="AF247" i="1"/>
  <c r="AF249" i="1"/>
  <c r="AF250" i="1"/>
  <c r="AF252" i="1"/>
  <c r="AF251" i="1"/>
  <c r="AF253" i="1"/>
  <c r="AF254" i="1"/>
  <c r="AF256" i="1"/>
  <c r="AF255" i="1"/>
  <c r="AF257" i="1"/>
  <c r="AF258" i="1"/>
  <c r="AF259" i="1"/>
  <c r="AF261" i="1"/>
  <c r="AF260" i="1"/>
  <c r="AF262" i="1"/>
  <c r="AF263" i="1"/>
  <c r="AF264" i="1"/>
  <c r="AF266" i="1"/>
  <c r="AF265" i="1"/>
  <c r="AF268" i="1"/>
  <c r="AF267" i="1"/>
  <c r="AF269" i="1"/>
  <c r="AF271" i="1"/>
  <c r="AF270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4" i="1"/>
  <c r="AF303" i="1"/>
  <c r="AF305" i="1"/>
  <c r="AF306" i="1"/>
  <c r="AF307" i="1"/>
  <c r="AF308" i="1"/>
  <c r="AF309" i="1"/>
  <c r="AF310" i="1"/>
  <c r="AF311" i="1"/>
  <c r="AF312" i="1"/>
  <c r="AF314" i="1"/>
  <c r="AF313" i="1"/>
  <c r="AF315" i="1"/>
  <c r="AF316" i="1"/>
  <c r="AF317" i="1"/>
  <c r="AF318" i="1"/>
  <c r="AF319" i="1"/>
  <c r="AF320" i="1"/>
  <c r="AF322" i="1"/>
  <c r="AF321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40" i="1"/>
  <c r="AF339" i="1"/>
  <c r="AF341" i="1"/>
  <c r="AF342" i="1"/>
  <c r="AF343" i="1"/>
  <c r="AF344" i="1"/>
  <c r="AF345" i="1"/>
  <c r="AF346" i="1"/>
  <c r="AF347" i="1"/>
  <c r="AF349" i="1"/>
  <c r="AF348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2" i="1"/>
  <c r="AC2" i="1"/>
  <c r="AA3" i="1"/>
  <c r="AA4" i="1"/>
  <c r="AA5" i="1"/>
  <c r="AA6" i="1"/>
  <c r="AA7" i="1"/>
  <c r="AA9" i="1"/>
  <c r="AA12" i="1"/>
  <c r="AA10" i="1"/>
  <c r="AA8" i="1"/>
  <c r="AA13" i="1"/>
  <c r="AA14" i="1"/>
  <c r="AA11" i="1"/>
  <c r="AA15" i="1"/>
  <c r="AA18" i="1"/>
  <c r="AA16" i="1"/>
  <c r="AA17" i="1"/>
  <c r="AA19" i="1"/>
  <c r="AA20" i="1"/>
  <c r="AA23" i="1"/>
  <c r="AA22" i="1"/>
  <c r="AA24" i="1"/>
  <c r="AA21" i="1"/>
  <c r="AA27" i="1"/>
  <c r="AA26" i="1"/>
  <c r="AA25" i="1"/>
  <c r="AA29" i="1"/>
  <c r="AA31" i="1"/>
  <c r="AA28" i="1"/>
  <c r="AA30" i="1"/>
  <c r="AA33" i="1"/>
  <c r="AA32" i="1"/>
  <c r="AA34" i="1"/>
  <c r="AA36" i="1"/>
  <c r="AA35" i="1"/>
  <c r="AA38" i="1"/>
  <c r="AA42" i="1"/>
  <c r="AA37" i="1"/>
  <c r="AA40" i="1"/>
  <c r="AA41" i="1"/>
  <c r="AA43" i="1"/>
  <c r="AA39" i="1"/>
  <c r="AA47" i="1"/>
  <c r="AA49" i="1"/>
  <c r="AA44" i="1"/>
  <c r="AA45" i="1"/>
  <c r="AA48" i="1"/>
  <c r="AA46" i="1"/>
  <c r="AA51" i="1"/>
  <c r="AA50" i="1"/>
  <c r="AA52" i="1"/>
  <c r="AA54" i="1"/>
  <c r="AA53" i="1"/>
  <c r="AA55" i="1"/>
  <c r="AA57" i="1"/>
  <c r="AA58" i="1"/>
  <c r="AA56" i="1"/>
  <c r="AA59" i="1"/>
  <c r="AA60" i="1"/>
  <c r="AA61" i="1"/>
  <c r="AA62" i="1"/>
  <c r="AA63" i="1"/>
  <c r="AA64" i="1"/>
  <c r="AA65" i="1"/>
  <c r="AA68" i="1"/>
  <c r="AA67" i="1"/>
  <c r="AA70" i="1"/>
  <c r="AA72" i="1"/>
  <c r="AA69" i="1"/>
  <c r="AA73" i="1"/>
  <c r="AA74" i="1"/>
  <c r="AA66" i="1"/>
  <c r="AA71" i="1"/>
  <c r="AA75" i="1"/>
  <c r="AA76" i="1"/>
  <c r="AA77" i="1"/>
  <c r="AA78" i="1"/>
  <c r="AA79" i="1"/>
  <c r="AA83" i="1"/>
  <c r="AA85" i="1"/>
  <c r="AA81" i="1"/>
  <c r="AA80" i="1"/>
  <c r="AA86" i="1"/>
  <c r="AA82" i="1"/>
  <c r="AA84" i="1"/>
  <c r="AA88" i="1"/>
  <c r="AA92" i="1"/>
  <c r="AA89" i="1"/>
  <c r="AA87" i="1"/>
  <c r="AA91" i="1"/>
  <c r="AA90" i="1"/>
  <c r="AA93" i="1"/>
  <c r="AA94" i="1"/>
  <c r="AA95" i="1"/>
  <c r="AA96" i="1"/>
  <c r="AA97" i="1"/>
  <c r="AA98" i="1"/>
  <c r="AA102" i="1"/>
  <c r="AA99" i="1"/>
  <c r="AA100" i="1"/>
  <c r="AA101" i="1"/>
  <c r="AA103" i="1"/>
  <c r="AA104" i="1"/>
  <c r="AA105" i="1"/>
  <c r="AA106" i="1"/>
  <c r="AA108" i="1"/>
  <c r="AA109" i="1"/>
  <c r="AA107" i="1"/>
  <c r="AA111" i="1"/>
  <c r="AA114" i="1"/>
  <c r="AA113" i="1"/>
  <c r="AA112" i="1"/>
  <c r="AA110" i="1"/>
  <c r="AA116" i="1"/>
  <c r="AA117" i="1"/>
  <c r="AA115" i="1"/>
  <c r="AA118" i="1"/>
  <c r="AA119" i="1"/>
  <c r="AA121" i="1"/>
  <c r="AA120" i="1"/>
  <c r="AA124" i="1"/>
  <c r="AA122" i="1"/>
  <c r="AA123" i="1"/>
  <c r="AA125" i="1"/>
  <c r="AA126" i="1"/>
  <c r="AA127" i="1"/>
  <c r="AA129" i="1"/>
  <c r="AA128" i="1"/>
  <c r="AA130" i="1"/>
  <c r="AA131" i="1"/>
  <c r="AA132" i="1"/>
  <c r="AA133" i="1"/>
  <c r="AA134" i="1"/>
  <c r="AA135" i="1"/>
  <c r="AA136" i="1"/>
  <c r="AA138" i="1"/>
  <c r="AA137" i="1"/>
  <c r="AA141" i="1"/>
  <c r="AA139" i="1"/>
  <c r="AA140" i="1"/>
  <c r="AA142" i="1"/>
  <c r="AA143" i="1"/>
  <c r="AA146" i="1"/>
  <c r="AA144" i="1"/>
  <c r="AA145" i="1"/>
  <c r="AA147" i="1"/>
  <c r="AA148" i="1"/>
  <c r="AA149" i="1"/>
  <c r="AA150" i="1"/>
  <c r="AA152" i="1"/>
  <c r="AA151" i="1"/>
  <c r="AA153" i="1"/>
  <c r="AA155" i="1"/>
  <c r="AA154" i="1"/>
  <c r="AA156" i="1"/>
  <c r="AA157" i="1"/>
  <c r="AA158" i="1"/>
  <c r="AA159" i="1"/>
  <c r="AA160" i="1"/>
  <c r="AA161" i="1"/>
  <c r="AA163" i="1"/>
  <c r="AA162" i="1"/>
  <c r="AA165" i="1"/>
  <c r="AA166" i="1"/>
  <c r="AA164" i="1"/>
  <c r="AA168" i="1"/>
  <c r="AA167" i="1"/>
  <c r="AA169" i="1"/>
  <c r="AA170" i="1"/>
  <c r="AA171" i="1"/>
  <c r="AA172" i="1"/>
  <c r="AA173" i="1"/>
  <c r="AA175" i="1"/>
  <c r="AA174" i="1"/>
  <c r="AA176" i="1"/>
  <c r="AA178" i="1"/>
  <c r="AA177" i="1"/>
  <c r="AA180" i="1"/>
  <c r="AA179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6" i="1"/>
  <c r="AA193" i="1"/>
  <c r="AA194" i="1"/>
  <c r="AA197" i="1"/>
  <c r="AA202" i="1"/>
  <c r="AA204" i="1"/>
  <c r="AA200" i="1"/>
  <c r="AA201" i="1"/>
  <c r="AA203" i="1"/>
  <c r="AA199" i="1"/>
  <c r="AA198" i="1"/>
  <c r="AA205" i="1"/>
  <c r="AA208" i="1"/>
  <c r="AA206" i="1"/>
  <c r="AA207" i="1"/>
  <c r="AA210" i="1"/>
  <c r="AA209" i="1"/>
  <c r="AA213" i="1"/>
  <c r="AA211" i="1"/>
  <c r="AA212" i="1"/>
  <c r="AA214" i="1"/>
  <c r="AA215" i="1"/>
  <c r="AA217" i="1"/>
  <c r="AA216" i="1"/>
  <c r="AA218" i="1"/>
  <c r="AA219" i="1"/>
  <c r="AA220" i="1"/>
  <c r="AA221" i="1"/>
  <c r="AA222" i="1"/>
  <c r="AA224" i="1"/>
  <c r="AA223" i="1"/>
  <c r="AA225" i="1"/>
  <c r="AA226" i="1"/>
  <c r="AA228" i="1"/>
  <c r="AA227" i="1"/>
  <c r="AA229" i="1"/>
  <c r="AA230" i="1"/>
  <c r="AA231" i="1"/>
  <c r="AA232" i="1"/>
  <c r="AA233" i="1"/>
  <c r="AA234" i="1"/>
  <c r="AA235" i="1"/>
  <c r="AA236" i="1"/>
  <c r="AA237" i="1"/>
  <c r="AA240" i="1"/>
  <c r="AA238" i="1"/>
  <c r="AA241" i="1"/>
  <c r="AA239" i="1"/>
  <c r="AA242" i="1"/>
  <c r="AA243" i="1"/>
  <c r="AA244" i="1"/>
  <c r="AA245" i="1"/>
  <c r="AA246" i="1"/>
  <c r="AA248" i="1"/>
  <c r="AA247" i="1"/>
  <c r="AA249" i="1"/>
  <c r="AA250" i="1"/>
  <c r="AA252" i="1"/>
  <c r="AA251" i="1"/>
  <c r="AA253" i="1"/>
  <c r="AA254" i="1"/>
  <c r="AA256" i="1"/>
  <c r="AA255" i="1"/>
  <c r="AA257" i="1"/>
  <c r="AA258" i="1"/>
  <c r="AA259" i="1"/>
  <c r="AA261" i="1"/>
  <c r="AA260" i="1"/>
  <c r="AA262" i="1"/>
  <c r="AA263" i="1"/>
  <c r="AA264" i="1"/>
  <c r="AA266" i="1"/>
  <c r="AA265" i="1"/>
  <c r="AA268" i="1"/>
  <c r="AA267" i="1"/>
  <c r="AA269" i="1"/>
  <c r="AA271" i="1"/>
  <c r="AA270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4" i="1"/>
  <c r="AA303" i="1"/>
  <c r="AA305" i="1"/>
  <c r="AA306" i="1"/>
  <c r="AA307" i="1"/>
  <c r="AA308" i="1"/>
  <c r="AA309" i="1"/>
  <c r="AA310" i="1"/>
  <c r="AA311" i="1"/>
  <c r="AA312" i="1"/>
  <c r="AA314" i="1"/>
  <c r="AA313" i="1"/>
  <c r="AA315" i="1"/>
  <c r="AA316" i="1"/>
  <c r="AA317" i="1"/>
  <c r="AA318" i="1"/>
  <c r="AA319" i="1"/>
  <c r="AA320" i="1"/>
  <c r="AA322" i="1"/>
  <c r="AA321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40" i="1"/>
  <c r="AA339" i="1"/>
  <c r="AA341" i="1"/>
  <c r="AA342" i="1"/>
  <c r="AA343" i="1"/>
  <c r="AA344" i="1"/>
  <c r="AA345" i="1"/>
  <c r="AA346" i="1"/>
  <c r="AA347" i="1"/>
  <c r="AA349" i="1"/>
  <c r="AA348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2" i="1"/>
  <c r="J34" i="7" l="1"/>
  <c r="J30" i="7"/>
  <c r="J26" i="7"/>
  <c r="J22" i="7"/>
  <c r="J18" i="7"/>
  <c r="J14" i="7"/>
  <c r="J10" i="7"/>
  <c r="C6" i="7"/>
  <c r="C34" i="7"/>
  <c r="C30" i="7"/>
  <c r="C26" i="7"/>
  <c r="C22" i="7"/>
  <c r="C18" i="7"/>
  <c r="C14" i="7"/>
  <c r="C10" i="7"/>
  <c r="T34" i="1" l="1"/>
  <c r="T338" i="1"/>
  <c r="T230" i="1"/>
  <c r="T124" i="1"/>
  <c r="T84" i="1"/>
  <c r="T312" i="1"/>
  <c r="T229" i="1"/>
  <c r="T216" i="1"/>
  <c r="T181" i="1"/>
  <c r="T158" i="1"/>
  <c r="T133" i="1"/>
  <c r="T120" i="1"/>
  <c r="T95" i="1"/>
  <c r="T82" i="1"/>
  <c r="T66" i="1"/>
  <c r="T61" i="1"/>
  <c r="T45" i="1"/>
  <c r="T36" i="1"/>
  <c r="T21" i="1"/>
  <c r="T8" i="1"/>
  <c r="T302" i="1"/>
  <c r="T183" i="1"/>
  <c r="T51" i="1"/>
  <c r="T301" i="1"/>
  <c r="T238" i="1"/>
  <c r="T205" i="1"/>
  <c r="T195" i="1"/>
  <c r="T169" i="1"/>
  <c r="T146" i="1"/>
  <c r="T107" i="1"/>
  <c r="T278" i="1"/>
  <c r="T196" i="1"/>
  <c r="T62" i="1"/>
  <c r="T348" i="1"/>
  <c r="T253" i="1"/>
  <c r="T359" i="1"/>
  <c r="T347" i="1"/>
  <c r="T335" i="1"/>
  <c r="T323" i="1"/>
  <c r="T311" i="1"/>
  <c r="T299" i="1"/>
  <c r="T287" i="1"/>
  <c r="T275" i="1"/>
  <c r="T264" i="1"/>
  <c r="T251" i="1"/>
  <c r="T239" i="1"/>
  <c r="T228" i="1"/>
  <c r="T215" i="1"/>
  <c r="T199" i="1"/>
  <c r="T191" i="1"/>
  <c r="T180" i="1"/>
  <c r="T168" i="1"/>
  <c r="T156" i="1"/>
  <c r="T143" i="1"/>
  <c r="T130" i="1"/>
  <c r="T119" i="1"/>
  <c r="T108" i="1"/>
  <c r="T96" i="1"/>
  <c r="T86" i="1"/>
  <c r="T74" i="1"/>
  <c r="T59" i="1"/>
  <c r="T48" i="1"/>
  <c r="T35" i="1"/>
  <c r="T23" i="1"/>
  <c r="T14" i="1"/>
  <c r="T290" i="1"/>
  <c r="T159" i="1"/>
  <c r="T155" i="1"/>
  <c r="T115" i="1"/>
  <c r="T39" i="1"/>
  <c r="T20" i="1"/>
  <c r="T350" i="1"/>
  <c r="T242" i="1"/>
  <c r="T145" i="1"/>
  <c r="T42" i="1"/>
  <c r="T325" i="1"/>
  <c r="T334" i="1"/>
  <c r="T249" i="1"/>
  <c r="T190" i="1"/>
  <c r="T131" i="1"/>
  <c r="T106" i="1"/>
  <c r="T32" i="1"/>
  <c r="T10" i="1"/>
  <c r="T313" i="1"/>
  <c r="T208" i="1"/>
  <c r="T75" i="1"/>
  <c r="T277" i="1"/>
  <c r="T286" i="1"/>
  <c r="T201" i="1"/>
  <c r="T142" i="1"/>
  <c r="T87" i="1"/>
  <c r="T332" i="1"/>
  <c r="T319" i="1"/>
  <c r="T308" i="1"/>
  <c r="T295" i="1"/>
  <c r="T284" i="1"/>
  <c r="T272" i="1"/>
  <c r="T261" i="1"/>
  <c r="T247" i="1"/>
  <c r="T236" i="1"/>
  <c r="T225" i="1"/>
  <c r="T211" i="1"/>
  <c r="T202" i="1"/>
  <c r="T189" i="1"/>
  <c r="T178" i="1"/>
  <c r="T162" i="1"/>
  <c r="T153" i="1"/>
  <c r="T137" i="1"/>
  <c r="T127" i="1"/>
  <c r="T117" i="1"/>
  <c r="T104" i="1"/>
  <c r="T93" i="1"/>
  <c r="T85" i="1"/>
  <c r="T67" i="1"/>
  <c r="T55" i="1"/>
  <c r="T43" i="1"/>
  <c r="T28" i="1"/>
  <c r="T22" i="1"/>
  <c r="T9" i="1"/>
  <c r="T265" i="1"/>
  <c r="T170" i="1"/>
  <c r="T11" i="1"/>
  <c r="T337" i="1"/>
  <c r="T358" i="1"/>
  <c r="T298" i="1"/>
  <c r="T226" i="1"/>
  <c r="T177" i="1"/>
  <c r="T83" i="1"/>
  <c r="T356" i="1"/>
  <c r="T343" i="1"/>
  <c r="T320" i="1"/>
  <c r="T307" i="1"/>
  <c r="T283" i="1"/>
  <c r="T269" i="1"/>
  <c r="T259" i="1"/>
  <c r="T248" i="1"/>
  <c r="T234" i="1"/>
  <c r="T224" i="1"/>
  <c r="T213" i="1"/>
  <c r="T203" i="1"/>
  <c r="T187" i="1"/>
  <c r="T174" i="1"/>
  <c r="T165" i="1"/>
  <c r="T152" i="1"/>
  <c r="T140" i="1"/>
  <c r="T125" i="1"/>
  <c r="T110" i="1"/>
  <c r="T101" i="1"/>
  <c r="T89" i="1"/>
  <c r="T79" i="1"/>
  <c r="T70" i="1"/>
  <c r="T53" i="1"/>
  <c r="T49" i="1"/>
  <c r="T33" i="1"/>
  <c r="T19" i="1"/>
  <c r="T7" i="1"/>
  <c r="T326" i="1"/>
  <c r="T218" i="1"/>
  <c r="T114" i="1"/>
  <c r="T98" i="1"/>
  <c r="T361" i="1"/>
  <c r="T266" i="1"/>
  <c r="T321" i="1"/>
  <c r="T274" i="1"/>
  <c r="T240" i="1"/>
  <c r="T164" i="1"/>
  <c r="T56" i="1"/>
  <c r="T344" i="1"/>
  <c r="T355" i="1"/>
  <c r="T331" i="1"/>
  <c r="T296" i="1"/>
  <c r="T362" i="1"/>
  <c r="T254" i="1"/>
  <c r="T134" i="1"/>
  <c r="T27" i="1"/>
  <c r="T289" i="1"/>
  <c r="T346" i="1"/>
  <c r="T310" i="1"/>
  <c r="T262" i="1"/>
  <c r="T214" i="1"/>
  <c r="T69" i="1"/>
  <c r="T353" i="1"/>
  <c r="T341" i="1"/>
  <c r="T329" i="1"/>
  <c r="T317" i="1"/>
  <c r="T305" i="1"/>
  <c r="T293" i="1"/>
  <c r="T280" i="1"/>
  <c r="T271" i="1"/>
  <c r="T258" i="1"/>
  <c r="T245" i="1"/>
  <c r="T232" i="1"/>
  <c r="T221" i="1"/>
  <c r="T210" i="1"/>
  <c r="T197" i="1"/>
  <c r="T185" i="1"/>
  <c r="T173" i="1"/>
  <c r="T161" i="1"/>
  <c r="T149" i="1"/>
  <c r="T141" i="1"/>
  <c r="T129" i="1"/>
  <c r="T113" i="1"/>
  <c r="T99" i="1"/>
  <c r="T90" i="1"/>
  <c r="T77" i="1"/>
  <c r="T68" i="1"/>
  <c r="T57" i="1"/>
  <c r="T40" i="1"/>
  <c r="T31" i="1"/>
  <c r="T17" i="1"/>
  <c r="T4" i="1"/>
  <c r="T352" i="1"/>
  <c r="T328" i="1"/>
  <c r="T303" i="1"/>
  <c r="T281" i="1"/>
  <c r="T256" i="1"/>
  <c r="T233" i="1"/>
  <c r="T207" i="1"/>
  <c r="T184" i="1"/>
  <c r="T160" i="1"/>
  <c r="T126" i="1"/>
  <c r="T112" i="1"/>
  <c r="T92" i="1"/>
  <c r="T64" i="1"/>
  <c r="T47" i="1"/>
  <c r="T18" i="1"/>
  <c r="T339" i="1"/>
  <c r="T316" i="1"/>
  <c r="T291" i="1"/>
  <c r="T267" i="1"/>
  <c r="T243" i="1"/>
  <c r="T220" i="1"/>
  <c r="T193" i="1"/>
  <c r="T175" i="1"/>
  <c r="T148" i="1"/>
  <c r="T136" i="1"/>
  <c r="T100" i="1"/>
  <c r="T76" i="1"/>
  <c r="T52" i="1"/>
  <c r="T29" i="1"/>
  <c r="T5" i="1"/>
  <c r="T342" i="1"/>
  <c r="T318" i="1"/>
  <c r="T306" i="1"/>
  <c r="T282" i="1"/>
  <c r="T255" i="1"/>
  <c r="T235" i="1"/>
  <c r="T209" i="1"/>
  <c r="T204" i="1"/>
  <c r="T172" i="1"/>
  <c r="T150" i="1"/>
  <c r="T123" i="1"/>
  <c r="T116" i="1"/>
  <c r="T91" i="1"/>
  <c r="T65" i="1"/>
  <c r="T54" i="1"/>
  <c r="T30" i="1"/>
  <c r="T6" i="1"/>
  <c r="T354" i="1"/>
  <c r="T330" i="1"/>
  <c r="T294" i="1"/>
  <c r="T270" i="1"/>
  <c r="T246" i="1"/>
  <c r="T222" i="1"/>
  <c r="T186" i="1"/>
  <c r="T163" i="1"/>
  <c r="T138" i="1"/>
  <c r="T103" i="1"/>
  <c r="T78" i="1"/>
  <c r="T37" i="1"/>
  <c r="T16" i="1"/>
  <c r="T2" i="1"/>
  <c r="T351" i="1"/>
  <c r="T315" i="1"/>
  <c r="T279" i="1"/>
  <c r="T244" i="1"/>
  <c r="T206" i="1"/>
  <c r="T157" i="1"/>
  <c r="T122" i="1"/>
  <c r="T71" i="1"/>
  <c r="T41" i="1"/>
  <c r="T15" i="1"/>
  <c r="T340" i="1"/>
  <c r="T304" i="1"/>
  <c r="T268" i="1"/>
  <c r="T219" i="1"/>
  <c r="T182" i="1"/>
  <c r="T147" i="1"/>
  <c r="T111" i="1"/>
  <c r="T80" i="1"/>
  <c r="T50" i="1"/>
  <c r="T3" i="1"/>
  <c r="T363" i="1"/>
  <c r="T327" i="1"/>
  <c r="T292" i="1"/>
  <c r="T257" i="1"/>
  <c r="T231" i="1"/>
  <c r="T194" i="1"/>
  <c r="T171" i="1"/>
  <c r="T135" i="1"/>
  <c r="T102" i="1"/>
  <c r="T63" i="1"/>
  <c r="T25" i="1"/>
  <c r="T349" i="1"/>
  <c r="T324" i="1"/>
  <c r="T300" i="1"/>
  <c r="T288" i="1"/>
  <c r="T263" i="1"/>
  <c r="T241" i="1"/>
  <c r="T217" i="1"/>
  <c r="T192" i="1"/>
  <c r="T167" i="1"/>
  <c r="T144" i="1"/>
  <c r="T121" i="1"/>
  <c r="T97" i="1"/>
  <c r="T73" i="1"/>
  <c r="T46" i="1"/>
  <c r="T26" i="1"/>
  <c r="T360" i="1"/>
  <c r="T336" i="1"/>
  <c r="T314" i="1"/>
  <c r="T276" i="1"/>
  <c r="T252" i="1"/>
  <c r="T227" i="1"/>
  <c r="T198" i="1"/>
  <c r="T179" i="1"/>
  <c r="T154" i="1"/>
  <c r="T132" i="1"/>
  <c r="T109" i="1"/>
  <c r="T88" i="1"/>
  <c r="T60" i="1"/>
  <c r="T38" i="1"/>
  <c r="T13" i="1"/>
  <c r="T333" i="1"/>
  <c r="T297" i="1"/>
  <c r="T260" i="1"/>
  <c r="T223" i="1"/>
  <c r="T188" i="1"/>
  <c r="T151" i="1"/>
  <c r="T118" i="1"/>
  <c r="T81" i="1"/>
  <c r="T44" i="1"/>
  <c r="T12" i="1"/>
  <c r="T345" i="1"/>
  <c r="T309" i="1"/>
  <c r="T273" i="1"/>
  <c r="T237" i="1"/>
  <c r="T200" i="1"/>
  <c r="T166" i="1"/>
  <c r="T128" i="1"/>
  <c r="T94" i="1"/>
  <c r="T58" i="1"/>
  <c r="T24" i="1"/>
  <c r="T357" i="1"/>
  <c r="T322" i="1"/>
  <c r="T285" i="1"/>
  <c r="T250" i="1"/>
  <c r="T212" i="1"/>
  <c r="T176" i="1"/>
  <c r="T139" i="1"/>
  <c r="T105" i="1"/>
  <c r="T72" i="1"/>
  <c r="AZ2" i="1"/>
  <c r="AZ20" i="1"/>
  <c r="AZ5" i="1"/>
  <c r="AZ4" i="1"/>
  <c r="AZ14" i="1"/>
  <c r="AZ15" i="1"/>
  <c r="AZ6" i="1"/>
  <c r="AZ3" i="1"/>
  <c r="AZ9" i="1"/>
  <c r="AZ17" i="1"/>
  <c r="AZ12" i="1"/>
  <c r="AZ7" i="1"/>
  <c r="AZ29" i="1"/>
  <c r="AZ10" i="1"/>
  <c r="AZ35" i="1"/>
  <c r="AZ33" i="1"/>
  <c r="AZ13" i="1"/>
  <c r="AZ25" i="1"/>
  <c r="AZ22" i="1"/>
  <c r="AZ28" i="1"/>
  <c r="AZ27" i="1"/>
  <c r="AZ24" i="1"/>
  <c r="AZ11" i="1"/>
  <c r="AZ32" i="1"/>
  <c r="AZ42" i="1"/>
  <c r="AZ38" i="1"/>
  <c r="AZ21" i="1"/>
  <c r="AZ34" i="1"/>
  <c r="AZ18" i="1"/>
  <c r="AZ46" i="1"/>
  <c r="AZ23" i="1"/>
  <c r="AZ30" i="1"/>
  <c r="AZ26" i="1"/>
  <c r="AZ43" i="1"/>
  <c r="AZ58" i="1"/>
  <c r="AZ31" i="1"/>
  <c r="AZ47" i="1"/>
  <c r="AZ69" i="1"/>
  <c r="AZ73" i="1"/>
  <c r="AZ44" i="1"/>
  <c r="AZ62" i="1"/>
  <c r="AZ112" i="1"/>
  <c r="AZ120" i="1"/>
  <c r="AZ68" i="1"/>
  <c r="AZ52" i="1"/>
  <c r="AZ48" i="1"/>
  <c r="AZ45" i="1"/>
  <c r="AZ57" i="1"/>
  <c r="AZ102" i="1"/>
  <c r="AZ41" i="1"/>
  <c r="AZ51" i="1"/>
  <c r="AZ63" i="1"/>
  <c r="AZ93" i="1"/>
  <c r="AZ60" i="1"/>
  <c r="AZ71" i="1"/>
  <c r="AZ95" i="1"/>
  <c r="AZ19" i="1"/>
  <c r="AZ67" i="1"/>
  <c r="AZ53" i="1"/>
  <c r="AZ55" i="1"/>
  <c r="AZ91" i="1"/>
  <c r="AZ97" i="1"/>
  <c r="AZ16" i="1"/>
  <c r="AZ65" i="1"/>
  <c r="AZ89" i="1"/>
  <c r="AZ39" i="1"/>
  <c r="AZ185" i="1"/>
  <c r="AZ64" i="1"/>
  <c r="AZ36" i="1"/>
  <c r="AZ40" i="1"/>
  <c r="AZ92" i="1"/>
  <c r="AZ86" i="1"/>
  <c r="AZ104" i="1"/>
  <c r="AZ129" i="1"/>
  <c r="AZ96" i="1"/>
  <c r="AZ79" i="1"/>
  <c r="AZ87" i="1"/>
  <c r="AZ83" i="1"/>
  <c r="AZ77" i="1"/>
  <c r="AZ133" i="1"/>
  <c r="AZ49" i="1"/>
  <c r="AZ78" i="1"/>
  <c r="AZ76" i="1"/>
  <c r="AZ101" i="1"/>
  <c r="AZ66" i="1"/>
  <c r="AZ90" i="1"/>
  <c r="AZ70" i="1"/>
  <c r="AZ126" i="1"/>
  <c r="AZ109" i="1"/>
  <c r="AZ74" i="1"/>
  <c r="AZ153" i="1"/>
  <c r="AZ105" i="1"/>
  <c r="AZ56" i="1"/>
  <c r="AZ75" i="1"/>
  <c r="AZ145" i="1"/>
  <c r="AZ108" i="1"/>
  <c r="AZ221" i="1"/>
  <c r="AZ103" i="1"/>
  <c r="AZ132" i="1"/>
  <c r="AZ141" i="1"/>
  <c r="AZ99" i="1"/>
  <c r="AZ84" i="1"/>
  <c r="AZ54" i="1"/>
  <c r="AZ88" i="1"/>
  <c r="AZ72" i="1"/>
  <c r="AZ180" i="1"/>
  <c r="AZ147" i="1"/>
  <c r="AZ142" i="1"/>
  <c r="AZ128" i="1"/>
  <c r="AZ173" i="1"/>
  <c r="AZ266" i="1"/>
  <c r="AZ175" i="1"/>
  <c r="AZ59" i="1"/>
  <c r="AZ94" i="1"/>
  <c r="AZ106" i="1"/>
  <c r="AZ121" i="1"/>
  <c r="AZ61" i="1"/>
  <c r="AZ162" i="1"/>
  <c r="AZ253" i="1"/>
  <c r="AZ98" i="1"/>
  <c r="AZ81" i="1"/>
  <c r="AZ155" i="1"/>
  <c r="AZ241" i="1"/>
  <c r="AZ116" i="1"/>
  <c r="AZ122" i="1"/>
  <c r="AZ111" i="1"/>
  <c r="AZ82" i="1"/>
  <c r="AZ179" i="1"/>
  <c r="AZ114" i="1"/>
  <c r="AZ117" i="1"/>
  <c r="AZ140" i="1"/>
  <c r="AZ118" i="1"/>
  <c r="AZ283" i="1"/>
  <c r="AZ131" i="1"/>
  <c r="AZ50" i="1"/>
  <c r="AZ110" i="1"/>
  <c r="AZ163" i="1"/>
  <c r="AZ172" i="1"/>
  <c r="AZ152" i="1"/>
  <c r="AZ125" i="1"/>
  <c r="AZ136" i="1"/>
  <c r="AZ37" i="1"/>
  <c r="AZ192" i="1"/>
  <c r="AZ164" i="1"/>
  <c r="AZ196" i="1"/>
  <c r="AZ119" i="1"/>
  <c r="AZ198" i="1"/>
  <c r="AZ159" i="1"/>
  <c r="AZ137" i="1"/>
  <c r="AZ183" i="1"/>
  <c r="AZ80" i="1"/>
  <c r="AZ157" i="1"/>
  <c r="AZ171" i="1"/>
  <c r="AZ231" i="1"/>
  <c r="AZ203" i="1"/>
  <c r="AZ149" i="1"/>
  <c r="AZ135" i="1"/>
  <c r="AZ124" i="1"/>
  <c r="AZ226" i="1"/>
  <c r="AZ100" i="1"/>
  <c r="AZ224" i="1"/>
  <c r="AZ244" i="1"/>
  <c r="AZ115" i="1"/>
  <c r="AZ144" i="1"/>
  <c r="AZ138" i="1"/>
  <c r="AZ165" i="1"/>
  <c r="AZ218" i="1"/>
  <c r="AZ123" i="1"/>
  <c r="AZ188" i="1"/>
  <c r="AZ134" i="1"/>
  <c r="AZ205" i="1"/>
  <c r="AZ169" i="1"/>
  <c r="AZ230" i="1"/>
  <c r="AZ143" i="1"/>
  <c r="AZ237" i="1"/>
  <c r="AZ199" i="1"/>
  <c r="AZ85" i="1"/>
  <c r="AZ208" i="1"/>
  <c r="AZ212" i="1"/>
  <c r="AZ107" i="1"/>
  <c r="AZ151" i="1"/>
  <c r="AZ181" i="1"/>
  <c r="AZ236" i="1"/>
  <c r="AZ182" i="1"/>
  <c r="AZ252" i="1"/>
  <c r="AZ280" i="1"/>
  <c r="AZ211" i="1"/>
  <c r="AZ193" i="1"/>
  <c r="AZ158" i="1"/>
  <c r="AZ127" i="1"/>
  <c r="AZ168" i="1"/>
  <c r="AZ139" i="1"/>
  <c r="AZ228" i="1"/>
  <c r="AZ167" i="1"/>
  <c r="AZ174" i="1"/>
  <c r="AZ206" i="1"/>
  <c r="AZ197" i="1"/>
  <c r="AZ187" i="1"/>
  <c r="AZ264" i="1"/>
  <c r="AZ210" i="1"/>
  <c r="AZ130" i="1"/>
  <c r="AZ160" i="1"/>
  <c r="AZ204" i="1"/>
  <c r="AZ166" i="1"/>
  <c r="AZ240" i="1"/>
  <c r="AZ233" i="1"/>
  <c r="AZ184" i="1"/>
  <c r="AZ234" i="1"/>
  <c r="AZ207" i="1"/>
  <c r="AZ156" i="1"/>
  <c r="AZ161" i="1"/>
  <c r="AZ254" i="1"/>
  <c r="AZ281" i="1"/>
  <c r="AZ276" i="1"/>
  <c r="AZ296" i="1"/>
  <c r="AZ170" i="1"/>
  <c r="AZ258" i="1"/>
  <c r="AZ176" i="1"/>
  <c r="AZ148" i="1"/>
  <c r="AZ256" i="1"/>
  <c r="AZ248" i="1"/>
  <c r="AZ191" i="1"/>
  <c r="AZ178" i="1"/>
  <c r="AZ202" i="1"/>
  <c r="AZ217" i="1"/>
  <c r="AZ154" i="1"/>
  <c r="AZ195" i="1"/>
  <c r="AZ227" i="1"/>
  <c r="AZ259" i="1"/>
  <c r="AZ278" i="1"/>
  <c r="AZ307" i="1"/>
  <c r="AZ299" i="1"/>
  <c r="AZ216" i="1"/>
  <c r="AZ294" i="1"/>
  <c r="AZ274" i="1"/>
  <c r="AZ255" i="1"/>
  <c r="AZ222" i="1"/>
  <c r="AZ213" i="1"/>
  <c r="AZ235" i="1"/>
  <c r="AZ238" i="1"/>
  <c r="AZ220" i="1"/>
  <c r="AZ284" i="1"/>
  <c r="AZ302" i="1"/>
  <c r="AZ200" i="1"/>
  <c r="AZ150" i="1"/>
  <c r="AZ287" i="1"/>
  <c r="AZ272" i="1"/>
  <c r="AZ186" i="1"/>
  <c r="AZ285" i="1"/>
  <c r="AZ209" i="1"/>
  <c r="AZ275" i="1"/>
  <c r="AZ261" i="1"/>
  <c r="AZ223" i="1"/>
  <c r="AZ177" i="1"/>
  <c r="AZ311" i="1"/>
  <c r="AZ190" i="1"/>
  <c r="AZ250" i="1"/>
  <c r="AZ214" i="1"/>
  <c r="AZ257" i="1"/>
  <c r="AZ262" i="1"/>
  <c r="AZ146" i="1"/>
  <c r="AZ219" i="1"/>
  <c r="AZ320" i="1"/>
  <c r="AZ308" i="1"/>
  <c r="AZ189" i="1"/>
  <c r="AZ249" i="1"/>
  <c r="AZ113" i="1"/>
  <c r="AZ215" i="1"/>
  <c r="AZ349" i="1"/>
  <c r="AZ268" i="1"/>
  <c r="AZ323" i="1"/>
  <c r="AZ329" i="1"/>
  <c r="AZ247" i="1"/>
  <c r="AZ317" i="1"/>
  <c r="AZ304" i="1"/>
  <c r="AZ300" i="1"/>
  <c r="AZ312" i="1"/>
  <c r="AZ263" i="1"/>
  <c r="AZ306" i="1"/>
  <c r="AZ292" i="1"/>
  <c r="AZ225" i="1"/>
  <c r="AZ232" i="1"/>
  <c r="AZ245" i="1"/>
  <c r="AZ201" i="1"/>
  <c r="AZ291" i="1"/>
  <c r="AZ270" i="1"/>
  <c r="AZ331" i="1"/>
  <c r="AZ322" i="1"/>
  <c r="AZ267" i="1"/>
  <c r="AZ243" i="1"/>
  <c r="AZ239" i="1"/>
  <c r="AZ271" i="1"/>
  <c r="AZ326" i="1"/>
  <c r="AZ194" i="1"/>
  <c r="AZ265" i="1"/>
  <c r="AZ286" i="1"/>
  <c r="AZ330" i="1"/>
  <c r="AZ229" i="1"/>
  <c r="AZ288" i="1"/>
  <c r="AZ246" i="1"/>
  <c r="AZ344" i="1"/>
  <c r="AZ251" i="1"/>
  <c r="AZ269" i="1"/>
  <c r="AZ328" i="1"/>
  <c r="AZ324" i="1"/>
  <c r="AZ290" i="1"/>
  <c r="AZ260" i="1"/>
  <c r="AZ305" i="1"/>
  <c r="AZ282" i="1"/>
  <c r="AZ345" i="1"/>
  <c r="AZ316" i="1"/>
  <c r="AZ318" i="1"/>
  <c r="AZ279" i="1"/>
  <c r="AZ309" i="1"/>
  <c r="AZ298" i="1"/>
  <c r="AZ327" i="1"/>
  <c r="AZ289" i="1"/>
  <c r="AZ293" i="1"/>
  <c r="AZ301" i="1"/>
  <c r="AZ295" i="1"/>
  <c r="AZ314" i="1"/>
  <c r="AZ303" i="1"/>
  <c r="AZ242" i="1"/>
  <c r="AZ273" i="1"/>
  <c r="AZ338" i="1"/>
  <c r="AZ277" i="1"/>
  <c r="AZ332" i="1"/>
  <c r="AZ325" i="1"/>
  <c r="AZ319" i="1"/>
  <c r="AZ334" i="1"/>
  <c r="AZ313" i="1"/>
  <c r="AZ340" i="1"/>
  <c r="AZ315" i="1"/>
  <c r="AZ342" i="1"/>
  <c r="AZ337" i="1"/>
  <c r="AZ333" i="1"/>
  <c r="AZ351" i="1"/>
  <c r="AZ346" i="1"/>
  <c r="AZ356" i="1"/>
  <c r="AZ353" i="1"/>
  <c r="AZ336" i="1"/>
  <c r="AZ297" i="1"/>
  <c r="AZ310" i="1"/>
  <c r="AZ335" i="1"/>
  <c r="AZ348" i="1"/>
  <c r="AZ341" i="1"/>
  <c r="AZ321" i="1"/>
  <c r="AZ355" i="1"/>
  <c r="AZ363" i="1"/>
  <c r="AZ339" i="1"/>
  <c r="AZ347" i="1"/>
  <c r="AZ359" i="1"/>
  <c r="AZ354" i="1"/>
  <c r="AZ343" i="1"/>
  <c r="AZ361" i="1"/>
  <c r="AZ352" i="1"/>
  <c r="AZ360" i="1"/>
  <c r="AZ358" i="1"/>
  <c r="AZ357" i="1"/>
  <c r="AZ350" i="1"/>
  <c r="AZ362" i="1"/>
  <c r="AZ8" i="1"/>
  <c r="Y182" i="1" l="1"/>
  <c r="Y99" i="1"/>
  <c r="Y153" i="1"/>
  <c r="Y51" i="1"/>
  <c r="Y231" i="1"/>
  <c r="Y328" i="1"/>
  <c r="Y187" i="1"/>
  <c r="Y251" i="1"/>
  <c r="Y38" i="1"/>
  <c r="Y2" i="1"/>
  <c r="Y141" i="1"/>
  <c r="Y83" i="1"/>
  <c r="Y105" i="1"/>
  <c r="Y166" i="1"/>
  <c r="Y223" i="1"/>
  <c r="Y144" i="1"/>
  <c r="Y139" i="1"/>
  <c r="Y200" i="1"/>
  <c r="Y260" i="1"/>
  <c r="Y227" i="1"/>
  <c r="Y167" i="1"/>
  <c r="Y135" i="1"/>
  <c r="Y147" i="1"/>
  <c r="Y244" i="1"/>
  <c r="Y222" i="1"/>
  <c r="Y123" i="1"/>
  <c r="Y29" i="1"/>
  <c r="Y316" i="1"/>
  <c r="Y256" i="1"/>
  <c r="Y90" i="1"/>
  <c r="Y232" i="1"/>
  <c r="Y214" i="1"/>
  <c r="Y344" i="1"/>
  <c r="Y7" i="1"/>
  <c r="Y152" i="1"/>
  <c r="Y307" i="1"/>
  <c r="Y265" i="1"/>
  <c r="Y137" i="1"/>
  <c r="Y284" i="1"/>
  <c r="Y313" i="1"/>
  <c r="Y350" i="1"/>
  <c r="Y74" i="1"/>
  <c r="Y215" i="1"/>
  <c r="Y359" i="1"/>
  <c r="Y301" i="1"/>
  <c r="Y120" i="1"/>
  <c r="Y339" i="1"/>
  <c r="Y192" i="1"/>
  <c r="Y281" i="1"/>
  <c r="Y295" i="1"/>
  <c r="Y133" i="1"/>
  <c r="Y212" i="1"/>
  <c r="Y273" i="1"/>
  <c r="Y333" i="1"/>
  <c r="Y276" i="1"/>
  <c r="Y217" i="1"/>
  <c r="Y194" i="1"/>
  <c r="Y219" i="1"/>
  <c r="Y315" i="1"/>
  <c r="Y270" i="1"/>
  <c r="Y172" i="1"/>
  <c r="Y76" i="1"/>
  <c r="Y18" i="1"/>
  <c r="Y303" i="1"/>
  <c r="Y113" i="1"/>
  <c r="Y258" i="1"/>
  <c r="Y310" i="1"/>
  <c r="Y164" i="1"/>
  <c r="Y33" i="1"/>
  <c r="Y174" i="1"/>
  <c r="Y343" i="1"/>
  <c r="Y22" i="1"/>
  <c r="Y162" i="1"/>
  <c r="Y308" i="1"/>
  <c r="Y32" i="1"/>
  <c r="Y39" i="1"/>
  <c r="Y96" i="1"/>
  <c r="Y239" i="1"/>
  <c r="Y348" i="1"/>
  <c r="Y183" i="1"/>
  <c r="Y158" i="1"/>
  <c r="Y176" i="1"/>
  <c r="Y150" i="1"/>
  <c r="Y19" i="1"/>
  <c r="Y253" i="1"/>
  <c r="Y268" i="1"/>
  <c r="Y240" i="1"/>
  <c r="Y178" i="1"/>
  <c r="Y181" i="1"/>
  <c r="Y263" i="1"/>
  <c r="Y64" i="1"/>
  <c r="Y53" i="1"/>
  <c r="Y189" i="1"/>
  <c r="Y264" i="1"/>
  <c r="Y216" i="1"/>
  <c r="Y322" i="1"/>
  <c r="Y12" i="1"/>
  <c r="Y60" i="1"/>
  <c r="Y360" i="1"/>
  <c r="Y288" i="1"/>
  <c r="Y292" i="1"/>
  <c r="Y340" i="1"/>
  <c r="Y16" i="1"/>
  <c r="Y354" i="1"/>
  <c r="Y235" i="1"/>
  <c r="Y148" i="1"/>
  <c r="Y92" i="1"/>
  <c r="Y4" i="1"/>
  <c r="Y149" i="1"/>
  <c r="Y293" i="1"/>
  <c r="Y27" i="1"/>
  <c r="Y321" i="1"/>
  <c r="Y70" i="1"/>
  <c r="Y213" i="1"/>
  <c r="Y177" i="1"/>
  <c r="Y55" i="1"/>
  <c r="Y202" i="1"/>
  <c r="Y87" i="1"/>
  <c r="Y190" i="1"/>
  <c r="Y159" i="1"/>
  <c r="Y130" i="1"/>
  <c r="Y275" i="1"/>
  <c r="Y278" i="1"/>
  <c r="Y21" i="1"/>
  <c r="Y229" i="1"/>
  <c r="Y246" i="1"/>
  <c r="Y165" i="1"/>
  <c r="Y309" i="1"/>
  <c r="Y49" i="1"/>
  <c r="Y302" i="1"/>
  <c r="Y257" i="1"/>
  <c r="Y352" i="1"/>
  <c r="Y203" i="1"/>
  <c r="Y332" i="1"/>
  <c r="Y155" i="1"/>
  <c r="Y196" i="1"/>
  <c r="Y357" i="1"/>
  <c r="Y88" i="1"/>
  <c r="Y300" i="1"/>
  <c r="Y327" i="1"/>
  <c r="Y15" i="1"/>
  <c r="Y37" i="1"/>
  <c r="Y6" i="1"/>
  <c r="Y255" i="1"/>
  <c r="Y175" i="1"/>
  <c r="Y112" i="1"/>
  <c r="Y17" i="1"/>
  <c r="Y161" i="1"/>
  <c r="Y305" i="1"/>
  <c r="Y134" i="1"/>
  <c r="Y266" i="1"/>
  <c r="Y79" i="1"/>
  <c r="Y224" i="1"/>
  <c r="Y226" i="1"/>
  <c r="Y67" i="1"/>
  <c r="Y211" i="1"/>
  <c r="Y142" i="1"/>
  <c r="Y249" i="1"/>
  <c r="Y290" i="1"/>
  <c r="Y143" i="1"/>
  <c r="Y287" i="1"/>
  <c r="Y107" i="1"/>
  <c r="Y36" i="1"/>
  <c r="Y312" i="1"/>
  <c r="Y237" i="1"/>
  <c r="Y52" i="1"/>
  <c r="Y9" i="1"/>
  <c r="Y228" i="1"/>
  <c r="Y13" i="1"/>
  <c r="Y204" i="1"/>
  <c r="Y346" i="1"/>
  <c r="Y106" i="1"/>
  <c r="Y289" i="1"/>
  <c r="Y43" i="1"/>
  <c r="Y131" i="1"/>
  <c r="Y119" i="1"/>
  <c r="Y8" i="1"/>
  <c r="Y44" i="1"/>
  <c r="Y26" i="1"/>
  <c r="Y24" i="1"/>
  <c r="Y81" i="1"/>
  <c r="Y109" i="1"/>
  <c r="Y46" i="1"/>
  <c r="Y324" i="1"/>
  <c r="Y363" i="1"/>
  <c r="Y41" i="1"/>
  <c r="Y78" i="1"/>
  <c r="Y30" i="1"/>
  <c r="Y282" i="1"/>
  <c r="Y193" i="1"/>
  <c r="Y126" i="1"/>
  <c r="Y31" i="1"/>
  <c r="Y173" i="1"/>
  <c r="Y317" i="1"/>
  <c r="Y254" i="1"/>
  <c r="Y361" i="1"/>
  <c r="Y89" i="1"/>
  <c r="Y234" i="1"/>
  <c r="Y298" i="1"/>
  <c r="Y85" i="1"/>
  <c r="Y225" i="1"/>
  <c r="Y201" i="1"/>
  <c r="Y334" i="1"/>
  <c r="Y14" i="1"/>
  <c r="Y156" i="1"/>
  <c r="Y299" i="1"/>
  <c r="Y146" i="1"/>
  <c r="Y45" i="1"/>
  <c r="Y84" i="1"/>
  <c r="Y279" i="1"/>
  <c r="Y56" i="1"/>
  <c r="Y86" i="1"/>
  <c r="Y294" i="1"/>
  <c r="Y271" i="1"/>
  <c r="Y28" i="1"/>
  <c r="Y62" i="1"/>
  <c r="Y136" i="1"/>
  <c r="Y103" i="1"/>
  <c r="Y54" i="1"/>
  <c r="Y306" i="1"/>
  <c r="Y220" i="1"/>
  <c r="Y160" i="1"/>
  <c r="Y40" i="1"/>
  <c r="Y185" i="1"/>
  <c r="Y329" i="1"/>
  <c r="Y362" i="1"/>
  <c r="Y98" i="1"/>
  <c r="Y101" i="1"/>
  <c r="Y248" i="1"/>
  <c r="Y358" i="1"/>
  <c r="Y93" i="1"/>
  <c r="Y236" i="1"/>
  <c r="Y286" i="1"/>
  <c r="Y325" i="1"/>
  <c r="Y23" i="1"/>
  <c r="Y168" i="1"/>
  <c r="Y311" i="1"/>
  <c r="Y169" i="1"/>
  <c r="Y61" i="1"/>
  <c r="Y124" i="1"/>
  <c r="Y297" i="1"/>
  <c r="Y245" i="1"/>
  <c r="Y20" i="1"/>
  <c r="Y241" i="1"/>
  <c r="Y47" i="1"/>
  <c r="Y319" i="1"/>
  <c r="Y285" i="1"/>
  <c r="Y304" i="1"/>
  <c r="Y280" i="1"/>
  <c r="Y118" i="1"/>
  <c r="Y73" i="1"/>
  <c r="Y3" i="1"/>
  <c r="Y94" i="1"/>
  <c r="Y154" i="1"/>
  <c r="Y97" i="1"/>
  <c r="Y25" i="1"/>
  <c r="Y50" i="1"/>
  <c r="Y122" i="1"/>
  <c r="Y138" i="1"/>
  <c r="Y65" i="1"/>
  <c r="Y318" i="1"/>
  <c r="Y243" i="1"/>
  <c r="Y184" i="1"/>
  <c r="Y57" i="1"/>
  <c r="Y197" i="1"/>
  <c r="Y341" i="1"/>
  <c r="Y296" i="1"/>
  <c r="Y114" i="1"/>
  <c r="Y110" i="1"/>
  <c r="Y259" i="1"/>
  <c r="Y337" i="1"/>
  <c r="Y104" i="1"/>
  <c r="Y247" i="1"/>
  <c r="Y277" i="1"/>
  <c r="Y42" i="1"/>
  <c r="Y35" i="1"/>
  <c r="Y180" i="1"/>
  <c r="Y323" i="1"/>
  <c r="Y195" i="1"/>
  <c r="Y66" i="1"/>
  <c r="Y230" i="1"/>
  <c r="Y252" i="1"/>
  <c r="Y262" i="1"/>
  <c r="Y10" i="1"/>
  <c r="Y250" i="1"/>
  <c r="Y351" i="1"/>
  <c r="Y129" i="1"/>
  <c r="Y356" i="1"/>
  <c r="Y108" i="1"/>
  <c r="Y336" i="1"/>
  <c r="Y209" i="1"/>
  <c r="Y274" i="1"/>
  <c r="Y58" i="1"/>
  <c r="Y132" i="1"/>
  <c r="Y349" i="1"/>
  <c r="Y71" i="1"/>
  <c r="Y151" i="1"/>
  <c r="Y72" i="1"/>
  <c r="Y128" i="1"/>
  <c r="Y188" i="1"/>
  <c r="Y179" i="1"/>
  <c r="Y121" i="1"/>
  <c r="Y63" i="1"/>
  <c r="Y80" i="1"/>
  <c r="Y157" i="1"/>
  <c r="Y163" i="1"/>
  <c r="Y91" i="1"/>
  <c r="Y342" i="1"/>
  <c r="Y267" i="1"/>
  <c r="Y207" i="1"/>
  <c r="Y68" i="1"/>
  <c r="Y210" i="1"/>
  <c r="Y353" i="1"/>
  <c r="Y331" i="1"/>
  <c r="Y218" i="1"/>
  <c r="Y125" i="1"/>
  <c r="Y269" i="1"/>
  <c r="Y11" i="1"/>
  <c r="Y117" i="1"/>
  <c r="Y261" i="1"/>
  <c r="Y75" i="1"/>
  <c r="Y145" i="1"/>
  <c r="Y48" i="1"/>
  <c r="Y191" i="1"/>
  <c r="Y335" i="1"/>
  <c r="Y205" i="1"/>
  <c r="Y82" i="1"/>
  <c r="Y338" i="1"/>
  <c r="Y171" i="1"/>
  <c r="Y320" i="1"/>
  <c r="Y314" i="1"/>
  <c r="Y100" i="1"/>
  <c r="Y115" i="1"/>
  <c r="Y345" i="1"/>
  <c r="Y330" i="1"/>
  <c r="Y198" i="1"/>
  <c r="Y102" i="1"/>
  <c r="Y111" i="1"/>
  <c r="Y206" i="1"/>
  <c r="Y186" i="1"/>
  <c r="Y116" i="1"/>
  <c r="Y5" i="1"/>
  <c r="Y291" i="1"/>
  <c r="Y233" i="1"/>
  <c r="Y77" i="1"/>
  <c r="Y221" i="1"/>
  <c r="Y69" i="1"/>
  <c r="Y355" i="1"/>
  <c r="Y326" i="1"/>
  <c r="Y140" i="1"/>
  <c r="Y283" i="1"/>
  <c r="Y170" i="1"/>
  <c r="Y127" i="1"/>
  <c r="Y272" i="1"/>
  <c r="Y208" i="1"/>
  <c r="Y242" i="1"/>
  <c r="Y59" i="1"/>
  <c r="Y199" i="1"/>
  <c r="Y347" i="1"/>
  <c r="Y238" i="1"/>
  <c r="Y95" i="1"/>
  <c r="Y34" i="1"/>
  <c r="V334" i="1"/>
  <c r="V181" i="1"/>
  <c r="V135" i="1"/>
  <c r="V345" i="1"/>
  <c r="V278" i="1"/>
  <c r="V262" i="1"/>
  <c r="V89" i="1"/>
  <c r="V73" i="1"/>
  <c r="V230" i="1"/>
  <c r="V153" i="1"/>
  <c r="V164" i="1"/>
  <c r="V190" i="1"/>
  <c r="V256" i="1"/>
  <c r="V272" i="1"/>
  <c r="V189" i="1"/>
  <c r="V341" i="1"/>
  <c r="V145" i="1"/>
  <c r="V125" i="1"/>
  <c r="V65" i="1"/>
  <c r="V293" i="1"/>
  <c r="V336" i="1"/>
  <c r="V283" i="1"/>
  <c r="V225" i="1"/>
  <c r="V347" i="1"/>
  <c r="V254" i="1"/>
  <c r="V239" i="1"/>
  <c r="V170" i="1"/>
  <c r="V266" i="1"/>
  <c r="V306" i="1"/>
  <c r="V320" i="1"/>
  <c r="V328" i="1"/>
  <c r="V138" i="1"/>
  <c r="V219" i="1"/>
  <c r="V74" i="1"/>
  <c r="V36" i="1"/>
  <c r="V111" i="1"/>
  <c r="V359" i="1"/>
  <c r="V316" i="1"/>
  <c r="V182" i="1"/>
  <c r="V221" i="1"/>
  <c r="V273" i="1"/>
  <c r="V303" i="1"/>
  <c r="V356" i="1"/>
  <c r="V202" i="1"/>
  <c r="V143" i="1"/>
  <c r="V205" i="1"/>
  <c r="V68" i="1"/>
  <c r="V212" i="1"/>
  <c r="V318" i="1"/>
  <c r="V96" i="1"/>
  <c r="V343" i="1"/>
  <c r="V43" i="1"/>
  <c r="V107" i="1"/>
  <c r="V118" i="1"/>
  <c r="V79" i="1"/>
  <c r="V112" i="1"/>
  <c r="V87" i="1"/>
  <c r="V8" i="1"/>
  <c r="V286" i="1"/>
  <c r="V313" i="1"/>
  <c r="V228" i="1"/>
  <c r="V363" i="1"/>
  <c r="V340" i="1"/>
  <c r="V279" i="1"/>
  <c r="V314" i="1"/>
  <c r="V98" i="1"/>
  <c r="V155" i="1"/>
  <c r="V196" i="1"/>
  <c r="V116" i="1"/>
  <c r="V191" i="1"/>
  <c r="V33" i="1"/>
  <c r="V171" i="1"/>
  <c r="V24" i="1"/>
  <c r="V62" i="1"/>
  <c r="V85" i="1"/>
  <c r="V22" i="1"/>
  <c r="V19" i="1"/>
  <c r="V250" i="1"/>
  <c r="V81" i="1"/>
  <c r="V15" i="1"/>
  <c r="V299" i="1"/>
  <c r="V204" i="1"/>
  <c r="V159" i="1"/>
  <c r="V289" i="1"/>
  <c r="V224" i="1"/>
  <c r="V323" i="1"/>
  <c r="V109" i="1"/>
  <c r="V335" i="1"/>
  <c r="V121" i="1"/>
  <c r="V134" i="1"/>
  <c r="V31" i="1"/>
  <c r="V193" i="1"/>
  <c r="V195" i="1"/>
  <c r="V252" i="1"/>
  <c r="V349" i="1"/>
  <c r="V304" i="1"/>
  <c r="V357" i="1"/>
  <c r="V222" i="1"/>
  <c r="V281" i="1"/>
  <c r="V287" i="1"/>
  <c r="V267" i="1"/>
  <c r="V321" i="1"/>
  <c r="V218" i="1"/>
  <c r="V338" i="1"/>
  <c r="V210" i="1"/>
  <c r="V147" i="1"/>
  <c r="V126" i="1"/>
  <c r="V34" i="1"/>
  <c r="V149" i="1"/>
  <c r="V40" i="1"/>
  <c r="V260" i="1"/>
  <c r="V45" i="1"/>
  <c r="V97" i="1"/>
  <c r="V2" i="1"/>
  <c r="V58" i="1"/>
  <c r="V339" i="1"/>
  <c r="V75" i="1"/>
  <c r="V194" i="1"/>
  <c r="V101" i="1"/>
  <c r="V120" i="1"/>
  <c r="V57" i="1"/>
  <c r="V4" i="1"/>
  <c r="V39" i="1"/>
  <c r="V46" i="1"/>
  <c r="V270" i="1"/>
  <c r="V257" i="1"/>
  <c r="V173" i="1"/>
  <c r="V172" i="1"/>
  <c r="V140" i="1"/>
  <c r="V197" i="1"/>
  <c r="V133" i="1"/>
  <c r="V310" i="1"/>
  <c r="V35" i="1"/>
  <c r="V223" i="1"/>
  <c r="V144" i="1"/>
  <c r="V337" i="1"/>
  <c r="V150" i="1"/>
  <c r="V103" i="1"/>
  <c r="V84" i="1"/>
  <c r="V12" i="1"/>
  <c r="V47" i="1"/>
  <c r="V94" i="1"/>
  <c r="V17" i="1"/>
  <c r="V192" i="1"/>
  <c r="V9" i="1"/>
  <c r="V211" i="1"/>
  <c r="V216" i="1"/>
  <c r="V235" i="1"/>
  <c r="V146" i="1"/>
  <c r="V127" i="1"/>
  <c r="V42" i="1"/>
  <c r="V137" i="1"/>
  <c r="V186" i="1"/>
  <c r="V263" i="1"/>
  <c r="V290" i="1"/>
  <c r="V167" i="1"/>
  <c r="V200" i="1"/>
  <c r="V18" i="1"/>
  <c r="V269" i="1"/>
  <c r="V80" i="1"/>
  <c r="V38" i="1"/>
  <c r="V301" i="1"/>
  <c r="V291" i="1"/>
  <c r="V21" i="1"/>
  <c r="V54" i="1"/>
  <c r="V30" i="1"/>
  <c r="V93" i="1"/>
  <c r="V162" i="1"/>
  <c r="V41" i="1"/>
  <c r="V32" i="1"/>
  <c r="V11" i="1"/>
  <c r="V114" i="1"/>
  <c r="V242" i="1"/>
  <c r="V233" i="1"/>
  <c r="V311" i="1"/>
  <c r="V282" i="1"/>
  <c r="V261" i="1"/>
  <c r="V217" i="1"/>
  <c r="V305" i="1"/>
  <c r="V275" i="1"/>
  <c r="V362" i="1"/>
  <c r="V139" i="1"/>
  <c r="V258" i="1"/>
  <c r="V268" i="1"/>
  <c r="V271" i="1"/>
  <c r="V20" i="1"/>
  <c r="V156" i="1"/>
  <c r="V124" i="1"/>
  <c r="V152" i="1"/>
  <c r="V180" i="1"/>
  <c r="V76" i="1"/>
  <c r="V141" i="1"/>
  <c r="V312" i="1"/>
  <c r="V176" i="1"/>
  <c r="V207" i="1"/>
  <c r="V136" i="1"/>
  <c r="V169" i="1"/>
  <c r="V61" i="1"/>
  <c r="V95" i="1"/>
  <c r="V86" i="1"/>
  <c r="V238" i="1"/>
  <c r="V245" i="1"/>
  <c r="V77" i="1"/>
  <c r="V104" i="1"/>
  <c r="V110" i="1"/>
  <c r="V7" i="1"/>
  <c r="V201" i="1"/>
  <c r="V52" i="1"/>
  <c r="V308" i="1"/>
  <c r="V298" i="1"/>
  <c r="V188" i="1"/>
  <c r="V247" i="1"/>
  <c r="V241" i="1"/>
  <c r="V234" i="1"/>
  <c r="V264" i="1"/>
  <c r="V215" i="1"/>
  <c r="V350" i="1"/>
  <c r="V346" i="1"/>
  <c r="V199" i="1"/>
  <c r="V280" i="1"/>
  <c r="V322" i="1"/>
  <c r="V132" i="1"/>
  <c r="V259" i="1"/>
  <c r="V203" i="1"/>
  <c r="V165" i="1"/>
  <c r="V115" i="1"/>
  <c r="V174" i="1"/>
  <c r="V130" i="1"/>
  <c r="V100" i="1"/>
  <c r="V249" i="1"/>
  <c r="V226" i="1"/>
  <c r="V327" i="1"/>
  <c r="V161" i="1"/>
  <c r="V88" i="1"/>
  <c r="V187" i="1"/>
  <c r="V119" i="1"/>
  <c r="V198" i="1"/>
  <c r="V51" i="1"/>
  <c r="V163" i="1"/>
  <c r="V44" i="1"/>
  <c r="V158" i="1"/>
  <c r="V358" i="1"/>
  <c r="V59" i="1"/>
  <c r="V128" i="1"/>
  <c r="V342" i="1"/>
  <c r="V361" i="1"/>
  <c r="V166" i="1"/>
  <c r="V206" i="1"/>
  <c r="V325" i="1"/>
  <c r="V360" i="1"/>
  <c r="V175" i="1"/>
  <c r="V253" i="1"/>
  <c r="V148" i="1"/>
  <c r="V157" i="1"/>
  <c r="V296" i="1"/>
  <c r="V168" i="1"/>
  <c r="V123" i="1"/>
  <c r="V277" i="1"/>
  <c r="V184" i="1"/>
  <c r="V231" i="1"/>
  <c r="V315" i="1"/>
  <c r="V332" i="1"/>
  <c r="V329" i="1"/>
  <c r="V185" i="1"/>
  <c r="V229" i="1"/>
  <c r="V23" i="1"/>
  <c r="V92" i="1"/>
  <c r="V91" i="1"/>
  <c r="V240" i="1"/>
  <c r="V64" i="1"/>
  <c r="V255" i="1"/>
  <c r="V309" i="1"/>
  <c r="V251" i="1"/>
  <c r="V108" i="1"/>
  <c r="V214" i="1"/>
  <c r="V50" i="1"/>
  <c r="V276" i="1"/>
  <c r="V14" i="1"/>
  <c r="V3" i="1"/>
  <c r="V60" i="1"/>
  <c r="V37" i="1"/>
  <c r="V177" i="1"/>
  <c r="V353" i="1"/>
  <c r="V331" i="1"/>
  <c r="V292" i="1"/>
  <c r="V300" i="1"/>
  <c r="V160" i="1"/>
  <c r="V352" i="1"/>
  <c r="V248" i="1"/>
  <c r="V319" i="1"/>
  <c r="V355" i="1"/>
  <c r="V48" i="1"/>
  <c r="V208" i="1"/>
  <c r="V117" i="1"/>
  <c r="V324" i="1"/>
  <c r="V326" i="1"/>
  <c r="V102" i="1"/>
  <c r="V67" i="1"/>
  <c r="V106" i="1"/>
  <c r="V232" i="1"/>
  <c r="V72" i="1"/>
  <c r="V244" i="1"/>
  <c r="V129" i="1"/>
  <c r="V122" i="1"/>
  <c r="V131" i="1"/>
  <c r="V6" i="1"/>
  <c r="V13" i="1"/>
  <c r="V63" i="1"/>
  <c r="V29" i="1"/>
  <c r="V25" i="1"/>
  <c r="V265" i="1"/>
  <c r="V82" i="1"/>
  <c r="V5" i="1"/>
  <c r="V295" i="1"/>
  <c r="V27" i="1"/>
  <c r="V53" i="1"/>
  <c r="V178" i="1"/>
  <c r="V354" i="1"/>
  <c r="V333" i="1"/>
  <c r="V236" i="1"/>
  <c r="V288" i="1"/>
  <c r="V294" i="1"/>
  <c r="V113" i="1"/>
  <c r="V105" i="1"/>
  <c r="V70" i="1"/>
  <c r="V49" i="1"/>
  <c r="V78" i="1"/>
  <c r="V344" i="1"/>
  <c r="V183" i="1"/>
  <c r="V66" i="1"/>
  <c r="V154" i="1"/>
  <c r="V179" i="1"/>
  <c r="V10" i="1"/>
  <c r="V26" i="1"/>
  <c r="V285" i="1"/>
  <c r="V142" i="1"/>
  <c r="V16" i="1"/>
  <c r="V302" i="1"/>
  <c r="V99" i="1"/>
  <c r="V209" i="1"/>
  <c r="V246" i="1"/>
  <c r="V213" i="1"/>
  <c r="V348" i="1"/>
  <c r="V330" i="1"/>
  <c r="V317" i="1"/>
  <c r="V297" i="1"/>
  <c r="V274" i="1"/>
  <c r="V307" i="1"/>
  <c r="V83" i="1"/>
  <c r="V220" i="1"/>
  <c r="V237" i="1"/>
  <c r="V351" i="1"/>
  <c r="V227" i="1"/>
  <c r="V69" i="1"/>
  <c r="V71" i="1"/>
  <c r="V55" i="1"/>
  <c r="V284" i="1"/>
  <c r="V28" i="1"/>
  <c r="V243" i="1"/>
  <c r="V151" i="1"/>
  <c r="V56" i="1"/>
  <c r="V90" i="1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" i="3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C321" i="1"/>
  <c r="AO321" i="1"/>
  <c r="AS321" i="1" s="1"/>
  <c r="AW321" i="1" s="1"/>
  <c r="AC144" i="1"/>
  <c r="AO144" i="1"/>
  <c r="AS144" i="1" s="1"/>
  <c r="AW144" i="1" s="1"/>
  <c r="AC320" i="1"/>
  <c r="AO320" i="1"/>
  <c r="AS320" i="1" s="1"/>
  <c r="AW320" i="1" s="1"/>
  <c r="AC156" i="1"/>
  <c r="AO156" i="1"/>
  <c r="AS156" i="1" s="1"/>
  <c r="AW156" i="1" s="1"/>
  <c r="AC23" i="1"/>
  <c r="AO23" i="1"/>
  <c r="AS23" i="1" s="1"/>
  <c r="AW23" i="1" s="1"/>
  <c r="AC222" i="1"/>
  <c r="AO222" i="1"/>
  <c r="AS222" i="1" s="1"/>
  <c r="AW222" i="1" s="1"/>
  <c r="AC129" i="1"/>
  <c r="AO129" i="1"/>
  <c r="AS129" i="1" s="1"/>
  <c r="AW129" i="1" s="1"/>
  <c r="AC155" i="1"/>
  <c r="AO155" i="1"/>
  <c r="AS155" i="1" s="1"/>
  <c r="AW155" i="1" s="1"/>
  <c r="AC59" i="1"/>
  <c r="AO59" i="1"/>
  <c r="AS59" i="1" s="1"/>
  <c r="AW59" i="1" s="1"/>
  <c r="AC83" i="1"/>
  <c r="AO83" i="1"/>
  <c r="AS83" i="1" s="1"/>
  <c r="AW83" i="1" s="1"/>
  <c r="AC131" i="1"/>
  <c r="AO131" i="1"/>
  <c r="AS131" i="1" s="1"/>
  <c r="AW131" i="1" s="1"/>
  <c r="A2" i="4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O48" i="1"/>
  <c r="AS48" i="1" s="1"/>
  <c r="AW48" i="1" s="1"/>
  <c r="AO349" i="1"/>
  <c r="AS349" i="1" s="1"/>
  <c r="AW349" i="1" s="1"/>
  <c r="AO319" i="1"/>
  <c r="AS319" i="1" s="1"/>
  <c r="AW319" i="1" s="1"/>
  <c r="AO193" i="1"/>
  <c r="AS193" i="1" s="1"/>
  <c r="AW193" i="1" s="1"/>
  <c r="AO290" i="1"/>
  <c r="AS290" i="1" s="1"/>
  <c r="AW290" i="1" s="1"/>
  <c r="AO170" i="1"/>
  <c r="AS170" i="1" s="1"/>
  <c r="AW170" i="1" s="1"/>
  <c r="AO157" i="1"/>
  <c r="AS157" i="1" s="1"/>
  <c r="AW157" i="1" s="1"/>
  <c r="AO339" i="1"/>
  <c r="AS339" i="1" s="1"/>
  <c r="AW339" i="1" s="1"/>
  <c r="AO133" i="1"/>
  <c r="AS133" i="1" s="1"/>
  <c r="AW133" i="1" s="1"/>
  <c r="AO325" i="1"/>
  <c r="AS325" i="1" s="1"/>
  <c r="AW325" i="1" s="1"/>
  <c r="AO189" i="1"/>
  <c r="AS189" i="1" s="1"/>
  <c r="AW189" i="1" s="1"/>
  <c r="AO69" i="1"/>
  <c r="AS69" i="1" s="1"/>
  <c r="AW69" i="1" s="1"/>
  <c r="AO44" i="1"/>
  <c r="AS44" i="1" s="1"/>
  <c r="AW44" i="1" s="1"/>
  <c r="AO166" i="1"/>
  <c r="AS166" i="1" s="1"/>
  <c r="AW166" i="1" s="1"/>
  <c r="AO215" i="1"/>
  <c r="AS215" i="1" s="1"/>
  <c r="AW215" i="1" s="1"/>
  <c r="AO259" i="1"/>
  <c r="AS259" i="1" s="1"/>
  <c r="AW259" i="1" s="1"/>
  <c r="AO236" i="1"/>
  <c r="AS236" i="1" s="1"/>
  <c r="AW236" i="1" s="1"/>
  <c r="AO162" i="1"/>
  <c r="AS162" i="1" s="1"/>
  <c r="AW162" i="1" s="1"/>
  <c r="AO355" i="1"/>
  <c r="AS355" i="1" s="1"/>
  <c r="AW355" i="1" s="1"/>
  <c r="AO185" i="1"/>
  <c r="AS185" i="1" s="1"/>
  <c r="AW185" i="1" s="1"/>
  <c r="AO12" i="1"/>
  <c r="AS12" i="1" s="1"/>
  <c r="AW12" i="1" s="1"/>
  <c r="AO235" i="1"/>
  <c r="AS235" i="1" s="1"/>
  <c r="AW235" i="1" s="1"/>
  <c r="AO87" i="1"/>
  <c r="AS87" i="1" s="1"/>
  <c r="AW87" i="1" s="1"/>
  <c r="AO347" i="1"/>
  <c r="AS347" i="1" s="1"/>
  <c r="AW347" i="1" s="1"/>
  <c r="AO3" i="1"/>
  <c r="AS3" i="1" s="1"/>
  <c r="AW3" i="1" s="1"/>
  <c r="AO271" i="1"/>
  <c r="AS271" i="1" s="1"/>
  <c r="AW271" i="1" s="1"/>
  <c r="AO289" i="1"/>
  <c r="AS289" i="1" s="1"/>
  <c r="AW289" i="1" s="1"/>
  <c r="AO240" i="1"/>
  <c r="AS240" i="1" s="1"/>
  <c r="AW240" i="1" s="1"/>
  <c r="AO95" i="1"/>
  <c r="AS95" i="1" s="1"/>
  <c r="AW95" i="1" s="1"/>
  <c r="AO120" i="1"/>
  <c r="AS120" i="1" s="1"/>
  <c r="AW120" i="1" s="1"/>
  <c r="AO218" i="1"/>
  <c r="AS218" i="1" s="1"/>
  <c r="AW218" i="1" s="1"/>
  <c r="AO226" i="1"/>
  <c r="AS226" i="1" s="1"/>
  <c r="AW226" i="1" s="1"/>
  <c r="AO177" i="1"/>
  <c r="AS177" i="1" s="1"/>
  <c r="AW177" i="1" s="1"/>
  <c r="AO267" i="1"/>
  <c r="AS267" i="1" s="1"/>
  <c r="AW267" i="1" s="1"/>
  <c r="AO248" i="1"/>
  <c r="AS248" i="1" s="1"/>
  <c r="AW248" i="1" s="1"/>
  <c r="AO230" i="1"/>
  <c r="AS230" i="1" s="1"/>
  <c r="AW230" i="1" s="1"/>
  <c r="AO237" i="1"/>
  <c r="AS237" i="1" s="1"/>
  <c r="AW237" i="1" s="1"/>
  <c r="AO311" i="1"/>
  <c r="AS311" i="1" s="1"/>
  <c r="AW311" i="1" s="1"/>
  <c r="AO68" i="1"/>
  <c r="AS68" i="1" s="1"/>
  <c r="AW68" i="1" s="1"/>
  <c r="AO269" i="1"/>
  <c r="AS269" i="1" s="1"/>
  <c r="AW269" i="1" s="1"/>
  <c r="AO74" i="1"/>
  <c r="AS74" i="1" s="1"/>
  <c r="AW74" i="1" s="1"/>
  <c r="AO198" i="1"/>
  <c r="AS198" i="1" s="1"/>
  <c r="AW198" i="1" s="1"/>
  <c r="AO256" i="1"/>
  <c r="AS256" i="1" s="1"/>
  <c r="AW256" i="1" s="1"/>
  <c r="AO171" i="1"/>
  <c r="AS171" i="1" s="1"/>
  <c r="AW171" i="1" s="1"/>
  <c r="AO350" i="1"/>
  <c r="AS350" i="1" s="1"/>
  <c r="AW350" i="1" s="1"/>
  <c r="AO357" i="1"/>
  <c r="AS357" i="1" s="1"/>
  <c r="AW357" i="1" s="1"/>
  <c r="AO14" i="1"/>
  <c r="AS14" i="1" s="1"/>
  <c r="AW14" i="1" s="1"/>
  <c r="AO39" i="1"/>
  <c r="AS39" i="1" s="1"/>
  <c r="AW39" i="1" s="1"/>
  <c r="AO264" i="1"/>
  <c r="AS264" i="1" s="1"/>
  <c r="AW264" i="1" s="1"/>
  <c r="AO40" i="1"/>
  <c r="AS40" i="1" s="1"/>
  <c r="AW40" i="1" s="1"/>
  <c r="AO11" i="1"/>
  <c r="AS11" i="1" s="1"/>
  <c r="AW11" i="1" s="1"/>
  <c r="AO245" i="1"/>
  <c r="AS245" i="1" s="1"/>
  <c r="AW245" i="1" s="1"/>
  <c r="AO293" i="1"/>
  <c r="AS293" i="1" s="1"/>
  <c r="AW293" i="1" s="1"/>
  <c r="AO307" i="1"/>
  <c r="AS307" i="1" s="1"/>
  <c r="AW307" i="1" s="1"/>
  <c r="AO2" i="1"/>
  <c r="AS2" i="1" s="1"/>
  <c r="AO348" i="1"/>
  <c r="AS348" i="1" s="1"/>
  <c r="AW348" i="1" s="1"/>
  <c r="AO174" i="1"/>
  <c r="AS174" i="1" s="1"/>
  <c r="AW174" i="1" s="1"/>
  <c r="AO229" i="1"/>
  <c r="AS229" i="1" s="1"/>
  <c r="AW229" i="1" s="1"/>
  <c r="AO179" i="1"/>
  <c r="AS179" i="1" s="1"/>
  <c r="AW179" i="1" s="1"/>
  <c r="AO148" i="1"/>
  <c r="AS148" i="1" s="1"/>
  <c r="AW148" i="1" s="1"/>
  <c r="AO246" i="1"/>
  <c r="AS246" i="1" s="1"/>
  <c r="AW246" i="1" s="1"/>
  <c r="AO50" i="1"/>
  <c r="AS50" i="1" s="1"/>
  <c r="AW50" i="1" s="1"/>
  <c r="AO302" i="1"/>
  <c r="AS302" i="1" s="1"/>
  <c r="AW302" i="1" s="1"/>
  <c r="AO317" i="1"/>
  <c r="AS317" i="1" s="1"/>
  <c r="AW317" i="1" s="1"/>
  <c r="AO123" i="1"/>
  <c r="AS123" i="1" s="1"/>
  <c r="AW123" i="1" s="1"/>
  <c r="AO143" i="1"/>
  <c r="AS143" i="1" s="1"/>
  <c r="AW143" i="1" s="1"/>
  <c r="AO159" i="1"/>
  <c r="AS159" i="1" s="1"/>
  <c r="AW159" i="1" s="1"/>
  <c r="AO113" i="1"/>
  <c r="AS113" i="1" s="1"/>
  <c r="AW113" i="1" s="1"/>
  <c r="AO342" i="1"/>
  <c r="AS342" i="1" s="1"/>
  <c r="AW342" i="1" s="1"/>
  <c r="AO80" i="1"/>
  <c r="AS80" i="1" s="1"/>
  <c r="AW80" i="1" s="1"/>
  <c r="AO361" i="1"/>
  <c r="AS361" i="1" s="1"/>
  <c r="AW361" i="1" s="1"/>
  <c r="AO287" i="1"/>
  <c r="AS287" i="1" s="1"/>
  <c r="AW287" i="1" s="1"/>
  <c r="AO60" i="1"/>
  <c r="AS60" i="1" s="1"/>
  <c r="AW60" i="1" s="1"/>
  <c r="AO277" i="1"/>
  <c r="AS277" i="1" s="1"/>
  <c r="AW277" i="1" s="1"/>
  <c r="AO201" i="1"/>
  <c r="AS201" i="1" s="1"/>
  <c r="AW201" i="1" s="1"/>
  <c r="AO308" i="1"/>
  <c r="AS308" i="1" s="1"/>
  <c r="AW308" i="1" s="1"/>
  <c r="AO65" i="1"/>
  <c r="AS65" i="1" s="1"/>
  <c r="AW65" i="1" s="1"/>
  <c r="AO96" i="1"/>
  <c r="AS96" i="1" s="1"/>
  <c r="AW96" i="1" s="1"/>
  <c r="AO81" i="1"/>
  <c r="AS81" i="1" s="1"/>
  <c r="AW81" i="1" s="1"/>
  <c r="AO223" i="1"/>
  <c r="AS223" i="1" s="1"/>
  <c r="AW223" i="1" s="1"/>
  <c r="AO273" i="1"/>
  <c r="AS273" i="1" s="1"/>
  <c r="AW273" i="1" s="1"/>
  <c r="AO233" i="1"/>
  <c r="AS233" i="1" s="1"/>
  <c r="AW233" i="1" s="1"/>
  <c r="AO20" i="1"/>
  <c r="AS20" i="1" s="1"/>
  <c r="AW20" i="1" s="1"/>
  <c r="AO7" i="1"/>
  <c r="AS7" i="1" s="1"/>
  <c r="AW7" i="1" s="1"/>
  <c r="AO220" i="1"/>
  <c r="AS220" i="1" s="1"/>
  <c r="AW220" i="1" s="1"/>
  <c r="AO128" i="1"/>
  <c r="AS128" i="1" s="1"/>
  <c r="AW128" i="1" s="1"/>
  <c r="AO275" i="1"/>
  <c r="AS275" i="1" s="1"/>
  <c r="AW275" i="1" s="1"/>
  <c r="AO298" i="1"/>
  <c r="AS298" i="1" s="1"/>
  <c r="AW298" i="1" s="1"/>
  <c r="AO172" i="1"/>
  <c r="AS172" i="1" s="1"/>
  <c r="AW172" i="1" s="1"/>
  <c r="AO85" i="1"/>
  <c r="AS85" i="1" s="1"/>
  <c r="AW85" i="1" s="1"/>
  <c r="AO6" i="1"/>
  <c r="AS6" i="1" s="1"/>
  <c r="AW6" i="1" s="1"/>
  <c r="AO288" i="1"/>
  <c r="AS288" i="1" s="1"/>
  <c r="AW288" i="1" s="1"/>
  <c r="AO210" i="1"/>
  <c r="AS210" i="1" s="1"/>
  <c r="AW210" i="1" s="1"/>
  <c r="AO29" i="1"/>
  <c r="AS29" i="1" s="1"/>
  <c r="AW29" i="1" s="1"/>
  <c r="AO13" i="1"/>
  <c r="AS13" i="1" s="1"/>
  <c r="AW13" i="1" s="1"/>
  <c r="AO362" i="1"/>
  <c r="AS362" i="1" s="1"/>
  <c r="AW362" i="1" s="1"/>
  <c r="AO258" i="1"/>
  <c r="AS258" i="1" s="1"/>
  <c r="AW258" i="1" s="1"/>
  <c r="AO126" i="1"/>
  <c r="AS126" i="1" s="1"/>
  <c r="AW126" i="1" s="1"/>
  <c r="AO331" i="1"/>
  <c r="AS331" i="1" s="1"/>
  <c r="AW331" i="1" s="1"/>
  <c r="AS31" i="1"/>
  <c r="AW31" i="1" s="1"/>
  <c r="AO274" i="1"/>
  <c r="AS274" i="1" s="1"/>
  <c r="AW274" i="1" s="1"/>
  <c r="AO106" i="1"/>
  <c r="AS106" i="1" s="1"/>
  <c r="AW106" i="1" s="1"/>
  <c r="AO86" i="1"/>
  <c r="AS86" i="1" s="1"/>
  <c r="AW86" i="1" s="1"/>
  <c r="AO270" i="1"/>
  <c r="AS270" i="1" s="1"/>
  <c r="AW270" i="1" s="1"/>
  <c r="AO299" i="1"/>
  <c r="AS299" i="1" s="1"/>
  <c r="AW299" i="1" s="1"/>
  <c r="AO180" i="1"/>
  <c r="AS180" i="1" s="1"/>
  <c r="AW180" i="1" s="1"/>
  <c r="AO332" i="1"/>
  <c r="AS332" i="1" s="1"/>
  <c r="AW332" i="1" s="1"/>
  <c r="AO30" i="1"/>
  <c r="AS30" i="1" s="1"/>
  <c r="AW30" i="1" s="1"/>
  <c r="AO91" i="1"/>
  <c r="AS91" i="1" s="1"/>
  <c r="AW91" i="1" s="1"/>
  <c r="AO252" i="1"/>
  <c r="AS252" i="1" s="1"/>
  <c r="AW252" i="1" s="1"/>
  <c r="AO239" i="1"/>
  <c r="AS239" i="1" s="1"/>
  <c r="AW239" i="1" s="1"/>
  <c r="AO103" i="1"/>
  <c r="AS103" i="1" s="1"/>
  <c r="AW103" i="1" s="1"/>
  <c r="AO228" i="1"/>
  <c r="AS228" i="1" s="1"/>
  <c r="AW228" i="1" s="1"/>
  <c r="AO135" i="1"/>
  <c r="AS135" i="1" s="1"/>
  <c r="AW135" i="1" s="1"/>
  <c r="AO224" i="1"/>
  <c r="AS224" i="1" s="1"/>
  <c r="AW224" i="1" s="1"/>
  <c r="AO356" i="1"/>
  <c r="AS356" i="1" s="1"/>
  <c r="AW356" i="1" s="1"/>
  <c r="AO165" i="1"/>
  <c r="AS165" i="1" s="1"/>
  <c r="AW165" i="1" s="1"/>
  <c r="AO72" i="1"/>
  <c r="AS72" i="1" s="1"/>
  <c r="AW72" i="1" s="1"/>
  <c r="AO66" i="1"/>
  <c r="AS66" i="1" s="1"/>
  <c r="AW66" i="1" s="1"/>
  <c r="AO251" i="1"/>
  <c r="AS251" i="1" s="1"/>
  <c r="AW251" i="1" s="1"/>
  <c r="AO296" i="1"/>
  <c r="AS296" i="1" s="1"/>
  <c r="AW296" i="1" s="1"/>
  <c r="AO363" i="1"/>
  <c r="AS363" i="1" s="1"/>
  <c r="AW363" i="1" s="1"/>
  <c r="AO232" i="1"/>
  <c r="AS232" i="1" s="1"/>
  <c r="AW232" i="1" s="1"/>
  <c r="AO262" i="1"/>
  <c r="AS262" i="1" s="1"/>
  <c r="AW262" i="1" s="1"/>
  <c r="AO292" i="1"/>
  <c r="AS292" i="1" s="1"/>
  <c r="AW292" i="1" s="1"/>
  <c r="AO146" i="1"/>
  <c r="AS146" i="1" s="1"/>
  <c r="AW146" i="1" s="1"/>
  <c r="AO217" i="1"/>
  <c r="AS217" i="1" s="1"/>
  <c r="AW217" i="1" s="1"/>
  <c r="AO276" i="1"/>
  <c r="AS276" i="1" s="1"/>
  <c r="AW276" i="1" s="1"/>
  <c r="AO206" i="1"/>
  <c r="AS206" i="1" s="1"/>
  <c r="AW206" i="1" s="1"/>
  <c r="AO326" i="1"/>
  <c r="AS326" i="1" s="1"/>
  <c r="AW326" i="1" s="1"/>
  <c r="AO328" i="1"/>
  <c r="AS328" i="1" s="1"/>
  <c r="AW328" i="1" s="1"/>
  <c r="AO214" i="1"/>
  <c r="AS214" i="1" s="1"/>
  <c r="AW214" i="1" s="1"/>
  <c r="AO315" i="1"/>
  <c r="AS315" i="1" s="1"/>
  <c r="AW315" i="1" s="1"/>
  <c r="AO108" i="1"/>
  <c r="AS108" i="1" s="1"/>
  <c r="AW108" i="1" s="1"/>
  <c r="AO132" i="1"/>
  <c r="AS132" i="1" s="1"/>
  <c r="AW132" i="1" s="1"/>
  <c r="AO107" i="1"/>
  <c r="AS107" i="1" s="1"/>
  <c r="AW107" i="1" s="1"/>
  <c r="AO88" i="1"/>
  <c r="AS88" i="1" s="1"/>
  <c r="AW88" i="1" s="1"/>
  <c r="AO266" i="1"/>
  <c r="AS266" i="1" s="1"/>
  <c r="AW266" i="1" s="1"/>
  <c r="AO75" i="1"/>
  <c r="AS75" i="1" s="1"/>
  <c r="AW75" i="1" s="1"/>
  <c r="AO92" i="1"/>
  <c r="AS92" i="1" s="1"/>
  <c r="AW92" i="1" s="1"/>
  <c r="AO27" i="1"/>
  <c r="AS27" i="1" s="1"/>
  <c r="AW27" i="1" s="1"/>
  <c r="AO283" i="1"/>
  <c r="AS283" i="1" s="1"/>
  <c r="AW283" i="1" s="1"/>
  <c r="AO354" i="1"/>
  <c r="AS354" i="1" s="1"/>
  <c r="AW354" i="1" s="1"/>
  <c r="AO280" i="1"/>
  <c r="AS280" i="1" s="1"/>
  <c r="AW280" i="1" s="1"/>
  <c r="AO102" i="1"/>
  <c r="AS102" i="1" s="1"/>
  <c r="AW102" i="1" s="1"/>
  <c r="AO303" i="1"/>
  <c r="AS303" i="1" s="1"/>
  <c r="AW303" i="1" s="1"/>
  <c r="AO37" i="1"/>
  <c r="AS37" i="1" s="1"/>
  <c r="AW37" i="1" s="1"/>
  <c r="AO190" i="1"/>
  <c r="AS190" i="1" s="1"/>
  <c r="AW190" i="1" s="1"/>
  <c r="AO330" i="1"/>
  <c r="AS330" i="1" s="1"/>
  <c r="AW330" i="1" s="1"/>
  <c r="AO138" i="1"/>
  <c r="AS138" i="1" s="1"/>
  <c r="AW138" i="1" s="1"/>
  <c r="AO257" i="1"/>
  <c r="AS257" i="1" s="1"/>
  <c r="AW257" i="1" s="1"/>
  <c r="AO145" i="1"/>
  <c r="AS145" i="1" s="1"/>
  <c r="AW145" i="1" s="1"/>
  <c r="AO227" i="1"/>
  <c r="AS227" i="1" s="1"/>
  <c r="AW227" i="1" s="1"/>
  <c r="AO115" i="1"/>
  <c r="AS115" i="1" s="1"/>
  <c r="AW115" i="1" s="1"/>
  <c r="AO175" i="1"/>
  <c r="AS175" i="1" s="1"/>
  <c r="AW175" i="1" s="1"/>
  <c r="AO84" i="1"/>
  <c r="AS84" i="1" s="1"/>
  <c r="AW84" i="1" s="1"/>
  <c r="AO168" i="1"/>
  <c r="AS168" i="1" s="1"/>
  <c r="AW168" i="1" s="1"/>
  <c r="AO167" i="1"/>
  <c r="AS167" i="1" s="1"/>
  <c r="AW167" i="1" s="1"/>
  <c r="AO4" i="1"/>
  <c r="AS4" i="1" s="1"/>
  <c r="AW4" i="1" s="1"/>
  <c r="AO89" i="1"/>
  <c r="AS89" i="1" s="1"/>
  <c r="AW89" i="1" s="1"/>
  <c r="AO77" i="1"/>
  <c r="AS77" i="1" s="1"/>
  <c r="AW77" i="1" s="1"/>
  <c r="AO284" i="1"/>
  <c r="AS284" i="1" s="1"/>
  <c r="AW284" i="1" s="1"/>
  <c r="AO192" i="1"/>
  <c r="AS192" i="1" s="1"/>
  <c r="AW192" i="1" s="1"/>
  <c r="AO25" i="1"/>
  <c r="AS25" i="1" s="1"/>
  <c r="AW25" i="1" s="1"/>
  <c r="AO253" i="1"/>
  <c r="AS253" i="1" s="1"/>
  <c r="AW253" i="1" s="1"/>
  <c r="AO238" i="1"/>
  <c r="AS238" i="1" s="1"/>
  <c r="AW238" i="1" s="1"/>
  <c r="AO329" i="1"/>
  <c r="AS329" i="1" s="1"/>
  <c r="AW329" i="1" s="1"/>
  <c r="AO16" i="1"/>
  <c r="AS16" i="1" s="1"/>
  <c r="AW16" i="1" s="1"/>
  <c r="AO41" i="1"/>
  <c r="AS41" i="1" s="1"/>
  <c r="AW41" i="1" s="1"/>
  <c r="AO225" i="1"/>
  <c r="AS225" i="1" s="1"/>
  <c r="AW225" i="1" s="1"/>
  <c r="AO324" i="1"/>
  <c r="AS324" i="1" s="1"/>
  <c r="AW324" i="1" s="1"/>
  <c r="AO305" i="1"/>
  <c r="AS305" i="1" s="1"/>
  <c r="AW305" i="1" s="1"/>
  <c r="AO111" i="1"/>
  <c r="AS111" i="1" s="1"/>
  <c r="AW111" i="1" s="1"/>
  <c r="AO43" i="1"/>
  <c r="AS43" i="1" s="1"/>
  <c r="AW43" i="1" s="1"/>
  <c r="AO334" i="1"/>
  <c r="AS334" i="1" s="1"/>
  <c r="AW334" i="1" s="1"/>
  <c r="AO34" i="1"/>
  <c r="AS34" i="1" s="1"/>
  <c r="AW34" i="1" s="1"/>
  <c r="AO337" i="1"/>
  <c r="AS337" i="1" s="1"/>
  <c r="AW337" i="1" s="1"/>
  <c r="AO202" i="1"/>
  <c r="AS202" i="1" s="1"/>
  <c r="AW202" i="1" s="1"/>
  <c r="AO93" i="1"/>
  <c r="AS93" i="1" s="1"/>
  <c r="AW93" i="1" s="1"/>
  <c r="AO316" i="1"/>
  <c r="AS316" i="1" s="1"/>
  <c r="AW316" i="1" s="1"/>
  <c r="AO158" i="1"/>
  <c r="AS158" i="1" s="1"/>
  <c r="AW158" i="1" s="1"/>
  <c r="AO122" i="1"/>
  <c r="AS122" i="1" s="1"/>
  <c r="AW122" i="1" s="1"/>
  <c r="AO101" i="1"/>
  <c r="AS101" i="1" s="1"/>
  <c r="AW101" i="1" s="1"/>
  <c r="AO216" i="1"/>
  <c r="AS216" i="1" s="1"/>
  <c r="AW216" i="1" s="1"/>
  <c r="AO197" i="1"/>
  <c r="AS197" i="1" s="1"/>
  <c r="AW197" i="1" s="1"/>
  <c r="AO150" i="1"/>
  <c r="AS150" i="1" s="1"/>
  <c r="AW150" i="1" s="1"/>
  <c r="AO352" i="1"/>
  <c r="AS352" i="1" s="1"/>
  <c r="AW352" i="1" s="1"/>
  <c r="AO173" i="1"/>
  <c r="AS173" i="1" s="1"/>
  <c r="AW173" i="1" s="1"/>
  <c r="AO109" i="1"/>
  <c r="AS109" i="1" s="1"/>
  <c r="AW109" i="1" s="1"/>
  <c r="AO272" i="1"/>
  <c r="AS272" i="1" s="1"/>
  <c r="AW272" i="1" s="1"/>
  <c r="AO221" i="1"/>
  <c r="AS221" i="1" s="1"/>
  <c r="AW221" i="1" s="1"/>
  <c r="AO149" i="1"/>
  <c r="AS149" i="1" s="1"/>
  <c r="AW149" i="1" s="1"/>
  <c r="AO286" i="1"/>
  <c r="AS286" i="1" s="1"/>
  <c r="AW286" i="1" s="1"/>
  <c r="AO265" i="1"/>
  <c r="AS265" i="1" s="1"/>
  <c r="AW265" i="1" s="1"/>
  <c r="AO33" i="1"/>
  <c r="AS33" i="1" s="1"/>
  <c r="AW33" i="1" s="1"/>
  <c r="AO344" i="1"/>
  <c r="AS344" i="1" s="1"/>
  <c r="AW344" i="1" s="1"/>
  <c r="AO188" i="1"/>
  <c r="AS188" i="1" s="1"/>
  <c r="AW188" i="1" s="1"/>
  <c r="AO336" i="1"/>
  <c r="AS336" i="1" s="1"/>
  <c r="AW336" i="1" s="1"/>
  <c r="AO55" i="1"/>
  <c r="AS55" i="1" s="1"/>
  <c r="AW55" i="1" s="1"/>
  <c r="AO17" i="1"/>
  <c r="AS17" i="1" s="1"/>
  <c r="AW17" i="1" s="1"/>
  <c r="AO71" i="1"/>
  <c r="AS71" i="1" s="1"/>
  <c r="AW71" i="1" s="1"/>
  <c r="AO244" i="1"/>
  <c r="AS244" i="1" s="1"/>
  <c r="AW244" i="1" s="1"/>
  <c r="AO32" i="1"/>
  <c r="AS32" i="1" s="1"/>
  <c r="AW32" i="1" s="1"/>
  <c r="AO47" i="1"/>
  <c r="AS47" i="1" s="1"/>
  <c r="AW47" i="1" s="1"/>
  <c r="AO57" i="1"/>
  <c r="AS57" i="1" s="1"/>
  <c r="AW57" i="1" s="1"/>
  <c r="AO176" i="1"/>
  <c r="AS176" i="1" s="1"/>
  <c r="AW176" i="1" s="1"/>
  <c r="AO205" i="1"/>
  <c r="AS205" i="1" s="1"/>
  <c r="AW205" i="1" s="1"/>
  <c r="AO117" i="1"/>
  <c r="AS117" i="1" s="1"/>
  <c r="AW117" i="1" s="1"/>
  <c r="AO90" i="1"/>
  <c r="AS90" i="1" s="1"/>
  <c r="AW90" i="1" s="1"/>
  <c r="AO36" i="1"/>
  <c r="AS36" i="1" s="1"/>
  <c r="AW36" i="1" s="1"/>
  <c r="AO56" i="1"/>
  <c r="AS56" i="1" s="1"/>
  <c r="AW56" i="1" s="1"/>
  <c r="AO152" i="1"/>
  <c r="AS152" i="1" s="1"/>
  <c r="AW152" i="1" s="1"/>
  <c r="AO187" i="1"/>
  <c r="AS187" i="1" s="1"/>
  <c r="AW187" i="1" s="1"/>
  <c r="AO8" i="1"/>
  <c r="AS8" i="1" s="1"/>
  <c r="AW8" i="1" s="1"/>
  <c r="AO191" i="1"/>
  <c r="AS191" i="1" s="1"/>
  <c r="AW191" i="1" s="1"/>
  <c r="AO304" i="1"/>
  <c r="AS304" i="1" s="1"/>
  <c r="AW304" i="1" s="1"/>
  <c r="AO160" i="1"/>
  <c r="AS160" i="1" s="1"/>
  <c r="AW160" i="1" s="1"/>
  <c r="AO294" i="1"/>
  <c r="AS294" i="1" s="1"/>
  <c r="AW294" i="1" s="1"/>
  <c r="AO136" i="1"/>
  <c r="AS136" i="1" s="1"/>
  <c r="AW136" i="1" s="1"/>
  <c r="AO112" i="1"/>
  <c r="AS112" i="1" s="1"/>
  <c r="AW112" i="1" s="1"/>
  <c r="AO140" i="1"/>
  <c r="AS140" i="1" s="1"/>
  <c r="AW140" i="1" s="1"/>
  <c r="AO137" i="1"/>
  <c r="AS137" i="1" s="1"/>
  <c r="AW137" i="1" s="1"/>
  <c r="AO312" i="1"/>
  <c r="AS312" i="1" s="1"/>
  <c r="AW312" i="1" s="1"/>
  <c r="AO10" i="1"/>
  <c r="AS10" i="1" s="1"/>
  <c r="AW10" i="1" s="1"/>
  <c r="AO209" i="1"/>
  <c r="AS209" i="1" s="1"/>
  <c r="AW209" i="1" s="1"/>
  <c r="AO338" i="1"/>
  <c r="AS338" i="1" s="1"/>
  <c r="AW338" i="1" s="1"/>
  <c r="AO35" i="1"/>
  <c r="AS35" i="1" s="1"/>
  <c r="AW35" i="1" s="1"/>
  <c r="AO314" i="1"/>
  <c r="AS314" i="1" s="1"/>
  <c r="AW314" i="1" s="1"/>
  <c r="AO306" i="1"/>
  <c r="AS306" i="1" s="1"/>
  <c r="AW306" i="1" s="1"/>
  <c r="AO54" i="1"/>
  <c r="AS54" i="1" s="1"/>
  <c r="AW54" i="1" s="1"/>
  <c r="AO313" i="1"/>
  <c r="AS313" i="1" s="1"/>
  <c r="AW313" i="1" s="1"/>
  <c r="AO125" i="1"/>
  <c r="AS125" i="1" s="1"/>
  <c r="AW125" i="1" s="1"/>
  <c r="AO250" i="1"/>
  <c r="AS250" i="1" s="1"/>
  <c r="AW250" i="1" s="1"/>
  <c r="AO94" i="1"/>
  <c r="AS94" i="1" s="1"/>
  <c r="AW94" i="1" s="1"/>
  <c r="AO163" i="1"/>
  <c r="AS163" i="1" s="1"/>
  <c r="AW163" i="1" s="1"/>
  <c r="AO169" i="1"/>
  <c r="AS169" i="1" s="1"/>
  <c r="AW169" i="1" s="1"/>
  <c r="AO153" i="1"/>
  <c r="AS153" i="1" s="1"/>
  <c r="AW153" i="1" s="1"/>
  <c r="AO164" i="1"/>
  <c r="AS164" i="1" s="1"/>
  <c r="AW164" i="1" s="1"/>
  <c r="AO323" i="1"/>
  <c r="AS323" i="1" s="1"/>
  <c r="AW323" i="1" s="1"/>
  <c r="AO134" i="1"/>
  <c r="AS134" i="1" s="1"/>
  <c r="AW134" i="1" s="1"/>
  <c r="AO194" i="1"/>
  <c r="AS194" i="1" s="1"/>
  <c r="AW194" i="1" s="1"/>
  <c r="AO22" i="1"/>
  <c r="AS22" i="1" s="1"/>
  <c r="AW22" i="1" s="1"/>
  <c r="AO142" i="1"/>
  <c r="AS142" i="1" s="1"/>
  <c r="AW142" i="1" s="1"/>
  <c r="AO219" i="1"/>
  <c r="AS219" i="1" s="1"/>
  <c r="AW219" i="1" s="1"/>
  <c r="AO147" i="1"/>
  <c r="AS147" i="1" s="1"/>
  <c r="AW147" i="1" s="1"/>
  <c r="AO318" i="1"/>
  <c r="AS318" i="1" s="1"/>
  <c r="AW318" i="1" s="1"/>
  <c r="AO203" i="1"/>
  <c r="AS203" i="1" s="1"/>
  <c r="AW203" i="1" s="1"/>
  <c r="AO105" i="1"/>
  <c r="AS105" i="1" s="1"/>
  <c r="AW105" i="1" s="1"/>
  <c r="AO260" i="1"/>
  <c r="AS260" i="1" s="1"/>
  <c r="AW260" i="1" s="1"/>
  <c r="AO322" i="1"/>
  <c r="AS322" i="1" s="1"/>
  <c r="AW322" i="1" s="1"/>
  <c r="AO97" i="1"/>
  <c r="AS97" i="1" s="1"/>
  <c r="AW97" i="1" s="1"/>
  <c r="AO213" i="1"/>
  <c r="AS213" i="1" s="1"/>
  <c r="AW213" i="1" s="1"/>
  <c r="AO110" i="1"/>
  <c r="AS110" i="1" s="1"/>
  <c r="AW110" i="1" s="1"/>
  <c r="AO204" i="1"/>
  <c r="AS204" i="1" s="1"/>
  <c r="AW204" i="1" s="1"/>
  <c r="AO281" i="1"/>
  <c r="AS281" i="1" s="1"/>
  <c r="AW281" i="1" s="1"/>
  <c r="AO62" i="1"/>
  <c r="AS62" i="1" s="1"/>
  <c r="AW62" i="1" s="1"/>
  <c r="AO45" i="1"/>
  <c r="AS45" i="1" s="1"/>
  <c r="AW45" i="1" s="1"/>
  <c r="AO360" i="1"/>
  <c r="AS360" i="1" s="1"/>
  <c r="AW360" i="1" s="1"/>
  <c r="AO38" i="1"/>
  <c r="AS38" i="1" s="1"/>
  <c r="AW38" i="1" s="1"/>
  <c r="AO18" i="1"/>
  <c r="AS18" i="1" s="1"/>
  <c r="AW18" i="1" s="1"/>
  <c r="AO61" i="1"/>
  <c r="AS61" i="1" s="1"/>
  <c r="AW61" i="1" s="1"/>
  <c r="AO208" i="1"/>
  <c r="AS208" i="1" s="1"/>
  <c r="AW208" i="1" s="1"/>
  <c r="AO98" i="1"/>
  <c r="AS98" i="1" s="1"/>
  <c r="AW98" i="1" s="1"/>
  <c r="AO212" i="1"/>
  <c r="AS212" i="1" s="1"/>
  <c r="AW212" i="1" s="1"/>
  <c r="AO309" i="1"/>
  <c r="AS309" i="1" s="1"/>
  <c r="AW309" i="1" s="1"/>
  <c r="AO291" i="1"/>
  <c r="AS291" i="1" s="1"/>
  <c r="AW291" i="1" s="1"/>
  <c r="AO99" i="1"/>
  <c r="AS99" i="1" s="1"/>
  <c r="AW99" i="1" s="1"/>
  <c r="AO243" i="1"/>
  <c r="AS243" i="1" s="1"/>
  <c r="AW243" i="1" s="1"/>
  <c r="AO181" i="1"/>
  <c r="AS181" i="1" s="1"/>
  <c r="AW181" i="1" s="1"/>
  <c r="AO341" i="1"/>
  <c r="AS341" i="1" s="1"/>
  <c r="AW341" i="1" s="1"/>
  <c r="AO154" i="1"/>
  <c r="AS154" i="1" s="1"/>
  <c r="AW154" i="1" s="1"/>
  <c r="AO76" i="1"/>
  <c r="AS76" i="1" s="1"/>
  <c r="AW76" i="1" s="1"/>
  <c r="AO301" i="1"/>
  <c r="AS301" i="1" s="1"/>
  <c r="AW301" i="1" s="1"/>
  <c r="AO285" i="1"/>
  <c r="AS285" i="1" s="1"/>
  <c r="AW285" i="1" s="1"/>
  <c r="AO24" i="1"/>
  <c r="AS24" i="1" s="1"/>
  <c r="AW24" i="1" s="1"/>
  <c r="AO52" i="1"/>
  <c r="AS52" i="1" s="1"/>
  <c r="AW52" i="1" s="1"/>
  <c r="AO199" i="1"/>
  <c r="AS199" i="1" s="1"/>
  <c r="AW199" i="1" s="1"/>
  <c r="AO297" i="1"/>
  <c r="AS297" i="1" s="1"/>
  <c r="AW297" i="1" s="1"/>
  <c r="AO359" i="1"/>
  <c r="AS359" i="1" s="1"/>
  <c r="AW359" i="1" s="1"/>
  <c r="AO9" i="1"/>
  <c r="AS9" i="1" s="1"/>
  <c r="AW9" i="1" s="1"/>
  <c r="AO345" i="1"/>
  <c r="AS345" i="1" s="1"/>
  <c r="AW345" i="1" s="1"/>
  <c r="AO183" i="1"/>
  <c r="AS183" i="1" s="1"/>
  <c r="AW183" i="1" s="1"/>
  <c r="AO79" i="1"/>
  <c r="AS79" i="1" s="1"/>
  <c r="AW79" i="1" s="1"/>
  <c r="AO63" i="1"/>
  <c r="AS63" i="1" s="1"/>
  <c r="AW63" i="1" s="1"/>
  <c r="AO343" i="1"/>
  <c r="AS343" i="1" s="1"/>
  <c r="AW343" i="1" s="1"/>
  <c r="AO247" i="1"/>
  <c r="AS247" i="1" s="1"/>
  <c r="AW247" i="1" s="1"/>
  <c r="AO234" i="1"/>
  <c r="AS234" i="1" s="1"/>
  <c r="AW234" i="1" s="1"/>
  <c r="AO278" i="1"/>
  <c r="AS278" i="1" s="1"/>
  <c r="AW278" i="1" s="1"/>
  <c r="AO141" i="1"/>
  <c r="AS141" i="1" s="1"/>
  <c r="AW141" i="1" s="1"/>
  <c r="AO116" i="1"/>
  <c r="AS116" i="1" s="1"/>
  <c r="AW116" i="1" s="1"/>
  <c r="AO254" i="1"/>
  <c r="AS254" i="1" s="1"/>
  <c r="AW254" i="1" s="1"/>
  <c r="AO42" i="1"/>
  <c r="AS42" i="1" s="1"/>
  <c r="AW42" i="1" s="1"/>
  <c r="AO196" i="1"/>
  <c r="AS196" i="1" s="1"/>
  <c r="AW196" i="1" s="1"/>
  <c r="AO186" i="1"/>
  <c r="AS186" i="1" s="1"/>
  <c r="AW186" i="1" s="1"/>
  <c r="AO261" i="1"/>
  <c r="AS261" i="1" s="1"/>
  <c r="AW261" i="1" s="1"/>
  <c r="AO295" i="1"/>
  <c r="AS295" i="1" s="1"/>
  <c r="AW295" i="1" s="1"/>
  <c r="AO249" i="1"/>
  <c r="AS249" i="1" s="1"/>
  <c r="AW249" i="1" s="1"/>
  <c r="AO279" i="1"/>
  <c r="AS279" i="1" s="1"/>
  <c r="AW279" i="1" s="1"/>
  <c r="AO161" i="1"/>
  <c r="AS161" i="1" s="1"/>
  <c r="AW161" i="1" s="1"/>
  <c r="AO335" i="1"/>
  <c r="AS335" i="1" s="1"/>
  <c r="AW335" i="1" s="1"/>
  <c r="AO78" i="1"/>
  <c r="AS78" i="1" s="1"/>
  <c r="AW78" i="1" s="1"/>
  <c r="AO241" i="1"/>
  <c r="AS241" i="1" s="1"/>
  <c r="AW241" i="1" s="1"/>
  <c r="AO100" i="1"/>
  <c r="AS100" i="1" s="1"/>
  <c r="AW100" i="1" s="1"/>
  <c r="AO121" i="1"/>
  <c r="AS121" i="1" s="1"/>
  <c r="AW121" i="1" s="1"/>
  <c r="AO58" i="1"/>
  <c r="AS58" i="1" s="1"/>
  <c r="AW58" i="1" s="1"/>
  <c r="AO139" i="1"/>
  <c r="AS139" i="1" s="1"/>
  <c r="AW139" i="1" s="1"/>
  <c r="AO231" i="1"/>
  <c r="AS231" i="1" s="1"/>
  <c r="AW231" i="1" s="1"/>
  <c r="AO114" i="1"/>
  <c r="AS114" i="1" s="1"/>
  <c r="AW114" i="1" s="1"/>
  <c r="AO28" i="1"/>
  <c r="AS28" i="1" s="1"/>
  <c r="AW28" i="1" s="1"/>
  <c r="AO15" i="1"/>
  <c r="AS15" i="1" s="1"/>
  <c r="AW15" i="1" s="1"/>
  <c r="AO53" i="1"/>
  <c r="AS53" i="1" s="1"/>
  <c r="AW53" i="1" s="1"/>
  <c r="AO26" i="1"/>
  <c r="AS26" i="1" s="1"/>
  <c r="AW26" i="1" s="1"/>
  <c r="AO124" i="1"/>
  <c r="AS124" i="1" s="1"/>
  <c r="AW124" i="1" s="1"/>
  <c r="AO282" i="1"/>
  <c r="AS282" i="1" s="1"/>
  <c r="AW282" i="1" s="1"/>
  <c r="AO207" i="1"/>
  <c r="AS207" i="1" s="1"/>
  <c r="AW207" i="1" s="1"/>
  <c r="AO82" i="1"/>
  <c r="AS82" i="1" s="1"/>
  <c r="AW82" i="1" s="1"/>
  <c r="AO46" i="1"/>
  <c r="AS46" i="1" s="1"/>
  <c r="AW46" i="1" s="1"/>
  <c r="AO19" i="1"/>
  <c r="AS19" i="1" s="1"/>
  <c r="AW19" i="1" s="1"/>
  <c r="AO300" i="1"/>
  <c r="AS300" i="1" s="1"/>
  <c r="AW300" i="1" s="1"/>
  <c r="AO118" i="1"/>
  <c r="AS118" i="1" s="1"/>
  <c r="AW118" i="1" s="1"/>
  <c r="AO333" i="1"/>
  <c r="AS333" i="1" s="1"/>
  <c r="AW333" i="1" s="1"/>
  <c r="AO358" i="1"/>
  <c r="AS358" i="1" s="1"/>
  <c r="AW358" i="1" s="1"/>
  <c r="AO51" i="1"/>
  <c r="AS51" i="1" s="1"/>
  <c r="AW51" i="1" s="1"/>
  <c r="AO104" i="1"/>
  <c r="AS104" i="1" s="1"/>
  <c r="AW104" i="1" s="1"/>
  <c r="AO64" i="1"/>
  <c r="AS64" i="1" s="1"/>
  <c r="AW64" i="1" s="1"/>
  <c r="AO255" i="1"/>
  <c r="AS255" i="1" s="1"/>
  <c r="AW255" i="1" s="1"/>
  <c r="AO130" i="1"/>
  <c r="AS130" i="1" s="1"/>
  <c r="AW130" i="1" s="1"/>
  <c r="AO178" i="1"/>
  <c r="AS178" i="1" s="1"/>
  <c r="AW178" i="1" s="1"/>
  <c r="AO200" i="1"/>
  <c r="AS200" i="1" s="1"/>
  <c r="AW200" i="1" s="1"/>
  <c r="AO127" i="1"/>
  <c r="AS127" i="1" s="1"/>
  <c r="AW127" i="1" s="1"/>
  <c r="AO21" i="1"/>
  <c r="AS21" i="1" s="1"/>
  <c r="AW21" i="1" s="1"/>
  <c r="AO353" i="1"/>
  <c r="AS353" i="1" s="1"/>
  <c r="AW353" i="1" s="1"/>
  <c r="AO340" i="1"/>
  <c r="AS340" i="1" s="1"/>
  <c r="AW340" i="1" s="1"/>
  <c r="AO242" i="1"/>
  <c r="AS242" i="1" s="1"/>
  <c r="AW242" i="1" s="1"/>
  <c r="AO351" i="1"/>
  <c r="AS351" i="1" s="1"/>
  <c r="AW351" i="1" s="1"/>
  <c r="AO310" i="1"/>
  <c r="AS310" i="1" s="1"/>
  <c r="AW310" i="1" s="1"/>
  <c r="AO268" i="1"/>
  <c r="AS268" i="1" s="1"/>
  <c r="AW268" i="1" s="1"/>
  <c r="AO195" i="1"/>
  <c r="AS195" i="1" s="1"/>
  <c r="AW195" i="1" s="1"/>
  <c r="AO70" i="1"/>
  <c r="AS70" i="1" s="1"/>
  <c r="AW70" i="1" s="1"/>
  <c r="AO327" i="1"/>
  <c r="AS327" i="1" s="1"/>
  <c r="AW327" i="1" s="1"/>
  <c r="AO151" i="1"/>
  <c r="AS151" i="1" s="1"/>
  <c r="AW151" i="1" s="1"/>
  <c r="AO49" i="1"/>
  <c r="AS49" i="1" s="1"/>
  <c r="AW49" i="1" s="1"/>
  <c r="AO263" i="1"/>
  <c r="AS263" i="1" s="1"/>
  <c r="AW263" i="1" s="1"/>
  <c r="AO211" i="1"/>
  <c r="AS211" i="1" s="1"/>
  <c r="AW211" i="1" s="1"/>
  <c r="AO346" i="1"/>
  <c r="AS346" i="1" s="1"/>
  <c r="AW346" i="1" s="1"/>
  <c r="AO184" i="1"/>
  <c r="AS184" i="1" s="1"/>
  <c r="AW184" i="1" s="1"/>
  <c r="AO67" i="1"/>
  <c r="AS67" i="1" s="1"/>
  <c r="AW67" i="1" s="1"/>
  <c r="AO5" i="1"/>
  <c r="AS5" i="1" s="1"/>
  <c r="AW5" i="1" s="1"/>
  <c r="AO119" i="1"/>
  <c r="AS119" i="1" s="1"/>
  <c r="AW119" i="1" s="1"/>
  <c r="AO182" i="1"/>
  <c r="AS182" i="1" s="1"/>
  <c r="AW182" i="1" s="1"/>
  <c r="AC48" i="1"/>
  <c r="AC349" i="1"/>
  <c r="AC319" i="1"/>
  <c r="AC193" i="1"/>
  <c r="AC290" i="1"/>
  <c r="AC170" i="1"/>
  <c r="AC157" i="1"/>
  <c r="AC339" i="1"/>
  <c r="AC133" i="1"/>
  <c r="AC325" i="1"/>
  <c r="AC189" i="1"/>
  <c r="AC69" i="1"/>
  <c r="AC44" i="1"/>
  <c r="AC166" i="1"/>
  <c r="AC215" i="1"/>
  <c r="AC259" i="1"/>
  <c r="AC236" i="1"/>
  <c r="AC162" i="1"/>
  <c r="AC355" i="1"/>
  <c r="AC185" i="1"/>
  <c r="AC12" i="1"/>
  <c r="AC235" i="1"/>
  <c r="AC87" i="1"/>
  <c r="AC347" i="1"/>
  <c r="AC3" i="1"/>
  <c r="AC271" i="1"/>
  <c r="AC289" i="1"/>
  <c r="AC240" i="1"/>
  <c r="AC95" i="1"/>
  <c r="AC120" i="1"/>
  <c r="AC218" i="1"/>
  <c r="AC226" i="1"/>
  <c r="AC177" i="1"/>
  <c r="AC267" i="1"/>
  <c r="AC248" i="1"/>
  <c r="AC230" i="1"/>
  <c r="AC237" i="1"/>
  <c r="AC311" i="1"/>
  <c r="AC68" i="1"/>
  <c r="AC269" i="1"/>
  <c r="AC74" i="1"/>
  <c r="AC198" i="1"/>
  <c r="AC256" i="1"/>
  <c r="AC171" i="1"/>
  <c r="AC350" i="1"/>
  <c r="AC357" i="1"/>
  <c r="AC14" i="1"/>
  <c r="AC39" i="1"/>
  <c r="AC264" i="1"/>
  <c r="AC40" i="1"/>
  <c r="AC11" i="1"/>
  <c r="AC245" i="1"/>
  <c r="AC293" i="1"/>
  <c r="AC307" i="1"/>
  <c r="AC348" i="1"/>
  <c r="AC174" i="1"/>
  <c r="AC229" i="1"/>
  <c r="AC179" i="1"/>
  <c r="AC148" i="1"/>
  <c r="AC246" i="1"/>
  <c r="AC50" i="1"/>
  <c r="AC302" i="1"/>
  <c r="AC317" i="1"/>
  <c r="AC123" i="1"/>
  <c r="AC143" i="1"/>
  <c r="AC159" i="1"/>
  <c r="AC113" i="1"/>
  <c r="AC342" i="1"/>
  <c r="AC80" i="1"/>
  <c r="AC361" i="1"/>
  <c r="AC287" i="1"/>
  <c r="AC60" i="1"/>
  <c r="AC277" i="1"/>
  <c r="AC201" i="1"/>
  <c r="AC308" i="1"/>
  <c r="AC65" i="1"/>
  <c r="AC96" i="1"/>
  <c r="AC81" i="1"/>
  <c r="AC223" i="1"/>
  <c r="AC273" i="1"/>
  <c r="AC233" i="1"/>
  <c r="AC20" i="1"/>
  <c r="AC7" i="1"/>
  <c r="AC220" i="1"/>
  <c r="AC128" i="1"/>
  <c r="AC275" i="1"/>
  <c r="AC298" i="1"/>
  <c r="AC172" i="1"/>
  <c r="AC85" i="1"/>
  <c r="AC6" i="1"/>
  <c r="AC288" i="1"/>
  <c r="AC210" i="1"/>
  <c r="AC29" i="1"/>
  <c r="AC13" i="1"/>
  <c r="AC362" i="1"/>
  <c r="AC258" i="1"/>
  <c r="AC126" i="1"/>
  <c r="AC331" i="1"/>
  <c r="AC31" i="1"/>
  <c r="AC274" i="1"/>
  <c r="AC106" i="1"/>
  <c r="AC86" i="1"/>
  <c r="AC270" i="1"/>
  <c r="AC299" i="1"/>
  <c r="AC180" i="1"/>
  <c r="AC332" i="1"/>
  <c r="AC30" i="1"/>
  <c r="AC91" i="1"/>
  <c r="AC252" i="1"/>
  <c r="AC239" i="1"/>
  <c r="AC103" i="1"/>
  <c r="AC228" i="1"/>
  <c r="AC135" i="1"/>
  <c r="AC224" i="1"/>
  <c r="AC356" i="1"/>
  <c r="AC165" i="1"/>
  <c r="AC72" i="1"/>
  <c r="AC66" i="1"/>
  <c r="AC251" i="1"/>
  <c r="AC296" i="1"/>
  <c r="AC363" i="1"/>
  <c r="AC232" i="1"/>
  <c r="AC262" i="1"/>
  <c r="AC292" i="1"/>
  <c r="AC146" i="1"/>
  <c r="AC217" i="1"/>
  <c r="AC276" i="1"/>
  <c r="AC206" i="1"/>
  <c r="AC326" i="1"/>
  <c r="AC328" i="1"/>
  <c r="AC214" i="1"/>
  <c r="AC315" i="1"/>
  <c r="AC108" i="1"/>
  <c r="AC132" i="1"/>
  <c r="AC107" i="1"/>
  <c r="AC88" i="1"/>
  <c r="AC266" i="1"/>
  <c r="AC75" i="1"/>
  <c r="AC92" i="1"/>
  <c r="AC27" i="1"/>
  <c r="AC283" i="1"/>
  <c r="AC354" i="1"/>
  <c r="AC280" i="1"/>
  <c r="AC102" i="1"/>
  <c r="AC303" i="1"/>
  <c r="AC37" i="1"/>
  <c r="AC190" i="1"/>
  <c r="AC330" i="1"/>
  <c r="AC138" i="1"/>
  <c r="AC257" i="1"/>
  <c r="AC145" i="1"/>
  <c r="AC227" i="1"/>
  <c r="AC115" i="1"/>
  <c r="AC175" i="1"/>
  <c r="AC84" i="1"/>
  <c r="AC168" i="1"/>
  <c r="AC167" i="1"/>
  <c r="AC4" i="1"/>
  <c r="AC89" i="1"/>
  <c r="AC77" i="1"/>
  <c r="AC284" i="1"/>
  <c r="AC192" i="1"/>
  <c r="AC25" i="1"/>
  <c r="AC253" i="1"/>
  <c r="AC238" i="1"/>
  <c r="AC329" i="1"/>
  <c r="AC16" i="1"/>
  <c r="AC41" i="1"/>
  <c r="AC225" i="1"/>
  <c r="AC324" i="1"/>
  <c r="AC305" i="1"/>
  <c r="AC111" i="1"/>
  <c r="AC43" i="1"/>
  <c r="AC334" i="1"/>
  <c r="AC34" i="1"/>
  <c r="AC337" i="1"/>
  <c r="AC202" i="1"/>
  <c r="AC93" i="1"/>
  <c r="AC316" i="1"/>
  <c r="AC158" i="1"/>
  <c r="AC122" i="1"/>
  <c r="AC101" i="1"/>
  <c r="AC216" i="1"/>
  <c r="AC197" i="1"/>
  <c r="AC150" i="1"/>
  <c r="AC352" i="1"/>
  <c r="AC173" i="1"/>
  <c r="AC109" i="1"/>
  <c r="AC272" i="1"/>
  <c r="AC221" i="1"/>
  <c r="AC149" i="1"/>
  <c r="AC286" i="1"/>
  <c r="AC265" i="1"/>
  <c r="AC33" i="1"/>
  <c r="AC344" i="1"/>
  <c r="AC188" i="1"/>
  <c r="AC336" i="1"/>
  <c r="AC55" i="1"/>
  <c r="AC17" i="1"/>
  <c r="AC71" i="1"/>
  <c r="AC244" i="1"/>
  <c r="AC32" i="1"/>
  <c r="AC47" i="1"/>
  <c r="AC57" i="1"/>
  <c r="AC176" i="1"/>
  <c r="AC205" i="1"/>
  <c r="AC117" i="1"/>
  <c r="AC90" i="1"/>
  <c r="AC36" i="1"/>
  <c r="AC56" i="1"/>
  <c r="AC152" i="1"/>
  <c r="AC187" i="1"/>
  <c r="AC8" i="1"/>
  <c r="AC191" i="1"/>
  <c r="AC304" i="1"/>
  <c r="AC160" i="1"/>
  <c r="AC294" i="1"/>
  <c r="AC136" i="1"/>
  <c r="AC112" i="1"/>
  <c r="AC140" i="1"/>
  <c r="AC137" i="1"/>
  <c r="AC312" i="1"/>
  <c r="AC10" i="1"/>
  <c r="AC209" i="1"/>
  <c r="AC338" i="1"/>
  <c r="AC35" i="1"/>
  <c r="AC314" i="1"/>
  <c r="AC306" i="1"/>
  <c r="AC54" i="1"/>
  <c r="AC313" i="1"/>
  <c r="AC125" i="1"/>
  <c r="AC250" i="1"/>
  <c r="AC94" i="1"/>
  <c r="AC163" i="1"/>
  <c r="AC169" i="1"/>
  <c r="AC153" i="1"/>
  <c r="AC164" i="1"/>
  <c r="AC323" i="1"/>
  <c r="AC134" i="1"/>
  <c r="AC194" i="1"/>
  <c r="AC22" i="1"/>
  <c r="AC142" i="1"/>
  <c r="AC219" i="1"/>
  <c r="AC147" i="1"/>
  <c r="AC318" i="1"/>
  <c r="AC203" i="1"/>
  <c r="AC105" i="1"/>
  <c r="AC260" i="1"/>
  <c r="AC322" i="1"/>
  <c r="AC97" i="1"/>
  <c r="AC213" i="1"/>
  <c r="AC110" i="1"/>
  <c r="AC204" i="1"/>
  <c r="AC281" i="1"/>
  <c r="AC62" i="1"/>
  <c r="AC45" i="1"/>
  <c r="AC360" i="1"/>
  <c r="AC38" i="1"/>
  <c r="AC18" i="1"/>
  <c r="AC61" i="1"/>
  <c r="AC208" i="1"/>
  <c r="AC98" i="1"/>
  <c r="AC212" i="1"/>
  <c r="AC309" i="1"/>
  <c r="AC291" i="1"/>
  <c r="AC99" i="1"/>
  <c r="AC243" i="1"/>
  <c r="AC181" i="1"/>
  <c r="AC341" i="1"/>
  <c r="AC154" i="1"/>
  <c r="AC76" i="1"/>
  <c r="AC301" i="1"/>
  <c r="AC285" i="1"/>
  <c r="AC24" i="1"/>
  <c r="AC52" i="1"/>
  <c r="AC199" i="1"/>
  <c r="AC297" i="1"/>
  <c r="AC359" i="1"/>
  <c r="AC9" i="1"/>
  <c r="AC345" i="1"/>
  <c r="AC183" i="1"/>
  <c r="AC79" i="1"/>
  <c r="AC63" i="1"/>
  <c r="AC343" i="1"/>
  <c r="AC247" i="1"/>
  <c r="AC234" i="1"/>
  <c r="AC278" i="1"/>
  <c r="AC141" i="1"/>
  <c r="AC116" i="1"/>
  <c r="AC254" i="1"/>
  <c r="AC42" i="1"/>
  <c r="AC196" i="1"/>
  <c r="AC186" i="1"/>
  <c r="AC261" i="1"/>
  <c r="AC295" i="1"/>
  <c r="AC249" i="1"/>
  <c r="AC279" i="1"/>
  <c r="AC161" i="1"/>
  <c r="AC335" i="1"/>
  <c r="AC78" i="1"/>
  <c r="AC241" i="1"/>
  <c r="AC100" i="1"/>
  <c r="AC121" i="1"/>
  <c r="AC58" i="1"/>
  <c r="AC139" i="1"/>
  <c r="AC231" i="1"/>
  <c r="AC114" i="1"/>
  <c r="AC28" i="1"/>
  <c r="AC15" i="1"/>
  <c r="AC53" i="1"/>
  <c r="AC26" i="1"/>
  <c r="AC124" i="1"/>
  <c r="AC282" i="1"/>
  <c r="AC207" i="1"/>
  <c r="AC82" i="1"/>
  <c r="AC46" i="1"/>
  <c r="AC19" i="1"/>
  <c r="AC300" i="1"/>
  <c r="AC118" i="1"/>
  <c r="AC333" i="1"/>
  <c r="AC358" i="1"/>
  <c r="AC51" i="1"/>
  <c r="AC104" i="1"/>
  <c r="AC64" i="1"/>
  <c r="AC255" i="1"/>
  <c r="AC130" i="1"/>
  <c r="AC178" i="1"/>
  <c r="AC200" i="1"/>
  <c r="AC127" i="1"/>
  <c r="AC21" i="1"/>
  <c r="AC353" i="1"/>
  <c r="AC340" i="1"/>
  <c r="AC242" i="1"/>
  <c r="AC351" i="1"/>
  <c r="AC310" i="1"/>
  <c r="AC268" i="1"/>
  <c r="AC195" i="1"/>
  <c r="AC70" i="1"/>
  <c r="AC327" i="1"/>
  <c r="AC151" i="1"/>
  <c r="AC49" i="1"/>
  <c r="AC263" i="1"/>
  <c r="AC211" i="1"/>
  <c r="AC346" i="1"/>
  <c r="AC184" i="1"/>
  <c r="AC67" i="1"/>
  <c r="AC5" i="1"/>
  <c r="AC119" i="1"/>
  <c r="AC182" i="1"/>
  <c r="AB11" i="7" l="1"/>
  <c r="AB33" i="7"/>
  <c r="AB9" i="7"/>
  <c r="U17" i="7"/>
  <c r="N25" i="7"/>
  <c r="G11" i="7"/>
  <c r="G17" i="7"/>
  <c r="U21" i="7"/>
  <c r="G33" i="7"/>
  <c r="AB31" i="7"/>
  <c r="U15" i="7"/>
  <c r="N23" i="7"/>
  <c r="G13" i="7"/>
  <c r="U11" i="7"/>
  <c r="N13" i="7"/>
  <c r="AB29" i="7"/>
  <c r="AB5" i="7"/>
  <c r="U13" i="7"/>
  <c r="N21" i="7"/>
  <c r="G5" i="7"/>
  <c r="AB13" i="7"/>
  <c r="AB25" i="7"/>
  <c r="U33" i="7"/>
  <c r="U9" i="7"/>
  <c r="N17" i="7"/>
  <c r="G23" i="7"/>
  <c r="G9" i="7"/>
  <c r="AB23" i="7"/>
  <c r="U31" i="7"/>
  <c r="N15" i="7"/>
  <c r="G21" i="7"/>
  <c r="AB21" i="7"/>
  <c r="U29" i="7"/>
  <c r="U5" i="7"/>
  <c r="G31" i="7"/>
  <c r="N11" i="7"/>
  <c r="G25" i="7"/>
  <c r="U23" i="7"/>
  <c r="N5" i="7"/>
  <c r="AB17" i="7"/>
  <c r="U25" i="7"/>
  <c r="N33" i="7"/>
  <c r="N9" i="7"/>
  <c r="AB15" i="7"/>
  <c r="N31" i="7"/>
  <c r="G29" i="7"/>
  <c r="N29" i="7"/>
  <c r="AW2" i="1"/>
  <c r="AO73" i="1"/>
  <c r="AS73" i="1" s="1"/>
  <c r="AW73" i="1" s="1"/>
  <c r="AC73" i="1"/>
  <c r="AD73" i="1" s="1"/>
  <c r="AI73" i="1" s="1"/>
  <c r="G15" i="7" l="1"/>
  <c r="U35" i="7"/>
  <c r="G19" i="7"/>
  <c r="U19" i="7"/>
  <c r="N35" i="7"/>
  <c r="AB19" i="7"/>
  <c r="G35" i="7"/>
  <c r="N7" i="7"/>
  <c r="N27" i="7"/>
  <c r="AB27" i="7"/>
  <c r="G7" i="7"/>
  <c r="G27" i="7"/>
  <c r="U7" i="7"/>
  <c r="N19" i="7"/>
  <c r="AB7" i="7"/>
  <c r="U27" i="7"/>
  <c r="AB35" i="7"/>
  <c r="AD307" i="1"/>
  <c r="AD7" i="1"/>
  <c r="AD137" i="1"/>
  <c r="AD113" i="1"/>
  <c r="AD294" i="1"/>
  <c r="AD152" i="1"/>
  <c r="AI152" i="1" s="1"/>
  <c r="AD268" i="1"/>
  <c r="AD273" i="1"/>
  <c r="AD252" i="1"/>
  <c r="AI252" i="1" s="1"/>
  <c r="AD333" i="1"/>
  <c r="AD286" i="1"/>
  <c r="AD209" i="1"/>
  <c r="AD311" i="1"/>
  <c r="AD8" i="1"/>
  <c r="AD39" i="1"/>
  <c r="AD72" i="1"/>
  <c r="AD101" i="1"/>
  <c r="AD308" i="1"/>
  <c r="AD208" i="1"/>
  <c r="AD130" i="1"/>
  <c r="AD305" i="1"/>
  <c r="AD13" i="1"/>
  <c r="AD245" i="1"/>
  <c r="AD121" i="1"/>
  <c r="AD96" i="1"/>
  <c r="AD323" i="1"/>
  <c r="AD197" i="1"/>
  <c r="AD312" i="1"/>
  <c r="AD14" i="1"/>
  <c r="AD200" i="1"/>
  <c r="AD342" i="1"/>
  <c r="AI342" i="1" s="1"/>
  <c r="AD187" i="1"/>
  <c r="AI187" i="1" s="1"/>
  <c r="AD29" i="1"/>
  <c r="AI29" i="1" s="1"/>
  <c r="AD338" i="1"/>
  <c r="AI338" i="1" s="1"/>
  <c r="AD20" i="1"/>
  <c r="AI20" i="1" s="1"/>
  <c r="AD35" i="1"/>
  <c r="AI35" i="1" s="1"/>
  <c r="AD248" i="1"/>
  <c r="AI248" i="1" s="1"/>
  <c r="AD148" i="1"/>
  <c r="AI148" i="1" s="1"/>
  <c r="AD230" i="1"/>
  <c r="AI230" i="1" s="1"/>
  <c r="AD158" i="1"/>
  <c r="AI158" i="1" s="1"/>
  <c r="AD64" i="1"/>
  <c r="AI64" i="1" s="1"/>
  <c r="AD176" i="1"/>
  <c r="AI176" i="1" s="1"/>
  <c r="AD277" i="1"/>
  <c r="AI277" i="1" s="1"/>
  <c r="AD271" i="1"/>
  <c r="AI271" i="1" s="1"/>
  <c r="AD324" i="1"/>
  <c r="AI324" i="1" s="1"/>
  <c r="AD207" i="1"/>
  <c r="AI207" i="1" s="1"/>
  <c r="AD111" i="1"/>
  <c r="AI111" i="1" s="1"/>
  <c r="AD46" i="1"/>
  <c r="AI46" i="1" s="1"/>
  <c r="AD336" i="1"/>
  <c r="AI336" i="1" s="1"/>
  <c r="AD293" i="1"/>
  <c r="AI293" i="1" s="1"/>
  <c r="AD162" i="1"/>
  <c r="AI162" i="1" s="1"/>
  <c r="AD348" i="1"/>
  <c r="AI348" i="1" s="1"/>
  <c r="AD17" i="1"/>
  <c r="AI17" i="1" s="1"/>
  <c r="AD211" i="1"/>
  <c r="AI211" i="1" s="1"/>
  <c r="AD244" i="1"/>
  <c r="AI244" i="1" s="1"/>
  <c r="AD31" i="1"/>
  <c r="AI31" i="1" s="1"/>
  <c r="AD42" i="1"/>
  <c r="AI42" i="1" s="1"/>
  <c r="AD56" i="1"/>
  <c r="AI56" i="1" s="1"/>
  <c r="AD210" i="1"/>
  <c r="AI210" i="1" s="1"/>
  <c r="AD153" i="1"/>
  <c r="AI153" i="1" s="1"/>
  <c r="AD115" i="1"/>
  <c r="AI115" i="1" s="1"/>
  <c r="AD15" i="1"/>
  <c r="AI15" i="1" s="1"/>
  <c r="AD332" i="1"/>
  <c r="AI332" i="1" s="1"/>
  <c r="AD97" i="1"/>
  <c r="AI97" i="1" s="1"/>
  <c r="AD287" i="1"/>
  <c r="AI287" i="1" s="1"/>
  <c r="AD30" i="1"/>
  <c r="AI30" i="1" s="1"/>
  <c r="AD246" i="1"/>
  <c r="AI246" i="1" s="1"/>
  <c r="AD57" i="1"/>
  <c r="AI57" i="1" s="1"/>
  <c r="AD119" i="1"/>
  <c r="AI119" i="1" s="1"/>
  <c r="AD22" i="1"/>
  <c r="AI22" i="1" s="1"/>
  <c r="AD108" i="1"/>
  <c r="AI108" i="1" s="1"/>
  <c r="AD40" i="1"/>
  <c r="AI40" i="1" s="1"/>
  <c r="AD33" i="1"/>
  <c r="AI33" i="1" s="1"/>
  <c r="AD70" i="1"/>
  <c r="AI70" i="1" s="1"/>
  <c r="AD188" i="1"/>
  <c r="AI188" i="1" s="1"/>
  <c r="AD151" i="1"/>
  <c r="AI151" i="1" s="1"/>
  <c r="AD318" i="1"/>
  <c r="AI318" i="1" s="1"/>
  <c r="AD106" i="1"/>
  <c r="AI106" i="1" s="1"/>
  <c r="AD86" i="1"/>
  <c r="AI86" i="1" s="1"/>
  <c r="AD223" i="1"/>
  <c r="AI223" i="1" s="1"/>
  <c r="AD10" i="1"/>
  <c r="AI10" i="1" s="1"/>
  <c r="AD346" i="1"/>
  <c r="AI346" i="1" s="1"/>
  <c r="AD164" i="1"/>
  <c r="AI164" i="1" s="1"/>
  <c r="AD89" i="1"/>
  <c r="AI89" i="1" s="1"/>
  <c r="AD82" i="1"/>
  <c r="AI82" i="1" s="1"/>
  <c r="AD163" i="1"/>
  <c r="AI163" i="1" s="1"/>
  <c r="AD299" i="1"/>
  <c r="AI299" i="1" s="1"/>
  <c r="AD260" i="1"/>
  <c r="AI260" i="1" s="1"/>
  <c r="AD247" i="1"/>
  <c r="AI247" i="1" s="1"/>
  <c r="AD47" i="1"/>
  <c r="AI47" i="1" s="1"/>
  <c r="AD66" i="1"/>
  <c r="AI66" i="1" s="1"/>
  <c r="AD98" i="1"/>
  <c r="AI98" i="1" s="1"/>
  <c r="AD362" i="1"/>
  <c r="AI362" i="1" s="1"/>
  <c r="AD214" i="1"/>
  <c r="AI214" i="1" s="1"/>
  <c r="AD60" i="1"/>
  <c r="AI60" i="1" s="1"/>
  <c r="AD160" i="1"/>
  <c r="AI160" i="1" s="1"/>
  <c r="AD44" i="1"/>
  <c r="AI44" i="1" s="1"/>
  <c r="AD291" i="1"/>
  <c r="AI291" i="1" s="1"/>
  <c r="AD225" i="1"/>
  <c r="AI225" i="1" s="1"/>
  <c r="AD302" i="1"/>
  <c r="AI302" i="1" s="1"/>
  <c r="AD205" i="1"/>
  <c r="AI205" i="1" s="1"/>
  <c r="AD321" i="1"/>
  <c r="AI321" i="1" s="1"/>
  <c r="AD123" i="1"/>
  <c r="AI123" i="1" s="1"/>
  <c r="AD90" i="1"/>
  <c r="AI90" i="1" s="1"/>
  <c r="AD290" i="1"/>
  <c r="AI290" i="1" s="1"/>
  <c r="AD341" i="1"/>
  <c r="AI341" i="1" s="1"/>
  <c r="AD146" i="1"/>
  <c r="AI146" i="1" s="1"/>
  <c r="AD83" i="1"/>
  <c r="AI83" i="1" s="1"/>
  <c r="AD288" i="1"/>
  <c r="AI288" i="1" s="1"/>
  <c r="AD169" i="1"/>
  <c r="AI169" i="1" s="1"/>
  <c r="AD133" i="1"/>
  <c r="AI133" i="1" s="1"/>
  <c r="AD322" i="1"/>
  <c r="AI322" i="1" s="1"/>
  <c r="AD298" i="1"/>
  <c r="AI298" i="1" s="1"/>
  <c r="AD216" i="1"/>
  <c r="AI216" i="1" s="1"/>
  <c r="AD178" i="1"/>
  <c r="AI178" i="1" s="1"/>
  <c r="AD203" i="1"/>
  <c r="AI203" i="1" s="1"/>
  <c r="AD165" i="1"/>
  <c r="AI165" i="1" s="1"/>
  <c r="AD61" i="1"/>
  <c r="AI61" i="1" s="1"/>
  <c r="AD242" i="1"/>
  <c r="AI242" i="1" s="1"/>
  <c r="AD335" i="1"/>
  <c r="AI335" i="1" s="1"/>
  <c r="AD328" i="1"/>
  <c r="AI328" i="1" s="1"/>
  <c r="AD24" i="1"/>
  <c r="AI24" i="1" s="1"/>
  <c r="AD251" i="1"/>
  <c r="AI251" i="1" s="1"/>
  <c r="AD84" i="1"/>
  <c r="AI84" i="1" s="1"/>
  <c r="AD220" i="1"/>
  <c r="AI220" i="1" s="1"/>
  <c r="AD306" i="1"/>
  <c r="AI306" i="1" s="1"/>
  <c r="AD237" i="1"/>
  <c r="AI237" i="1" s="1"/>
  <c r="AD297" i="1"/>
  <c r="AI297" i="1" s="1"/>
  <c r="AD265" i="1"/>
  <c r="AI265" i="1" s="1"/>
  <c r="AD201" i="1"/>
  <c r="AI201" i="1" s="1"/>
  <c r="AD136" i="1"/>
  <c r="AI136" i="1" s="1"/>
  <c r="AD222" i="1"/>
  <c r="AI222" i="1" s="1"/>
  <c r="AD65" i="1"/>
  <c r="AI65" i="1" s="1"/>
  <c r="AD140" i="1"/>
  <c r="AI140" i="1" s="1"/>
  <c r="AD95" i="1"/>
  <c r="AI95" i="1" s="1"/>
  <c r="AD186" i="1"/>
  <c r="AI186" i="1" s="1"/>
  <c r="AD284" i="1"/>
  <c r="AI284" i="1" s="1"/>
  <c r="AD120" i="1"/>
  <c r="AI120" i="1" s="1"/>
  <c r="AD270" i="1"/>
  <c r="AI270" i="1" s="1"/>
  <c r="AD105" i="1"/>
  <c r="AI105" i="1" s="1"/>
  <c r="AD285" i="1"/>
  <c r="AI285" i="1" s="1"/>
  <c r="AD344" i="1"/>
  <c r="AI344" i="1" s="1"/>
  <c r="AD327" i="1"/>
  <c r="AI327" i="1" s="1"/>
  <c r="AD224" i="1"/>
  <c r="AI224" i="1" s="1"/>
  <c r="AD38" i="1"/>
  <c r="AI38" i="1" s="1"/>
  <c r="AD206" i="1"/>
  <c r="AI206" i="1" s="1"/>
  <c r="AD301" i="1"/>
  <c r="AI301" i="1" s="1"/>
  <c r="AD134" i="1"/>
  <c r="AI134" i="1" s="1"/>
  <c r="AD59" i="1"/>
  <c r="AI59" i="1" s="1"/>
  <c r="AD354" i="1"/>
  <c r="AI354" i="1" s="1"/>
  <c r="AD234" i="1"/>
  <c r="AI234" i="1" s="1"/>
  <c r="AD280" i="1"/>
  <c r="AI280" i="1" s="1"/>
  <c r="AD316" i="1"/>
  <c r="AI316" i="1" s="1"/>
  <c r="AD258" i="1"/>
  <c r="AI258" i="1" s="1"/>
  <c r="AD194" i="1"/>
  <c r="AI194" i="1" s="1"/>
  <c r="AD50" i="1"/>
  <c r="AI50" i="1" s="1"/>
  <c r="AD241" i="1"/>
  <c r="AI241" i="1" s="1"/>
  <c r="AD54" i="1"/>
  <c r="AI54" i="1" s="1"/>
  <c r="AD275" i="1"/>
  <c r="AI275" i="1" s="1"/>
  <c r="AD313" i="1"/>
  <c r="AI313" i="1" s="1"/>
  <c r="AD193" i="1"/>
  <c r="AI193" i="1" s="1"/>
  <c r="AD172" i="1"/>
  <c r="AI172" i="1" s="1"/>
  <c r="AD250" i="1"/>
  <c r="AI250" i="1" s="1"/>
  <c r="AD74" i="1"/>
  <c r="AI74" i="1" s="1"/>
  <c r="AD19" i="1"/>
  <c r="AI19" i="1" s="1"/>
  <c r="AD150" i="1"/>
  <c r="AI150" i="1" s="1"/>
  <c r="AD159" i="1"/>
  <c r="AI159" i="1" s="1"/>
  <c r="AD356" i="1"/>
  <c r="AI356" i="1" s="1"/>
  <c r="AD18" i="1"/>
  <c r="AI18" i="1" s="1"/>
  <c r="AD177" i="1"/>
  <c r="AI177" i="1" s="1"/>
  <c r="AD279" i="1"/>
  <c r="AI279" i="1" s="1"/>
  <c r="AD103" i="1"/>
  <c r="AI103" i="1" s="1"/>
  <c r="AD117" i="1"/>
  <c r="AI117" i="1" s="1"/>
  <c r="AD217" i="1"/>
  <c r="AI217" i="1" s="1"/>
  <c r="AD154" i="1"/>
  <c r="AI154" i="1" s="1"/>
  <c r="AD129" i="1"/>
  <c r="AI129" i="1" s="1"/>
  <c r="AD27" i="1"/>
  <c r="AI27" i="1" s="1"/>
  <c r="AD343" i="1"/>
  <c r="AI343" i="1" s="1"/>
  <c r="AD325" i="1"/>
  <c r="AI325" i="1" s="1"/>
  <c r="AD175" i="1"/>
  <c r="AI175" i="1" s="1"/>
  <c r="AD161" i="1"/>
  <c r="AI161" i="1" s="1"/>
  <c r="AD16" i="1"/>
  <c r="AI16" i="1" s="1"/>
  <c r="AD314" i="1"/>
  <c r="AI314" i="1" s="1"/>
  <c r="AD91" i="1"/>
  <c r="AI91" i="1" s="1"/>
  <c r="AD110" i="1"/>
  <c r="AI110" i="1" s="1"/>
  <c r="AD128" i="1"/>
  <c r="AI128" i="1" s="1"/>
  <c r="AD255" i="1"/>
  <c r="AI255" i="1" s="1"/>
  <c r="AD204" i="1"/>
  <c r="AI204" i="1" s="1"/>
  <c r="AD331" i="1"/>
  <c r="AI331" i="1" s="1"/>
  <c r="AD142" i="1"/>
  <c r="AI142" i="1" s="1"/>
  <c r="AD274" i="1"/>
  <c r="AI274" i="1" s="1"/>
  <c r="AD147" i="1"/>
  <c r="AI147" i="1" s="1"/>
  <c r="AD143" i="1"/>
  <c r="AI143" i="1" s="1"/>
  <c r="AD49" i="1"/>
  <c r="AI49" i="1" s="1"/>
  <c r="AD36" i="1"/>
  <c r="AI36" i="1" s="1"/>
  <c r="AD6" i="1"/>
  <c r="AI6" i="1" s="1"/>
  <c r="AD276" i="1"/>
  <c r="AI276" i="1" s="1"/>
  <c r="AD76" i="1"/>
  <c r="AI76" i="1" s="1"/>
  <c r="AD229" i="1"/>
  <c r="AI229" i="1" s="1"/>
  <c r="AD358" i="1"/>
  <c r="AI358" i="1" s="1"/>
  <c r="AD112" i="1"/>
  <c r="AI112" i="1" s="1"/>
  <c r="AD319" i="1"/>
  <c r="AI319" i="1" s="1"/>
  <c r="AD75" i="1"/>
  <c r="AI75" i="1" s="1"/>
  <c r="AD79" i="1"/>
  <c r="AI79" i="1" s="1"/>
  <c r="AD278" i="1"/>
  <c r="AI278" i="1" s="1"/>
  <c r="AD339" i="1"/>
  <c r="AI339" i="1" s="1"/>
  <c r="AD227" i="1"/>
  <c r="AI227" i="1" s="1"/>
  <c r="AD249" i="1"/>
  <c r="AI249" i="1" s="1"/>
  <c r="AD310" i="1"/>
  <c r="AI310" i="1" s="1"/>
  <c r="AD235" i="1"/>
  <c r="AI235" i="1" s="1"/>
  <c r="AD329" i="1"/>
  <c r="AI329" i="1" s="1"/>
  <c r="AD53" i="1"/>
  <c r="AI53" i="1" s="1"/>
  <c r="AD149" i="1"/>
  <c r="AI149" i="1" s="1"/>
  <c r="AD212" i="1"/>
  <c r="AI212" i="1" s="1"/>
  <c r="AD296" i="1"/>
  <c r="AI296" i="1" s="1"/>
  <c r="AD309" i="1"/>
  <c r="AI309" i="1" s="1"/>
  <c r="AD126" i="1"/>
  <c r="AI126" i="1" s="1"/>
  <c r="AD182" i="1"/>
  <c r="AI182" i="1" s="1"/>
  <c r="AD116" i="1"/>
  <c r="AI116" i="1" s="1"/>
  <c r="AD239" i="1"/>
  <c r="AI239" i="1" s="1"/>
  <c r="AD281" i="1"/>
  <c r="AI281" i="1" s="1"/>
  <c r="AD259" i="1"/>
  <c r="AI259" i="1" s="1"/>
  <c r="AD228" i="1"/>
  <c r="AI228" i="1" s="1"/>
  <c r="AD45" i="1"/>
  <c r="AI45" i="1" s="1"/>
  <c r="AD85" i="1"/>
  <c r="AI85" i="1" s="1"/>
  <c r="AD170" i="1"/>
  <c r="AI170" i="1" s="1"/>
  <c r="AD94" i="1"/>
  <c r="AI94" i="1" s="1"/>
  <c r="AD156" i="1"/>
  <c r="AI156" i="1" s="1"/>
  <c r="AD92" i="1"/>
  <c r="AI92" i="1" s="1"/>
  <c r="AD63" i="1"/>
  <c r="AI63" i="1" s="1"/>
  <c r="AD233" i="1"/>
  <c r="AI233" i="1" s="1"/>
  <c r="AD184" i="1"/>
  <c r="AI184" i="1" s="1"/>
  <c r="AD215" i="1"/>
  <c r="AI215" i="1" s="1"/>
  <c r="AD262" i="1"/>
  <c r="AI262" i="1" s="1"/>
  <c r="AD125" i="1"/>
  <c r="AI125" i="1" s="1"/>
  <c r="AD257" i="1"/>
  <c r="AI257" i="1" s="1"/>
  <c r="AD261" i="1"/>
  <c r="AI261" i="1" s="1"/>
  <c r="AD185" i="1"/>
  <c r="AI185" i="1" s="1"/>
  <c r="AD253" i="1"/>
  <c r="AI253" i="1" s="1"/>
  <c r="AD28" i="1"/>
  <c r="AI28" i="1" s="1"/>
  <c r="AD23" i="1"/>
  <c r="AI23" i="1" s="1"/>
  <c r="AD267" i="1"/>
  <c r="AI267" i="1" s="1"/>
  <c r="AD93" i="1"/>
  <c r="AI93" i="1" s="1"/>
  <c r="AD51" i="1"/>
  <c r="AI51" i="1" s="1"/>
  <c r="AD213" i="1"/>
  <c r="AI213" i="1" s="1"/>
  <c r="AD104" i="1"/>
  <c r="AI104" i="1" s="1"/>
  <c r="AD315" i="1"/>
  <c r="AI315" i="1" s="1"/>
  <c r="AD199" i="1"/>
  <c r="AI199" i="1" s="1"/>
  <c r="AD363" i="1"/>
  <c r="AI363" i="1" s="1"/>
  <c r="AD48" i="1"/>
  <c r="AI48" i="1" s="1"/>
  <c r="AD282" i="1"/>
  <c r="AI282" i="1" s="1"/>
  <c r="AD232" i="1"/>
  <c r="AI232" i="1" s="1"/>
  <c r="AD99" i="1"/>
  <c r="AI99" i="1" s="1"/>
  <c r="AD292" i="1"/>
  <c r="AI292" i="1" s="1"/>
  <c r="AD181" i="1"/>
  <c r="AI181" i="1" s="1"/>
  <c r="AD135" i="1"/>
  <c r="AI135" i="1" s="1"/>
  <c r="AD198" i="1"/>
  <c r="AI198" i="1" s="1"/>
  <c r="AD360" i="1"/>
  <c r="AI360" i="1" s="1"/>
  <c r="AD157" i="1"/>
  <c r="AI157" i="1" s="1"/>
  <c r="AD145" i="1"/>
  <c r="AI145" i="1" s="1"/>
  <c r="AD295" i="1"/>
  <c r="AI295" i="1" s="1"/>
  <c r="AD180" i="1"/>
  <c r="AI180" i="1" s="1"/>
  <c r="AD304" i="1"/>
  <c r="AI304" i="1" s="1"/>
  <c r="AD219" i="1"/>
  <c r="AI219" i="1" s="1"/>
  <c r="AD289" i="1"/>
  <c r="AI289" i="1" s="1"/>
  <c r="AD192" i="1"/>
  <c r="AI192" i="1" s="1"/>
  <c r="AD231" i="1"/>
  <c r="AI231" i="1" s="1"/>
  <c r="AD226" i="1"/>
  <c r="AI226" i="1" s="1"/>
  <c r="AD337" i="1"/>
  <c r="AI337" i="1" s="1"/>
  <c r="AD350" i="1"/>
  <c r="AI350" i="1" s="1"/>
  <c r="AD357" i="1"/>
  <c r="AI357" i="1" s="1"/>
  <c r="AD221" i="1"/>
  <c r="AI221" i="1" s="1"/>
  <c r="AD351" i="1"/>
  <c r="AI351" i="1" s="1"/>
  <c r="AD26" i="1"/>
  <c r="AI26" i="1" s="1"/>
  <c r="AD144" i="1"/>
  <c r="AI144" i="1" s="1"/>
  <c r="AD102" i="1"/>
  <c r="AI102" i="1" s="1"/>
  <c r="AD141" i="1"/>
  <c r="AI141" i="1" s="1"/>
  <c r="AD303" i="1"/>
  <c r="AI303" i="1" s="1"/>
  <c r="AD2" i="1"/>
  <c r="AI2" i="1" s="1"/>
  <c r="AD195" i="1"/>
  <c r="AI195" i="1" s="1"/>
  <c r="AD132" i="1"/>
  <c r="AI132" i="1" s="1"/>
  <c r="AD359" i="1"/>
  <c r="AI359" i="1" s="1"/>
  <c r="AD240" i="1"/>
  <c r="AI240" i="1" s="1"/>
  <c r="AD88" i="1"/>
  <c r="AI88" i="1" s="1"/>
  <c r="AD345" i="1"/>
  <c r="AI345" i="1" s="1"/>
  <c r="AD266" i="1"/>
  <c r="AI266" i="1" s="1"/>
  <c r="AD81" i="1"/>
  <c r="AI81" i="1" s="1"/>
  <c r="AD183" i="1"/>
  <c r="AI183" i="1" s="1"/>
  <c r="AD355" i="1"/>
  <c r="AI355" i="1" s="1"/>
  <c r="AD25" i="1"/>
  <c r="AI25" i="1" s="1"/>
  <c r="AD114" i="1"/>
  <c r="AI114" i="1" s="1"/>
  <c r="AD283" i="1"/>
  <c r="AI283" i="1" s="1"/>
  <c r="AD52" i="1"/>
  <c r="AI52" i="1" s="1"/>
  <c r="AD68" i="1"/>
  <c r="AI68" i="1" s="1"/>
  <c r="AD107" i="1"/>
  <c r="AI107" i="1" s="1"/>
  <c r="AD62" i="1"/>
  <c r="AI62" i="1" s="1"/>
  <c r="AD334" i="1"/>
  <c r="AI334" i="1" s="1"/>
  <c r="AD300" i="1"/>
  <c r="AI300" i="1" s="1"/>
  <c r="AD340" i="1"/>
  <c r="AI340" i="1" s="1"/>
  <c r="AD171" i="1"/>
  <c r="AI171" i="1" s="1"/>
  <c r="AD109" i="1"/>
  <c r="AI109" i="1" s="1"/>
  <c r="AD12" i="1"/>
  <c r="AI12" i="1" s="1"/>
  <c r="AD326" i="1"/>
  <c r="AI326" i="1" s="1"/>
  <c r="AD179" i="1"/>
  <c r="AI179" i="1" s="1"/>
  <c r="AD32" i="1"/>
  <c r="AI32" i="1" s="1"/>
  <c r="AD67" i="1"/>
  <c r="AI67" i="1" s="1"/>
  <c r="AD320" i="1"/>
  <c r="AI320" i="1" s="1"/>
  <c r="AD69" i="1"/>
  <c r="AI69" i="1" s="1"/>
  <c r="AD168" i="1"/>
  <c r="AI168" i="1" s="1"/>
  <c r="AD78" i="1"/>
  <c r="AI78" i="1" s="1"/>
  <c r="AD167" i="1"/>
  <c r="AI167" i="1" s="1"/>
  <c r="AD3" i="1"/>
  <c r="AI3" i="1" s="1"/>
  <c r="AD349" i="1"/>
  <c r="AI349" i="1" s="1"/>
  <c r="AD37" i="1"/>
  <c r="AI37" i="1" s="1"/>
  <c r="AD254" i="1"/>
  <c r="AI254" i="1" s="1"/>
  <c r="AD330" i="1"/>
  <c r="AI330" i="1" s="1"/>
  <c r="AD196" i="1"/>
  <c r="AI196" i="1" s="1"/>
  <c r="AD138" i="1"/>
  <c r="AI138" i="1" s="1"/>
  <c r="AD131" i="1"/>
  <c r="AI131" i="1" s="1"/>
  <c r="AD139" i="1"/>
  <c r="AI139" i="1" s="1"/>
  <c r="AD218" i="1"/>
  <c r="AI218" i="1" s="1"/>
  <c r="AD34" i="1"/>
  <c r="AI34" i="1" s="1"/>
  <c r="AD118" i="1"/>
  <c r="AI118" i="1" s="1"/>
  <c r="AD238" i="1"/>
  <c r="AI238" i="1" s="1"/>
  <c r="AD5" i="1"/>
  <c r="AI5" i="1" s="1"/>
  <c r="AD243" i="1"/>
  <c r="AI243" i="1" s="1"/>
  <c r="AD11" i="1"/>
  <c r="AI11" i="1" s="1"/>
  <c r="AD352" i="1"/>
  <c r="AI352" i="1" s="1"/>
  <c r="AD21" i="1"/>
  <c r="AI21" i="1" s="1"/>
  <c r="AD174" i="1"/>
  <c r="AI174" i="1" s="1"/>
  <c r="AD71" i="1"/>
  <c r="AI71" i="1" s="1"/>
  <c r="AD80" i="1"/>
  <c r="AI80" i="1" s="1"/>
  <c r="AD272" i="1"/>
  <c r="AI272" i="1" s="1"/>
  <c r="AD361" i="1"/>
  <c r="AI361" i="1" s="1"/>
  <c r="AD191" i="1"/>
  <c r="AI191" i="1" s="1"/>
  <c r="AD189" i="1"/>
  <c r="AI189" i="1" s="1"/>
  <c r="AD87" i="1"/>
  <c r="AI87" i="1" s="1"/>
  <c r="AD347" i="1"/>
  <c r="AI347" i="1" s="1"/>
  <c r="AD41" i="1"/>
  <c r="AI41" i="1" s="1"/>
  <c r="AD124" i="1"/>
  <c r="AI124" i="1" s="1"/>
  <c r="AD122" i="1"/>
  <c r="AI122" i="1" s="1"/>
  <c r="AD264" i="1"/>
  <c r="AI264" i="1" s="1"/>
  <c r="AD166" i="1"/>
  <c r="AI166" i="1" s="1"/>
  <c r="AD4" i="1"/>
  <c r="AI4" i="1" s="1"/>
  <c r="AD100" i="1"/>
  <c r="AI100" i="1" s="1"/>
  <c r="AD269" i="1"/>
  <c r="AI269" i="1" s="1"/>
  <c r="AD77" i="1"/>
  <c r="AI77" i="1" s="1"/>
  <c r="AD58" i="1"/>
  <c r="AI58" i="1" s="1"/>
  <c r="AD43" i="1"/>
  <c r="AI43" i="1" s="1"/>
  <c r="AD236" i="1"/>
  <c r="AI236" i="1" s="1"/>
  <c r="AD127" i="1"/>
  <c r="AI127" i="1" s="1"/>
  <c r="AD256" i="1"/>
  <c r="AI256" i="1" s="1"/>
  <c r="AD173" i="1"/>
  <c r="AI173" i="1" s="1"/>
  <c r="AD353" i="1"/>
  <c r="AI353" i="1" s="1"/>
  <c r="AD202" i="1"/>
  <c r="AI202" i="1" s="1"/>
  <c r="AD155" i="1"/>
  <c r="AI155" i="1" s="1"/>
  <c r="AD317" i="1"/>
  <c r="AI317" i="1" s="1"/>
  <c r="AD190" i="1"/>
  <c r="AI190" i="1" s="1"/>
  <c r="AD9" i="1"/>
  <c r="AI9" i="1" s="1"/>
  <c r="AD55" i="1"/>
  <c r="AI55" i="1" s="1"/>
  <c r="AD263" i="1"/>
  <c r="AI263" i="1" s="1"/>
  <c r="AL73" i="1"/>
  <c r="AJ73" i="1"/>
  <c r="G38" i="7" l="1"/>
  <c r="AI268" i="1"/>
  <c r="AJ268" i="1" s="1"/>
  <c r="AI308" i="1"/>
  <c r="AJ308" i="1" s="1"/>
  <c r="AI14" i="1"/>
  <c r="AL14" i="1" s="1"/>
  <c r="AI101" i="1"/>
  <c r="AJ101" i="1" s="1"/>
  <c r="AI294" i="1"/>
  <c r="AJ294" i="1" s="1"/>
  <c r="AI312" i="1"/>
  <c r="AJ312" i="1" s="1"/>
  <c r="AI72" i="1"/>
  <c r="AL72" i="1" s="1"/>
  <c r="AI113" i="1"/>
  <c r="AJ113" i="1" s="1"/>
  <c r="AI200" i="1"/>
  <c r="AL200" i="1" s="1"/>
  <c r="AI197" i="1"/>
  <c r="AL197" i="1" s="1"/>
  <c r="AI39" i="1"/>
  <c r="AJ39" i="1" s="1"/>
  <c r="AI137" i="1"/>
  <c r="AJ137" i="1" s="1"/>
  <c r="N38" i="7"/>
  <c r="AI208" i="1"/>
  <c r="AJ208" i="1" s="1"/>
  <c r="AI323" i="1"/>
  <c r="AJ323" i="1" s="1"/>
  <c r="AI8" i="1"/>
  <c r="AJ8" i="1" s="1"/>
  <c r="AI7" i="1"/>
  <c r="AL7" i="1" s="1"/>
  <c r="AI96" i="1"/>
  <c r="AJ96" i="1" s="1"/>
  <c r="AI311" i="1"/>
  <c r="AL311" i="1" s="1"/>
  <c r="AI307" i="1"/>
  <c r="AJ307" i="1" s="1"/>
  <c r="AI121" i="1"/>
  <c r="AJ121" i="1" s="1"/>
  <c r="AI209" i="1"/>
  <c r="AJ209" i="1" s="1"/>
  <c r="AI245" i="1"/>
  <c r="AL245" i="1" s="1"/>
  <c r="AI286" i="1"/>
  <c r="AJ286" i="1" s="1"/>
  <c r="AI13" i="1"/>
  <c r="AL13" i="1" s="1"/>
  <c r="AI333" i="1"/>
  <c r="AJ333" i="1" s="1"/>
  <c r="AI305" i="1"/>
  <c r="AJ305" i="1" s="1"/>
  <c r="AI130" i="1"/>
  <c r="AJ130" i="1" s="1"/>
  <c r="AI273" i="1"/>
  <c r="AL273" i="1" s="1"/>
  <c r="G39" i="7"/>
  <c r="N39" i="7"/>
  <c r="N37" i="7"/>
  <c r="G37" i="7"/>
  <c r="AJ252" i="1"/>
  <c r="AL252" i="1"/>
  <c r="AJ152" i="1"/>
  <c r="AL152" i="1"/>
  <c r="AJ351" i="1"/>
  <c r="AL351" i="1"/>
  <c r="AJ55" i="1"/>
  <c r="AL55" i="1"/>
  <c r="AL58" i="1"/>
  <c r="AJ58" i="1"/>
  <c r="AJ189" i="1"/>
  <c r="AL189" i="1"/>
  <c r="AJ238" i="1"/>
  <c r="AL238" i="1"/>
  <c r="AL3" i="1"/>
  <c r="AJ3" i="1"/>
  <c r="AJ171" i="1"/>
  <c r="AL171" i="1"/>
  <c r="AJ183" i="1"/>
  <c r="AL183" i="1"/>
  <c r="AL102" i="1"/>
  <c r="AJ102" i="1"/>
  <c r="AJ219" i="1"/>
  <c r="AL219" i="1"/>
  <c r="AJ232" i="1"/>
  <c r="AL232" i="1"/>
  <c r="AJ28" i="1"/>
  <c r="AL28" i="1"/>
  <c r="AJ156" i="1"/>
  <c r="AL156" i="1"/>
  <c r="AJ309" i="1"/>
  <c r="AL309" i="1"/>
  <c r="AJ79" i="1"/>
  <c r="AL79" i="1"/>
  <c r="AJ147" i="1"/>
  <c r="AL147" i="1"/>
  <c r="AJ175" i="1"/>
  <c r="AL175" i="1"/>
  <c r="AJ356" i="1"/>
  <c r="AL356" i="1"/>
  <c r="AJ50" i="1"/>
  <c r="AL50" i="1"/>
  <c r="AJ224" i="1"/>
  <c r="AL224" i="1"/>
  <c r="AJ222" i="1"/>
  <c r="AL222" i="1"/>
  <c r="AJ335" i="1"/>
  <c r="AL335" i="1"/>
  <c r="AJ83" i="1"/>
  <c r="AL83" i="1"/>
  <c r="AJ160" i="1"/>
  <c r="AL160" i="1"/>
  <c r="AJ89" i="1"/>
  <c r="AL89" i="1"/>
  <c r="AJ40" i="1"/>
  <c r="AL40" i="1"/>
  <c r="AJ153" i="1"/>
  <c r="AL153" i="1"/>
  <c r="AJ46" i="1"/>
  <c r="AL46" i="1"/>
  <c r="AJ35" i="1"/>
  <c r="AL35" i="1"/>
  <c r="AJ363" i="1"/>
  <c r="AL363" i="1"/>
  <c r="AJ265" i="1"/>
  <c r="AL265" i="1"/>
  <c r="AJ9" i="1"/>
  <c r="AL9" i="1"/>
  <c r="AJ77" i="1"/>
  <c r="AL77" i="1"/>
  <c r="AJ191" i="1"/>
  <c r="AL191" i="1"/>
  <c r="AJ118" i="1"/>
  <c r="AL118" i="1"/>
  <c r="AJ167" i="1"/>
  <c r="AL167" i="1"/>
  <c r="AJ340" i="1"/>
  <c r="AL340" i="1"/>
  <c r="AJ81" i="1"/>
  <c r="AL81" i="1"/>
  <c r="AJ144" i="1"/>
  <c r="AL144" i="1"/>
  <c r="AJ304" i="1"/>
  <c r="AL304" i="1"/>
  <c r="AJ282" i="1"/>
  <c r="AL282" i="1"/>
  <c r="AJ253" i="1"/>
  <c r="AL253" i="1"/>
  <c r="AJ94" i="1"/>
  <c r="AL94" i="1"/>
  <c r="AJ296" i="1"/>
  <c r="AL296" i="1"/>
  <c r="AJ75" i="1"/>
  <c r="AL75" i="1"/>
  <c r="AJ274" i="1"/>
  <c r="AL274" i="1"/>
  <c r="AL325" i="1"/>
  <c r="AJ325" i="1"/>
  <c r="AJ159" i="1"/>
  <c r="AL159" i="1"/>
  <c r="AJ194" i="1"/>
  <c r="AL194" i="1"/>
  <c r="AJ327" i="1"/>
  <c r="AL327" i="1"/>
  <c r="AJ136" i="1"/>
  <c r="AL136" i="1"/>
  <c r="AJ242" i="1"/>
  <c r="AL242" i="1"/>
  <c r="AJ146" i="1"/>
  <c r="AL146" i="1"/>
  <c r="AL60" i="1"/>
  <c r="AJ60" i="1"/>
  <c r="AL164" i="1"/>
  <c r="AJ164" i="1"/>
  <c r="AJ108" i="1"/>
  <c r="AL108" i="1"/>
  <c r="AJ210" i="1"/>
  <c r="AL210" i="1"/>
  <c r="AL111" i="1"/>
  <c r="AJ111" i="1"/>
  <c r="AJ20" i="1"/>
  <c r="AL20" i="1"/>
  <c r="AJ295" i="1"/>
  <c r="AL295" i="1"/>
  <c r="AL285" i="1"/>
  <c r="AJ285" i="1"/>
  <c r="AJ190" i="1"/>
  <c r="AL190" i="1"/>
  <c r="AJ269" i="1"/>
  <c r="AL269" i="1"/>
  <c r="AJ361" i="1"/>
  <c r="AL361" i="1"/>
  <c r="AJ34" i="1"/>
  <c r="AL34" i="1"/>
  <c r="AL78" i="1"/>
  <c r="AJ78" i="1"/>
  <c r="AJ300" i="1"/>
  <c r="AL300" i="1"/>
  <c r="AJ266" i="1"/>
  <c r="AL266" i="1"/>
  <c r="AJ26" i="1"/>
  <c r="AL26" i="1"/>
  <c r="AL180" i="1"/>
  <c r="AJ180" i="1"/>
  <c r="AL48" i="1"/>
  <c r="AJ48" i="1"/>
  <c r="AJ185" i="1"/>
  <c r="AL185" i="1"/>
  <c r="AJ170" i="1"/>
  <c r="AL170" i="1"/>
  <c r="AJ212" i="1"/>
  <c r="AL212" i="1"/>
  <c r="AJ319" i="1"/>
  <c r="AL319" i="1"/>
  <c r="AJ142" i="1"/>
  <c r="AL142" i="1"/>
  <c r="AJ343" i="1"/>
  <c r="AL343" i="1"/>
  <c r="AJ150" i="1"/>
  <c r="AL150" i="1"/>
  <c r="AJ258" i="1"/>
  <c r="AL258" i="1"/>
  <c r="AJ344" i="1"/>
  <c r="AL344" i="1"/>
  <c r="AJ201" i="1"/>
  <c r="AL201" i="1"/>
  <c r="AJ61" i="1"/>
  <c r="AL61" i="1"/>
  <c r="AJ341" i="1"/>
  <c r="AL341" i="1"/>
  <c r="AJ214" i="1"/>
  <c r="AL214" i="1"/>
  <c r="AJ346" i="1"/>
  <c r="AL346" i="1"/>
  <c r="AJ22" i="1"/>
  <c r="AL22" i="1"/>
  <c r="AJ56" i="1"/>
  <c r="AL56" i="1"/>
  <c r="AJ207" i="1"/>
  <c r="AL207" i="1"/>
  <c r="AL338" i="1"/>
  <c r="AJ338" i="1"/>
  <c r="AJ272" i="1"/>
  <c r="AL272" i="1"/>
  <c r="AJ85" i="1"/>
  <c r="AL85" i="1"/>
  <c r="AJ290" i="1"/>
  <c r="AL290" i="1"/>
  <c r="AJ155" i="1"/>
  <c r="AL155" i="1"/>
  <c r="AJ4" i="1"/>
  <c r="AL4" i="1"/>
  <c r="AJ80" i="1"/>
  <c r="AL80" i="1"/>
  <c r="AJ139" i="1"/>
  <c r="AL139" i="1"/>
  <c r="AJ69" i="1"/>
  <c r="AL69" i="1"/>
  <c r="AJ62" i="1"/>
  <c r="AL62" i="1"/>
  <c r="AJ88" i="1"/>
  <c r="AL88" i="1"/>
  <c r="AJ221" i="1"/>
  <c r="AL221" i="1"/>
  <c r="AJ145" i="1"/>
  <c r="AL145" i="1"/>
  <c r="AL199" i="1"/>
  <c r="AJ199" i="1"/>
  <c r="AJ257" i="1"/>
  <c r="AL257" i="1"/>
  <c r="AJ45" i="1"/>
  <c r="AL45" i="1"/>
  <c r="AJ53" i="1"/>
  <c r="AL53" i="1"/>
  <c r="AJ358" i="1"/>
  <c r="AL358" i="1"/>
  <c r="AJ204" i="1"/>
  <c r="AL204" i="1"/>
  <c r="AJ129" i="1"/>
  <c r="AL129" i="1"/>
  <c r="AJ74" i="1"/>
  <c r="AL74" i="1"/>
  <c r="AJ280" i="1"/>
  <c r="AL280" i="1"/>
  <c r="AJ105" i="1"/>
  <c r="AL105" i="1"/>
  <c r="AJ297" i="1"/>
  <c r="AL297" i="1"/>
  <c r="AJ203" i="1"/>
  <c r="AL203" i="1"/>
  <c r="AL90" i="1"/>
  <c r="AJ90" i="1"/>
  <c r="AJ98" i="1"/>
  <c r="AL98" i="1"/>
  <c r="AJ223" i="1"/>
  <c r="AL223" i="1"/>
  <c r="AL57" i="1"/>
  <c r="AJ57" i="1"/>
  <c r="AJ31" i="1"/>
  <c r="AL31" i="1"/>
  <c r="AJ271" i="1"/>
  <c r="AL271" i="1"/>
  <c r="AJ187" i="1"/>
  <c r="AL187" i="1"/>
  <c r="AJ261" i="1"/>
  <c r="AL261" i="1"/>
  <c r="AJ165" i="1"/>
  <c r="AL165" i="1"/>
  <c r="AL202" i="1"/>
  <c r="AJ202" i="1"/>
  <c r="AJ166" i="1"/>
  <c r="AL166" i="1"/>
  <c r="AJ71" i="1"/>
  <c r="AL71" i="1"/>
  <c r="AJ131" i="1"/>
  <c r="AL131" i="1"/>
  <c r="AL320" i="1"/>
  <c r="AJ320" i="1"/>
  <c r="AJ107" i="1"/>
  <c r="AL107" i="1"/>
  <c r="AJ240" i="1"/>
  <c r="AL240" i="1"/>
  <c r="AJ357" i="1"/>
  <c r="AL357" i="1"/>
  <c r="AJ157" i="1"/>
  <c r="AL157" i="1"/>
  <c r="AL315" i="1"/>
  <c r="AJ315" i="1"/>
  <c r="AJ125" i="1"/>
  <c r="AL125" i="1"/>
  <c r="AJ228" i="1"/>
  <c r="AL228" i="1"/>
  <c r="AJ329" i="1"/>
  <c r="AL329" i="1"/>
  <c r="AL229" i="1"/>
  <c r="AJ229" i="1"/>
  <c r="AJ255" i="1"/>
  <c r="AL255" i="1"/>
  <c r="AJ154" i="1"/>
  <c r="AL154" i="1"/>
  <c r="AJ250" i="1"/>
  <c r="AL250" i="1"/>
  <c r="AJ234" i="1"/>
  <c r="AL234" i="1"/>
  <c r="AJ270" i="1"/>
  <c r="AL270" i="1"/>
  <c r="AL237" i="1"/>
  <c r="AJ237" i="1"/>
  <c r="AJ178" i="1"/>
  <c r="AL178" i="1"/>
  <c r="AJ123" i="1"/>
  <c r="AL123" i="1"/>
  <c r="AJ66" i="1"/>
  <c r="AL66" i="1"/>
  <c r="AJ86" i="1"/>
  <c r="AL86" i="1"/>
  <c r="AL246" i="1"/>
  <c r="AJ246" i="1"/>
  <c r="AL244" i="1"/>
  <c r="AJ244" i="1"/>
  <c r="AJ277" i="1"/>
  <c r="AL277" i="1"/>
  <c r="AJ342" i="1"/>
  <c r="AL342" i="1"/>
  <c r="AJ218" i="1"/>
  <c r="AL218" i="1"/>
  <c r="AJ331" i="1"/>
  <c r="AL331" i="1"/>
  <c r="AJ29" i="1"/>
  <c r="AL29" i="1"/>
  <c r="AJ353" i="1"/>
  <c r="AL353" i="1"/>
  <c r="AL264" i="1"/>
  <c r="AJ264" i="1"/>
  <c r="AJ174" i="1"/>
  <c r="AL174" i="1"/>
  <c r="AJ138" i="1"/>
  <c r="AL138" i="1"/>
  <c r="AJ67" i="1"/>
  <c r="AL67" i="1"/>
  <c r="AJ68" i="1"/>
  <c r="AL68" i="1"/>
  <c r="AJ359" i="1"/>
  <c r="AL359" i="1"/>
  <c r="AJ350" i="1"/>
  <c r="AL350" i="1"/>
  <c r="AJ360" i="1"/>
  <c r="AL360" i="1"/>
  <c r="AJ104" i="1"/>
  <c r="AL104" i="1"/>
  <c r="AJ262" i="1"/>
  <c r="AL262" i="1"/>
  <c r="AJ259" i="1"/>
  <c r="AL259" i="1"/>
  <c r="AL235" i="1"/>
  <c r="AJ235" i="1"/>
  <c r="AJ76" i="1"/>
  <c r="AL76" i="1"/>
  <c r="AJ128" i="1"/>
  <c r="AL128" i="1"/>
  <c r="AJ217" i="1"/>
  <c r="AL217" i="1"/>
  <c r="AJ172" i="1"/>
  <c r="AL172" i="1"/>
  <c r="AJ354" i="1"/>
  <c r="AL354" i="1"/>
  <c r="AJ120" i="1"/>
  <c r="AL120" i="1"/>
  <c r="AJ306" i="1"/>
  <c r="AL306" i="1"/>
  <c r="AJ216" i="1"/>
  <c r="AL216" i="1"/>
  <c r="AJ321" i="1"/>
  <c r="AL321" i="1"/>
  <c r="AJ47" i="1"/>
  <c r="AL47" i="1"/>
  <c r="AJ106" i="1"/>
  <c r="AL106" i="1"/>
  <c r="AJ30" i="1"/>
  <c r="AL30" i="1"/>
  <c r="AJ211" i="1"/>
  <c r="AL211" i="1"/>
  <c r="AJ176" i="1"/>
  <c r="AL176" i="1"/>
  <c r="AJ100" i="1"/>
  <c r="AL100" i="1"/>
  <c r="AJ149" i="1"/>
  <c r="AL149" i="1"/>
  <c r="AJ362" i="1"/>
  <c r="AL362" i="1"/>
  <c r="AJ173" i="1"/>
  <c r="AL173" i="1"/>
  <c r="AJ122" i="1"/>
  <c r="AL122" i="1"/>
  <c r="AJ21" i="1"/>
  <c r="AL21" i="1"/>
  <c r="AJ196" i="1"/>
  <c r="AL196" i="1"/>
  <c r="AJ32" i="1"/>
  <c r="AL32" i="1"/>
  <c r="AJ52" i="1"/>
  <c r="AL52" i="1"/>
  <c r="AJ132" i="1"/>
  <c r="AL132" i="1"/>
  <c r="AJ337" i="1"/>
  <c r="AL337" i="1"/>
  <c r="AJ198" i="1"/>
  <c r="AL198" i="1"/>
  <c r="AJ213" i="1"/>
  <c r="AL213" i="1"/>
  <c r="AJ215" i="1"/>
  <c r="AL215" i="1"/>
  <c r="AJ281" i="1"/>
  <c r="AL281" i="1"/>
  <c r="AJ310" i="1"/>
  <c r="AL310" i="1"/>
  <c r="AJ276" i="1"/>
  <c r="AL276" i="1"/>
  <c r="AJ110" i="1"/>
  <c r="AL110" i="1"/>
  <c r="AJ117" i="1"/>
  <c r="AL117" i="1"/>
  <c r="AJ193" i="1"/>
  <c r="AL193" i="1"/>
  <c r="AJ59" i="1"/>
  <c r="AL59" i="1"/>
  <c r="AJ284" i="1"/>
  <c r="AL284" i="1"/>
  <c r="AJ220" i="1"/>
  <c r="AL220" i="1"/>
  <c r="AJ298" i="1"/>
  <c r="AL298" i="1"/>
  <c r="AJ205" i="1"/>
  <c r="AL205" i="1"/>
  <c r="AL247" i="1"/>
  <c r="AJ247" i="1"/>
  <c r="AJ318" i="1"/>
  <c r="AL318" i="1"/>
  <c r="AJ287" i="1"/>
  <c r="AL287" i="1"/>
  <c r="AJ17" i="1"/>
  <c r="AL17" i="1"/>
  <c r="AJ64" i="1"/>
  <c r="AL64" i="1"/>
  <c r="AL345" i="1"/>
  <c r="AJ345" i="1"/>
  <c r="AJ316" i="1"/>
  <c r="AL316" i="1"/>
  <c r="AL119" i="1"/>
  <c r="AJ119" i="1"/>
  <c r="AJ256" i="1"/>
  <c r="AL256" i="1"/>
  <c r="AJ124" i="1"/>
  <c r="AL124" i="1"/>
  <c r="AJ352" i="1"/>
  <c r="AL352" i="1"/>
  <c r="AJ330" i="1"/>
  <c r="AL330" i="1"/>
  <c r="AJ179" i="1"/>
  <c r="AL179" i="1"/>
  <c r="AJ283" i="1"/>
  <c r="AL283" i="1"/>
  <c r="AJ195" i="1"/>
  <c r="AL195" i="1"/>
  <c r="AJ226" i="1"/>
  <c r="AL226" i="1"/>
  <c r="AJ135" i="1"/>
  <c r="AL135" i="1"/>
  <c r="AJ51" i="1"/>
  <c r="AL51" i="1"/>
  <c r="AJ184" i="1"/>
  <c r="AL184" i="1"/>
  <c r="AJ239" i="1"/>
  <c r="AL239" i="1"/>
  <c r="AJ249" i="1"/>
  <c r="AL249" i="1"/>
  <c r="AJ6" i="1"/>
  <c r="AL6" i="1"/>
  <c r="AL91" i="1"/>
  <c r="AJ91" i="1"/>
  <c r="AJ103" i="1"/>
  <c r="AL103" i="1"/>
  <c r="AJ313" i="1"/>
  <c r="AL313" i="1"/>
  <c r="AJ134" i="1"/>
  <c r="AL134" i="1"/>
  <c r="AJ186" i="1"/>
  <c r="AL186" i="1"/>
  <c r="AJ84" i="1"/>
  <c r="AL84" i="1"/>
  <c r="AJ322" i="1"/>
  <c r="AL322" i="1"/>
  <c r="AJ302" i="1"/>
  <c r="AL302" i="1"/>
  <c r="AJ260" i="1"/>
  <c r="AL260" i="1"/>
  <c r="AJ151" i="1"/>
  <c r="AL151" i="1"/>
  <c r="AJ97" i="1"/>
  <c r="AL97" i="1"/>
  <c r="AJ348" i="1"/>
  <c r="AL348" i="1"/>
  <c r="AL158" i="1"/>
  <c r="AJ158" i="1"/>
  <c r="AJ334" i="1"/>
  <c r="AL334" i="1"/>
  <c r="AJ27" i="1"/>
  <c r="AL27" i="1"/>
  <c r="AJ10" i="1"/>
  <c r="AL10" i="1"/>
  <c r="AJ127" i="1"/>
  <c r="AL127" i="1"/>
  <c r="AJ41" i="1"/>
  <c r="AL41" i="1"/>
  <c r="AJ11" i="1"/>
  <c r="AL11" i="1"/>
  <c r="AJ254" i="1"/>
  <c r="AL254" i="1"/>
  <c r="AJ326" i="1"/>
  <c r="AL326" i="1"/>
  <c r="AJ114" i="1"/>
  <c r="AL114" i="1"/>
  <c r="AJ2" i="1"/>
  <c r="AL2" i="1"/>
  <c r="AJ231" i="1"/>
  <c r="AL231" i="1"/>
  <c r="AJ181" i="1"/>
  <c r="AL181" i="1"/>
  <c r="AJ93" i="1"/>
  <c r="AL93" i="1"/>
  <c r="AL233" i="1"/>
  <c r="AJ233" i="1"/>
  <c r="AJ116" i="1"/>
  <c r="AL116" i="1"/>
  <c r="AJ227" i="1"/>
  <c r="AL227" i="1"/>
  <c r="AJ36" i="1"/>
  <c r="AL36" i="1"/>
  <c r="AJ314" i="1"/>
  <c r="AL314" i="1"/>
  <c r="AL279" i="1"/>
  <c r="AJ279" i="1"/>
  <c r="AJ275" i="1"/>
  <c r="AL275" i="1"/>
  <c r="AJ301" i="1"/>
  <c r="AL301" i="1"/>
  <c r="AJ95" i="1"/>
  <c r="AL95" i="1"/>
  <c r="AJ251" i="1"/>
  <c r="AL251" i="1"/>
  <c r="AJ133" i="1"/>
  <c r="AL133" i="1"/>
  <c r="AJ225" i="1"/>
  <c r="AL225" i="1"/>
  <c r="AJ299" i="1"/>
  <c r="AL299" i="1"/>
  <c r="AJ188" i="1"/>
  <c r="AL188" i="1"/>
  <c r="AJ332" i="1"/>
  <c r="AL332" i="1"/>
  <c r="AJ162" i="1"/>
  <c r="AL162" i="1"/>
  <c r="AJ230" i="1"/>
  <c r="AL230" i="1"/>
  <c r="AL168" i="1"/>
  <c r="AJ168" i="1"/>
  <c r="AJ19" i="1"/>
  <c r="AL19" i="1"/>
  <c r="AJ324" i="1"/>
  <c r="AL324" i="1"/>
  <c r="AJ236" i="1"/>
  <c r="AL236" i="1"/>
  <c r="AJ347" i="1"/>
  <c r="AL347" i="1"/>
  <c r="AJ243" i="1"/>
  <c r="AL243" i="1"/>
  <c r="AJ37" i="1"/>
  <c r="AL37" i="1"/>
  <c r="AJ12" i="1"/>
  <c r="AL12" i="1"/>
  <c r="AJ25" i="1"/>
  <c r="AL25" i="1"/>
  <c r="AJ303" i="1"/>
  <c r="AL303" i="1"/>
  <c r="AJ192" i="1"/>
  <c r="AL192" i="1"/>
  <c r="AJ292" i="1"/>
  <c r="AL292" i="1"/>
  <c r="AJ267" i="1"/>
  <c r="AL267" i="1"/>
  <c r="AJ63" i="1"/>
  <c r="AL63" i="1"/>
  <c r="AJ182" i="1"/>
  <c r="AL182" i="1"/>
  <c r="AJ339" i="1"/>
  <c r="AL339" i="1"/>
  <c r="AJ49" i="1"/>
  <c r="AL49" i="1"/>
  <c r="AJ16" i="1"/>
  <c r="AL16" i="1"/>
  <c r="AJ177" i="1"/>
  <c r="AL177" i="1"/>
  <c r="AJ54" i="1"/>
  <c r="AL54" i="1"/>
  <c r="AJ206" i="1"/>
  <c r="AL206" i="1"/>
  <c r="AJ140" i="1"/>
  <c r="AL140" i="1"/>
  <c r="AJ24" i="1"/>
  <c r="AL24" i="1"/>
  <c r="AJ169" i="1"/>
  <c r="AL169" i="1"/>
  <c r="AJ291" i="1"/>
  <c r="AL291" i="1"/>
  <c r="AJ163" i="1"/>
  <c r="AL163" i="1"/>
  <c r="AJ70" i="1"/>
  <c r="AL70" i="1"/>
  <c r="AJ15" i="1"/>
  <c r="AL15" i="1"/>
  <c r="AJ293" i="1"/>
  <c r="AL293" i="1"/>
  <c r="AJ148" i="1"/>
  <c r="AL148" i="1"/>
  <c r="AJ317" i="1"/>
  <c r="AL317" i="1"/>
  <c r="AJ112" i="1"/>
  <c r="AL112" i="1"/>
  <c r="AJ42" i="1"/>
  <c r="AL42" i="1"/>
  <c r="AJ263" i="1"/>
  <c r="AL263" i="1"/>
  <c r="AJ43" i="1"/>
  <c r="AL43" i="1"/>
  <c r="AJ87" i="1"/>
  <c r="AL87" i="1"/>
  <c r="AJ5" i="1"/>
  <c r="AL5" i="1"/>
  <c r="AJ349" i="1"/>
  <c r="AL349" i="1"/>
  <c r="AJ109" i="1"/>
  <c r="AL109" i="1"/>
  <c r="AJ355" i="1"/>
  <c r="AL355" i="1"/>
  <c r="AL141" i="1"/>
  <c r="AJ141" i="1"/>
  <c r="AJ289" i="1"/>
  <c r="AL289" i="1"/>
  <c r="AJ99" i="1"/>
  <c r="AL99" i="1"/>
  <c r="AJ23" i="1"/>
  <c r="AL23" i="1"/>
  <c r="AJ92" i="1"/>
  <c r="AL92" i="1"/>
  <c r="AJ126" i="1"/>
  <c r="AL126" i="1"/>
  <c r="AJ278" i="1"/>
  <c r="AL278" i="1"/>
  <c r="AJ143" i="1"/>
  <c r="AL143" i="1"/>
  <c r="AJ161" i="1"/>
  <c r="AL161" i="1"/>
  <c r="AJ18" i="1"/>
  <c r="AL18" i="1"/>
  <c r="AJ241" i="1"/>
  <c r="AL241" i="1"/>
  <c r="AJ38" i="1"/>
  <c r="AL38" i="1"/>
  <c r="AJ65" i="1"/>
  <c r="AL65" i="1"/>
  <c r="AJ328" i="1"/>
  <c r="AL328" i="1"/>
  <c r="AJ288" i="1"/>
  <c r="AL288" i="1"/>
  <c r="AL44" i="1"/>
  <c r="AJ44" i="1"/>
  <c r="AJ82" i="1"/>
  <c r="AL82" i="1"/>
  <c r="AJ33" i="1"/>
  <c r="AL33" i="1"/>
  <c r="AL115" i="1"/>
  <c r="AJ115" i="1"/>
  <c r="AJ336" i="1"/>
  <c r="AL336" i="1"/>
  <c r="AJ248" i="1"/>
  <c r="AL248" i="1"/>
  <c r="AB39" i="7"/>
  <c r="AB38" i="7"/>
  <c r="U37" i="7"/>
  <c r="U39" i="7"/>
  <c r="U38" i="7"/>
  <c r="AB37" i="7"/>
  <c r="AL323" i="1" l="1"/>
  <c r="AJ14" i="1"/>
  <c r="AL305" i="1"/>
  <c r="AJ7" i="1"/>
  <c r="AL307" i="1"/>
  <c r="AL308" i="1"/>
  <c r="AL268" i="1"/>
  <c r="AJ13" i="1"/>
  <c r="AL8" i="1"/>
  <c r="AL208" i="1"/>
  <c r="AJ245" i="1"/>
  <c r="AJ273" i="1"/>
  <c r="AL130" i="1"/>
  <c r="AL209" i="1"/>
  <c r="AJ200" i="1"/>
  <c r="AL121" i="1"/>
  <c r="AJ72" i="1"/>
  <c r="AJ311" i="1"/>
  <c r="AL113" i="1"/>
  <c r="AL333" i="1"/>
  <c r="AL137" i="1"/>
  <c r="AL312" i="1"/>
  <c r="AJ197" i="1"/>
  <c r="AL286" i="1"/>
  <c r="AL96" i="1"/>
  <c r="AL39" i="1"/>
  <c r="AL294" i="1"/>
  <c r="AL101" i="1"/>
  <c r="AK190" i="1" l="1"/>
  <c r="AK214" i="1"/>
  <c r="AK219" i="1"/>
  <c r="AK345" i="1"/>
  <c r="AK336" i="1"/>
  <c r="AK169" i="1"/>
  <c r="AK265" i="1"/>
  <c r="AK226" i="1"/>
  <c r="AK267" i="1"/>
  <c r="AK221" i="1"/>
  <c r="AK9" i="1"/>
  <c r="AK362" i="1"/>
  <c r="AK359" i="1"/>
  <c r="AK116" i="1"/>
  <c r="AK32" i="1"/>
  <c r="AK47" i="1"/>
  <c r="AK26" i="1"/>
  <c r="AK307" i="1"/>
  <c r="AK166" i="1"/>
  <c r="AK75" i="1"/>
  <c r="AK149" i="1"/>
  <c r="AK148" i="1"/>
  <c r="AK326" i="1"/>
  <c r="AK322" i="1"/>
  <c r="AK120" i="1"/>
  <c r="AK290" i="1"/>
  <c r="AK306" i="1"/>
  <c r="AK114" i="1"/>
  <c r="AK35" i="1"/>
  <c r="AK199" i="1"/>
  <c r="AK177" i="1"/>
  <c r="AK145" i="1"/>
  <c r="AK56" i="1"/>
  <c r="AK266" i="1"/>
  <c r="AK72" i="1"/>
  <c r="AK46" i="1"/>
  <c r="AK6" i="1"/>
  <c r="AK80" i="1"/>
  <c r="AK262" i="1"/>
  <c r="AK133" i="1"/>
  <c r="AK137" i="1"/>
  <c r="AK350" i="1"/>
  <c r="AK291" i="1"/>
  <c r="AK39" i="1"/>
  <c r="AK21" i="1"/>
  <c r="AK253" i="1"/>
  <c r="AK53" i="1"/>
  <c r="AK250" i="1"/>
  <c r="AK256" i="1"/>
  <c r="AK202" i="1"/>
  <c r="AK173" i="1"/>
  <c r="AK333" i="1"/>
  <c r="AK191" i="1"/>
  <c r="AK231" i="1"/>
  <c r="AK240" i="1"/>
  <c r="AK90" i="1"/>
  <c r="AK196" i="1"/>
  <c r="AK311" i="1"/>
  <c r="AK255" i="1"/>
  <c r="AK11" i="1"/>
  <c r="AK338" i="1"/>
  <c r="AK10" i="1"/>
  <c r="AK346" i="1"/>
  <c r="AK108" i="1"/>
  <c r="AK227" i="1"/>
  <c r="AK340" i="1"/>
  <c r="AK247" i="1"/>
  <c r="AK29" i="1"/>
  <c r="AK194" i="1"/>
  <c r="AK260" i="1"/>
  <c r="AK86" i="1"/>
  <c r="AK60" i="1"/>
  <c r="AK347" i="1"/>
  <c r="AK154" i="1"/>
  <c r="AK126" i="1"/>
  <c r="AK304" i="1"/>
  <c r="AK201" i="1"/>
  <c r="AK308" i="1"/>
  <c r="AK157" i="1"/>
  <c r="AK144" i="1"/>
  <c r="AK7" i="1"/>
  <c r="AK200" i="1"/>
  <c r="BG2" i="1"/>
  <c r="AP363" i="1" s="1"/>
  <c r="AK42" i="1"/>
  <c r="AK132" i="1"/>
  <c r="AK233" i="1"/>
  <c r="AK354" i="1"/>
  <c r="AK4" i="1"/>
  <c r="AK15" i="1"/>
  <c r="AK113" i="1"/>
  <c r="AK329" i="1"/>
  <c r="AK97" i="1"/>
  <c r="AK49" i="1"/>
  <c r="AK293" i="1"/>
  <c r="AK141" i="1"/>
  <c r="AK274" i="1"/>
  <c r="AK155" i="1"/>
  <c r="AK127" i="1"/>
  <c r="AK212" i="1"/>
  <c r="AK279" i="1"/>
  <c r="AK78" i="1"/>
  <c r="AK106" i="1"/>
  <c r="AK96" i="1"/>
  <c r="AK324" i="1"/>
  <c r="AK292" i="1"/>
  <c r="AK41" i="1"/>
  <c r="AK230" i="1"/>
  <c r="AK239" i="1"/>
  <c r="AK87" i="1"/>
  <c r="AK341" i="1"/>
  <c r="AK69" i="1"/>
  <c r="AK18" i="1"/>
  <c r="AK93" i="1"/>
  <c r="AK94" i="1"/>
  <c r="AK65" i="1"/>
  <c r="AK187" i="1"/>
  <c r="AK197" i="1"/>
  <c r="AK305" i="1"/>
  <c r="AK245" i="1"/>
  <c r="AK282" i="1"/>
  <c r="AK317" i="1"/>
  <c r="AK146" i="1"/>
  <c r="AK249" i="1"/>
  <c r="AK111" i="1"/>
  <c r="AK218" i="1"/>
  <c r="AK102" i="1"/>
  <c r="AK62" i="1"/>
  <c r="AK55" i="1"/>
  <c r="AK31" i="1"/>
  <c r="AK161" i="1"/>
  <c r="AK143" i="1"/>
  <c r="AK182" i="1"/>
  <c r="AK223" i="1"/>
  <c r="AK296" i="1"/>
  <c r="AK328" i="1"/>
  <c r="AK30" i="1"/>
  <c r="AK186" i="1"/>
  <c r="AK217" i="1"/>
  <c r="AK66" i="1"/>
  <c r="AK45" i="1"/>
  <c r="AK151" i="1"/>
  <c r="AK280" i="1"/>
  <c r="AK246" i="1"/>
  <c r="AK355" i="1"/>
  <c r="AK84" i="1"/>
  <c r="AK205" i="1"/>
  <c r="AK206" i="1"/>
  <c r="AK54" i="1"/>
  <c r="AK91" i="1"/>
  <c r="AK183" i="1"/>
  <c r="AK19" i="1"/>
  <c r="AK220" i="1"/>
  <c r="AK33" i="1"/>
  <c r="AK268" i="1"/>
  <c r="AK289" i="1"/>
  <c r="AK211" i="1"/>
  <c r="AK134" i="1"/>
  <c r="AK83" i="1"/>
  <c r="AK314" i="1"/>
  <c r="AK58" i="1"/>
  <c r="AK121" i="1"/>
  <c r="AK165" i="1"/>
  <c r="AK189" i="1"/>
  <c r="AK315" i="1"/>
  <c r="AK261" i="1"/>
  <c r="AK335" i="1"/>
  <c r="AK81" i="1"/>
  <c r="AK252" i="1"/>
  <c r="AK209" i="1"/>
  <c r="AK100" i="1"/>
  <c r="AK70" i="1"/>
  <c r="AK156" i="1"/>
  <c r="AK79" i="1"/>
  <c r="AK147" i="1"/>
  <c r="AK59" i="1"/>
  <c r="AK37" i="1"/>
  <c r="AK339" i="1"/>
  <c r="AK258" i="1"/>
  <c r="AK8" i="1"/>
  <c r="AK264" i="1"/>
  <c r="AK17" i="1"/>
  <c r="AK181" i="1"/>
  <c r="AK284" i="1"/>
  <c r="AK101" i="1"/>
  <c r="AK99" i="1"/>
  <c r="AK228" i="1"/>
  <c r="AK208" i="1"/>
  <c r="AK251" i="1"/>
  <c r="AK303" i="1"/>
  <c r="AK104" i="1"/>
  <c r="AK316" i="1"/>
  <c r="AK43" i="1"/>
  <c r="AK270" i="1"/>
  <c r="AK257" i="1"/>
  <c r="AK27" i="1"/>
  <c r="AK109" i="1"/>
  <c r="AK321" i="1"/>
  <c r="AK122" i="1"/>
  <c r="AK142" i="1"/>
  <c r="AK313" i="1"/>
  <c r="AK2" i="1"/>
  <c r="AK204" i="1"/>
  <c r="AK98" i="1"/>
  <c r="AK112" i="1"/>
  <c r="AK238" i="1"/>
  <c r="AK277" i="1"/>
  <c r="AK294" i="1"/>
  <c r="AK73" i="1"/>
  <c r="AK286" i="1"/>
  <c r="AK14" i="1"/>
  <c r="AK67" i="1"/>
  <c r="AK276" i="1"/>
  <c r="AK130" i="1"/>
  <c r="AK170" i="1"/>
  <c r="AK327" i="1"/>
  <c r="AK248" i="1"/>
  <c r="AK51" i="1"/>
  <c r="AK89" i="1"/>
  <c r="AK179" i="1"/>
  <c r="AK213" i="1"/>
  <c r="AK352" i="1"/>
  <c r="AK232" i="1"/>
  <c r="AK92" i="1"/>
  <c r="AK349" i="1"/>
  <c r="AK25" i="1"/>
  <c r="AK358" i="1"/>
  <c r="AK224" i="1"/>
  <c r="AK269" i="1"/>
  <c r="AK103" i="1"/>
  <c r="AK320" i="1"/>
  <c r="AK229" i="1"/>
  <c r="AK254" i="1"/>
  <c r="AK164" i="1"/>
  <c r="AK184" i="1"/>
  <c r="AK85" i="1"/>
  <c r="AK105" i="1"/>
  <c r="AK285" i="1"/>
  <c r="AK138" i="1"/>
  <c r="AK332" i="1"/>
  <c r="AK235" i="1"/>
  <c r="AK353" i="1"/>
  <c r="AK237" i="1"/>
  <c r="AK259" i="1"/>
  <c r="AK61" i="1"/>
  <c r="AK23" i="1"/>
  <c r="AK356" i="1"/>
  <c r="AK168" i="1"/>
  <c r="AK71" i="1"/>
  <c r="AK136" i="1"/>
  <c r="AK312" i="1"/>
  <c r="AK172" i="1"/>
  <c r="AK273" i="1"/>
  <c r="AK77" i="1"/>
  <c r="AK225" i="1"/>
  <c r="AK203" i="1"/>
  <c r="AK299" i="1"/>
  <c r="AK195" i="1"/>
  <c r="AK309" i="1"/>
  <c r="AK210" i="1"/>
  <c r="AK152" i="1"/>
  <c r="AK319" i="1"/>
  <c r="AK310" i="1"/>
  <c r="AK162" i="1"/>
  <c r="AK82" i="1"/>
  <c r="AK361" i="1"/>
  <c r="AK115" i="1"/>
  <c r="AK88" i="1"/>
  <c r="AK20" i="1"/>
  <c r="AK283" i="1"/>
  <c r="AK44" i="1"/>
  <c r="AK334" i="1"/>
  <c r="AK52" i="1"/>
  <c r="AK180" i="1"/>
  <c r="AK163" i="1"/>
  <c r="AK207" i="1"/>
  <c r="AK123" i="1"/>
  <c r="AK236" i="1"/>
  <c r="AK150" i="1"/>
  <c r="AK216" i="1"/>
  <c r="AK272" i="1"/>
  <c r="AK278" i="1"/>
  <c r="AK178" i="1"/>
  <c r="AK16" i="1"/>
  <c r="AK131" i="1"/>
  <c r="AK222" i="1"/>
  <c r="AK76" i="1"/>
  <c r="AK287" i="1"/>
  <c r="AK48" i="1"/>
  <c r="AK343" i="1"/>
  <c r="AK5" i="1"/>
  <c r="AK12" i="1"/>
  <c r="AM24" i="1"/>
  <c r="AK193" i="1"/>
  <c r="AK302" i="1"/>
  <c r="AK271" i="1"/>
  <c r="AK174" i="1"/>
  <c r="AM12" i="1"/>
  <c r="AK323" i="1"/>
  <c r="AM157" i="1"/>
  <c r="AN157" i="1" s="1"/>
  <c r="AK325" i="1"/>
  <c r="AK330" i="1"/>
  <c r="AK3" i="1"/>
  <c r="AM296" i="1"/>
  <c r="AK158" i="1"/>
  <c r="AK242" i="1"/>
  <c r="AK337" i="1"/>
  <c r="AK160" i="1"/>
  <c r="AK342" i="1"/>
  <c r="AK360" i="1"/>
  <c r="AK363" i="1"/>
  <c r="AM349" i="1"/>
  <c r="AK215" i="1"/>
  <c r="AK24" i="1"/>
  <c r="AK348" i="1"/>
  <c r="AK34" i="1"/>
  <c r="AK288" i="1"/>
  <c r="AK117" i="1"/>
  <c r="AK57" i="1"/>
  <c r="AK125" i="1"/>
  <c r="AK357" i="1"/>
  <c r="AM180" i="1"/>
  <c r="AN180" i="1" s="1"/>
  <c r="AK40" i="1"/>
  <c r="AK68" i="1"/>
  <c r="AK243" i="1"/>
  <c r="AK95" i="1"/>
  <c r="AK36" i="1"/>
  <c r="AK124" i="1"/>
  <c r="AK28" i="1"/>
  <c r="AK318" i="1"/>
  <c r="AK38" i="1"/>
  <c r="AK13" i="1"/>
  <c r="AK185" i="1"/>
  <c r="AK74" i="1"/>
  <c r="AK275" i="1"/>
  <c r="AK128" i="1"/>
  <c r="AK234" i="1"/>
  <c r="AM313" i="1"/>
  <c r="AK344" i="1"/>
  <c r="AK331" i="1"/>
  <c r="AK175" i="1"/>
  <c r="AK297" i="1"/>
  <c r="AK281" i="1"/>
  <c r="AK118" i="1"/>
  <c r="AK192" i="1"/>
  <c r="AK153" i="1"/>
  <c r="AK244" i="1"/>
  <c r="AK241" i="1"/>
  <c r="AK119" i="1"/>
  <c r="AK129" i="1"/>
  <c r="AK50" i="1"/>
  <c r="AK300" i="1"/>
  <c r="AK198" i="1"/>
  <c r="AM186" i="1"/>
  <c r="AK110" i="1"/>
  <c r="AM213" i="1"/>
  <c r="AM176" i="1"/>
  <c r="AM340" i="1"/>
  <c r="AM20" i="1"/>
  <c r="AK139" i="1"/>
  <c r="AK140" i="1"/>
  <c r="AM220" i="1"/>
  <c r="AM330" i="1"/>
  <c r="AK135" i="1"/>
  <c r="AM103" i="1"/>
  <c r="AM59" i="1"/>
  <c r="AN59" i="1" s="1"/>
  <c r="AM171" i="1"/>
  <c r="AM110" i="1"/>
  <c r="AM324" i="1"/>
  <c r="AM114" i="1"/>
  <c r="AN114" i="1" s="1"/>
  <c r="AM125" i="1"/>
  <c r="AM355" i="1"/>
  <c r="AM240" i="1"/>
  <c r="AN240" i="1" s="1"/>
  <c r="AM105" i="1"/>
  <c r="AM219" i="1"/>
  <c r="AM188" i="1"/>
  <c r="AM326" i="1"/>
  <c r="AK107" i="1"/>
  <c r="AK351" i="1"/>
  <c r="AM151" i="1"/>
  <c r="AM233" i="1"/>
  <c r="AN233" i="1" s="1"/>
  <c r="AM266" i="1"/>
  <c r="AM362" i="1"/>
  <c r="AM154" i="1"/>
  <c r="AN154" i="1" s="1"/>
  <c r="AM345" i="1"/>
  <c r="AN345" i="1" s="1"/>
  <c r="AM45" i="1"/>
  <c r="AM221" i="1"/>
  <c r="AK301" i="1"/>
  <c r="AK167" i="1"/>
  <c r="AM294" i="1"/>
  <c r="AM8" i="1"/>
  <c r="AM77" i="1"/>
  <c r="AM196" i="1"/>
  <c r="AM190" i="1"/>
  <c r="AN190" i="1" s="1"/>
  <c r="AM245" i="1"/>
  <c r="AM66" i="1"/>
  <c r="AN66" i="1" s="1"/>
  <c r="AM65" i="1"/>
  <c r="AN65" i="1" s="1"/>
  <c r="AM204" i="1"/>
  <c r="AM46" i="1"/>
  <c r="AM143" i="1"/>
  <c r="AM322" i="1"/>
  <c r="AM89" i="1"/>
  <c r="AM225" i="1"/>
  <c r="AM314" i="1"/>
  <c r="AM286" i="1"/>
  <c r="AM223" i="1"/>
  <c r="AK263" i="1"/>
  <c r="AK188" i="1"/>
  <c r="AK64" i="1"/>
  <c r="AM249" i="1"/>
  <c r="AN249" i="1" s="1"/>
  <c r="AM117" i="1"/>
  <c r="AM189" i="1"/>
  <c r="AN189" i="1" s="1"/>
  <c r="AM273" i="1"/>
  <c r="AM9" i="1"/>
  <c r="AM54" i="1"/>
  <c r="AM335" i="1"/>
  <c r="AM274" i="1"/>
  <c r="AM250" i="1"/>
  <c r="AM264" i="1"/>
  <c r="AM116" i="1"/>
  <c r="AN116" i="1" s="1"/>
  <c r="AM217" i="1"/>
  <c r="AN217" i="1" s="1"/>
  <c r="AM98" i="1"/>
  <c r="AM101" i="1"/>
  <c r="AM70" i="1"/>
  <c r="AN70" i="1" s="1"/>
  <c r="AM30" i="1"/>
  <c r="AM350" i="1"/>
  <c r="AM270" i="1"/>
  <c r="AM17" i="1"/>
  <c r="AM119" i="1"/>
  <c r="AM73" i="1"/>
  <c r="AN73" i="1" s="1"/>
  <c r="AM150" i="1"/>
  <c r="AN150" i="1" s="1"/>
  <c r="AM305" i="1"/>
  <c r="AM127" i="1"/>
  <c r="AN127" i="1" s="1"/>
  <c r="AM278" i="1"/>
  <c r="AM148" i="1"/>
  <c r="AM333" i="1"/>
  <c r="AN333" i="1" s="1"/>
  <c r="AM130" i="1"/>
  <c r="AM263" i="1"/>
  <c r="AM289" i="1"/>
  <c r="AM315" i="1"/>
  <c r="AM95" i="1"/>
  <c r="AM88" i="1"/>
  <c r="AM207" i="1"/>
  <c r="AM179" i="1"/>
  <c r="AN179" i="1" s="1"/>
  <c r="AM162" i="1"/>
  <c r="AM228" i="1"/>
  <c r="AM327" i="1"/>
  <c r="AM317" i="1"/>
  <c r="AM256" i="1"/>
  <c r="AM15" i="1"/>
  <c r="AN15" i="1" s="1"/>
  <c r="AM287" i="1"/>
  <c r="AM307" i="1"/>
  <c r="AM268" i="1"/>
  <c r="AM290" i="1"/>
  <c r="AN290" i="1" s="1"/>
  <c r="AM18" i="1"/>
  <c r="AN18" i="1" s="1"/>
  <c r="AM107" i="1"/>
  <c r="AM283" i="1"/>
  <c r="AN283" i="1" s="1"/>
  <c r="AM44" i="1"/>
  <c r="AM241" i="1"/>
  <c r="AM135" i="1"/>
  <c r="AN135" i="1" s="1"/>
  <c r="AM55" i="1"/>
  <c r="AM292" i="1"/>
  <c r="AM184" i="1"/>
  <c r="AN184" i="1" s="1"/>
  <c r="AM111" i="1"/>
  <c r="AN111" i="1" s="1"/>
  <c r="AM52" i="1"/>
  <c r="AM300" i="1"/>
  <c r="AM338" i="1"/>
  <c r="AM356" i="1"/>
  <c r="AN356" i="1" s="1"/>
  <c r="AM68" i="1"/>
  <c r="AM209" i="1"/>
  <c r="AN209" i="1" s="1"/>
  <c r="AM360" i="1"/>
  <c r="AM346" i="1"/>
  <c r="AN346" i="1" s="1"/>
  <c r="AM359" i="1"/>
  <c r="AM35" i="1"/>
  <c r="AM258" i="1"/>
  <c r="AM357" i="1"/>
  <c r="AM67" i="1"/>
  <c r="AN67" i="1" s="1"/>
  <c r="AM49" i="1"/>
  <c r="AM198" i="1"/>
  <c r="AM124" i="1"/>
  <c r="AN124" i="1" s="1"/>
  <c r="AM182" i="1"/>
  <c r="AM60" i="1"/>
  <c r="AM112" i="1"/>
  <c r="AM5" i="1"/>
  <c r="AN5" i="1" s="1"/>
  <c r="AM280" i="1"/>
  <c r="AM288" i="1"/>
  <c r="AM279" i="1"/>
  <c r="AN279" i="1" s="1"/>
  <c r="AM4" i="1"/>
  <c r="AM96" i="1"/>
  <c r="AN96" i="1" s="1"/>
  <c r="AM212" i="1"/>
  <c r="AN212" i="1" s="1"/>
  <c r="AM144" i="1"/>
  <c r="AM76" i="1"/>
  <c r="AM211" i="1"/>
  <c r="AM299" i="1"/>
  <c r="AN299" i="1" s="1"/>
  <c r="AM141" i="1"/>
  <c r="AM132" i="1"/>
  <c r="AM145" i="1"/>
  <c r="AM312" i="1"/>
  <c r="AM282" i="1"/>
  <c r="AM31" i="1"/>
  <c r="AM170" i="1"/>
  <c r="AM323" i="1"/>
  <c r="AM97" i="1"/>
  <c r="AM92" i="1"/>
  <c r="AN92" i="1" s="1"/>
  <c r="AM320" i="1"/>
  <c r="AN320" i="1" s="1"/>
  <c r="AM353" i="1"/>
  <c r="AM192" i="1"/>
  <c r="AM238" i="1"/>
  <c r="AM64" i="1"/>
  <c r="AM297" i="1"/>
  <c r="AK295" i="1"/>
  <c r="AM166" i="1"/>
  <c r="AM347" i="1"/>
  <c r="AM363" i="1"/>
  <c r="AM161" i="1"/>
  <c r="AM146" i="1"/>
  <c r="AN146" i="1" s="1"/>
  <c r="AM11" i="1"/>
  <c r="AM262" i="1"/>
  <c r="AN262" i="1" s="1"/>
  <c r="AM229" i="1"/>
  <c r="AM331" i="1"/>
  <c r="AM93" i="1"/>
  <c r="AM99" i="1"/>
  <c r="AM202" i="1"/>
  <c r="AN202" i="1" s="1"/>
  <c r="AM126" i="1"/>
  <c r="AN126" i="1" s="1"/>
  <c r="AM165" i="1"/>
  <c r="AM167" i="1"/>
  <c r="AM237" i="1"/>
  <c r="AN237" i="1" s="1"/>
  <c r="AM177" i="1"/>
  <c r="AN177" i="1" s="1"/>
  <c r="AM106" i="1"/>
  <c r="AN106" i="1" s="1"/>
  <c r="AM183" i="1"/>
  <c r="AM158" i="1"/>
  <c r="AM222" i="1"/>
  <c r="AM13" i="1"/>
  <c r="AN13" i="1" s="1"/>
  <c r="AM277" i="1"/>
  <c r="AM61" i="1"/>
  <c r="AN61" i="1" s="1"/>
  <c r="AM26" i="1"/>
  <c r="AN26" i="1" s="1"/>
  <c r="AM174" i="1"/>
  <c r="AN174" i="1" s="1"/>
  <c r="AM242" i="1"/>
  <c r="AN242" i="1" s="1"/>
  <c r="AM134" i="1"/>
  <c r="AM152" i="1"/>
  <c r="AM10" i="1"/>
  <c r="AN10" i="1" s="1"/>
  <c r="AM284" i="1"/>
  <c r="AM78" i="1"/>
  <c r="AN78" i="1" s="1"/>
  <c r="AM14" i="1"/>
  <c r="AM319" i="1"/>
  <c r="AM248" i="1"/>
  <c r="AM137" i="1"/>
  <c r="AN137" i="1" s="1"/>
  <c r="AM39" i="1"/>
  <c r="AM175" i="1"/>
  <c r="AN175" i="1" s="1"/>
  <c r="AM243" i="1"/>
  <c r="AM172" i="1"/>
  <c r="AM308" i="1"/>
  <c r="AN308" i="1" s="1"/>
  <c r="AM341" i="1"/>
  <c r="AN341" i="1" s="1"/>
  <c r="AM191" i="1"/>
  <c r="AN191" i="1" s="1"/>
  <c r="AM218" i="1"/>
  <c r="AN218" i="1" s="1"/>
  <c r="AM32" i="1"/>
  <c r="AN32" i="1" s="1"/>
  <c r="AM34" i="1"/>
  <c r="AM244" i="1"/>
  <c r="AM29" i="1"/>
  <c r="AM169" i="1"/>
  <c r="AM75" i="1"/>
  <c r="AN75" i="1" s="1"/>
  <c r="BF2" i="1"/>
  <c r="AQ61" i="1" s="1"/>
  <c r="AM57" i="1"/>
  <c r="AM25" i="1"/>
  <c r="AM123" i="1"/>
  <c r="AN123" i="1" s="1"/>
  <c r="AM255" i="1"/>
  <c r="AM210" i="1"/>
  <c r="AM224" i="1"/>
  <c r="AM197" i="1"/>
  <c r="AM91" i="1"/>
  <c r="AN91" i="1" s="1"/>
  <c r="AM147" i="1"/>
  <c r="AN147" i="1" s="1"/>
  <c r="AM253" i="1"/>
  <c r="AM37" i="1"/>
  <c r="AN37" i="1" s="1"/>
  <c r="AM199" i="1"/>
  <c r="AM28" i="1"/>
  <c r="AN28" i="1" s="1"/>
  <c r="AM81" i="1"/>
  <c r="AN81" i="1" s="1"/>
  <c r="AM226" i="1"/>
  <c r="AK159" i="1"/>
  <c r="AK176" i="1"/>
  <c r="AM215" i="1"/>
  <c r="AM275" i="1"/>
  <c r="AM51" i="1"/>
  <c r="AM304" i="1"/>
  <c r="AN304" i="1" s="1"/>
  <c r="AM361" i="1"/>
  <c r="AM325" i="1"/>
  <c r="AM133" i="1"/>
  <c r="AN133" i="1" s="1"/>
  <c r="AM149" i="1"/>
  <c r="AM303" i="1"/>
  <c r="AM113" i="1"/>
  <c r="AN113" i="1" s="1"/>
  <c r="AM72" i="1"/>
  <c r="AM306" i="1"/>
  <c r="AN306" i="1" s="1"/>
  <c r="AM259" i="1"/>
  <c r="AM181" i="1"/>
  <c r="AN181" i="1" s="1"/>
  <c r="AM206" i="1"/>
  <c r="AN206" i="1" s="1"/>
  <c r="AM178" i="1"/>
  <c r="AN178" i="1" s="1"/>
  <c r="AM200" i="1"/>
  <c r="AM2" i="1"/>
  <c r="AM358" i="1"/>
  <c r="AM38" i="1"/>
  <c r="AM298" i="1"/>
  <c r="AM332" i="1"/>
  <c r="AM252" i="1"/>
  <c r="AM155" i="1"/>
  <c r="AM48" i="1"/>
  <c r="AM122" i="1"/>
  <c r="AM82" i="1"/>
  <c r="AM62" i="1"/>
  <c r="AN62" i="1" s="1"/>
  <c r="AM193" i="1"/>
  <c r="AN193" i="1" s="1"/>
  <c r="AK298" i="1"/>
  <c r="AM6" i="1"/>
  <c r="AK171" i="1"/>
  <c r="AK63" i="1"/>
  <c r="AM168" i="1"/>
  <c r="AN168" i="1" s="1"/>
  <c r="AM87" i="1"/>
  <c r="AM58" i="1"/>
  <c r="AN58" i="1" s="1"/>
  <c r="AM291" i="1"/>
  <c r="AN291" i="1" s="1"/>
  <c r="AM194" i="1"/>
  <c r="AM254" i="1"/>
  <c r="AN254" i="1" s="1"/>
  <c r="AM205" i="1"/>
  <c r="AN205" i="1" s="1"/>
  <c r="AM23" i="1"/>
  <c r="AN23" i="1" s="1"/>
  <c r="AM163" i="1"/>
  <c r="AM318" i="1"/>
  <c r="AN318" i="1" s="1"/>
  <c r="AM336" i="1"/>
  <c r="AN336" i="1" s="1"/>
  <c r="AM276" i="1"/>
  <c r="AM236" i="1"/>
  <c r="AM79" i="1"/>
  <c r="AN79" i="1" s="1"/>
  <c r="AM285" i="1"/>
  <c r="AM138" i="1"/>
  <c r="AM69" i="1"/>
  <c r="AN69" i="1" s="1"/>
  <c r="AM272" i="1"/>
  <c r="AN272" i="1" s="1"/>
  <c r="AM108" i="1"/>
  <c r="AN108" i="1" s="1"/>
  <c r="AM295" i="1"/>
  <c r="AM56" i="1"/>
  <c r="AM232" i="1"/>
  <c r="AM83" i="1"/>
  <c r="AN83" i="1" s="1"/>
  <c r="AM43" i="1"/>
  <c r="AM159" i="1"/>
  <c r="AM47" i="1"/>
  <c r="AN47" i="1" s="1"/>
  <c r="AM337" i="1"/>
  <c r="AM42" i="1"/>
  <c r="AM269" i="1"/>
  <c r="AM231" i="1"/>
  <c r="AM84" i="1"/>
  <c r="AM3" i="1"/>
  <c r="AN3" i="1" s="1"/>
  <c r="AN286" i="1"/>
  <c r="AM80" i="1"/>
  <c r="AN80" i="1" s="1"/>
  <c r="AM85" i="1"/>
  <c r="AN85" i="1" s="1"/>
  <c r="AM351" i="1"/>
  <c r="AM339" i="1"/>
  <c r="AM129" i="1"/>
  <c r="AM33" i="1"/>
  <c r="AM316" i="1"/>
  <c r="AM310" i="1"/>
  <c r="AM109" i="1"/>
  <c r="AN109" i="1" s="1"/>
  <c r="AM164" i="1"/>
  <c r="AN164" i="1" s="1"/>
  <c r="AM71" i="1"/>
  <c r="AM201" i="1"/>
  <c r="AN201" i="1" s="1"/>
  <c r="AM21" i="1"/>
  <c r="AM301" i="1"/>
  <c r="AN301" i="1" s="1"/>
  <c r="AM235" i="1"/>
  <c r="AM309" i="1"/>
  <c r="AM195" i="1"/>
  <c r="AN195" i="1" s="1"/>
  <c r="AM230" i="1"/>
  <c r="AM22" i="1"/>
  <c r="AM261" i="1"/>
  <c r="AM352" i="1"/>
  <c r="AN352" i="1" s="1"/>
  <c r="AM128" i="1"/>
  <c r="AM53" i="1"/>
  <c r="AM214" i="1"/>
  <c r="AN214" i="1" s="1"/>
  <c r="AM271" i="1"/>
  <c r="AN271" i="1" s="1"/>
  <c r="AM227" i="1"/>
  <c r="AN227" i="1" s="1"/>
  <c r="AM153" i="1"/>
  <c r="AM208" i="1"/>
  <c r="AN208" i="1" s="1"/>
  <c r="AM41" i="1"/>
  <c r="AM121" i="1"/>
  <c r="AN121" i="1" s="1"/>
  <c r="AM321" i="1"/>
  <c r="AN321" i="1" s="1"/>
  <c r="AM348" i="1"/>
  <c r="AN348" i="1" s="1"/>
  <c r="AK22" i="1"/>
  <c r="AM343" i="1"/>
  <c r="AM74" i="1"/>
  <c r="AM267" i="1"/>
  <c r="AM265" i="1"/>
  <c r="AN265" i="1" s="1"/>
  <c r="AM19" i="1"/>
  <c r="AN19" i="1" s="1"/>
  <c r="AM260" i="1"/>
  <c r="AM86" i="1"/>
  <c r="AM302" i="1"/>
  <c r="AM156" i="1"/>
  <c r="AN156" i="1" s="1"/>
  <c r="AM281" i="1"/>
  <c r="AM234" i="1"/>
  <c r="AM115" i="1"/>
  <c r="AN115" i="1" s="1"/>
  <c r="AM173" i="1"/>
  <c r="AN173" i="1" s="1"/>
  <c r="AM142" i="1"/>
  <c r="AN142" i="1" s="1"/>
  <c r="AM139" i="1"/>
  <c r="AM187" i="1"/>
  <c r="AM50" i="1"/>
  <c r="AN50" i="1" s="1"/>
  <c r="AM118" i="1"/>
  <c r="AN118" i="1" s="1"/>
  <c r="AM185" i="1"/>
  <c r="AM246" i="1"/>
  <c r="AM329" i="1"/>
  <c r="AN329" i="1" s="1"/>
  <c r="AM216" i="1"/>
  <c r="AM7" i="1"/>
  <c r="AM136" i="1"/>
  <c r="AM36" i="1"/>
  <c r="AN36" i="1" s="1"/>
  <c r="AM40" i="1"/>
  <c r="AM100" i="1"/>
  <c r="AN100" i="1" s="1"/>
  <c r="AM203" i="1"/>
  <c r="AN203" i="1" s="1"/>
  <c r="AM251" i="1"/>
  <c r="AM16" i="1"/>
  <c r="AN16" i="1" s="1"/>
  <c r="AM104" i="1"/>
  <c r="AM120" i="1"/>
  <c r="AM102" i="1"/>
  <c r="AM160" i="1"/>
  <c r="AN160" i="1" s="1"/>
  <c r="AM94" i="1"/>
  <c r="AN94" i="1" s="1"/>
  <c r="AM27" i="1"/>
  <c r="AM239" i="1"/>
  <c r="AM328" i="1"/>
  <c r="AN328" i="1" s="1"/>
  <c r="AM344" i="1"/>
  <c r="AN344" i="1" s="1"/>
  <c r="AM90" i="1"/>
  <c r="AM311" i="1"/>
  <c r="AM257" i="1"/>
  <c r="AN257" i="1" s="1"/>
  <c r="AM354" i="1"/>
  <c r="AN354" i="1" s="1"/>
  <c r="AM334" i="1"/>
  <c r="AN334" i="1" s="1"/>
  <c r="AM293" i="1"/>
  <c r="AM63" i="1"/>
  <c r="AM131" i="1"/>
  <c r="AM247" i="1"/>
  <c r="AN247" i="1" s="1"/>
  <c r="AM342" i="1"/>
  <c r="AM140" i="1"/>
  <c r="AN4" i="1"/>
  <c r="AN186" i="1"/>
  <c r="AN213" i="1"/>
  <c r="AN35" i="1"/>
  <c r="AN359" i="1"/>
  <c r="AN99" i="1"/>
  <c r="AN30" i="1"/>
  <c r="AN219" i="1"/>
  <c r="AN89" i="1"/>
  <c r="AN158" i="1"/>
  <c r="AN350" i="1"/>
  <c r="AN101" i="1"/>
  <c r="AN54" i="1"/>
  <c r="AN296" i="1"/>
  <c r="AN314" i="1"/>
  <c r="AN210" i="1"/>
  <c r="AN117" i="1"/>
  <c r="AN93" i="1"/>
  <c r="AN294" i="1"/>
  <c r="AN288" i="1"/>
  <c r="AN34" i="1"/>
  <c r="AN297" i="1"/>
  <c r="AN166" i="1"/>
  <c r="AN192" i="1" l="1"/>
  <c r="AN71" i="1"/>
  <c r="AN342" i="1"/>
  <c r="AN331" i="1"/>
  <c r="AN259" i="1"/>
  <c r="AN284" i="1"/>
  <c r="AN300" i="1"/>
  <c r="AN88" i="1"/>
  <c r="AN27" i="1"/>
  <c r="AN216" i="1"/>
  <c r="AN229" i="1"/>
  <c r="AN12" i="1"/>
  <c r="AN319" i="1"/>
  <c r="AN130" i="1"/>
  <c r="AN2" i="1"/>
  <c r="AN151" i="1"/>
  <c r="AN31" i="1"/>
  <c r="AN292" i="1"/>
  <c r="AN196" i="1"/>
  <c r="AN198" i="1"/>
  <c r="AN20" i="1"/>
  <c r="AN49" i="1"/>
  <c r="AN74" i="1"/>
  <c r="AN176" i="1"/>
  <c r="AN52" i="1"/>
  <c r="AN315" i="1"/>
  <c r="AN324" i="1"/>
  <c r="AN39" i="1"/>
  <c r="AN278" i="1"/>
  <c r="AN251" i="1"/>
  <c r="AN226" i="1"/>
  <c r="AN21" i="1"/>
  <c r="AN303" i="1"/>
  <c r="AN25" i="1"/>
  <c r="AN152" i="1"/>
  <c r="AN349" i="1"/>
  <c r="AN90" i="1"/>
  <c r="AN187" i="1"/>
  <c r="AN276" i="1"/>
  <c r="AQ16" i="1"/>
  <c r="AN267" i="1"/>
  <c r="AN149" i="1"/>
  <c r="AN97" i="1"/>
  <c r="AN144" i="1"/>
  <c r="AN136" i="1"/>
  <c r="AN357" i="1"/>
  <c r="AQ64" i="1"/>
  <c r="AN131" i="1"/>
  <c r="AN7" i="1"/>
  <c r="AN261" i="1"/>
  <c r="AN29" i="1"/>
  <c r="AN33" i="1"/>
  <c r="AN194" i="1"/>
  <c r="AN197" i="1"/>
  <c r="AN145" i="1"/>
  <c r="AN55" i="1"/>
  <c r="AN222" i="1"/>
  <c r="AN185" i="1"/>
  <c r="AN339" i="1"/>
  <c r="AN285" i="1"/>
  <c r="AN360" i="1"/>
  <c r="AN56" i="1"/>
  <c r="AN153" i="1"/>
  <c r="AN45" i="1"/>
  <c r="AN105" i="1"/>
  <c r="AN220" i="1"/>
  <c r="AN313" i="1"/>
  <c r="AP111" i="1"/>
  <c r="AN332" i="1"/>
  <c r="AN68" i="1"/>
  <c r="AN162" i="1"/>
  <c r="AP312" i="1"/>
  <c r="AN225" i="1"/>
  <c r="AN277" i="1"/>
  <c r="AN188" i="1"/>
  <c r="AN266" i="1"/>
  <c r="AN148" i="1"/>
  <c r="AN221" i="1"/>
  <c r="AP200" i="1"/>
  <c r="AP199" i="1"/>
  <c r="AP180" i="1"/>
  <c r="AP359" i="1"/>
  <c r="AP155" i="1"/>
  <c r="AP310" i="1"/>
  <c r="AP332" i="1"/>
  <c r="AP118" i="1"/>
  <c r="AP231" i="1"/>
  <c r="AP39" i="1"/>
  <c r="AP25" i="1"/>
  <c r="AP311" i="1"/>
  <c r="AP76" i="1"/>
  <c r="AN125" i="1"/>
  <c r="AN110" i="1"/>
  <c r="AN183" i="1"/>
  <c r="AN340" i="1"/>
  <c r="AN169" i="1"/>
  <c r="AP211" i="1"/>
  <c r="AP165" i="1"/>
  <c r="AP128" i="1"/>
  <c r="AP292" i="1"/>
  <c r="AP96" i="1"/>
  <c r="AN171" i="1"/>
  <c r="AN38" i="1"/>
  <c r="AN57" i="1"/>
  <c r="AP44" i="1"/>
  <c r="AN232" i="1"/>
  <c r="AN199" i="1"/>
  <c r="AP151" i="1"/>
  <c r="AP28" i="1"/>
  <c r="AP66" i="1"/>
  <c r="AP24" i="1"/>
  <c r="AP114" i="1"/>
  <c r="AP181" i="1"/>
  <c r="AP295" i="1"/>
  <c r="AP144" i="1"/>
  <c r="AN165" i="1"/>
  <c r="AP127" i="1"/>
  <c r="AP346" i="1"/>
  <c r="AP324" i="1"/>
  <c r="AP163" i="1"/>
  <c r="AP197" i="1"/>
  <c r="AP190" i="1"/>
  <c r="AN307" i="1"/>
  <c r="AP53" i="1"/>
  <c r="AP286" i="1"/>
  <c r="AP250" i="1"/>
  <c r="AP204" i="1"/>
  <c r="AP242" i="1"/>
  <c r="AN281" i="1"/>
  <c r="AN231" i="1"/>
  <c r="AP262" i="1"/>
  <c r="AP333" i="1"/>
  <c r="AP15" i="1"/>
  <c r="AP234" i="1"/>
  <c r="AP279" i="1"/>
  <c r="AN102" i="1"/>
  <c r="AN122" i="1"/>
  <c r="AP260" i="1"/>
  <c r="AP105" i="1"/>
  <c r="AP26" i="1"/>
  <c r="AP356" i="1"/>
  <c r="AN302" i="1"/>
  <c r="AN14" i="1"/>
  <c r="AP341" i="1"/>
  <c r="AP71" i="1"/>
  <c r="AP208" i="1"/>
  <c r="AP251" i="1"/>
  <c r="AP67" i="1"/>
  <c r="AP19" i="1"/>
  <c r="AN309" i="1"/>
  <c r="AN337" i="1"/>
  <c r="AP317" i="1"/>
  <c r="AP125" i="1"/>
  <c r="AP108" i="1"/>
  <c r="AP64" i="1"/>
  <c r="AP172" i="1"/>
  <c r="AN351" i="1"/>
  <c r="AN44" i="1"/>
  <c r="AN228" i="1"/>
  <c r="AN224" i="1"/>
  <c r="AN327" i="1"/>
  <c r="AN316" i="1"/>
  <c r="AN8" i="1"/>
  <c r="AN289" i="1"/>
  <c r="AN143" i="1"/>
  <c r="AN255" i="1"/>
  <c r="AN326" i="1"/>
  <c r="AN9" i="1"/>
  <c r="AP87" i="1"/>
  <c r="AP320" i="1"/>
  <c r="AP140" i="1"/>
  <c r="AP338" i="1"/>
  <c r="AP360" i="1"/>
  <c r="AP58" i="1"/>
  <c r="AP70" i="1"/>
  <c r="AP176" i="1"/>
  <c r="AP226" i="1"/>
  <c r="AP149" i="1"/>
  <c r="AN139" i="1"/>
  <c r="AN172" i="1"/>
  <c r="AN245" i="1"/>
  <c r="AN258" i="1"/>
  <c r="AP276" i="1"/>
  <c r="AP335" i="1"/>
  <c r="AP46" i="1"/>
  <c r="AP91" i="1"/>
  <c r="AP267" i="1"/>
  <c r="AP157" i="1"/>
  <c r="AP339" i="1"/>
  <c r="AP78" i="1"/>
  <c r="AP288" i="1"/>
  <c r="AN53" i="1"/>
  <c r="AP124" i="1"/>
  <c r="AP22" i="1"/>
  <c r="AP158" i="1"/>
  <c r="AP322" i="1"/>
  <c r="AP293" i="1"/>
  <c r="AP244" i="1"/>
  <c r="AP330" i="1"/>
  <c r="AP235" i="1"/>
  <c r="AP240" i="1"/>
  <c r="AP18" i="1"/>
  <c r="AP43" i="1"/>
  <c r="AP73" i="1"/>
  <c r="AP94" i="1"/>
  <c r="AP193" i="1"/>
  <c r="AP213" i="1"/>
  <c r="AP224" i="1"/>
  <c r="AP287" i="1"/>
  <c r="AP209" i="1"/>
  <c r="AP236" i="1"/>
  <c r="AP169" i="1"/>
  <c r="AP238" i="1"/>
  <c r="AP348" i="1"/>
  <c r="AP89" i="1"/>
  <c r="AP159" i="1"/>
  <c r="AP145" i="1"/>
  <c r="AP203" i="1"/>
  <c r="AP162" i="1"/>
  <c r="AP297" i="1"/>
  <c r="AP261" i="1"/>
  <c r="AP33" i="1"/>
  <c r="AN128" i="1"/>
  <c r="AP225" i="1"/>
  <c r="AP354" i="1"/>
  <c r="AP241" i="1"/>
  <c r="AP239" i="1"/>
  <c r="AP168" i="1"/>
  <c r="AP27" i="1"/>
  <c r="AP179" i="1"/>
  <c r="AP216" i="1"/>
  <c r="AP291" i="1"/>
  <c r="AP246" i="1"/>
  <c r="AP29" i="1"/>
  <c r="AP79" i="1"/>
  <c r="AP60" i="1"/>
  <c r="AP313" i="1"/>
  <c r="AP34" i="1"/>
  <c r="AP316" i="1"/>
  <c r="AP161" i="1"/>
  <c r="AP230" i="1"/>
  <c r="AP45" i="1"/>
  <c r="AP50" i="1"/>
  <c r="AP135" i="1"/>
  <c r="AP249" i="1"/>
  <c r="AP136" i="1"/>
  <c r="AP52" i="1"/>
  <c r="AP185" i="1"/>
  <c r="AP32" i="1"/>
  <c r="AP103" i="1"/>
  <c r="AP109" i="1"/>
  <c r="AP343" i="1"/>
  <c r="AP259" i="1"/>
  <c r="AP4" i="1"/>
  <c r="AP331" i="1"/>
  <c r="AP153" i="1"/>
  <c r="AP112" i="1"/>
  <c r="AP56" i="1"/>
  <c r="AP207" i="1"/>
  <c r="AP146" i="1"/>
  <c r="AQ284" i="1"/>
  <c r="AP247" i="1"/>
  <c r="AP198" i="1"/>
  <c r="AP319" i="1"/>
  <c r="AP77" i="1"/>
  <c r="AP278" i="1"/>
  <c r="AP315" i="1"/>
  <c r="AP81" i="1"/>
  <c r="AP323" i="1"/>
  <c r="AP37" i="1"/>
  <c r="AP47" i="1"/>
  <c r="AP115" i="1"/>
  <c r="AP164" i="1"/>
  <c r="AP255" i="1"/>
  <c r="AP16" i="1"/>
  <c r="AP334" i="1"/>
  <c r="AP74" i="1"/>
  <c r="AP221" i="1"/>
  <c r="AP40" i="1"/>
  <c r="AP303" i="1"/>
  <c r="AP253" i="1"/>
  <c r="AP191" i="1"/>
  <c r="AP285" i="1"/>
  <c r="AP5" i="1"/>
  <c r="AP75" i="1"/>
  <c r="AP107" i="1"/>
  <c r="AP355" i="1"/>
  <c r="AP192" i="1"/>
  <c r="AP120" i="1"/>
  <c r="AP2" i="1"/>
  <c r="AP302" i="1"/>
  <c r="AN295" i="1"/>
  <c r="AP327" i="1"/>
  <c r="AP174" i="1"/>
  <c r="AP318" i="1"/>
  <c r="AP90" i="1"/>
  <c r="AP227" i="1"/>
  <c r="AP326" i="1"/>
  <c r="AP8" i="1"/>
  <c r="AP68" i="1"/>
  <c r="AP133" i="1"/>
  <c r="AP362" i="1"/>
  <c r="AP270" i="1"/>
  <c r="AP212" i="1"/>
  <c r="AP214" i="1"/>
  <c r="AP265" i="1"/>
  <c r="AP274" i="1"/>
  <c r="AP104" i="1"/>
  <c r="AP309" i="1"/>
  <c r="AP20" i="1"/>
  <c r="AP202" i="1"/>
  <c r="AP137" i="1"/>
  <c r="AP9" i="1"/>
  <c r="AP284" i="1"/>
  <c r="AP347" i="1"/>
  <c r="AP69" i="1"/>
  <c r="AP300" i="1"/>
  <c r="AP349" i="1"/>
  <c r="AP63" i="1"/>
  <c r="AQ245" i="1"/>
  <c r="AP42" i="1"/>
  <c r="AP122" i="1"/>
  <c r="AP95" i="1"/>
  <c r="AP23" i="1"/>
  <c r="AP13" i="1"/>
  <c r="AP217" i="1"/>
  <c r="AP132" i="1"/>
  <c r="AP352" i="1"/>
  <c r="AP178" i="1"/>
  <c r="AP166" i="1"/>
  <c r="AP188" i="1"/>
  <c r="AP3" i="1"/>
  <c r="AP12" i="1"/>
  <c r="AP113" i="1"/>
  <c r="AP38" i="1"/>
  <c r="AP171" i="1"/>
  <c r="AP336" i="1"/>
  <c r="AN230" i="1"/>
  <c r="AP177" i="1"/>
  <c r="AP30" i="1"/>
  <c r="AP17" i="1"/>
  <c r="AP299" i="1"/>
  <c r="AQ285" i="1"/>
  <c r="AP189" i="1"/>
  <c r="AP223" i="1"/>
  <c r="AP237" i="1"/>
  <c r="AP307" i="1"/>
  <c r="AP36" i="1"/>
  <c r="AP167" i="1"/>
  <c r="AP142" i="1"/>
  <c r="AP218" i="1"/>
  <c r="AP186" i="1"/>
  <c r="AP321" i="1"/>
  <c r="AP277" i="1"/>
  <c r="AP11" i="1"/>
  <c r="AP195" i="1"/>
  <c r="AP248" i="1"/>
  <c r="AP256" i="1"/>
  <c r="AP305" i="1"/>
  <c r="AP254" i="1"/>
  <c r="AP55" i="1"/>
  <c r="AP205" i="1"/>
  <c r="AP152" i="1"/>
  <c r="AP102" i="1"/>
  <c r="AP245" i="1"/>
  <c r="AP275" i="1"/>
  <c r="AP48" i="1"/>
  <c r="AP266" i="1"/>
  <c r="AP187" i="1"/>
  <c r="AP130" i="1"/>
  <c r="AP257" i="1"/>
  <c r="AP139" i="1"/>
  <c r="AP57" i="1"/>
  <c r="AP116" i="1"/>
  <c r="AP35" i="1"/>
  <c r="AP54" i="1"/>
  <c r="AP31" i="1"/>
  <c r="AP129" i="1"/>
  <c r="AP99" i="1"/>
  <c r="AP210" i="1"/>
  <c r="AP328" i="1"/>
  <c r="AP308" i="1"/>
  <c r="AP351" i="1"/>
  <c r="AP206" i="1"/>
  <c r="AP183" i="1"/>
  <c r="AN246" i="1"/>
  <c r="AP41" i="1"/>
  <c r="AP258" i="1"/>
  <c r="AP263" i="1"/>
  <c r="AP353" i="1"/>
  <c r="AP215" i="1"/>
  <c r="AP296" i="1"/>
  <c r="AP344" i="1"/>
  <c r="AP72" i="1"/>
  <c r="AP289" i="1"/>
  <c r="AP282" i="1"/>
  <c r="AP92" i="1"/>
  <c r="AP154" i="1"/>
  <c r="AP290" i="1"/>
  <c r="AP361" i="1"/>
  <c r="AP138" i="1"/>
  <c r="AP358" i="1"/>
  <c r="AP100" i="1"/>
  <c r="AP182" i="1"/>
  <c r="AP184" i="1"/>
  <c r="AP148" i="1"/>
  <c r="AP98" i="1"/>
  <c r="AP271" i="1"/>
  <c r="AP345" i="1"/>
  <c r="AP126" i="1"/>
  <c r="AP117" i="1"/>
  <c r="AP325" i="1"/>
  <c r="AP222" i="1"/>
  <c r="AP283" i="1"/>
  <c r="AP306" i="1"/>
  <c r="AP59" i="1"/>
  <c r="AP82" i="1"/>
  <c r="AP272" i="1"/>
  <c r="AP175" i="1"/>
  <c r="AP350" i="1"/>
  <c r="AP196" i="1"/>
  <c r="AP134" i="1"/>
  <c r="AP141" i="1"/>
  <c r="AP80" i="1"/>
  <c r="AP243" i="1"/>
  <c r="AP252" i="1"/>
  <c r="AP86" i="1"/>
  <c r="AP101" i="1"/>
  <c r="AP219" i="1"/>
  <c r="AP147" i="1"/>
  <c r="AQ325" i="1"/>
  <c r="AP268" i="1"/>
  <c r="AN86" i="1"/>
  <c r="AN141" i="1"/>
  <c r="AP61" i="1"/>
  <c r="AR61" i="1" s="1"/>
  <c r="AT61" i="1" s="1"/>
  <c r="AP201" i="1"/>
  <c r="AP7" i="1"/>
  <c r="AP357" i="1"/>
  <c r="AP228" i="1"/>
  <c r="AP131" i="1"/>
  <c r="AP97" i="1"/>
  <c r="AN239" i="1"/>
  <c r="AP110" i="1"/>
  <c r="AP220" i="1"/>
  <c r="AP170" i="1"/>
  <c r="AP301" i="1"/>
  <c r="AP93" i="1"/>
  <c r="AP342" i="1"/>
  <c r="AP280" i="1"/>
  <c r="AP281" i="1"/>
  <c r="AP49" i="1"/>
  <c r="AP232" i="1"/>
  <c r="AP21" i="1"/>
  <c r="AP85" i="1"/>
  <c r="AP233" i="1"/>
  <c r="AP121" i="1"/>
  <c r="AP62" i="1"/>
  <c r="AP106" i="1"/>
  <c r="AP337" i="1"/>
  <c r="AP273" i="1"/>
  <c r="AP150" i="1"/>
  <c r="AP10" i="1"/>
  <c r="AP264" i="1"/>
  <c r="AP84" i="1"/>
  <c r="AP340" i="1"/>
  <c r="AP6" i="1"/>
  <c r="AP88" i="1"/>
  <c r="AP123" i="1"/>
  <c r="AP304" i="1"/>
  <c r="AP269" i="1"/>
  <c r="AP119" i="1"/>
  <c r="AP143" i="1"/>
  <c r="AP160" i="1"/>
  <c r="AP65" i="1"/>
  <c r="AP156" i="1"/>
  <c r="AP329" i="1"/>
  <c r="AP298" i="1"/>
  <c r="AP229" i="1"/>
  <c r="AP314" i="1"/>
  <c r="AP83" i="1"/>
  <c r="AP14" i="1"/>
  <c r="AP294" i="1"/>
  <c r="AP173" i="1"/>
  <c r="AP51" i="1"/>
  <c r="AP194" i="1"/>
  <c r="AN72" i="1"/>
  <c r="AN98" i="1"/>
  <c r="AN140" i="1"/>
  <c r="AN43" i="1"/>
  <c r="AN358" i="1"/>
  <c r="AN163" i="1"/>
  <c r="AN60" i="1"/>
  <c r="AN24" i="1"/>
  <c r="AN330" i="1"/>
  <c r="AN361" i="1"/>
  <c r="AN77" i="1"/>
  <c r="AN103" i="1"/>
  <c r="AN51" i="1"/>
  <c r="AN270" i="1"/>
  <c r="AN17" i="1"/>
  <c r="AN132" i="1"/>
  <c r="AN256" i="1"/>
  <c r="AN215" i="1"/>
  <c r="AN248" i="1"/>
  <c r="AN211" i="1"/>
  <c r="AN182" i="1"/>
  <c r="AN282" i="1"/>
  <c r="AN274" i="1"/>
  <c r="AN11" i="1"/>
  <c r="AN46" i="1"/>
  <c r="AN134" i="1"/>
  <c r="AN355" i="1"/>
  <c r="AN343" i="1"/>
  <c r="AN6" i="1"/>
  <c r="AN243" i="1"/>
  <c r="AN338" i="1"/>
  <c r="AN264" i="1"/>
  <c r="AN362" i="1"/>
  <c r="AN325" i="1"/>
  <c r="AN347" i="1"/>
  <c r="AN250" i="1"/>
  <c r="AN223" i="1"/>
  <c r="AN234" i="1"/>
  <c r="AN84" i="1"/>
  <c r="AN119" i="1"/>
  <c r="AN269" i="1"/>
  <c r="AN82" i="1"/>
  <c r="AN353" i="1"/>
  <c r="AN120" i="1"/>
  <c r="AN42" i="1"/>
  <c r="AN48" i="1"/>
  <c r="AN64" i="1"/>
  <c r="AN273" i="1"/>
  <c r="AN322" i="1"/>
  <c r="AN235" i="1"/>
  <c r="AN87" i="1"/>
  <c r="AN155" i="1"/>
  <c r="AN238" i="1"/>
  <c r="AN317" i="1"/>
  <c r="AN236" i="1"/>
  <c r="AN252" i="1"/>
  <c r="AN112" i="1"/>
  <c r="AN263" i="1"/>
  <c r="AN310" i="1"/>
  <c r="AN312" i="1"/>
  <c r="AN170" i="1"/>
  <c r="AN204" i="1"/>
  <c r="AN335" i="1"/>
  <c r="AN253" i="1"/>
  <c r="AQ361" i="1"/>
  <c r="AQ356" i="1"/>
  <c r="AQ187" i="1"/>
  <c r="AQ57" i="1"/>
  <c r="AQ185" i="1"/>
  <c r="AQ363" i="1"/>
  <c r="AR363" i="1" s="1"/>
  <c r="AT363" i="1" s="1"/>
  <c r="AN323" i="1"/>
  <c r="AQ155" i="1"/>
  <c r="AQ81" i="1"/>
  <c r="AQ328" i="1"/>
  <c r="AQ23" i="1"/>
  <c r="AQ281" i="1"/>
  <c r="AN293" i="1"/>
  <c r="AN200" i="1"/>
  <c r="AN268" i="1"/>
  <c r="AQ122" i="1"/>
  <c r="AQ45" i="1"/>
  <c r="AR45" i="1" s="1"/>
  <c r="AT45" i="1" s="1"/>
  <c r="AQ101" i="1"/>
  <c r="AQ203" i="1"/>
  <c r="AQ137" i="1"/>
  <c r="AQ172" i="1"/>
  <c r="AQ112" i="1"/>
  <c r="AQ156" i="1"/>
  <c r="AQ133" i="1"/>
  <c r="AQ43" i="1"/>
  <c r="AQ320" i="1"/>
  <c r="AQ130" i="1"/>
  <c r="AQ269" i="1"/>
  <c r="AQ86" i="1"/>
  <c r="AQ272" i="1"/>
  <c r="AQ249" i="1"/>
  <c r="AQ154" i="1"/>
  <c r="AQ76" i="1"/>
  <c r="AQ301" i="1"/>
  <c r="AQ178" i="1"/>
  <c r="AQ33" i="1"/>
  <c r="AQ179" i="1"/>
  <c r="AQ53" i="1"/>
  <c r="AQ40" i="1"/>
  <c r="AN104" i="1"/>
  <c r="AN41" i="1"/>
  <c r="AN138" i="1"/>
  <c r="AQ87" i="1"/>
  <c r="AQ214" i="1"/>
  <c r="AR214" i="1" s="1"/>
  <c r="AT214" i="1" s="1"/>
  <c r="AQ198" i="1"/>
  <c r="AQ162" i="1"/>
  <c r="AQ294" i="1"/>
  <c r="AQ212" i="1"/>
  <c r="AQ126" i="1"/>
  <c r="AN311" i="1"/>
  <c r="AN280" i="1"/>
  <c r="AQ217" i="1"/>
  <c r="AQ177" i="1"/>
  <c r="AQ205" i="1"/>
  <c r="AQ291" i="1"/>
  <c r="AQ131" i="1"/>
  <c r="AQ235" i="1"/>
  <c r="AQ39" i="1"/>
  <c r="AQ9" i="1"/>
  <c r="AQ256" i="1"/>
  <c r="AN260" i="1"/>
  <c r="AQ72" i="1"/>
  <c r="AQ345" i="1"/>
  <c r="AQ316" i="1"/>
  <c r="AQ299" i="1"/>
  <c r="AQ300" i="1"/>
  <c r="AQ340" i="1"/>
  <c r="AQ257" i="1"/>
  <c r="AQ55" i="1"/>
  <c r="AQ238" i="1"/>
  <c r="AQ193" i="1"/>
  <c r="AQ342" i="1"/>
  <c r="AQ357" i="1"/>
  <c r="AQ161" i="1"/>
  <c r="AQ94" i="1"/>
  <c r="AQ160" i="1"/>
  <c r="AQ297" i="1"/>
  <c r="AQ346" i="1"/>
  <c r="AN95" i="1"/>
  <c r="AQ322" i="1"/>
  <c r="AQ240" i="1"/>
  <c r="AQ113" i="1"/>
  <c r="AQ38" i="1"/>
  <c r="AQ44" i="1"/>
  <c r="AR44" i="1" s="1"/>
  <c r="AT44" i="1" s="1"/>
  <c r="AQ152" i="1"/>
  <c r="AQ128" i="1"/>
  <c r="AQ115" i="1"/>
  <c r="AQ219" i="1"/>
  <c r="AQ168" i="1"/>
  <c r="AQ267" i="1"/>
  <c r="AQ332" i="1"/>
  <c r="AQ338" i="1"/>
  <c r="AQ125" i="1"/>
  <c r="AN161" i="1"/>
  <c r="AN76" i="1"/>
  <c r="AN305" i="1"/>
  <c r="AN241" i="1"/>
  <c r="AN287" i="1"/>
  <c r="AN207" i="1"/>
  <c r="AQ186" i="1"/>
  <c r="AQ93" i="1"/>
  <c r="AQ293" i="1"/>
  <c r="AQ50" i="1"/>
  <c r="AQ295" i="1"/>
  <c r="AQ157" i="1"/>
  <c r="AQ167" i="1"/>
  <c r="AQ121" i="1"/>
  <c r="AQ51" i="1"/>
  <c r="AQ163" i="1"/>
  <c r="AQ145" i="1"/>
  <c r="AQ201" i="1"/>
  <c r="AQ180" i="1"/>
  <c r="AQ290" i="1"/>
  <c r="AQ46" i="1"/>
  <c r="AQ208" i="1"/>
  <c r="AQ324" i="1"/>
  <c r="AQ333" i="1"/>
  <c r="AQ22" i="1"/>
  <c r="AQ335" i="1"/>
  <c r="AQ153" i="1"/>
  <c r="AQ266" i="1"/>
  <c r="AQ190" i="1"/>
  <c r="AQ62" i="1"/>
  <c r="AQ66" i="1"/>
  <c r="AQ218" i="1"/>
  <c r="AQ73" i="1"/>
  <c r="AQ307" i="1"/>
  <c r="AQ207" i="1"/>
  <c r="AQ11" i="1"/>
  <c r="AQ227" i="1"/>
  <c r="AQ27" i="1"/>
  <c r="AQ49" i="1"/>
  <c r="AQ79" i="1"/>
  <c r="AQ95" i="1"/>
  <c r="AR95" i="1" s="1"/>
  <c r="AT95" i="1" s="1"/>
  <c r="AQ6" i="1"/>
  <c r="AQ225" i="1"/>
  <c r="AQ47" i="1"/>
  <c r="AQ150" i="1"/>
  <c r="AQ91" i="1"/>
  <c r="AQ105" i="1"/>
  <c r="AQ302" i="1"/>
  <c r="AQ14" i="1"/>
  <c r="AQ28" i="1"/>
  <c r="AQ286" i="1"/>
  <c r="AQ118" i="1"/>
  <c r="AQ100" i="1"/>
  <c r="AQ244" i="1"/>
  <c r="AQ26" i="1"/>
  <c r="AQ211" i="1"/>
  <c r="AQ236" i="1"/>
  <c r="AQ353" i="1"/>
  <c r="AQ312" i="1"/>
  <c r="AQ253" i="1"/>
  <c r="AQ234" i="1"/>
  <c r="AQ78" i="1"/>
  <c r="AQ63" i="1"/>
  <c r="AQ71" i="1"/>
  <c r="AQ191" i="1"/>
  <c r="AQ317" i="1"/>
  <c r="AQ97" i="1"/>
  <c r="AQ68" i="1"/>
  <c r="AQ166" i="1"/>
  <c r="AQ298" i="1"/>
  <c r="AQ311" i="1"/>
  <c r="AQ124" i="1"/>
  <c r="AQ309" i="1"/>
  <c r="AQ2" i="1"/>
  <c r="AQ347" i="1"/>
  <c r="AQ195" i="1"/>
  <c r="AQ116" i="1"/>
  <c r="AQ149" i="1"/>
  <c r="AQ58" i="1"/>
  <c r="AQ237" i="1"/>
  <c r="AQ181" i="1"/>
  <c r="AQ90" i="1"/>
  <c r="AQ41" i="1"/>
  <c r="AQ104" i="1"/>
  <c r="AQ278" i="1"/>
  <c r="AQ273" i="1"/>
  <c r="AQ8" i="1"/>
  <c r="AQ74" i="1"/>
  <c r="AQ275" i="1"/>
  <c r="AQ54" i="1"/>
  <c r="AQ119" i="1"/>
  <c r="AQ59" i="1"/>
  <c r="AQ165" i="1"/>
  <c r="AQ123" i="1"/>
  <c r="AQ13" i="1"/>
  <c r="AQ106" i="1"/>
  <c r="AQ260" i="1"/>
  <c r="AQ321" i="1"/>
  <c r="AQ362" i="1"/>
  <c r="AQ239" i="1"/>
  <c r="AQ344" i="1"/>
  <c r="AQ173" i="1"/>
  <c r="AQ318" i="1"/>
  <c r="AQ268" i="1"/>
  <c r="AQ20" i="1"/>
  <c r="AQ136" i="1"/>
  <c r="AQ132" i="1"/>
  <c r="AQ77" i="1"/>
  <c r="AQ355" i="1"/>
  <c r="AQ32" i="1"/>
  <c r="AQ251" i="1"/>
  <c r="AQ82" i="1"/>
  <c r="AQ114" i="1"/>
  <c r="AQ246" i="1"/>
  <c r="AQ250" i="1"/>
  <c r="AQ261" i="1"/>
  <c r="AQ135" i="1"/>
  <c r="AQ283" i="1"/>
  <c r="AQ147" i="1"/>
  <c r="AQ308" i="1"/>
  <c r="AQ21" i="1"/>
  <c r="AQ37" i="1"/>
  <c r="AQ143" i="1"/>
  <c r="AQ174" i="1"/>
  <c r="AQ102" i="1"/>
  <c r="AQ117" i="1"/>
  <c r="AQ282" i="1"/>
  <c r="AQ127" i="1"/>
  <c r="AQ343" i="1"/>
  <c r="AQ349" i="1"/>
  <c r="AQ182" i="1"/>
  <c r="AQ171" i="1"/>
  <c r="AQ170" i="1"/>
  <c r="AQ270" i="1"/>
  <c r="AQ98" i="1"/>
  <c r="AQ96" i="1"/>
  <c r="AQ315" i="1"/>
  <c r="AQ99" i="1"/>
  <c r="AN129" i="1"/>
  <c r="AQ336" i="1"/>
  <c r="AQ279" i="1"/>
  <c r="AR279" i="1" s="1"/>
  <c r="AT279" i="1" s="1"/>
  <c r="AQ243" i="1"/>
  <c r="AQ3" i="1"/>
  <c r="AQ354" i="1"/>
  <c r="AQ348" i="1"/>
  <c r="AQ88" i="1"/>
  <c r="AQ5" i="1"/>
  <c r="AQ314" i="1"/>
  <c r="AQ18" i="1"/>
  <c r="AQ138" i="1"/>
  <c r="AQ229" i="1"/>
  <c r="AQ230" i="1"/>
  <c r="AQ289" i="1"/>
  <c r="AQ83" i="1"/>
  <c r="AQ224" i="1"/>
  <c r="AQ60" i="1"/>
  <c r="AQ25" i="1"/>
  <c r="AQ350" i="1"/>
  <c r="AQ84" i="1"/>
  <c r="AQ29" i="1"/>
  <c r="AQ337" i="1"/>
  <c r="AQ262" i="1"/>
  <c r="AQ52" i="1"/>
  <c r="AQ334" i="1"/>
  <c r="AQ183" i="1"/>
  <c r="AQ30" i="1"/>
  <c r="AR30" i="1" s="1"/>
  <c r="AT30" i="1" s="1"/>
  <c r="R31" i="7" s="1"/>
  <c r="AQ259" i="1"/>
  <c r="AQ263" i="1"/>
  <c r="AQ255" i="1"/>
  <c r="AQ254" i="1"/>
  <c r="AQ280" i="1"/>
  <c r="AQ24" i="1"/>
  <c r="AQ231" i="1"/>
  <c r="AQ169" i="1"/>
  <c r="AQ108" i="1"/>
  <c r="AQ134" i="1"/>
  <c r="AR134" i="1" s="1"/>
  <c r="AT134" i="1" s="1"/>
  <c r="AQ188" i="1"/>
  <c r="AQ199" i="1"/>
  <c r="AQ7" i="1"/>
  <c r="AR7" i="1" s="1"/>
  <c r="AT7" i="1" s="1"/>
  <c r="K5" i="7" s="1"/>
  <c r="AQ36" i="1"/>
  <c r="AQ146" i="1"/>
  <c r="AQ252" i="1"/>
  <c r="AQ15" i="1"/>
  <c r="AQ139" i="1"/>
  <c r="AQ209" i="1"/>
  <c r="AQ323" i="1"/>
  <c r="AQ264" i="1"/>
  <c r="AQ206" i="1"/>
  <c r="AQ313" i="1"/>
  <c r="AQ10" i="1"/>
  <c r="AQ111" i="1"/>
  <c r="AQ306" i="1"/>
  <c r="AQ288" i="1"/>
  <c r="AQ12" i="1"/>
  <c r="AQ228" i="1"/>
  <c r="AQ276" i="1"/>
  <c r="AQ319" i="1"/>
  <c r="AQ196" i="1"/>
  <c r="AQ304" i="1"/>
  <c r="AR304" i="1" s="1"/>
  <c r="AT304" i="1" s="1"/>
  <c r="AQ164" i="1"/>
  <c r="AQ197" i="1"/>
  <c r="AQ223" i="1"/>
  <c r="AQ215" i="1"/>
  <c r="AQ202" i="1"/>
  <c r="AQ329" i="1"/>
  <c r="AQ360" i="1"/>
  <c r="AQ19" i="1"/>
  <c r="AQ17" i="1"/>
  <c r="AQ265" i="1"/>
  <c r="AQ274" i="1"/>
  <c r="AQ175" i="1"/>
  <c r="AQ351" i="1"/>
  <c r="AQ331" i="1"/>
  <c r="AR331" i="1" s="1"/>
  <c r="AT331" i="1" s="1"/>
  <c r="AQ48" i="1"/>
  <c r="AQ341" i="1"/>
  <c r="AQ69" i="1"/>
  <c r="AQ287" i="1"/>
  <c r="AQ107" i="1"/>
  <c r="AQ4" i="1"/>
  <c r="AQ226" i="1"/>
  <c r="AQ242" i="1"/>
  <c r="AQ220" i="1"/>
  <c r="AQ34" i="1"/>
  <c r="AQ339" i="1"/>
  <c r="AQ330" i="1"/>
  <c r="AQ109" i="1"/>
  <c r="AQ213" i="1"/>
  <c r="AQ158" i="1"/>
  <c r="AQ292" i="1"/>
  <c r="AQ89" i="1"/>
  <c r="AQ327" i="1"/>
  <c r="AQ358" i="1"/>
  <c r="AQ258" i="1"/>
  <c r="AQ184" i="1"/>
  <c r="AQ176" i="1"/>
  <c r="AQ159" i="1"/>
  <c r="AQ103" i="1"/>
  <c r="AQ140" i="1"/>
  <c r="AQ151" i="1"/>
  <c r="AQ216" i="1"/>
  <c r="AQ194" i="1"/>
  <c r="AQ31" i="1"/>
  <c r="AQ296" i="1"/>
  <c r="AQ222" i="1"/>
  <c r="AQ141" i="1"/>
  <c r="AQ129" i="1"/>
  <c r="AQ56" i="1"/>
  <c r="AQ232" i="1"/>
  <c r="AQ35" i="1"/>
  <c r="AR35" i="1" s="1"/>
  <c r="AT35" i="1" s="1"/>
  <c r="K31" i="7" s="1"/>
  <c r="AQ110" i="1"/>
  <c r="AQ92" i="1"/>
  <c r="AQ85" i="1"/>
  <c r="AQ359" i="1"/>
  <c r="AQ248" i="1"/>
  <c r="AQ247" i="1"/>
  <c r="AQ310" i="1"/>
  <c r="AQ75" i="1"/>
  <c r="AN275" i="1"/>
  <c r="AN40" i="1"/>
  <c r="AN244" i="1"/>
  <c r="AN363" i="1"/>
  <c r="AN167" i="1"/>
  <c r="AN107" i="1"/>
  <c r="AQ277" i="1"/>
  <c r="AR277" i="1" s="1"/>
  <c r="AT277" i="1" s="1"/>
  <c r="AQ67" i="1"/>
  <c r="AQ204" i="1"/>
  <c r="AQ120" i="1"/>
  <c r="AQ144" i="1"/>
  <c r="AQ352" i="1"/>
  <c r="AQ42" i="1"/>
  <c r="AQ233" i="1"/>
  <c r="AQ142" i="1"/>
  <c r="AR142" i="1" s="1"/>
  <c r="AT142" i="1" s="1"/>
  <c r="AQ200" i="1"/>
  <c r="AQ326" i="1"/>
  <c r="AQ70" i="1"/>
  <c r="AQ241" i="1"/>
  <c r="AQ65" i="1"/>
  <c r="AQ80" i="1"/>
  <c r="AQ303" i="1"/>
  <c r="AQ271" i="1"/>
  <c r="AQ305" i="1"/>
  <c r="AR305" i="1" s="1"/>
  <c r="AT305" i="1" s="1"/>
  <c r="AQ210" i="1"/>
  <c r="AQ192" i="1"/>
  <c r="AQ221" i="1"/>
  <c r="AR221" i="1" s="1"/>
  <c r="AT221" i="1" s="1"/>
  <c r="AQ148" i="1"/>
  <c r="AQ189" i="1"/>
  <c r="AN63" i="1"/>
  <c r="AN298" i="1"/>
  <c r="AN22" i="1"/>
  <c r="AN159" i="1"/>
  <c r="AR312" i="1" l="1"/>
  <c r="AT312" i="1" s="1"/>
  <c r="AR28" i="1"/>
  <c r="AT28" i="1" s="1"/>
  <c r="D13" i="7" s="1"/>
  <c r="AR27" i="1"/>
  <c r="AT27" i="1" s="1"/>
  <c r="R21" i="7" s="1"/>
  <c r="AR92" i="1"/>
  <c r="AT92" i="1" s="1"/>
  <c r="AR259" i="1"/>
  <c r="AT259" i="1" s="1"/>
  <c r="AR230" i="1"/>
  <c r="AT230" i="1" s="1"/>
  <c r="AR336" i="1"/>
  <c r="AT336" i="1" s="1"/>
  <c r="AR211" i="1"/>
  <c r="AT211" i="1" s="1"/>
  <c r="AR226" i="1"/>
  <c r="AT226" i="1" s="1"/>
  <c r="AR82" i="1"/>
  <c r="AT82" i="1" s="1"/>
  <c r="AR64" i="1"/>
  <c r="AT64" i="1" s="1"/>
  <c r="AR262" i="1"/>
  <c r="AT262" i="1" s="1"/>
  <c r="AR13" i="1"/>
  <c r="AT13" i="1" s="1"/>
  <c r="Y25" i="7" s="1"/>
  <c r="AR242" i="1"/>
  <c r="AT242" i="1" s="1"/>
  <c r="AR111" i="1"/>
  <c r="AT111" i="1" s="1"/>
  <c r="AR184" i="1"/>
  <c r="AT184" i="1" s="1"/>
  <c r="AR145" i="1"/>
  <c r="AT145" i="1" s="1"/>
  <c r="AR32" i="1"/>
  <c r="AT32" i="1" s="1"/>
  <c r="Y11" i="7" s="1"/>
  <c r="AR170" i="1"/>
  <c r="AT170" i="1" s="1"/>
  <c r="AR14" i="1"/>
  <c r="AT14" i="1" s="1"/>
  <c r="Y13" i="7" s="1"/>
  <c r="AR167" i="1"/>
  <c r="AT167" i="1" s="1"/>
  <c r="R7" i="7" s="1"/>
  <c r="AR248" i="1"/>
  <c r="AT248" i="1" s="1"/>
  <c r="AR197" i="1"/>
  <c r="AT197" i="1" s="1"/>
  <c r="AR183" i="1"/>
  <c r="AT183" i="1" s="1"/>
  <c r="K35" i="7" s="1"/>
  <c r="AR42" i="1"/>
  <c r="AT42" i="1" s="1"/>
  <c r="D11" i="7" s="1"/>
  <c r="AR284" i="1"/>
  <c r="AT284" i="1" s="1"/>
  <c r="AR57" i="1"/>
  <c r="AT57" i="1" s="1"/>
  <c r="AR74" i="1"/>
  <c r="AT74" i="1" s="1"/>
  <c r="AR71" i="1"/>
  <c r="AT71" i="1" s="1"/>
  <c r="AR120" i="1"/>
  <c r="AT120" i="1" s="1"/>
  <c r="AR15" i="1"/>
  <c r="AT15" i="1" s="1"/>
  <c r="R25" i="7" s="1"/>
  <c r="AR332" i="1"/>
  <c r="AT332" i="1" s="1"/>
  <c r="AR87" i="1"/>
  <c r="AT87" i="1" s="1"/>
  <c r="AR217" i="1"/>
  <c r="AT217" i="1" s="1"/>
  <c r="AR66" i="1"/>
  <c r="AT66" i="1" s="1"/>
  <c r="AR91" i="1"/>
  <c r="AT91" i="1" s="1"/>
  <c r="AR118" i="1"/>
  <c r="AT118" i="1" s="1"/>
  <c r="AR193" i="1"/>
  <c r="AT193" i="1" s="1"/>
  <c r="AR224" i="1"/>
  <c r="AT224" i="1" s="1"/>
  <c r="AR338" i="1"/>
  <c r="AT338" i="1" s="1"/>
  <c r="AR322" i="1"/>
  <c r="AT322" i="1" s="1"/>
  <c r="AR196" i="1"/>
  <c r="AT196" i="1" s="1"/>
  <c r="AR62" i="1"/>
  <c r="AT62" i="1" s="1"/>
  <c r="AR94" i="1"/>
  <c r="AT94" i="1" s="1"/>
  <c r="AR345" i="1"/>
  <c r="AT345" i="1" s="1"/>
  <c r="AR231" i="1"/>
  <c r="AT231" i="1" s="1"/>
  <c r="AR114" i="1"/>
  <c r="AT114" i="1" s="1"/>
  <c r="AR128" i="1"/>
  <c r="AT128" i="1" s="1"/>
  <c r="R35" i="7" s="1"/>
  <c r="AR16" i="1"/>
  <c r="AT16" i="1" s="1"/>
  <c r="K17" i="7" s="1"/>
  <c r="AR24" i="1"/>
  <c r="AT24" i="1" s="1"/>
  <c r="Y29" i="7" s="1"/>
  <c r="AR251" i="1"/>
  <c r="AT251" i="1" s="1"/>
  <c r="AR342" i="1"/>
  <c r="AT342" i="1" s="1"/>
  <c r="AR212" i="1"/>
  <c r="AT212" i="1" s="1"/>
  <c r="AR133" i="1"/>
  <c r="AT133" i="1" s="1"/>
  <c r="D35" i="7" s="1"/>
  <c r="AR9" i="1"/>
  <c r="AT9" i="1" s="1"/>
  <c r="R17" i="7" s="1"/>
  <c r="AR216" i="1"/>
  <c r="AT216" i="1" s="1"/>
  <c r="AR158" i="1"/>
  <c r="AT158" i="1" s="1"/>
  <c r="AR69" i="1"/>
  <c r="AT69" i="1" s="1"/>
  <c r="D23" i="7" s="1"/>
  <c r="AR77" i="1"/>
  <c r="AT77" i="1" s="1"/>
  <c r="AR124" i="1"/>
  <c r="AT124" i="1" s="1"/>
  <c r="AR55" i="1"/>
  <c r="AT55" i="1" s="1"/>
  <c r="D31" i="7" s="1"/>
  <c r="AR219" i="1"/>
  <c r="AT219" i="1" s="1"/>
  <c r="AR200" i="1"/>
  <c r="AT200" i="1" s="1"/>
  <c r="AR76" i="1"/>
  <c r="AT76" i="1" s="1"/>
  <c r="AR81" i="1"/>
  <c r="AT81" i="1" s="1"/>
  <c r="AR187" i="1"/>
  <c r="AT187" i="1" s="1"/>
  <c r="AR84" i="1"/>
  <c r="AT84" i="1" s="1"/>
  <c r="AR225" i="1"/>
  <c r="AT225" i="1" s="1"/>
  <c r="AR26" i="1"/>
  <c r="AT26" i="1" s="1"/>
  <c r="R29" i="7" s="1"/>
  <c r="AR210" i="1"/>
  <c r="AT210" i="1" s="1"/>
  <c r="AR169" i="1"/>
  <c r="AT169" i="1" s="1"/>
  <c r="AR317" i="1"/>
  <c r="AT317" i="1" s="1"/>
  <c r="AR296" i="1"/>
  <c r="AT296" i="1" s="1"/>
  <c r="AR12" i="1"/>
  <c r="AT12" i="1" s="1"/>
  <c r="D25" i="7" s="1"/>
  <c r="AR180" i="1"/>
  <c r="AT180" i="1" s="1"/>
  <c r="AR75" i="1"/>
  <c r="AT75" i="1" s="1"/>
  <c r="AR344" i="1"/>
  <c r="AT344" i="1" s="1"/>
  <c r="AR356" i="1"/>
  <c r="AT356" i="1" s="1"/>
  <c r="AR329" i="1"/>
  <c r="AT329" i="1" s="1"/>
  <c r="AR146" i="1"/>
  <c r="AT146" i="1" s="1"/>
  <c r="AR21" i="1"/>
  <c r="AT21" i="1" s="1"/>
  <c r="K11" i="7" s="1"/>
  <c r="AR309" i="1"/>
  <c r="AT309" i="1" s="1"/>
  <c r="AR227" i="1"/>
  <c r="AT227" i="1" s="1"/>
  <c r="AR238" i="1"/>
  <c r="AT238" i="1" s="1"/>
  <c r="AR328" i="1"/>
  <c r="AT328" i="1" s="1"/>
  <c r="AR60" i="1"/>
  <c r="AT60" i="1" s="1"/>
  <c r="R15" i="7" s="1"/>
  <c r="AR354" i="1"/>
  <c r="AT354" i="1" s="1"/>
  <c r="AR104" i="1"/>
  <c r="AT104" i="1" s="1"/>
  <c r="AR157" i="1"/>
  <c r="AT157" i="1" s="1"/>
  <c r="AR125" i="1"/>
  <c r="AT125" i="1" s="1"/>
  <c r="AR240" i="1"/>
  <c r="AT240" i="1" s="1"/>
  <c r="AR3" i="1"/>
  <c r="AT3" i="1" s="1"/>
  <c r="Y5" i="7" s="1"/>
  <c r="AR182" i="1"/>
  <c r="AT182" i="1" s="1"/>
  <c r="AR298" i="1"/>
  <c r="AT298" i="1" s="1"/>
  <c r="AR189" i="1"/>
  <c r="AT189" i="1" s="1"/>
  <c r="AR223" i="1"/>
  <c r="AT223" i="1" s="1"/>
  <c r="AR199" i="1"/>
  <c r="AT199" i="1" s="1"/>
  <c r="AR313" i="1"/>
  <c r="AT313" i="1" s="1"/>
  <c r="AR232" i="1"/>
  <c r="AT232" i="1" s="1"/>
  <c r="AR339" i="1"/>
  <c r="AT339" i="1" s="1"/>
  <c r="AR164" i="1"/>
  <c r="AT164" i="1" s="1"/>
  <c r="AR127" i="1"/>
  <c r="AT127" i="1" s="1"/>
  <c r="AR59" i="1"/>
  <c r="AT59" i="1" s="1"/>
  <c r="AR185" i="1"/>
  <c r="AT185" i="1" s="1"/>
  <c r="AR176" i="1"/>
  <c r="AT176" i="1" s="1"/>
  <c r="AR18" i="1"/>
  <c r="AT18" i="1" s="1"/>
  <c r="K25" i="7" s="1"/>
  <c r="AR316" i="1"/>
  <c r="AT316" i="1" s="1"/>
  <c r="AR359" i="1"/>
  <c r="AT359" i="1" s="1"/>
  <c r="AR310" i="1"/>
  <c r="AT310" i="1" s="1"/>
  <c r="AR155" i="1"/>
  <c r="AT155" i="1" s="1"/>
  <c r="AR294" i="1"/>
  <c r="AT294" i="1" s="1"/>
  <c r="AR2" i="1"/>
  <c r="AT2" i="1" s="1"/>
  <c r="AR203" i="1"/>
  <c r="AT203" i="1" s="1"/>
  <c r="AR190" i="1"/>
  <c r="AT190" i="1" s="1"/>
  <c r="AR149" i="1"/>
  <c r="AT149" i="1" s="1"/>
  <c r="AR116" i="1"/>
  <c r="AT116" i="1" s="1"/>
  <c r="AR320" i="1"/>
  <c r="AT320" i="1" s="1"/>
  <c r="AR4" i="1"/>
  <c r="AT4" i="1" s="1"/>
  <c r="D17" i="7" s="1"/>
  <c r="AR278" i="1"/>
  <c r="AT278" i="1" s="1"/>
  <c r="AR234" i="1"/>
  <c r="AT234" i="1" s="1"/>
  <c r="AR22" i="1"/>
  <c r="AT22" i="1" s="1"/>
  <c r="AR301" i="1"/>
  <c r="AT301" i="1" s="1"/>
  <c r="AR58" i="1"/>
  <c r="AT58" i="1" s="1"/>
  <c r="R23" i="7" s="1"/>
  <c r="AR250" i="1"/>
  <c r="AT250" i="1" s="1"/>
  <c r="AR154" i="1"/>
  <c r="AT154" i="1" s="1"/>
  <c r="AR160" i="1"/>
  <c r="AT160" i="1" s="1"/>
  <c r="AR280" i="1"/>
  <c r="AT280" i="1" s="1"/>
  <c r="Y7" i="7" s="1"/>
  <c r="AR245" i="1"/>
  <c r="AT245" i="1" s="1"/>
  <c r="AR178" i="1"/>
  <c r="AT178" i="1" s="1"/>
  <c r="AR249" i="1"/>
  <c r="AT249" i="1" s="1"/>
  <c r="AR293" i="1"/>
  <c r="AT293" i="1" s="1"/>
  <c r="AR286" i="1"/>
  <c r="AT286" i="1" s="1"/>
  <c r="AR51" i="1"/>
  <c r="AT51" i="1" s="1"/>
  <c r="AR186" i="1"/>
  <c r="AT186" i="1" s="1"/>
  <c r="AR153" i="1"/>
  <c r="AT153" i="1" s="1"/>
  <c r="AR291" i="1"/>
  <c r="AT291" i="1" s="1"/>
  <c r="AR53" i="1"/>
  <c r="AT53" i="1" s="1"/>
  <c r="AR165" i="1"/>
  <c r="AT165" i="1" s="1"/>
  <c r="AR295" i="1"/>
  <c r="AT295" i="1" s="1"/>
  <c r="AR136" i="1"/>
  <c r="AT136" i="1" s="1"/>
  <c r="AR135" i="1"/>
  <c r="AT135" i="1" s="1"/>
  <c r="AR166" i="1"/>
  <c r="AT166" i="1" s="1"/>
  <c r="AR10" i="1"/>
  <c r="AT10" i="1" s="1"/>
  <c r="R33" i="7" s="1"/>
  <c r="AR297" i="1"/>
  <c r="AT297" i="1" s="1"/>
  <c r="AR299" i="1"/>
  <c r="AT299" i="1" s="1"/>
  <c r="AR349" i="1"/>
  <c r="AT349" i="1" s="1"/>
  <c r="AR56" i="1"/>
  <c r="AT56" i="1" s="1"/>
  <c r="AR353" i="1"/>
  <c r="AT353" i="1" s="1"/>
  <c r="AR129" i="1"/>
  <c r="AT129" i="1" s="1"/>
  <c r="AR54" i="1"/>
  <c r="AT54" i="1" s="1"/>
  <c r="Y9" i="7" s="1"/>
  <c r="AR244" i="1"/>
  <c r="AT244" i="1" s="1"/>
  <c r="AR201" i="1"/>
  <c r="AT201" i="1" s="1"/>
  <c r="AR311" i="1"/>
  <c r="AT311" i="1" s="1"/>
  <c r="AR265" i="1"/>
  <c r="AT265" i="1" s="1"/>
  <c r="AR209" i="1"/>
  <c r="AT209" i="1" s="1"/>
  <c r="AR102" i="1"/>
  <c r="AT102" i="1" s="1"/>
  <c r="D15" i="7" s="1"/>
  <c r="AR275" i="1"/>
  <c r="AT275" i="1" s="1"/>
  <c r="AR191" i="1"/>
  <c r="AT191" i="1" s="1"/>
  <c r="AR325" i="1"/>
  <c r="AT325" i="1" s="1"/>
  <c r="AR352" i="1"/>
  <c r="AT352" i="1" s="1"/>
  <c r="AR174" i="1"/>
  <c r="AT174" i="1" s="1"/>
  <c r="AR357" i="1"/>
  <c r="AT357" i="1" s="1"/>
  <c r="AR361" i="1"/>
  <c r="AT361" i="1" s="1"/>
  <c r="AR258" i="1"/>
  <c r="AT258" i="1" s="1"/>
  <c r="AR358" i="1"/>
  <c r="AT358" i="1" s="1"/>
  <c r="AR29" i="1"/>
  <c r="AT29" i="1" s="1"/>
  <c r="R9" i="7" s="1"/>
  <c r="AR303" i="1"/>
  <c r="AT303" i="1" s="1"/>
  <c r="AR143" i="1"/>
  <c r="AT143" i="1" s="1"/>
  <c r="AR33" i="1"/>
  <c r="AT33" i="1" s="1"/>
  <c r="AR283" i="1"/>
  <c r="AT283" i="1" s="1"/>
  <c r="AR80" i="1"/>
  <c r="AT80" i="1" s="1"/>
  <c r="AR252" i="1"/>
  <c r="AT252" i="1" s="1"/>
  <c r="AR37" i="1"/>
  <c r="AT37" i="1" s="1"/>
  <c r="Y17" i="7" s="1"/>
  <c r="AR273" i="1"/>
  <c r="AT273" i="1" s="1"/>
  <c r="AR335" i="1"/>
  <c r="AT335" i="1" s="1"/>
  <c r="AR65" i="1"/>
  <c r="AT65" i="1" s="1"/>
  <c r="AR67" i="1"/>
  <c r="AT67" i="1" s="1"/>
  <c r="Y15" i="7" s="1"/>
  <c r="AR194" i="1"/>
  <c r="AT194" i="1" s="1"/>
  <c r="AR292" i="1"/>
  <c r="AT292" i="1" s="1"/>
  <c r="AR287" i="1"/>
  <c r="AT287" i="1" s="1"/>
  <c r="AR25" i="1"/>
  <c r="AT25" i="1" s="1"/>
  <c r="K9" i="7" s="1"/>
  <c r="AR260" i="1"/>
  <c r="AT260" i="1" s="1"/>
  <c r="AR39" i="1"/>
  <c r="AT39" i="1" s="1"/>
  <c r="AR112" i="1"/>
  <c r="AT112" i="1" s="1"/>
  <c r="AR156" i="1"/>
  <c r="AT156" i="1" s="1"/>
  <c r="AR228" i="1"/>
  <c r="AT228" i="1" s="1"/>
  <c r="AR86" i="1"/>
  <c r="AT86" i="1" s="1"/>
  <c r="AR318" i="1"/>
  <c r="AT318" i="1" s="1"/>
  <c r="AR52" i="1"/>
  <c r="AT52" i="1" s="1"/>
  <c r="Y23" i="7" s="1"/>
  <c r="AR105" i="1"/>
  <c r="AT105" i="1" s="1"/>
  <c r="AR263" i="1"/>
  <c r="AT263" i="1" s="1"/>
  <c r="AR181" i="1"/>
  <c r="AT181" i="1" s="1"/>
  <c r="AR261" i="1"/>
  <c r="AT261" i="1" s="1"/>
  <c r="AR323" i="1"/>
  <c r="AT323" i="1" s="1"/>
  <c r="AR246" i="1"/>
  <c r="AT246" i="1" s="1"/>
  <c r="AR98" i="1"/>
  <c r="AT98" i="1" s="1"/>
  <c r="AR307" i="1"/>
  <c r="AT307" i="1" s="1"/>
  <c r="AR38" i="1"/>
  <c r="AT38" i="1" s="1"/>
  <c r="R11" i="7" s="1"/>
  <c r="AR8" i="1"/>
  <c r="AT8" i="1" s="1"/>
  <c r="D33" i="7" s="1"/>
  <c r="AR285" i="1"/>
  <c r="AT285" i="1" s="1"/>
  <c r="AR222" i="1"/>
  <c r="AT222" i="1" s="1"/>
  <c r="AR17" i="1"/>
  <c r="AT17" i="1" s="1"/>
  <c r="K23" i="7" s="1"/>
  <c r="AR96" i="1"/>
  <c r="AT96" i="1" s="1"/>
  <c r="AR327" i="1"/>
  <c r="AT327" i="1" s="1"/>
  <c r="AR19" i="1"/>
  <c r="AT19" i="1" s="1"/>
  <c r="D21" i="7" s="1"/>
  <c r="AR281" i="1"/>
  <c r="AT281" i="1" s="1"/>
  <c r="AR31" i="1"/>
  <c r="AT31" i="1" s="1"/>
  <c r="K21" i="7" s="1"/>
  <c r="AR360" i="1"/>
  <c r="AT360" i="1" s="1"/>
  <c r="AR321" i="1"/>
  <c r="AT321" i="1" s="1"/>
  <c r="AR306" i="1"/>
  <c r="AT306" i="1" s="1"/>
  <c r="K7" i="7" s="1"/>
  <c r="AR106" i="1"/>
  <c r="AT106" i="1" s="1"/>
  <c r="AR253" i="1"/>
  <c r="AT253" i="1" s="1"/>
  <c r="AR11" i="1"/>
  <c r="AT11" i="1" s="1"/>
  <c r="Y33" i="7" s="1"/>
  <c r="AR235" i="1"/>
  <c r="AT235" i="1" s="1"/>
  <c r="D7" i="7" s="1"/>
  <c r="AR207" i="1"/>
  <c r="AT207" i="1" s="1"/>
  <c r="AR48" i="1"/>
  <c r="AT48" i="1" s="1"/>
  <c r="Y21" i="7" s="1"/>
  <c r="AR243" i="1"/>
  <c r="AT243" i="1" s="1"/>
  <c r="AR90" i="1"/>
  <c r="AT90" i="1" s="1"/>
  <c r="Y19" i="7" s="1"/>
  <c r="AR208" i="1"/>
  <c r="AT208" i="1" s="1"/>
  <c r="AR70" i="1"/>
  <c r="AT70" i="1" s="1"/>
  <c r="AR215" i="1"/>
  <c r="AT215" i="1" s="1"/>
  <c r="AR330" i="1"/>
  <c r="AT330" i="1" s="1"/>
  <c r="AR188" i="1"/>
  <c r="AT188" i="1" s="1"/>
  <c r="AR236" i="1"/>
  <c r="AT236" i="1" s="1"/>
  <c r="AR150" i="1"/>
  <c r="AT150" i="1" s="1"/>
  <c r="AR46" i="1"/>
  <c r="AT46" i="1" s="1"/>
  <c r="D29" i="7" s="1"/>
  <c r="AR267" i="1"/>
  <c r="AT267" i="1" s="1"/>
  <c r="AR300" i="1"/>
  <c r="AT300" i="1" s="1"/>
  <c r="AR205" i="1"/>
  <c r="AT205" i="1" s="1"/>
  <c r="AR47" i="1"/>
  <c r="AT47" i="1" s="1"/>
  <c r="AR264" i="1"/>
  <c r="AT264" i="1" s="1"/>
  <c r="AR269" i="1"/>
  <c r="AT269" i="1" s="1"/>
  <c r="AR274" i="1"/>
  <c r="AT274" i="1" s="1"/>
  <c r="AR138" i="1"/>
  <c r="AT138" i="1" s="1"/>
  <c r="AR99" i="1"/>
  <c r="AT99" i="1" s="1"/>
  <c r="AR115" i="1"/>
  <c r="AT115" i="1" s="1"/>
  <c r="R19" i="7" s="1"/>
  <c r="AR89" i="1"/>
  <c r="AT89" i="1" s="1"/>
  <c r="AR100" i="1"/>
  <c r="AT100" i="1" s="1"/>
  <c r="AR144" i="1"/>
  <c r="AT144" i="1" s="1"/>
  <c r="AR195" i="1"/>
  <c r="AT195" i="1" s="1"/>
  <c r="AR79" i="1"/>
  <c r="AT79" i="1" s="1"/>
  <c r="AR266" i="1"/>
  <c r="AT266" i="1" s="1"/>
  <c r="AR126" i="1"/>
  <c r="AT126" i="1" s="1"/>
  <c r="R27" i="7" s="1"/>
  <c r="AR179" i="1"/>
  <c r="AT179" i="1" s="1"/>
  <c r="AR122" i="1"/>
  <c r="AT122" i="1" s="1"/>
  <c r="AR108" i="1"/>
  <c r="AT108" i="1" s="1"/>
  <c r="AR5" i="1"/>
  <c r="AT5" i="1" s="1"/>
  <c r="K33" i="7" s="1"/>
  <c r="AR362" i="1"/>
  <c r="AT362" i="1" s="1"/>
  <c r="AR63" i="1"/>
  <c r="AT63" i="1" s="1"/>
  <c r="K15" i="7" s="1"/>
  <c r="AR49" i="1"/>
  <c r="AT49" i="1" s="1"/>
  <c r="D9" i="7" s="1"/>
  <c r="AR204" i="1"/>
  <c r="AT204" i="1" s="1"/>
  <c r="AR314" i="1"/>
  <c r="AT314" i="1" s="1"/>
  <c r="AR247" i="1"/>
  <c r="AT247" i="1" s="1"/>
  <c r="AR88" i="1"/>
  <c r="AT88" i="1" s="1"/>
  <c r="AR163" i="1"/>
  <c r="AT163" i="1" s="1"/>
  <c r="AR43" i="1"/>
  <c r="AT43" i="1" s="1"/>
  <c r="AR288" i="1"/>
  <c r="AT288" i="1" s="1"/>
  <c r="AR355" i="1"/>
  <c r="AT355" i="1" s="1"/>
  <c r="AR333" i="1"/>
  <c r="AT333" i="1" s="1"/>
  <c r="AR198" i="1"/>
  <c r="AT198" i="1" s="1"/>
  <c r="AR172" i="1"/>
  <c r="AT172" i="1" s="1"/>
  <c r="K27" i="7" s="1"/>
  <c r="AR239" i="1"/>
  <c r="AT239" i="1" s="1"/>
  <c r="AR151" i="1"/>
  <c r="AT151" i="1" s="1"/>
  <c r="AR341" i="1"/>
  <c r="AT341" i="1" s="1"/>
  <c r="AR324" i="1"/>
  <c r="AT324" i="1" s="1"/>
  <c r="AR257" i="1"/>
  <c r="AT257" i="1" s="1"/>
  <c r="AR131" i="1"/>
  <c r="AT131" i="1" s="1"/>
  <c r="AR271" i="1"/>
  <c r="AT271" i="1" s="1"/>
  <c r="AR36" i="1"/>
  <c r="AT36" i="1" s="1"/>
  <c r="K29" i="7" s="1"/>
  <c r="AR110" i="1"/>
  <c r="AT110" i="1" s="1"/>
  <c r="AR109" i="1"/>
  <c r="AT109" i="1" s="1"/>
  <c r="AR139" i="1"/>
  <c r="AT139" i="1" s="1"/>
  <c r="AR202" i="1"/>
  <c r="AT202" i="1" s="1"/>
  <c r="AR289" i="1"/>
  <c r="AT289" i="1" s="1"/>
  <c r="AR346" i="1"/>
  <c r="AT346" i="1" s="1"/>
  <c r="AR101" i="1"/>
  <c r="AT101" i="1" s="1"/>
  <c r="AR119" i="1"/>
  <c r="AT119" i="1" s="1"/>
  <c r="AR40" i="1"/>
  <c r="AT40" i="1" s="1"/>
  <c r="Y31" i="7" s="1"/>
  <c r="AR315" i="1"/>
  <c r="AT315" i="1" s="1"/>
  <c r="AR50" i="1"/>
  <c r="AT50" i="1" s="1"/>
  <c r="AR351" i="1"/>
  <c r="AT351" i="1" s="1"/>
  <c r="AR233" i="1"/>
  <c r="AT233" i="1" s="1"/>
  <c r="AR175" i="1"/>
  <c r="AT175" i="1" s="1"/>
  <c r="AR218" i="1"/>
  <c r="AT218" i="1" s="1"/>
  <c r="AR290" i="1"/>
  <c r="AT290" i="1" s="1"/>
  <c r="AR93" i="1"/>
  <c r="AT93" i="1" s="1"/>
  <c r="AR177" i="1"/>
  <c r="AT177" i="1" s="1"/>
  <c r="AR117" i="1"/>
  <c r="AT117" i="1" s="1"/>
  <c r="AR173" i="1"/>
  <c r="AT173" i="1" s="1"/>
  <c r="AR121" i="1"/>
  <c r="AT121" i="1" s="1"/>
  <c r="AR282" i="1"/>
  <c r="AT282" i="1" s="1"/>
  <c r="AR23" i="1"/>
  <c r="AT23" i="1" s="1"/>
  <c r="R13" i="7" s="1"/>
  <c r="AR161" i="1"/>
  <c r="AT161" i="1" s="1"/>
  <c r="AR141" i="1"/>
  <c r="AT141" i="1" s="1"/>
  <c r="AR337" i="1"/>
  <c r="AT337" i="1" s="1"/>
  <c r="AR276" i="1"/>
  <c r="AT276" i="1" s="1"/>
  <c r="AR152" i="1"/>
  <c r="AT152" i="1" s="1"/>
  <c r="AR229" i="1"/>
  <c r="AT229" i="1" s="1"/>
  <c r="AR6" i="1"/>
  <c r="AT6" i="1" s="1"/>
  <c r="R5" i="7" s="1"/>
  <c r="AR147" i="1"/>
  <c r="AT147" i="1" s="1"/>
  <c r="AR72" i="1"/>
  <c r="AT72" i="1" s="1"/>
  <c r="AR130" i="1"/>
  <c r="AT130" i="1" s="1"/>
  <c r="Y27" i="7" s="1"/>
  <c r="AR78" i="1"/>
  <c r="AT78" i="1" s="1"/>
  <c r="AR347" i="1"/>
  <c r="AT347" i="1" s="1"/>
  <c r="AR270" i="1"/>
  <c r="AT270" i="1" s="1"/>
  <c r="AR162" i="1"/>
  <c r="AT162" i="1" s="1"/>
  <c r="AR302" i="1"/>
  <c r="AT302" i="1" s="1"/>
  <c r="AR213" i="1"/>
  <c r="AT213" i="1" s="1"/>
  <c r="AR132" i="1"/>
  <c r="AT132" i="1" s="1"/>
  <c r="D27" i="7" s="1"/>
  <c r="AR41" i="1"/>
  <c r="AT41" i="1" s="1"/>
  <c r="AR140" i="1"/>
  <c r="AT140" i="1" s="1"/>
  <c r="AR319" i="1"/>
  <c r="AT319" i="1" s="1"/>
  <c r="AR107" i="1"/>
  <c r="AT107" i="1" s="1"/>
  <c r="AR256" i="1"/>
  <c r="AT256" i="1" s="1"/>
  <c r="AR241" i="1"/>
  <c r="AT241" i="1" s="1"/>
  <c r="AR254" i="1"/>
  <c r="AT254" i="1" s="1"/>
  <c r="AR350" i="1"/>
  <c r="AT350" i="1" s="1"/>
  <c r="AR85" i="1"/>
  <c r="AT85" i="1" s="1"/>
  <c r="AR255" i="1"/>
  <c r="AT255" i="1" s="1"/>
  <c r="AR348" i="1"/>
  <c r="AT348" i="1" s="1"/>
  <c r="AR113" i="1"/>
  <c r="AT113" i="1" s="1"/>
  <c r="AR171" i="1"/>
  <c r="AT171" i="1" s="1"/>
  <c r="AR308" i="1"/>
  <c r="AT308" i="1" s="1"/>
  <c r="AR137" i="1"/>
  <c r="AT137" i="1" s="1"/>
  <c r="AR103" i="1"/>
  <c r="AT103" i="1" s="1"/>
  <c r="AR83" i="1"/>
  <c r="AT83" i="1" s="1"/>
  <c r="D19" i="7" s="1"/>
  <c r="AR123" i="1"/>
  <c r="AT123" i="1" s="1"/>
  <c r="AR340" i="1"/>
  <c r="AT340" i="1" s="1"/>
  <c r="AR159" i="1"/>
  <c r="AT159" i="1" s="1"/>
  <c r="AR343" i="1"/>
  <c r="AT343" i="1" s="1"/>
  <c r="AR20" i="1"/>
  <c r="AT20" i="1" s="1"/>
  <c r="K13" i="7" s="1"/>
  <c r="AR73" i="1"/>
  <c r="AT73" i="1" s="1"/>
  <c r="AR272" i="1"/>
  <c r="AT272" i="1" s="1"/>
  <c r="AR326" i="1"/>
  <c r="AT326" i="1" s="1"/>
  <c r="AR34" i="1"/>
  <c r="AT34" i="1" s="1"/>
  <c r="AR206" i="1"/>
  <c r="AT206" i="1" s="1"/>
  <c r="Y35" i="7" s="1"/>
  <c r="AR334" i="1"/>
  <c r="AT334" i="1" s="1"/>
  <c r="AR268" i="1"/>
  <c r="AT268" i="1" s="1"/>
  <c r="AR237" i="1"/>
  <c r="AT237" i="1" s="1"/>
  <c r="AR68" i="1"/>
  <c r="AT68" i="1" s="1"/>
  <c r="AR168" i="1"/>
  <c r="AT168" i="1" s="1"/>
  <c r="AR148" i="1"/>
  <c r="AT148" i="1" s="1"/>
  <c r="AR192" i="1"/>
  <c r="AT192" i="1" s="1"/>
  <c r="AR220" i="1"/>
  <c r="AT220" i="1" s="1"/>
  <c r="AR97" i="1"/>
  <c r="AT97" i="1" s="1"/>
  <c r="K19" i="7" s="1"/>
  <c r="R39" i="7" l="1"/>
  <c r="D39" i="7"/>
  <c r="Y38" i="7"/>
  <c r="Y39" i="7"/>
  <c r="K39" i="7"/>
  <c r="R37" i="7"/>
  <c r="R38" i="7"/>
  <c r="K38" i="7"/>
  <c r="Y37" i="7"/>
  <c r="Z35" i="7"/>
  <c r="K37" i="7"/>
  <c r="S25" i="7"/>
  <c r="E15" i="7"/>
  <c r="Z11" i="7"/>
  <c r="L17" i="7"/>
  <c r="S13" i="7"/>
  <c r="E27" i="7"/>
  <c r="E23" i="7"/>
  <c r="E13" i="7"/>
  <c r="E25" i="7"/>
  <c r="Z9" i="7"/>
  <c r="E33" i="7"/>
  <c r="AU236" i="1"/>
  <c r="E19" i="7"/>
  <c r="L5" i="7"/>
  <c r="E11" i="7"/>
  <c r="Z33" i="7"/>
  <c r="E29" i="7"/>
  <c r="L31" i="7"/>
  <c r="Z15" i="7"/>
  <c r="L33" i="7"/>
  <c r="E21" i="7"/>
  <c r="L11" i="7"/>
  <c r="L15" i="7"/>
  <c r="S11" i="7"/>
  <c r="E7" i="7"/>
  <c r="S35" i="7"/>
  <c r="S23" i="7"/>
  <c r="Z17" i="7"/>
  <c r="Z21" i="7"/>
  <c r="Z31" i="7"/>
  <c r="Z23" i="7"/>
  <c r="E9" i="7"/>
  <c r="Z7" i="7"/>
  <c r="L35" i="7"/>
  <c r="S7" i="7"/>
  <c r="L19" i="7"/>
  <c r="E35" i="7"/>
  <c r="Z27" i="7"/>
  <c r="E31" i="7"/>
  <c r="Z5" i="7"/>
  <c r="L9" i="7"/>
  <c r="Z13" i="7"/>
  <c r="L13" i="7"/>
  <c r="E17" i="7"/>
  <c r="L27" i="7"/>
  <c r="Z19" i="7"/>
  <c r="S19" i="7"/>
  <c r="S31" i="7"/>
  <c r="L21" i="7"/>
  <c r="L23" i="7"/>
  <c r="S27" i="7"/>
  <c r="S21" i="7"/>
  <c r="S33" i="7"/>
  <c r="Z25" i="7"/>
  <c r="S5" i="7"/>
  <c r="L7" i="7"/>
  <c r="Z29" i="7"/>
  <c r="S17" i="7"/>
  <c r="S15" i="7"/>
  <c r="L25" i="7"/>
  <c r="S29" i="7"/>
  <c r="L29" i="7"/>
  <c r="S9" i="7"/>
  <c r="AU312" i="1"/>
  <c r="AU88" i="1"/>
  <c r="AU78" i="1"/>
  <c r="AU217" i="1"/>
  <c r="AU179" i="1"/>
  <c r="AU48" i="1"/>
  <c r="AU309" i="1"/>
  <c r="AU112" i="1"/>
  <c r="AU206" i="1"/>
  <c r="AU230" i="1"/>
  <c r="AU30" i="1"/>
  <c r="AV30" i="1" s="1"/>
  <c r="AU225" i="1"/>
  <c r="AU135" i="1"/>
  <c r="AU222" i="1"/>
  <c r="AU6" i="1"/>
  <c r="AU207" i="1"/>
  <c r="AU72" i="1"/>
  <c r="AU136" i="1"/>
  <c r="AU228" i="1"/>
  <c r="AU363" i="1"/>
  <c r="AU208" i="1"/>
  <c r="AU10" i="1"/>
  <c r="AU166" i="1"/>
  <c r="AU313" i="1"/>
  <c r="AU277" i="1"/>
  <c r="AU27" i="1"/>
  <c r="AU63" i="1"/>
  <c r="M15" i="7" s="1"/>
  <c r="AU16" i="1"/>
  <c r="AV16" i="1" s="1"/>
  <c r="AU274" i="1"/>
  <c r="AU362" i="1"/>
  <c r="AU154" i="1"/>
  <c r="AU42" i="1"/>
  <c r="AV42" i="1" s="1"/>
  <c r="AU38" i="1"/>
  <c r="AV38" i="1" s="1"/>
  <c r="AU321" i="1"/>
  <c r="AU239" i="1"/>
  <c r="AU184" i="1"/>
  <c r="AU57" i="1"/>
  <c r="AV57" i="1" s="1"/>
  <c r="AU2" i="1"/>
  <c r="F5" i="7" s="1"/>
  <c r="AU193" i="1"/>
  <c r="AU50" i="1"/>
  <c r="AV50" i="1" s="1"/>
  <c r="AU114" i="1"/>
  <c r="AU325" i="1"/>
  <c r="AU212" i="1"/>
  <c r="AU115" i="1"/>
  <c r="T19" i="7" s="1"/>
  <c r="AU257" i="1"/>
  <c r="AU260" i="1"/>
  <c r="AU173" i="1"/>
  <c r="AU118" i="1"/>
  <c r="AU36" i="1"/>
  <c r="AV36" i="1" s="1"/>
  <c r="AU324" i="1"/>
  <c r="AU55" i="1"/>
  <c r="AV55" i="1" s="1"/>
  <c r="AU91" i="1"/>
  <c r="AU251" i="1"/>
  <c r="AU233" i="1"/>
  <c r="AU7" i="1"/>
  <c r="AV7" i="1" s="1"/>
  <c r="AU3" i="1"/>
  <c r="AU85" i="1"/>
  <c r="AU122" i="1"/>
  <c r="AU149" i="1"/>
  <c r="AU238" i="1"/>
  <c r="AU90" i="1"/>
  <c r="AU300" i="1"/>
  <c r="D5" i="7"/>
  <c r="AU151" i="1"/>
  <c r="AU218" i="1"/>
  <c r="AU226" i="1"/>
  <c r="AU15" i="1"/>
  <c r="AV15" i="1" s="1"/>
  <c r="AU319" i="1"/>
  <c r="AU343" i="1"/>
  <c r="AU20" i="1"/>
  <c r="AV20" i="1" s="1"/>
  <c r="AU180" i="1"/>
  <c r="AU147" i="1"/>
  <c r="AU305" i="1"/>
  <c r="AU286" i="1"/>
  <c r="AU287" i="1"/>
  <c r="AU195" i="1"/>
  <c r="AU336" i="1"/>
  <c r="AU101" i="1"/>
  <c r="AU8" i="1"/>
  <c r="AV8" i="1" s="1"/>
  <c r="AU94" i="1"/>
  <c r="AU332" i="1"/>
  <c r="AU288" i="1"/>
  <c r="AU297" i="1"/>
  <c r="AU273" i="1"/>
  <c r="AU299" i="1"/>
  <c r="AU34" i="1"/>
  <c r="AV34" i="1" s="1"/>
  <c r="AU271" i="1"/>
  <c r="AU320" i="1"/>
  <c r="AU285" i="1"/>
  <c r="AU59" i="1"/>
  <c r="AU252" i="1"/>
  <c r="AU56" i="1"/>
  <c r="AU164" i="1"/>
  <c r="AU106" i="1"/>
  <c r="AU337" i="1"/>
  <c r="AU250" i="1"/>
  <c r="AU211" i="1"/>
  <c r="AU338" i="1"/>
  <c r="AU283" i="1"/>
  <c r="AU289" i="1"/>
  <c r="AU346" i="1"/>
  <c r="AU41" i="1"/>
  <c r="AV41" i="1" s="1"/>
  <c r="AU23" i="1"/>
  <c r="AV23" i="1" s="1"/>
  <c r="AU350" i="1"/>
  <c r="AU113" i="1"/>
  <c r="AU177" i="1"/>
  <c r="AU58" i="1"/>
  <c r="AV58" i="1" s="1"/>
  <c r="AU95" i="1"/>
  <c r="AU348" i="1"/>
  <c r="AU47" i="1"/>
  <c r="AV47" i="1" s="1"/>
  <c r="AU93" i="1"/>
  <c r="AU39" i="1"/>
  <c r="AV39" i="1" s="1"/>
  <c r="AU281" i="1"/>
  <c r="AU43" i="1"/>
  <c r="AV43" i="1" s="1"/>
  <c r="AU133" i="1"/>
  <c r="AU187" i="1"/>
  <c r="AU224" i="1"/>
  <c r="AU22" i="1"/>
  <c r="AV22" i="1" s="1"/>
  <c r="AU5" i="1"/>
  <c r="AV5" i="1" s="1"/>
  <c r="AU165" i="1"/>
  <c r="AU139" i="1"/>
  <c r="AU32" i="1"/>
  <c r="AV32" i="1" s="1"/>
  <c r="AU358" i="1"/>
  <c r="AU276" i="1"/>
  <c r="AU33" i="1"/>
  <c r="AV33" i="1" s="1"/>
  <c r="AU19" i="1"/>
  <c r="AV19" i="1" s="1"/>
  <c r="AU26" i="1"/>
  <c r="AV26" i="1" s="1"/>
  <c r="AU76" i="1"/>
  <c r="AU134" i="1"/>
  <c r="AU84" i="1"/>
  <c r="AU103" i="1"/>
  <c r="AU268" i="1"/>
  <c r="AU156" i="1"/>
  <c r="AU53" i="1"/>
  <c r="AV53" i="1" s="1"/>
  <c r="AU234" i="1"/>
  <c r="AU124" i="1"/>
  <c r="AU329" i="1"/>
  <c r="AU292" i="1"/>
  <c r="AU310" i="1"/>
  <c r="AU237" i="1"/>
  <c r="AU131" i="1"/>
  <c r="AU282" i="1"/>
  <c r="AU192" i="1"/>
  <c r="AU46" i="1"/>
  <c r="AV46" i="1" s="1"/>
  <c r="AU92" i="1"/>
  <c r="AU146" i="1"/>
  <c r="AU330" i="1"/>
  <c r="AU107" i="1"/>
  <c r="AU248" i="1"/>
  <c r="AU61" i="1"/>
  <c r="AU142" i="1"/>
  <c r="AU294" i="1"/>
  <c r="AU4" i="1"/>
  <c r="AU345" i="1"/>
  <c r="AU97" i="1"/>
  <c r="AU357" i="1"/>
  <c r="AU104" i="1"/>
  <c r="AU71" i="1"/>
  <c r="AU83" i="1"/>
  <c r="AU170" i="1"/>
  <c r="AU259" i="1"/>
  <c r="AU347" i="1"/>
  <c r="AU189" i="1"/>
  <c r="AU194" i="1"/>
  <c r="AU198" i="1"/>
  <c r="AU181" i="1"/>
  <c r="AU304" i="1"/>
  <c r="AU66" i="1"/>
  <c r="AU322" i="1"/>
  <c r="AU62" i="1"/>
  <c r="AU81" i="1"/>
  <c r="AU200" i="1"/>
  <c r="AU201" i="1"/>
  <c r="AU328" i="1"/>
  <c r="AU352" i="1"/>
  <c r="AU209" i="1"/>
  <c r="AU335" i="1"/>
  <c r="AU52" i="1"/>
  <c r="AV52" i="1" s="1"/>
  <c r="AU361" i="1"/>
  <c r="AU69" i="1"/>
  <c r="AU243" i="1"/>
  <c r="AU137" i="1"/>
  <c r="AU102" i="1"/>
  <c r="AU290" i="1"/>
  <c r="AU341" i="1"/>
  <c r="AU96" i="1"/>
  <c r="AU119" i="1"/>
  <c r="AU316" i="1"/>
  <c r="AU240" i="1"/>
  <c r="AU140" i="1"/>
  <c r="AU263" i="1"/>
  <c r="AU353" i="1"/>
  <c r="AU178" i="1"/>
  <c r="AU99" i="1"/>
  <c r="AU163" i="1"/>
  <c r="AU293" i="1"/>
  <c r="AU244" i="1"/>
  <c r="AU266" i="1"/>
  <c r="AU253" i="1"/>
  <c r="AU175" i="1"/>
  <c r="AU40" i="1"/>
  <c r="AV40" i="1" s="1"/>
  <c r="AU73" i="1"/>
  <c r="AU172" i="1"/>
  <c r="AU74" i="1"/>
  <c r="AU255" i="1"/>
  <c r="AU159" i="1"/>
  <c r="AU116" i="1"/>
  <c r="AU235" i="1"/>
  <c r="AU205" i="1"/>
  <c r="AU331" i="1"/>
  <c r="AU60" i="1"/>
  <c r="AU51" i="1"/>
  <c r="AV51" i="1" s="1"/>
  <c r="AU204" i="1"/>
  <c r="AU68" i="1"/>
  <c r="AU29" i="1"/>
  <c r="AV29" i="1" s="1"/>
  <c r="AU214" i="1"/>
  <c r="AU317" i="1"/>
  <c r="AU65" i="1"/>
  <c r="AU318" i="1"/>
  <c r="AU342" i="1"/>
  <c r="AU54" i="1"/>
  <c r="AV54" i="1" s="1"/>
  <c r="AU100" i="1"/>
  <c r="AU272" i="1"/>
  <c r="AU247" i="1"/>
  <c r="AU314" i="1"/>
  <c r="AU143" i="1"/>
  <c r="AU220" i="1"/>
  <c r="AU77" i="1"/>
  <c r="AU117" i="1"/>
  <c r="AU351" i="1"/>
  <c r="AU340" i="1"/>
  <c r="AU339" i="1"/>
  <c r="AU280" i="1"/>
  <c r="AU98" i="1"/>
  <c r="AU265" i="1"/>
  <c r="AU256" i="1"/>
  <c r="AU153" i="1"/>
  <c r="AU270" i="1"/>
  <c r="AU176" i="1"/>
  <c r="AU183" i="1"/>
  <c r="AU105" i="1"/>
  <c r="AU70" i="1"/>
  <c r="AU254" i="1"/>
  <c r="AU37" i="1"/>
  <c r="AV37" i="1" s="1"/>
  <c r="AU197" i="1"/>
  <c r="AU12" i="1"/>
  <c r="AV12" i="1" s="1"/>
  <c r="AU167" i="1"/>
  <c r="AU359" i="1"/>
  <c r="AU344" i="1"/>
  <c r="AU215" i="1"/>
  <c r="AU182" i="1"/>
  <c r="AU169" i="1"/>
  <c r="AU132" i="1"/>
  <c r="AU82" i="1"/>
  <c r="AU261" i="1"/>
  <c r="AU157" i="1"/>
  <c r="AU49" i="1"/>
  <c r="AV49" i="1" s="1"/>
  <c r="AU160" i="1"/>
  <c r="AU210" i="1"/>
  <c r="AU303" i="1"/>
  <c r="AU245" i="1"/>
  <c r="AU158" i="1"/>
  <c r="AU269" i="1"/>
  <c r="AU275" i="1"/>
  <c r="AU24" i="1"/>
  <c r="AV24" i="1" s="1"/>
  <c r="AU174" i="1"/>
  <c r="AU168" i="1"/>
  <c r="AU360" i="1"/>
  <c r="AU190" i="1"/>
  <c r="AU267" i="1"/>
  <c r="AU111" i="1"/>
  <c r="AU241" i="1"/>
  <c r="AU127" i="1"/>
  <c r="AU141" i="1"/>
  <c r="AU161" i="1"/>
  <c r="AU229" i="1"/>
  <c r="AU306" i="1"/>
  <c r="AU355" i="1"/>
  <c r="AU308" i="1"/>
  <c r="AU326" i="1"/>
  <c r="AU185" i="1"/>
  <c r="AU67" i="1"/>
  <c r="AU87" i="1"/>
  <c r="AU202" i="1"/>
  <c r="AU191" i="1"/>
  <c r="AU108" i="1"/>
  <c r="AU188" i="1"/>
  <c r="AU278" i="1"/>
  <c r="AU186" i="1"/>
  <c r="AU302" i="1"/>
  <c r="AU196" i="1"/>
  <c r="AU120" i="1"/>
  <c r="AU130" i="1"/>
  <c r="AU311" i="1"/>
  <c r="AU284" i="1"/>
  <c r="AU323" i="1"/>
  <c r="AU28" i="1"/>
  <c r="AV28" i="1" s="1"/>
  <c r="AU356" i="1"/>
  <c r="AU75" i="1"/>
  <c r="AU315" i="1"/>
  <c r="AU80" i="1"/>
  <c r="AU262" i="1"/>
  <c r="AU223" i="1"/>
  <c r="AU25" i="1"/>
  <c r="AV25" i="1" s="1"/>
  <c r="AU110" i="1"/>
  <c r="AU296" i="1"/>
  <c r="AU231" i="1"/>
  <c r="AU258" i="1"/>
  <c r="AU216" i="1"/>
  <c r="AU295" i="1"/>
  <c r="AU121" i="1"/>
  <c r="AU18" i="1"/>
  <c r="AV18" i="1" s="1"/>
  <c r="AU13" i="1"/>
  <c r="AV13" i="1" s="1"/>
  <c r="AU213" i="1"/>
  <c r="AU109" i="1"/>
  <c r="AU171" i="1"/>
  <c r="AU334" i="1"/>
  <c r="AU199" i="1"/>
  <c r="AU21" i="1"/>
  <c r="AV21" i="1" s="1"/>
  <c r="AU227" i="1"/>
  <c r="AU298" i="1"/>
  <c r="AU138" i="1"/>
  <c r="AU86" i="1"/>
  <c r="AU128" i="1"/>
  <c r="AU246" i="1"/>
  <c r="AU145" i="1"/>
  <c r="AU148" i="1"/>
  <c r="AU14" i="1"/>
  <c r="AV14" i="1" s="1"/>
  <c r="AU125" i="1"/>
  <c r="AU31" i="1"/>
  <c r="AV31" i="1" s="1"/>
  <c r="AU242" i="1"/>
  <c r="AU232" i="1"/>
  <c r="AU79" i="1"/>
  <c r="AU249" i="1"/>
  <c r="AU162" i="1"/>
  <c r="AU150" i="1"/>
  <c r="AU64" i="1"/>
  <c r="AU264" i="1"/>
  <c r="AU129" i="1"/>
  <c r="AU126" i="1"/>
  <c r="AU219" i="1"/>
  <c r="AU17" i="1"/>
  <c r="AV17" i="1" s="1"/>
  <c r="AU279" i="1"/>
  <c r="AU221" i="1"/>
  <c r="AU301" i="1"/>
  <c r="AU144" i="1"/>
  <c r="AU44" i="1"/>
  <c r="AV44" i="1" s="1"/>
  <c r="AU203" i="1"/>
  <c r="AU327" i="1"/>
  <c r="AU11" i="1"/>
  <c r="AV11" i="1" s="1"/>
  <c r="AU349" i="1"/>
  <c r="AU333" i="1"/>
  <c r="AU35" i="1"/>
  <c r="AV35" i="1" s="1"/>
  <c r="AU155" i="1"/>
  <c r="AU307" i="1"/>
  <c r="AU89" i="1"/>
  <c r="AU152" i="1"/>
  <c r="AU291" i="1"/>
  <c r="AU45" i="1"/>
  <c r="AV45" i="1" s="1"/>
  <c r="AU354" i="1"/>
  <c r="AU123" i="1"/>
  <c r="AU9" i="1"/>
  <c r="AV9" i="1" s="1"/>
  <c r="AV2" i="1" l="1"/>
  <c r="M17" i="7"/>
  <c r="E39" i="7"/>
  <c r="S37" i="7"/>
  <c r="S38" i="7"/>
  <c r="Z39" i="7"/>
  <c r="S39" i="7"/>
  <c r="Z37" i="7"/>
  <c r="Z38" i="7"/>
  <c r="L37" i="7"/>
  <c r="L38" i="7"/>
  <c r="L39" i="7"/>
  <c r="D38" i="7"/>
  <c r="D37" i="7"/>
  <c r="E5" i="7"/>
  <c r="F11" i="7"/>
  <c r="T33" i="7"/>
  <c r="AV10" i="1"/>
  <c r="AA21" i="7"/>
  <c r="AV48" i="1"/>
  <c r="T5" i="7"/>
  <c r="AV6" i="1"/>
  <c r="T21" i="7"/>
  <c r="AV27" i="1"/>
  <c r="AA35" i="7"/>
  <c r="T11" i="7"/>
  <c r="T31" i="7"/>
  <c r="M9" i="7"/>
  <c r="AA17" i="7"/>
  <c r="F7" i="7"/>
  <c r="M31" i="7"/>
  <c r="AA25" i="7"/>
  <c r="F15" i="7"/>
  <c r="F19" i="7"/>
  <c r="AA5" i="7"/>
  <c r="AV3" i="1"/>
  <c r="M29" i="7"/>
  <c r="T27" i="7"/>
  <c r="T35" i="7"/>
  <c r="AA11" i="7"/>
  <c r="M25" i="7"/>
  <c r="M7" i="7"/>
  <c r="AA29" i="7"/>
  <c r="F27" i="7"/>
  <c r="M35" i="7"/>
  <c r="F23" i="7"/>
  <c r="F29" i="7"/>
  <c r="M13" i="7"/>
  <c r="AA19" i="7"/>
  <c r="M5" i="7"/>
  <c r="T9" i="7"/>
  <c r="M27" i="7"/>
  <c r="M19" i="7"/>
  <c r="M33" i="7"/>
  <c r="T23" i="7"/>
  <c r="M11" i="7"/>
  <c r="M21" i="7"/>
  <c r="AA23" i="7"/>
  <c r="F33" i="7"/>
  <c r="T17" i="7"/>
  <c r="AA33" i="7"/>
  <c r="M23" i="7"/>
  <c r="F13" i="7"/>
  <c r="AA31" i="7"/>
  <c r="F17" i="7"/>
  <c r="AV4" i="1"/>
  <c r="T25" i="7"/>
  <c r="T7" i="7"/>
  <c r="T15" i="7"/>
  <c r="T29" i="7"/>
  <c r="F35" i="7"/>
  <c r="T13" i="7"/>
  <c r="AA13" i="7"/>
  <c r="AA15" i="7"/>
  <c r="F25" i="7"/>
  <c r="F21" i="7"/>
  <c r="F31" i="7"/>
  <c r="AA27" i="7"/>
  <c r="F9" i="7"/>
  <c r="AA7" i="7"/>
  <c r="AA9" i="7"/>
  <c r="F38" i="7" l="1"/>
  <c r="F39" i="7"/>
  <c r="E38" i="7"/>
  <c r="E37" i="7"/>
  <c r="F37" i="7"/>
  <c r="T39" i="7"/>
  <c r="T37" i="7"/>
  <c r="T38" i="7"/>
  <c r="M38" i="7"/>
  <c r="M37" i="7"/>
  <c r="AA38" i="7"/>
  <c r="AA37" i="7"/>
  <c r="AA39" i="7"/>
  <c r="M39" i="7"/>
</calcChain>
</file>

<file path=xl/sharedStrings.xml><?xml version="1.0" encoding="utf-8"?>
<sst xmlns="http://schemas.openxmlformats.org/spreadsheetml/2006/main" count="5910" uniqueCount="501">
  <si>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</si>
  <si>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</si>
  <si>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</si>
  <si>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</si>
  <si>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</si>
  <si>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</si>
  <si>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</si>
  <si>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</si>
  <si>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</si>
  <si>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</si>
  <si>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</si>
  <si>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</si>
  <si>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</si>
  <si>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</si>
  <si>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</si>
  <si>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</si>
  <si>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</si>
  <si>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</si>
  <si>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</si>
  <si>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AVG RANK BIG 3</t>
  </si>
  <si>
    <t>Champ Filter</t>
  </si>
  <si>
    <t xml:space="preserve">Champ Filter Rank </t>
  </si>
  <si>
    <t>Power Filter</t>
  </si>
  <si>
    <t>Power Filter Rank</t>
  </si>
  <si>
    <t>TOP RANK (P/C)</t>
  </si>
  <si>
    <t>TEAM</t>
  </si>
  <si>
    <t>DAVIS VALUE</t>
  </si>
  <si>
    <t>Power 9?</t>
  </si>
  <si>
    <t>Power 7?</t>
  </si>
  <si>
    <t>power</t>
  </si>
  <si>
    <t>Top 30?</t>
  </si>
  <si>
    <t>DAVIS VALUE 2</t>
  </si>
  <si>
    <t>AVG DV</t>
  </si>
  <si>
    <t>DV RANK</t>
  </si>
  <si>
    <t>champ</t>
  </si>
  <si>
    <t>MIN</t>
  </si>
  <si>
    <t>Team</t>
  </si>
  <si>
    <t>MATCH?</t>
  </si>
  <si>
    <t>KP A-Z</t>
  </si>
  <si>
    <t>T-Rank A-Z</t>
  </si>
  <si>
    <t>Momentum (A-N jan 31)</t>
  </si>
  <si>
    <t>Momentum Rank</t>
  </si>
  <si>
    <t>noncon all value</t>
  </si>
  <si>
    <t>noncon rank</t>
  </si>
  <si>
    <t>16 ind</t>
  </si>
  <si>
    <t>INDEX Rk</t>
  </si>
  <si>
    <t>Rank</t>
  </si>
  <si>
    <t>ALLN</t>
  </si>
  <si>
    <t>Rk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</si>
  <si>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</si>
  <si>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</si>
  <si>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</si>
  <si>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</si>
  <si>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</si>
  <si>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</si>
  <si>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</si>
  <si>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</si>
  <si>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</si>
  <si>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</si>
  <si>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</si>
  <si>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</si>
  <si>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</si>
  <si>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</si>
  <si>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</si>
  <si>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</si>
  <si>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</si>
  <si>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</si>
  <si>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</si>
  <si>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</si>
  <si>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Bellarmine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</si>
  <si>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</si>
  <si>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</si>
  <si>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</si>
  <si>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</si>
  <si>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</si>
  <si>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</si>
  <si>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</si>
  <si>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</si>
  <si>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</si>
  <si>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</si>
  <si>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</si>
  <si>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</si>
  <si>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</si>
  <si>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</si>
  <si>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Baptist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</si>
  <si>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</si>
  <si>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</si>
  <si>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</si>
  <si>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</si>
  <si>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</si>
  <si>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</si>
  <si>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</si>
  <si>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</si>
  <si>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</si>
  <si>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</si>
  <si>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</si>
  <si>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</si>
  <si>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</si>
  <si>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</si>
  <si>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</si>
  <si>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</si>
  <si>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</si>
  <si>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</si>
  <si>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</si>
  <si>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</si>
  <si>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</si>
  <si>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</si>
  <si>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</si>
  <si>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</si>
  <si>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</si>
  <si>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</si>
  <si>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</si>
  <si>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</si>
  <si>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</si>
  <si>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</si>
  <si>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</si>
  <si>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</si>
  <si>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</si>
  <si>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</si>
  <si>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</si>
  <si>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</si>
  <si>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</si>
  <si>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</si>
  <si>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</si>
  <si>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</si>
  <si>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</si>
  <si>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</si>
  <si>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</si>
  <si>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</si>
  <si>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</si>
  <si>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</si>
  <si>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</si>
  <si>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</si>
  <si>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</si>
  <si>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</si>
  <si>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</si>
  <si>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</si>
  <si>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</si>
  <si>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</si>
  <si>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</si>
  <si>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</si>
  <si>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</si>
  <si>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</si>
  <si>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</si>
  <si>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</si>
  <si>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</si>
  <si>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</si>
  <si>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</si>
  <si>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</si>
  <si>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</si>
  <si>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</si>
  <si>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</si>
  <si>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</si>
  <si>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</si>
  <si>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</si>
  <si>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</si>
  <si>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Harvard</t>
  </si>
  <si>
    <t>Hawaii</t>
  </si>
  <si>
    <t>High Point</t>
  </si>
  <si>
    <t>Hofstra</t>
  </si>
  <si>
    <t>Holy Cross</t>
  </si>
  <si>
    <t>Houston</t>
  </si>
  <si>
    <t>Houston Christian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</si>
  <si>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</si>
  <si>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</si>
  <si>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</si>
  <si>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</si>
  <si>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</si>
  <si>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</si>
  <si>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</si>
  <si>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</si>
  <si>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</si>
  <si>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</si>
  <si>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</si>
  <si>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</si>
  <si>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</si>
  <si>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</si>
  <si>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</si>
  <si>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</si>
  <si>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</si>
  <si>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</si>
  <si>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</si>
  <si>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</si>
  <si>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</si>
  <si>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</si>
  <si>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</si>
  <si>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</si>
  <si>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</si>
  <si>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 Moyne</t>
  </si>
  <si>
    <t>Lehigh</t>
  </si>
  <si>
    <t>Liberty</t>
  </si>
  <si>
    <t>Lindenwood</t>
  </si>
  <si>
    <t>Lipscomb</t>
  </si>
  <si>
    <t>Little Rock</t>
  </si>
  <si>
    <t>LIU</t>
  </si>
  <si>
    <t>Long Beach St.</t>
  </si>
  <si>
    <t>Longwood</t>
  </si>
  <si>
    <t>Louisiana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</si>
  <si>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</si>
  <si>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</si>
  <si>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</si>
  <si>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</si>
  <si>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</si>
  <si>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</si>
  <si>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</si>
  <si>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</si>
  <si>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</si>
  <si>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</si>
  <si>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</si>
  <si>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</si>
  <si>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</si>
  <si>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</si>
  <si>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</si>
  <si>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</si>
  <si>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</si>
  <si>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</si>
  <si>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Merrimack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</si>
  <si>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</si>
  <si>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</si>
  <si>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</si>
  <si>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</si>
  <si>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</si>
  <si>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</si>
  <si>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</si>
  <si>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</si>
  <si>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</si>
  <si>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</si>
  <si>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</si>
  <si>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</si>
  <si>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</si>
  <si>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</si>
  <si>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</si>
  <si>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</si>
  <si>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</si>
  <si>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</si>
  <si>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</si>
  <si>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N.C. State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</si>
  <si>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</si>
  <si>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</si>
  <si>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</si>
  <si>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</si>
  <si>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</si>
  <si>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</si>
  <si>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</si>
  <si>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</si>
  <si>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</si>
  <si>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</si>
  <si>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</si>
  <si>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</si>
  <si>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Alabama</t>
  </si>
  <si>
    <t>North Carolina</t>
  </si>
  <si>
    <t>North Carolina A&amp;T</t>
  </si>
  <si>
    <t>North Carolina Central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</si>
  <si>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</si>
  <si>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</si>
  <si>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</si>
  <si>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</si>
  <si>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</si>
  <si>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</si>
  <si>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</si>
  <si>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</si>
  <si>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</si>
  <si>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</si>
  <si>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</si>
  <si>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</si>
  <si>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</si>
  <si>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</si>
  <si>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</si>
  <si>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</si>
  <si>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</si>
  <si>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</si>
  <si>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</si>
  <si>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</si>
  <si>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</si>
  <si>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</si>
  <si>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</si>
  <si>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</si>
  <si>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</si>
  <si>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</si>
  <si>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</si>
  <si>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</si>
  <si>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</si>
  <si>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</si>
  <si>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</si>
  <si>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</si>
  <si>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</si>
  <si>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</si>
  <si>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Purdue Fort Wayne</t>
  </si>
  <si>
    <t>Queens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</si>
  <si>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</si>
  <si>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</si>
  <si>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</si>
  <si>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</si>
  <si>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</si>
  <si>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</si>
  <si>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</si>
  <si>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</si>
  <si>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</si>
  <si>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</si>
  <si>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Francis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</si>
  <si>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</si>
  <si>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</si>
  <si>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</si>
  <si>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</si>
  <si>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</si>
  <si>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</si>
  <si>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</si>
  <si>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</si>
  <si>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</si>
  <si>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</si>
  <si>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</si>
  <si>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</si>
  <si>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</si>
  <si>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</si>
  <si>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</si>
  <si>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</si>
  <si>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</si>
  <si>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</si>
  <si>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</si>
  <si>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</si>
  <si>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</si>
  <si>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</si>
  <si>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</si>
  <si>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</si>
  <si>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</si>
  <si>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</si>
  <si>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Indiana</t>
  </si>
  <si>
    <t>Southern Miss</t>
  </si>
  <si>
    <t>Southern Utah</t>
  </si>
  <si>
    <t>St. Bonaventure</t>
  </si>
  <si>
    <t>St. John's</t>
  </si>
  <si>
    <t>St. Thomas</t>
  </si>
  <si>
    <t>Stanford</t>
  </si>
  <si>
    <t>Stephen F. Austin</t>
  </si>
  <si>
    <t>Stetson</t>
  </si>
  <si>
    <t>Stonehill</t>
  </si>
  <si>
    <t>Stony Brook</t>
  </si>
  <si>
    <t>Syracuse</t>
  </si>
  <si>
    <t>Tarleton St.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</si>
  <si>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</si>
  <si>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</si>
  <si>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</si>
  <si>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</si>
  <si>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</si>
  <si>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</si>
  <si>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</si>
  <si>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</si>
  <si>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Commerce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</si>
  <si>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</si>
  <si>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</si>
  <si>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</si>
  <si>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</si>
  <si>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</si>
  <si>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</si>
  <si>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</si>
  <si>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</si>
  <si>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</si>
  <si>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</si>
  <si>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</si>
  <si>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</si>
  <si>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</si>
  <si>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</si>
  <si>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 Diego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</si>
  <si>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</si>
  <si>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</si>
  <si>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</si>
  <si>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</si>
  <si>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</si>
  <si>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</si>
  <si>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</si>
  <si>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</si>
  <si>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</si>
  <si>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</si>
  <si>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</si>
  <si>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</si>
  <si>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</si>
  <si>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</si>
  <si>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</si>
  <si>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</si>
  <si>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Tech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</si>
  <si>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</si>
  <si>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</si>
  <si>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</si>
  <si>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</si>
  <si>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</si>
  <si>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</si>
  <si>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</si>
  <si>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</si>
  <si>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</si>
  <si>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</si>
  <si>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</si>
  <si>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</si>
  <si>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</si>
  <si>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</si>
  <si>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</si>
  <si>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</si>
  <si>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</si>
  <si>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</si>
  <si>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</si>
  <si>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</si>
  <si>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</si>
  <si>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</si>
  <si>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</si>
  <si>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</si>
  <si>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</si>
  <si>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</si>
  <si>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</si>
  <si>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</si>
  <si>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</si>
  <si>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</si>
  <si>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</si>
  <si>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BARTHAG</t>
  </si>
  <si>
    <t>   1 seed, ✅</t>
  </si>
  <si>
    <t>   2 seed, ✅</t>
  </si>
  <si>
    <t>   9 seed, ✅</t>
  </si>
  <si>
    <t>   4 seed, ✅</t>
  </si>
  <si>
    <t>   6 seed, ✅</t>
  </si>
  <si>
    <t>   3 seed, ✅</t>
  </si>
  <si>
    <t>   10 seed, ✅</t>
  </si>
  <si>
    <t>   5 seed, ✅</t>
  </si>
  <si>
    <t>   8 seed, ✅</t>
  </si>
  <si>
    <t>   7 seed, ✅</t>
  </si>
  <si>
    <t>   11 seed, ✅</t>
  </si>
  <si>
    <t>   12 seed, ✅</t>
  </si>
  <si>
    <t>   vs. 75 Duquesne (lost)</t>
  </si>
  <si>
    <t>North Carolina St.</t>
  </si>
  <si>
    <t>   13 seed, ✅</t>
  </si>
  <si>
    <t>   14 seed, ✅</t>
  </si>
  <si>
    <t>Louisiana Lafayette</t>
  </si>
  <si>
    <t>College of Charleston</t>
  </si>
  <si>
    <t>   16 seed, ✅</t>
  </si>
  <si>
    <t>   15 seed, ✅</t>
  </si>
  <si>
    <t>Fort Wayne</t>
  </si>
  <si>
    <t>   vs. 109 UAB (lost)</t>
  </si>
  <si>
    <t>   vs. 85 Yale (lost)</t>
  </si>
  <si>
    <t>St. Francis PA</t>
  </si>
  <si>
    <t>Detroit</t>
  </si>
  <si>
    <t>LIU Brooklyn</t>
  </si>
  <si>
    <t>Expected Seed</t>
  </si>
  <si>
    <t>ranker</t>
  </si>
  <si>
    <t>Moment Index Diff</t>
  </si>
  <si>
    <t>Midwest</t>
  </si>
  <si>
    <t>West</t>
  </si>
  <si>
    <t>Grambling</t>
  </si>
  <si>
    <t>South</t>
  </si>
  <si>
    <t>First Four March 19-20</t>
  </si>
  <si>
    <t>Total Points in Championship Game</t>
  </si>
  <si>
    <t>McNeese</t>
  </si>
  <si>
    <t>Tie-Breaker</t>
  </si>
  <si>
    <t>National Champions</t>
  </si>
  <si>
    <t>W. Kentucky</t>
  </si>
  <si>
    <t>NC State</t>
  </si>
  <si>
    <t>East</t>
  </si>
  <si>
    <t>UConn</t>
  </si>
  <si>
    <t>March 21-22</t>
  </si>
  <si>
    <t>March 23-24</t>
  </si>
  <si>
    <t>March 28-29</t>
  </si>
  <si>
    <t>March 30-31</t>
  </si>
  <si>
    <t>April 6</t>
  </si>
  <si>
    <t>April 8</t>
  </si>
  <si>
    <t>First Round</t>
  </si>
  <si>
    <t>Second Round</t>
  </si>
  <si>
    <t>Sweet 16</t>
  </si>
  <si>
    <t>Elite 8</t>
  </si>
  <si>
    <t>Final Four</t>
  </si>
  <si>
    <t>Championship</t>
  </si>
  <si>
    <t>2024 March Madness Bracket</t>
  </si>
  <si>
    <t>East Region</t>
  </si>
  <si>
    <t>Rating</t>
  </si>
  <si>
    <t>Seed</t>
  </si>
  <si>
    <t>Section</t>
  </si>
  <si>
    <t>OVERALL</t>
  </si>
  <si>
    <t>AVG RTG</t>
  </si>
  <si>
    <t>AVG RK</t>
  </si>
  <si>
    <t>1 &amp; 4 Group</t>
  </si>
  <si>
    <t>2 &amp; 3 Group</t>
  </si>
  <si>
    <t>West Region</t>
  </si>
  <si>
    <t>South Region</t>
  </si>
  <si>
    <t>Midwest Region</t>
  </si>
  <si>
    <t>WORST</t>
  </si>
  <si>
    <t>BEST</t>
  </si>
  <si>
    <t>2ND WORST</t>
  </si>
  <si>
    <t>2ND BEST</t>
  </si>
  <si>
    <t>Index Rk</t>
  </si>
  <si>
    <t>AVG IDRK</t>
  </si>
  <si>
    <t>TEMPO EF</t>
  </si>
  <si>
    <t>higher RPPF Rk wins</t>
  </si>
  <si>
    <t>lower RPPF Rk wins</t>
  </si>
  <si>
    <t>key</t>
  </si>
  <si>
    <t>AVG %2nd</t>
  </si>
  <si>
    <t>AVG ID RK</t>
  </si>
  <si>
    <t>%2nd</t>
  </si>
  <si>
    <t>not including first round</t>
  </si>
  <si>
    <t>not included in claculaof games.</t>
  </si>
  <si>
    <t>trde</t>
  </si>
  <si>
    <t>StRDE</t>
  </si>
  <si>
    <t>StROE</t>
  </si>
  <si>
    <t>StROE rk</t>
  </si>
  <si>
    <t>StREM rk</t>
  </si>
  <si>
    <t>StRDE+ Rk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</si>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</sst>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48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i/>
      <sz val="22"/>
      <color rgb="FF000000"/>
      <name val="Arial"/>
      <family val="2"/>
    </font>
    <font>
      <sz val="10"/>
      <name val="Arial"/>
      <family val="2"/>
    </font>
    <font>
      <sz val="26"/>
      <color rgb="FF000000"/>
      <name val="Cambria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sz val="10"/>
      <color rgb="FF00375C"/>
      <name val="Arial"/>
      <family val="2"/>
    </font>
    <font>
      <sz val="10"/>
      <color rgb="FFAAAAAA"/>
      <name val="Arial"/>
      <family val="2"/>
    </font>
    <font>
      <sz val="12"/>
      <name val="Arial"/>
      <family val="2"/>
    </font>
    <font>
      <sz val="10"/>
      <name val="Arial Black"/>
      <family val="2"/>
    </font>
    <font>
      <sz val="18"/>
      <name val="Arial Black"/>
      <family val="2"/>
    </font>
    <font>
      <sz val="16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6"/>
      <name val="Arial Black"/>
      <family val="2"/>
    </font>
    <font>
      <sz val="10"/>
      <color theme="4" tint="-0.249977111117893"/>
      <name val="Arial"/>
      <family val="2"/>
    </font>
    <font>
      <sz val="14"/>
      <color rgb="FF000000"/>
      <name val="Arial"/>
      <family val="2"/>
    </font>
    <font>
      <sz val="14"/>
      <color theme="4" tint="-0.249977111117893"/>
      <name val="Arial"/>
      <family val="2"/>
    </font>
    <font>
      <sz val="14"/>
      <color theme="0"/>
      <name val="Arial"/>
      <family val="2"/>
    </font>
    <font>
      <sz val="57"/>
      <color theme="0"/>
      <name val="Alfa Slab One"/>
    </font>
    <font>
      <b/>
      <sz val="10"/>
      <color rgb="FFFFFF00"/>
      <name val="Arial"/>
      <family val="2"/>
    </font>
    <font>
      <b/>
      <sz val="11"/>
      <color rgb="FFFFFF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22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1FF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BA6DF"/>
        <bgColor indexed="64"/>
      </patternFill>
    </fill>
    <fill>
      <patternFill patternType="solid">
        <fgColor theme="3" tint="0.39994506668294322"/>
        <bgColor rgb="FF005C96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7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5" borderId="0" xfId="0" applyFont="1" applyFill="1"/>
    <xf numFmtId="0" fontId="2" fillId="3" borderId="0" xfId="0" applyFont="1" applyFill="1"/>
    <xf numFmtId="0" fontId="2" fillId="5" borderId="0" xfId="0" applyFont="1" applyFill="1"/>
    <xf numFmtId="0" fontId="3" fillId="6" borderId="7" xfId="0" applyFont="1" applyFill="1" applyBorder="1" applyAlignment="1">
      <alignment horizontal="left" vertical="center"/>
    </xf>
    <xf numFmtId="0" fontId="8" fillId="6" borderId="8" xfId="1" applyFill="1" applyBorder="1" applyAlignment="1">
      <alignment horizontal="center" vertical="center"/>
    </xf>
    <xf numFmtId="0" fontId="8" fillId="0" borderId="0" xfId="1" applyAlignment="1">
      <alignment horizontal="left" vertical="center"/>
    </xf>
    <xf numFmtId="0" fontId="8" fillId="0" borderId="7" xfId="1" applyBorder="1" applyAlignment="1">
      <alignment horizontal="left" vertical="center"/>
    </xf>
    <xf numFmtId="0" fontId="4" fillId="8" borderId="9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4" fillId="54" borderId="9" xfId="0" applyFont="1" applyFill="1" applyBorder="1" applyAlignment="1">
      <alignment horizontal="center" vertical="center"/>
    </xf>
    <xf numFmtId="0" fontId="5" fillId="54" borderId="8" xfId="0" applyFont="1" applyFill="1" applyBorder="1" applyAlignment="1">
      <alignment horizontal="center" vertical="center"/>
    </xf>
    <xf numFmtId="0" fontId="4" fillId="36" borderId="9" xfId="0" applyFont="1" applyFill="1" applyBorder="1" applyAlignment="1">
      <alignment horizontal="center" vertical="center"/>
    </xf>
    <xf numFmtId="0" fontId="5" fillId="36" borderId="8" xfId="0" applyFont="1" applyFill="1" applyBorder="1" applyAlignment="1">
      <alignment horizontal="center" vertical="center"/>
    </xf>
    <xf numFmtId="0" fontId="4" fillId="67" borderId="9" xfId="0" applyFont="1" applyFill="1" applyBorder="1" applyAlignment="1">
      <alignment horizontal="center" vertical="center"/>
    </xf>
    <xf numFmtId="0" fontId="5" fillId="67" borderId="8" xfId="0" applyFont="1" applyFill="1" applyBorder="1" applyAlignment="1">
      <alignment horizontal="center" vertical="center"/>
    </xf>
    <xf numFmtId="0" fontId="4" fillId="31" borderId="9" xfId="0" applyFont="1" applyFill="1" applyBorder="1" applyAlignment="1">
      <alignment horizontal="center" vertical="center"/>
    </xf>
    <xf numFmtId="0" fontId="5" fillId="31" borderId="8" xfId="0" applyFont="1" applyFill="1" applyBorder="1" applyAlignment="1">
      <alignment horizontal="center" vertical="center"/>
    </xf>
    <xf numFmtId="0" fontId="4" fillId="24" borderId="9" xfId="0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4" fillId="22" borderId="9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center" vertical="center"/>
    </xf>
    <xf numFmtId="0" fontId="4" fillId="88" borderId="9" xfId="0" applyFont="1" applyFill="1" applyBorder="1" applyAlignment="1">
      <alignment horizontal="center" vertical="center"/>
    </xf>
    <xf numFmtId="0" fontId="5" fillId="88" borderId="8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57" borderId="9" xfId="0" applyFont="1" applyFill="1" applyBorder="1" applyAlignment="1">
      <alignment horizontal="center" vertical="center"/>
    </xf>
    <xf numFmtId="0" fontId="5" fillId="57" borderId="8" xfId="0" applyFont="1" applyFill="1" applyBorder="1" applyAlignment="1">
      <alignment horizontal="center" vertical="center"/>
    </xf>
    <xf numFmtId="0" fontId="4" fillId="27" borderId="9" xfId="0" applyFont="1" applyFill="1" applyBorder="1" applyAlignment="1">
      <alignment horizontal="center" vertical="center"/>
    </xf>
    <xf numFmtId="0" fontId="5" fillId="27" borderId="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4" fillId="76" borderId="9" xfId="0" applyFont="1" applyFill="1" applyBorder="1" applyAlignment="1">
      <alignment horizontal="center" vertical="center"/>
    </xf>
    <xf numFmtId="0" fontId="5" fillId="76" borderId="8" xfId="0" applyFont="1" applyFill="1" applyBorder="1" applyAlignment="1">
      <alignment horizontal="center" vertical="center"/>
    </xf>
    <xf numFmtId="0" fontId="4" fillId="92" borderId="9" xfId="0" applyFont="1" applyFill="1" applyBorder="1" applyAlignment="1">
      <alignment horizontal="center" vertical="center"/>
    </xf>
    <xf numFmtId="0" fontId="5" fillId="92" borderId="8" xfId="0" applyFont="1" applyFill="1" applyBorder="1" applyAlignment="1">
      <alignment horizontal="center" vertical="center"/>
    </xf>
    <xf numFmtId="0" fontId="4" fillId="39" borderId="9" xfId="0" applyFont="1" applyFill="1" applyBorder="1" applyAlignment="1">
      <alignment horizontal="center" vertical="center"/>
    </xf>
    <xf numFmtId="0" fontId="5" fillId="39" borderId="8" xfId="0" applyFont="1" applyFill="1" applyBorder="1" applyAlignment="1">
      <alignment horizontal="center" vertical="center"/>
    </xf>
    <xf numFmtId="0" fontId="4" fillId="48" borderId="9" xfId="0" applyFont="1" applyFill="1" applyBorder="1" applyAlignment="1">
      <alignment horizontal="center" vertical="center"/>
    </xf>
    <xf numFmtId="0" fontId="5" fillId="48" borderId="8" xfId="0" applyFont="1" applyFill="1" applyBorder="1" applyAlignment="1">
      <alignment horizontal="center" vertical="center"/>
    </xf>
    <xf numFmtId="0" fontId="4" fillId="59" borderId="9" xfId="0" applyFont="1" applyFill="1" applyBorder="1" applyAlignment="1">
      <alignment horizontal="center" vertical="center"/>
    </xf>
    <xf numFmtId="0" fontId="5" fillId="59" borderId="8" xfId="0" applyFont="1" applyFill="1" applyBorder="1" applyAlignment="1">
      <alignment horizontal="center" vertical="center"/>
    </xf>
    <xf numFmtId="0" fontId="4" fillId="78" borderId="9" xfId="0" applyFont="1" applyFill="1" applyBorder="1" applyAlignment="1">
      <alignment horizontal="center" vertical="center"/>
    </xf>
    <xf numFmtId="0" fontId="5" fillId="78" borderId="8" xfId="0" applyFont="1" applyFill="1" applyBorder="1" applyAlignment="1">
      <alignment horizontal="center" vertical="center"/>
    </xf>
    <xf numFmtId="0" fontId="4" fillId="38" borderId="9" xfId="0" applyFont="1" applyFill="1" applyBorder="1" applyAlignment="1">
      <alignment horizontal="center" vertical="center"/>
    </xf>
    <xf numFmtId="0" fontId="5" fillId="38" borderId="8" xfId="0" applyFont="1" applyFill="1" applyBorder="1" applyAlignment="1">
      <alignment horizontal="center" vertical="center"/>
    </xf>
    <xf numFmtId="0" fontId="4" fillId="68" borderId="9" xfId="0" applyFont="1" applyFill="1" applyBorder="1" applyAlignment="1">
      <alignment horizontal="center" vertical="center"/>
    </xf>
    <xf numFmtId="0" fontId="5" fillId="68" borderId="8" xfId="0" applyFont="1" applyFill="1" applyBorder="1" applyAlignment="1">
      <alignment horizontal="center" vertical="center"/>
    </xf>
    <xf numFmtId="0" fontId="4" fillId="64" borderId="9" xfId="0" applyFont="1" applyFill="1" applyBorder="1" applyAlignment="1">
      <alignment horizontal="center" vertical="center"/>
    </xf>
    <xf numFmtId="0" fontId="5" fillId="64" borderId="8" xfId="0" applyFont="1" applyFill="1" applyBorder="1" applyAlignment="1">
      <alignment horizontal="center" vertical="center"/>
    </xf>
    <xf numFmtId="0" fontId="4" fillId="32" borderId="9" xfId="0" applyFont="1" applyFill="1" applyBorder="1" applyAlignment="1">
      <alignment horizontal="center" vertical="center"/>
    </xf>
    <xf numFmtId="0" fontId="5" fillId="32" borderId="8" xfId="0" applyFont="1" applyFill="1" applyBorder="1" applyAlignment="1">
      <alignment horizontal="center" vertical="center"/>
    </xf>
    <xf numFmtId="0" fontId="4" fillId="71" borderId="9" xfId="0" applyFont="1" applyFill="1" applyBorder="1" applyAlignment="1">
      <alignment horizontal="center" vertical="center"/>
    </xf>
    <xf numFmtId="0" fontId="5" fillId="71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4" fillId="42" borderId="9" xfId="0" applyFont="1" applyFill="1" applyBorder="1" applyAlignment="1">
      <alignment horizontal="center" vertical="center"/>
    </xf>
    <xf numFmtId="0" fontId="5" fillId="42" borderId="8" xfId="0" applyFont="1" applyFill="1" applyBorder="1" applyAlignment="1">
      <alignment horizontal="center" vertical="center"/>
    </xf>
    <xf numFmtId="0" fontId="4" fillId="80" borderId="9" xfId="0" applyFont="1" applyFill="1" applyBorder="1" applyAlignment="1">
      <alignment horizontal="center" vertical="center"/>
    </xf>
    <xf numFmtId="0" fontId="5" fillId="80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4" fillId="28" borderId="9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4" fillId="49" borderId="9" xfId="0" applyFont="1" applyFill="1" applyBorder="1" applyAlignment="1">
      <alignment horizontal="center" vertical="center"/>
    </xf>
    <xf numFmtId="0" fontId="5" fillId="49" borderId="8" xfId="0" applyFont="1" applyFill="1" applyBorder="1" applyAlignment="1">
      <alignment horizontal="center" vertical="center"/>
    </xf>
    <xf numFmtId="0" fontId="4" fillId="128" borderId="9" xfId="0" applyFont="1" applyFill="1" applyBorder="1" applyAlignment="1">
      <alignment horizontal="center" vertical="center"/>
    </xf>
    <xf numFmtId="0" fontId="5" fillId="128" borderId="8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horizontal="center" vertical="center"/>
    </xf>
    <xf numFmtId="0" fontId="5" fillId="23" borderId="8" xfId="0" applyFont="1" applyFill="1" applyBorder="1" applyAlignment="1">
      <alignment horizontal="center" vertical="center"/>
    </xf>
    <xf numFmtId="0" fontId="4" fillId="138" borderId="9" xfId="0" applyFont="1" applyFill="1" applyBorder="1" applyAlignment="1">
      <alignment horizontal="center" vertical="center"/>
    </xf>
    <xf numFmtId="0" fontId="5" fillId="138" borderId="8" xfId="0" applyFont="1" applyFill="1" applyBorder="1" applyAlignment="1">
      <alignment horizontal="center" vertical="center"/>
    </xf>
    <xf numFmtId="0" fontId="4" fillId="87" borderId="9" xfId="0" applyFont="1" applyFill="1" applyBorder="1" applyAlignment="1">
      <alignment horizontal="center" vertical="center"/>
    </xf>
    <xf numFmtId="0" fontId="5" fillId="87" borderId="8" xfId="0" applyFont="1" applyFill="1" applyBorder="1" applyAlignment="1">
      <alignment horizontal="center" vertical="center"/>
    </xf>
    <xf numFmtId="0" fontId="4" fillId="37" borderId="9" xfId="0" applyFont="1" applyFill="1" applyBorder="1" applyAlignment="1">
      <alignment horizontal="center" vertical="center"/>
    </xf>
    <xf numFmtId="0" fontId="5" fillId="37" borderId="8" xfId="0" applyFont="1" applyFill="1" applyBorder="1" applyAlignment="1">
      <alignment horizontal="center" vertical="center"/>
    </xf>
    <xf numFmtId="0" fontId="4" fillId="47" borderId="9" xfId="0" applyFont="1" applyFill="1" applyBorder="1" applyAlignment="1">
      <alignment horizontal="center" vertical="center"/>
    </xf>
    <xf numFmtId="0" fontId="5" fillId="47" borderId="8" xfId="0" applyFont="1" applyFill="1" applyBorder="1" applyAlignment="1">
      <alignment horizontal="center" vertical="center"/>
    </xf>
    <xf numFmtId="0" fontId="4" fillId="102" borderId="9" xfId="0" applyFont="1" applyFill="1" applyBorder="1" applyAlignment="1">
      <alignment horizontal="center" vertical="center"/>
    </xf>
    <xf numFmtId="0" fontId="5" fillId="102" borderId="8" xfId="0" applyFont="1" applyFill="1" applyBorder="1" applyAlignment="1">
      <alignment horizontal="center" vertical="center"/>
    </xf>
    <xf numFmtId="0" fontId="4" fillId="114" borderId="9" xfId="0" applyFont="1" applyFill="1" applyBorder="1" applyAlignment="1">
      <alignment horizontal="center" vertical="center"/>
    </xf>
    <xf numFmtId="0" fontId="5" fillId="114" borderId="8" xfId="0" applyFont="1" applyFill="1" applyBorder="1" applyAlignment="1">
      <alignment horizontal="center" vertical="center"/>
    </xf>
    <xf numFmtId="0" fontId="4" fillId="104" borderId="9" xfId="0" applyFont="1" applyFill="1" applyBorder="1" applyAlignment="1">
      <alignment horizontal="center" vertical="center"/>
    </xf>
    <xf numFmtId="0" fontId="5" fillId="104" borderId="8" xfId="0" applyFont="1" applyFill="1" applyBorder="1" applyAlignment="1">
      <alignment horizontal="center" vertical="center"/>
    </xf>
    <xf numFmtId="0" fontId="4" fillId="62" borderId="9" xfId="0" applyFont="1" applyFill="1" applyBorder="1" applyAlignment="1">
      <alignment horizontal="center" vertical="center"/>
    </xf>
    <xf numFmtId="0" fontId="5" fillId="62" borderId="8" xfId="0" applyFont="1" applyFill="1" applyBorder="1" applyAlignment="1">
      <alignment horizontal="center" vertical="center"/>
    </xf>
    <xf numFmtId="0" fontId="4" fillId="118" borderId="9" xfId="0" applyFont="1" applyFill="1" applyBorder="1" applyAlignment="1">
      <alignment horizontal="center" vertical="center"/>
    </xf>
    <xf numFmtId="0" fontId="5" fillId="118" borderId="8" xfId="0" applyFont="1" applyFill="1" applyBorder="1" applyAlignment="1">
      <alignment horizontal="center" vertical="center"/>
    </xf>
    <xf numFmtId="0" fontId="4" fillId="105" borderId="9" xfId="0" applyFont="1" applyFill="1" applyBorder="1" applyAlignment="1">
      <alignment horizontal="center" vertical="center"/>
    </xf>
    <xf numFmtId="0" fontId="5" fillId="105" borderId="8" xfId="0" applyFont="1" applyFill="1" applyBorder="1" applyAlignment="1">
      <alignment horizontal="center" vertical="center"/>
    </xf>
    <xf numFmtId="0" fontId="4" fillId="77" borderId="9" xfId="0" applyFont="1" applyFill="1" applyBorder="1" applyAlignment="1">
      <alignment horizontal="center" vertical="center"/>
    </xf>
    <xf numFmtId="0" fontId="5" fillId="77" borderId="8" xfId="0" applyFont="1" applyFill="1" applyBorder="1" applyAlignment="1">
      <alignment horizontal="center" vertical="center"/>
    </xf>
    <xf numFmtId="0" fontId="4" fillId="33" borderId="9" xfId="0" applyFont="1" applyFill="1" applyBorder="1" applyAlignment="1">
      <alignment horizontal="center" vertical="center"/>
    </xf>
    <xf numFmtId="0" fontId="5" fillId="33" borderId="8" xfId="0" applyFont="1" applyFill="1" applyBorder="1" applyAlignment="1">
      <alignment horizontal="center" vertical="center"/>
    </xf>
    <xf numFmtId="0" fontId="4" fillId="94" borderId="9" xfId="0" applyFont="1" applyFill="1" applyBorder="1" applyAlignment="1">
      <alignment horizontal="center" vertical="center"/>
    </xf>
    <xf numFmtId="0" fontId="5" fillId="94" borderId="8" xfId="0" applyFont="1" applyFill="1" applyBorder="1" applyAlignment="1">
      <alignment horizontal="center" vertical="center"/>
    </xf>
    <xf numFmtId="0" fontId="4" fillId="21" borderId="9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4" fillId="100" borderId="9" xfId="0" applyFont="1" applyFill="1" applyBorder="1" applyAlignment="1">
      <alignment horizontal="center" vertical="center"/>
    </xf>
    <xf numFmtId="0" fontId="5" fillId="100" borderId="8" xfId="0" applyFont="1" applyFill="1" applyBorder="1" applyAlignment="1">
      <alignment horizontal="center" vertical="center"/>
    </xf>
    <xf numFmtId="0" fontId="4" fillId="56" borderId="9" xfId="0" applyFont="1" applyFill="1" applyBorder="1" applyAlignment="1">
      <alignment horizontal="center" vertical="center"/>
    </xf>
    <xf numFmtId="0" fontId="5" fillId="56" borderId="8" xfId="0" applyFont="1" applyFill="1" applyBorder="1" applyAlignment="1">
      <alignment horizontal="center" vertical="center"/>
    </xf>
    <xf numFmtId="0" fontId="4" fillId="159" borderId="9" xfId="0" applyFont="1" applyFill="1" applyBorder="1" applyAlignment="1">
      <alignment horizontal="center" vertical="center"/>
    </xf>
    <xf numFmtId="0" fontId="5" fillId="159" borderId="8" xfId="0" applyFont="1" applyFill="1" applyBorder="1" applyAlignment="1">
      <alignment horizontal="center" vertical="center"/>
    </xf>
    <xf numFmtId="0" fontId="4" fillId="74" borderId="9" xfId="0" applyFont="1" applyFill="1" applyBorder="1" applyAlignment="1">
      <alignment horizontal="center" vertical="center"/>
    </xf>
    <xf numFmtId="0" fontId="5" fillId="74" borderId="8" xfId="0" applyFont="1" applyFill="1" applyBorder="1" applyAlignment="1">
      <alignment horizontal="center" vertical="center"/>
    </xf>
    <xf numFmtId="0" fontId="4" fillId="142" borderId="9" xfId="0" applyFont="1" applyFill="1" applyBorder="1" applyAlignment="1">
      <alignment horizontal="center" vertical="center"/>
    </xf>
    <xf numFmtId="0" fontId="5" fillId="142" borderId="8" xfId="0" applyFont="1" applyFill="1" applyBorder="1" applyAlignment="1">
      <alignment horizontal="center" vertical="center"/>
    </xf>
    <xf numFmtId="0" fontId="4" fillId="66" borderId="9" xfId="0" applyFont="1" applyFill="1" applyBorder="1" applyAlignment="1">
      <alignment horizontal="center" vertical="center"/>
    </xf>
    <xf numFmtId="0" fontId="5" fillId="66" borderId="8" xfId="0" applyFont="1" applyFill="1" applyBorder="1" applyAlignment="1">
      <alignment horizontal="center" vertical="center"/>
    </xf>
    <xf numFmtId="0" fontId="4" fillId="84" borderId="9" xfId="0" applyFont="1" applyFill="1" applyBorder="1" applyAlignment="1">
      <alignment horizontal="center" vertical="center"/>
    </xf>
    <xf numFmtId="0" fontId="5" fillId="84" borderId="8" xfId="0" applyFont="1" applyFill="1" applyBorder="1" applyAlignment="1">
      <alignment horizontal="center" vertical="center"/>
    </xf>
    <xf numFmtId="0" fontId="4" fillId="103" borderId="9" xfId="0" applyFont="1" applyFill="1" applyBorder="1" applyAlignment="1">
      <alignment horizontal="center" vertical="center"/>
    </xf>
    <xf numFmtId="0" fontId="5" fillId="103" borderId="8" xfId="0" applyFont="1" applyFill="1" applyBorder="1" applyAlignment="1">
      <alignment horizontal="center" vertical="center"/>
    </xf>
    <xf numFmtId="0" fontId="4" fillId="73" borderId="9" xfId="0" applyFont="1" applyFill="1" applyBorder="1" applyAlignment="1">
      <alignment horizontal="center" vertical="center"/>
    </xf>
    <xf numFmtId="0" fontId="5" fillId="73" borderId="8" xfId="0" applyFont="1" applyFill="1" applyBorder="1" applyAlignment="1">
      <alignment horizontal="center" vertical="center"/>
    </xf>
    <xf numFmtId="0" fontId="4" fillId="79" borderId="9" xfId="0" applyFont="1" applyFill="1" applyBorder="1" applyAlignment="1">
      <alignment horizontal="center" vertical="center"/>
    </xf>
    <xf numFmtId="0" fontId="5" fillId="79" borderId="8" xfId="0" applyFont="1" applyFill="1" applyBorder="1" applyAlignment="1">
      <alignment horizontal="center" vertical="center"/>
    </xf>
    <xf numFmtId="0" fontId="4" fillId="90" borderId="9" xfId="0" applyFont="1" applyFill="1" applyBorder="1" applyAlignment="1">
      <alignment horizontal="center" vertical="center"/>
    </xf>
    <xf numFmtId="0" fontId="5" fillId="90" borderId="8" xfId="0" applyFont="1" applyFill="1" applyBorder="1" applyAlignment="1">
      <alignment horizontal="center" vertical="center"/>
    </xf>
    <xf numFmtId="0" fontId="4" fillId="65" borderId="9" xfId="0" applyFont="1" applyFill="1" applyBorder="1" applyAlignment="1">
      <alignment horizontal="center" vertical="center"/>
    </xf>
    <xf numFmtId="0" fontId="5" fillId="65" borderId="8" xfId="0" applyFont="1" applyFill="1" applyBorder="1" applyAlignment="1">
      <alignment horizontal="center" vertical="center"/>
    </xf>
    <xf numFmtId="0" fontId="4" fillId="60" borderId="9" xfId="0" applyFont="1" applyFill="1" applyBorder="1" applyAlignment="1">
      <alignment horizontal="center" vertical="center"/>
    </xf>
    <xf numFmtId="0" fontId="5" fillId="60" borderId="8" xfId="0" applyFont="1" applyFill="1" applyBorder="1" applyAlignment="1">
      <alignment horizontal="center" vertical="center"/>
    </xf>
    <xf numFmtId="0" fontId="4" fillId="55" borderId="9" xfId="0" applyFont="1" applyFill="1" applyBorder="1" applyAlignment="1">
      <alignment horizontal="center" vertical="center"/>
    </xf>
    <xf numFmtId="0" fontId="5" fillId="55" borderId="8" xfId="0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4" fillId="30" borderId="9" xfId="0" applyFon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4" fillId="44" borderId="9" xfId="0" applyFont="1" applyFill="1" applyBorder="1" applyAlignment="1">
      <alignment horizontal="center" vertical="center"/>
    </xf>
    <xf numFmtId="0" fontId="5" fillId="44" borderId="8" xfId="0" applyFont="1" applyFill="1" applyBorder="1" applyAlignment="1">
      <alignment horizontal="center" vertical="center"/>
    </xf>
    <xf numFmtId="0" fontId="4" fillId="112" borderId="9" xfId="0" applyFont="1" applyFill="1" applyBorder="1" applyAlignment="1">
      <alignment horizontal="center" vertical="center"/>
    </xf>
    <xf numFmtId="0" fontId="5" fillId="112" borderId="8" xfId="0" applyFont="1" applyFill="1" applyBorder="1" applyAlignment="1">
      <alignment horizontal="center" vertical="center"/>
    </xf>
    <xf numFmtId="0" fontId="4" fillId="53" borderId="9" xfId="0" applyFont="1" applyFill="1" applyBorder="1" applyAlignment="1">
      <alignment horizontal="center" vertical="center"/>
    </xf>
    <xf numFmtId="0" fontId="5" fillId="53" borderId="8" xfId="0" applyFont="1" applyFill="1" applyBorder="1" applyAlignment="1">
      <alignment horizontal="center" vertical="center"/>
    </xf>
    <xf numFmtId="0" fontId="4" fillId="45" borderId="9" xfId="0" applyFont="1" applyFill="1" applyBorder="1" applyAlignment="1">
      <alignment horizontal="center" vertical="center"/>
    </xf>
    <xf numFmtId="0" fontId="5" fillId="45" borderId="8" xfId="0" applyFont="1" applyFill="1" applyBorder="1" applyAlignment="1">
      <alignment horizontal="center" vertical="center"/>
    </xf>
    <xf numFmtId="0" fontId="4" fillId="41" borderId="9" xfId="0" applyFont="1" applyFill="1" applyBorder="1" applyAlignment="1">
      <alignment horizontal="center" vertical="center"/>
    </xf>
    <xf numFmtId="0" fontId="5" fillId="41" borderId="8" xfId="0" applyFont="1" applyFill="1" applyBorder="1" applyAlignment="1">
      <alignment horizontal="center" vertical="center"/>
    </xf>
    <xf numFmtId="0" fontId="4" fillId="95" borderId="9" xfId="0" applyFont="1" applyFill="1" applyBorder="1" applyAlignment="1">
      <alignment horizontal="center" vertical="center"/>
    </xf>
    <xf numFmtId="0" fontId="5" fillId="95" borderId="8" xfId="0" applyFont="1" applyFill="1" applyBorder="1" applyAlignment="1">
      <alignment horizontal="center" vertical="center"/>
    </xf>
    <xf numFmtId="0" fontId="4" fillId="117" borderId="9" xfId="0" applyFont="1" applyFill="1" applyBorder="1" applyAlignment="1">
      <alignment horizontal="center" vertical="center"/>
    </xf>
    <xf numFmtId="0" fontId="5" fillId="117" borderId="8" xfId="0" applyFont="1" applyFill="1" applyBorder="1" applyAlignment="1">
      <alignment horizontal="center" vertical="center"/>
    </xf>
    <xf numFmtId="0" fontId="4" fillId="143" borderId="9" xfId="0" applyFont="1" applyFill="1" applyBorder="1" applyAlignment="1">
      <alignment horizontal="center" vertical="center"/>
    </xf>
    <xf numFmtId="0" fontId="5" fillId="143" borderId="8" xfId="0" applyFont="1" applyFill="1" applyBorder="1" applyAlignment="1">
      <alignment horizontal="center" vertical="center"/>
    </xf>
    <xf numFmtId="0" fontId="4" fillId="70" borderId="9" xfId="0" applyFont="1" applyFill="1" applyBorder="1" applyAlignment="1">
      <alignment horizontal="center" vertical="center"/>
    </xf>
    <xf numFmtId="0" fontId="5" fillId="70" borderId="8" xfId="0" applyFont="1" applyFill="1" applyBorder="1" applyAlignment="1">
      <alignment horizontal="center" vertical="center"/>
    </xf>
    <xf numFmtId="0" fontId="4" fillId="93" borderId="9" xfId="0" applyFont="1" applyFill="1" applyBorder="1" applyAlignment="1">
      <alignment horizontal="center" vertical="center"/>
    </xf>
    <xf numFmtId="0" fontId="5" fillId="93" borderId="8" xfId="0" applyFont="1" applyFill="1" applyBorder="1" applyAlignment="1">
      <alignment horizontal="center" vertical="center"/>
    </xf>
    <xf numFmtId="0" fontId="4" fillId="82" borderId="9" xfId="0" applyFont="1" applyFill="1" applyBorder="1" applyAlignment="1">
      <alignment horizontal="center" vertical="center"/>
    </xf>
    <xf numFmtId="0" fontId="5" fillId="82" borderId="8" xfId="0" applyFont="1" applyFill="1" applyBorder="1" applyAlignment="1">
      <alignment horizontal="center" vertical="center"/>
    </xf>
    <xf numFmtId="0" fontId="4" fillId="125" borderId="9" xfId="0" applyFont="1" applyFill="1" applyBorder="1" applyAlignment="1">
      <alignment horizontal="center" vertical="center"/>
    </xf>
    <xf numFmtId="0" fontId="5" fillId="125" borderId="8" xfId="0" applyFont="1" applyFill="1" applyBorder="1" applyAlignment="1">
      <alignment horizontal="center" vertical="center"/>
    </xf>
    <xf numFmtId="0" fontId="4" fillId="29" borderId="9" xfId="0" applyFont="1" applyFill="1" applyBorder="1" applyAlignment="1">
      <alignment horizontal="center" vertical="center"/>
    </xf>
    <xf numFmtId="0" fontId="5" fillId="29" borderId="8" xfId="0" applyFont="1" applyFill="1" applyBorder="1" applyAlignment="1">
      <alignment horizontal="center" vertical="center"/>
    </xf>
    <xf numFmtId="0" fontId="4" fillId="34" borderId="9" xfId="0" applyFont="1" applyFill="1" applyBorder="1" applyAlignment="1">
      <alignment horizontal="center" vertical="center"/>
    </xf>
    <xf numFmtId="0" fontId="5" fillId="34" borderId="8" xfId="0" applyFont="1" applyFill="1" applyBorder="1" applyAlignment="1">
      <alignment horizontal="center" vertical="center"/>
    </xf>
    <xf numFmtId="0" fontId="4" fillId="170" borderId="9" xfId="0" applyFont="1" applyFill="1" applyBorder="1" applyAlignment="1">
      <alignment horizontal="center" vertical="center"/>
    </xf>
    <xf numFmtId="0" fontId="5" fillId="170" borderId="8" xfId="0" applyFont="1" applyFill="1" applyBorder="1" applyAlignment="1">
      <alignment horizontal="center" vertical="center"/>
    </xf>
    <xf numFmtId="0" fontId="4" fillId="46" borderId="9" xfId="0" applyFont="1" applyFill="1" applyBorder="1" applyAlignment="1">
      <alignment horizontal="center" vertical="center"/>
    </xf>
    <xf numFmtId="0" fontId="5" fillId="46" borderId="8" xfId="0" applyFont="1" applyFill="1" applyBorder="1" applyAlignment="1">
      <alignment horizontal="center" vertical="center"/>
    </xf>
    <xf numFmtId="0" fontId="4" fillId="121" borderId="9" xfId="0" applyFont="1" applyFill="1" applyBorder="1" applyAlignment="1">
      <alignment horizontal="center" vertical="center"/>
    </xf>
    <xf numFmtId="0" fontId="5" fillId="121" borderId="8" xfId="0" applyFont="1" applyFill="1" applyBorder="1" applyAlignment="1">
      <alignment horizontal="center" vertical="center"/>
    </xf>
    <xf numFmtId="0" fontId="4" fillId="101" borderId="9" xfId="0" applyFont="1" applyFill="1" applyBorder="1" applyAlignment="1">
      <alignment horizontal="center" vertical="center"/>
    </xf>
    <xf numFmtId="0" fontId="5" fillId="101" borderId="8" xfId="0" applyFont="1" applyFill="1" applyBorder="1" applyAlignment="1">
      <alignment horizontal="center" vertical="center"/>
    </xf>
    <xf numFmtId="0" fontId="4" fillId="166" borderId="9" xfId="0" applyFont="1" applyFill="1" applyBorder="1" applyAlignment="1">
      <alignment horizontal="center" vertical="center"/>
    </xf>
    <xf numFmtId="0" fontId="5" fillId="166" borderId="8" xfId="0" applyFont="1" applyFill="1" applyBorder="1" applyAlignment="1">
      <alignment horizontal="center" vertical="center"/>
    </xf>
    <xf numFmtId="0" fontId="4" fillId="111" borderId="9" xfId="0" applyFont="1" applyFill="1" applyBorder="1" applyAlignment="1">
      <alignment horizontal="center" vertical="center"/>
    </xf>
    <xf numFmtId="0" fontId="5" fillId="111" borderId="8" xfId="0" applyFont="1" applyFill="1" applyBorder="1" applyAlignment="1">
      <alignment horizontal="center" vertical="center"/>
    </xf>
    <xf numFmtId="0" fontId="4" fillId="91" borderId="9" xfId="0" applyFont="1" applyFill="1" applyBorder="1" applyAlignment="1">
      <alignment horizontal="center" vertical="center"/>
    </xf>
    <xf numFmtId="0" fontId="5" fillId="91" borderId="8" xfId="0" applyFont="1" applyFill="1" applyBorder="1" applyAlignment="1">
      <alignment horizontal="center" vertical="center"/>
    </xf>
    <xf numFmtId="0" fontId="4" fillId="108" borderId="9" xfId="0" applyFont="1" applyFill="1" applyBorder="1" applyAlignment="1">
      <alignment horizontal="center" vertical="center"/>
    </xf>
    <xf numFmtId="0" fontId="5" fillId="108" borderId="8" xfId="0" applyFont="1" applyFill="1" applyBorder="1" applyAlignment="1">
      <alignment horizontal="center" vertical="center"/>
    </xf>
    <xf numFmtId="0" fontId="4" fillId="113" borderId="9" xfId="0" applyFont="1" applyFill="1" applyBorder="1" applyAlignment="1">
      <alignment horizontal="center" vertical="center"/>
    </xf>
    <xf numFmtId="0" fontId="5" fillId="113" borderId="8" xfId="0" applyFont="1" applyFill="1" applyBorder="1" applyAlignment="1">
      <alignment horizontal="center" vertical="center"/>
    </xf>
    <xf numFmtId="0" fontId="4" fillId="52" borderId="9" xfId="0" applyFont="1" applyFill="1" applyBorder="1" applyAlignment="1">
      <alignment horizontal="center" vertical="center"/>
    </xf>
    <xf numFmtId="0" fontId="5" fillId="52" borderId="8" xfId="0" applyFont="1" applyFill="1" applyBorder="1" applyAlignment="1">
      <alignment horizontal="center" vertical="center"/>
    </xf>
    <xf numFmtId="0" fontId="4" fillId="130" borderId="9" xfId="0" applyFont="1" applyFill="1" applyBorder="1" applyAlignment="1">
      <alignment horizontal="center" vertical="center"/>
    </xf>
    <xf numFmtId="0" fontId="5" fillId="130" borderId="8" xfId="0" applyFont="1" applyFill="1" applyBorder="1" applyAlignment="1">
      <alignment horizontal="center" vertical="center"/>
    </xf>
    <xf numFmtId="0" fontId="4" fillId="20" borderId="9" xfId="0" applyFont="1" applyFill="1" applyBorder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0" fontId="4" fillId="85" borderId="9" xfId="0" applyFont="1" applyFill="1" applyBorder="1" applyAlignment="1">
      <alignment horizontal="center" vertical="center"/>
    </xf>
    <xf numFmtId="0" fontId="5" fillId="85" borderId="8" xfId="0" applyFont="1" applyFill="1" applyBorder="1" applyAlignment="1">
      <alignment horizontal="center" vertical="center"/>
    </xf>
    <xf numFmtId="0" fontId="4" fillId="161" borderId="9" xfId="0" applyFont="1" applyFill="1" applyBorder="1" applyAlignment="1">
      <alignment horizontal="center" vertical="center"/>
    </xf>
    <xf numFmtId="0" fontId="5" fillId="161" borderId="8" xfId="0" applyFont="1" applyFill="1" applyBorder="1" applyAlignment="1">
      <alignment horizontal="center" vertical="center"/>
    </xf>
    <xf numFmtId="0" fontId="4" fillId="153" borderId="9" xfId="0" applyFont="1" applyFill="1" applyBorder="1" applyAlignment="1">
      <alignment horizontal="center" vertical="center"/>
    </xf>
    <xf numFmtId="0" fontId="5" fillId="153" borderId="8" xfId="0" applyFont="1" applyFill="1" applyBorder="1" applyAlignment="1">
      <alignment horizontal="center" vertical="center"/>
    </xf>
    <xf numFmtId="0" fontId="4" fillId="61" borderId="9" xfId="0" applyFont="1" applyFill="1" applyBorder="1" applyAlignment="1">
      <alignment horizontal="center" vertical="center"/>
    </xf>
    <xf numFmtId="0" fontId="5" fillId="61" borderId="8" xfId="0" applyFont="1" applyFill="1" applyBorder="1" applyAlignment="1">
      <alignment horizontal="center" vertical="center"/>
    </xf>
    <xf numFmtId="0" fontId="4" fillId="97" borderId="9" xfId="0" applyFont="1" applyFill="1" applyBorder="1" applyAlignment="1">
      <alignment horizontal="center" vertical="center"/>
    </xf>
    <xf numFmtId="0" fontId="5" fillId="97" borderId="8" xfId="0" applyFont="1" applyFill="1" applyBorder="1" applyAlignment="1">
      <alignment horizontal="center" vertical="center"/>
    </xf>
    <xf numFmtId="0" fontId="4" fillId="122" borderId="9" xfId="0" applyFont="1" applyFill="1" applyBorder="1" applyAlignment="1">
      <alignment horizontal="center" vertical="center"/>
    </xf>
    <xf numFmtId="0" fontId="5" fillId="122" borderId="8" xfId="0" applyFont="1" applyFill="1" applyBorder="1" applyAlignment="1">
      <alignment horizontal="center" vertical="center"/>
    </xf>
    <xf numFmtId="0" fontId="4" fillId="140" borderId="9" xfId="0" applyFont="1" applyFill="1" applyBorder="1" applyAlignment="1">
      <alignment horizontal="center" vertical="center"/>
    </xf>
    <xf numFmtId="0" fontId="5" fillId="140" borderId="8" xfId="0" applyFont="1" applyFill="1" applyBorder="1" applyAlignment="1">
      <alignment horizontal="center" vertical="center"/>
    </xf>
    <xf numFmtId="0" fontId="4" fillId="137" borderId="9" xfId="0" applyFont="1" applyFill="1" applyBorder="1" applyAlignment="1">
      <alignment horizontal="center" vertical="center"/>
    </xf>
    <xf numFmtId="0" fontId="5" fillId="137" borderId="8" xfId="0" applyFont="1" applyFill="1" applyBorder="1" applyAlignment="1">
      <alignment horizontal="center" vertical="center"/>
    </xf>
    <xf numFmtId="0" fontId="4" fillId="26" borderId="9" xfId="0" applyFont="1" applyFill="1" applyBorder="1" applyAlignment="1">
      <alignment horizontal="center" vertical="center"/>
    </xf>
    <xf numFmtId="0" fontId="5" fillId="26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4" fillId="99" borderId="9" xfId="0" applyFont="1" applyFill="1" applyBorder="1" applyAlignment="1">
      <alignment horizontal="center" vertical="center"/>
    </xf>
    <xf numFmtId="0" fontId="5" fillId="99" borderId="8" xfId="0" applyFont="1" applyFill="1" applyBorder="1" applyAlignment="1">
      <alignment horizontal="center" vertical="center"/>
    </xf>
    <xf numFmtId="0" fontId="4" fillId="180" borderId="9" xfId="0" applyFont="1" applyFill="1" applyBorder="1" applyAlignment="1">
      <alignment horizontal="center" vertical="center"/>
    </xf>
    <xf numFmtId="0" fontId="5" fillId="180" borderId="8" xfId="0" applyFont="1" applyFill="1" applyBorder="1" applyAlignment="1">
      <alignment horizontal="center" vertical="center"/>
    </xf>
    <xf numFmtId="0" fontId="4" fillId="157" borderId="9" xfId="0" applyFont="1" applyFill="1" applyBorder="1" applyAlignment="1">
      <alignment horizontal="center" vertical="center"/>
    </xf>
    <xf numFmtId="0" fontId="5" fillId="157" borderId="8" xfId="0" applyFont="1" applyFill="1" applyBorder="1" applyAlignment="1">
      <alignment horizontal="center" vertical="center"/>
    </xf>
    <xf numFmtId="0" fontId="4" fillId="120" borderId="9" xfId="0" applyFont="1" applyFill="1" applyBorder="1" applyAlignment="1">
      <alignment horizontal="center" vertical="center"/>
    </xf>
    <xf numFmtId="0" fontId="5" fillId="120" borderId="8" xfId="0" applyFont="1" applyFill="1" applyBorder="1" applyAlignment="1">
      <alignment horizontal="center" vertical="center"/>
    </xf>
    <xf numFmtId="0" fontId="4" fillId="139" borderId="9" xfId="0" applyFont="1" applyFill="1" applyBorder="1" applyAlignment="1">
      <alignment horizontal="center" vertical="center"/>
    </xf>
    <xf numFmtId="0" fontId="5" fillId="139" borderId="8" xfId="0" applyFont="1" applyFill="1" applyBorder="1" applyAlignment="1">
      <alignment horizontal="center" vertical="center"/>
    </xf>
    <xf numFmtId="0" fontId="4" fillId="83" borderId="9" xfId="0" applyFont="1" applyFill="1" applyBorder="1" applyAlignment="1">
      <alignment horizontal="center" vertical="center"/>
    </xf>
    <xf numFmtId="0" fontId="5" fillId="83" borderId="8" xfId="0" applyFont="1" applyFill="1" applyBorder="1" applyAlignment="1">
      <alignment horizontal="center" vertical="center"/>
    </xf>
    <xf numFmtId="0" fontId="4" fillId="162" borderId="9" xfId="0" applyFont="1" applyFill="1" applyBorder="1" applyAlignment="1">
      <alignment horizontal="center" vertical="center"/>
    </xf>
    <xf numFmtId="0" fontId="5" fillId="162" borderId="8" xfId="0" applyFont="1" applyFill="1" applyBorder="1" applyAlignment="1">
      <alignment horizontal="center" vertical="center"/>
    </xf>
    <xf numFmtId="0" fontId="4" fillId="115" borderId="9" xfId="0" applyFont="1" applyFill="1" applyBorder="1" applyAlignment="1">
      <alignment horizontal="center" vertical="center"/>
    </xf>
    <xf numFmtId="0" fontId="5" fillId="115" borderId="8" xfId="0" applyFont="1" applyFill="1" applyBorder="1" applyAlignment="1">
      <alignment horizontal="center" vertical="center"/>
    </xf>
    <xf numFmtId="0" fontId="4" fillId="173" borderId="9" xfId="0" applyFont="1" applyFill="1" applyBorder="1" applyAlignment="1">
      <alignment horizontal="center" vertical="center"/>
    </xf>
    <xf numFmtId="0" fontId="5" fillId="173" borderId="8" xfId="0" applyFont="1" applyFill="1" applyBorder="1" applyAlignment="1">
      <alignment horizontal="center" vertical="center"/>
    </xf>
    <xf numFmtId="0" fontId="4" fillId="58" borderId="9" xfId="0" applyFont="1" applyFill="1" applyBorder="1" applyAlignment="1">
      <alignment horizontal="center" vertical="center"/>
    </xf>
    <xf numFmtId="0" fontId="5" fillId="58" borderId="8" xfId="0" applyFont="1" applyFill="1" applyBorder="1" applyAlignment="1">
      <alignment horizontal="center" vertical="center"/>
    </xf>
    <xf numFmtId="0" fontId="4" fillId="146" borderId="9" xfId="0" applyFont="1" applyFill="1" applyBorder="1" applyAlignment="1">
      <alignment horizontal="center" vertical="center"/>
    </xf>
    <xf numFmtId="0" fontId="5" fillId="146" borderId="8" xfId="0" applyFont="1" applyFill="1" applyBorder="1" applyAlignment="1">
      <alignment horizontal="center" vertical="center"/>
    </xf>
    <xf numFmtId="0" fontId="4" fillId="147" borderId="9" xfId="0" applyFont="1" applyFill="1" applyBorder="1" applyAlignment="1">
      <alignment horizontal="center" vertical="center"/>
    </xf>
    <xf numFmtId="0" fontId="5" fillId="147" borderId="8" xfId="0" applyFont="1" applyFill="1" applyBorder="1" applyAlignment="1">
      <alignment horizontal="center" vertical="center"/>
    </xf>
    <xf numFmtId="0" fontId="4" fillId="134" borderId="9" xfId="0" applyFont="1" applyFill="1" applyBorder="1" applyAlignment="1">
      <alignment horizontal="center" vertical="center"/>
    </xf>
    <xf numFmtId="0" fontId="5" fillId="134" borderId="8" xfId="0" applyFont="1" applyFill="1" applyBorder="1" applyAlignment="1">
      <alignment horizontal="center" vertical="center"/>
    </xf>
    <xf numFmtId="0" fontId="4" fillId="110" borderId="9" xfId="0" applyFont="1" applyFill="1" applyBorder="1" applyAlignment="1">
      <alignment horizontal="center" vertical="center"/>
    </xf>
    <xf numFmtId="0" fontId="5" fillId="110" borderId="8" xfId="0" applyFont="1" applyFill="1" applyBorder="1" applyAlignment="1">
      <alignment horizontal="center" vertical="center"/>
    </xf>
    <xf numFmtId="0" fontId="4" fillId="193" borderId="9" xfId="0" applyFont="1" applyFill="1" applyBorder="1" applyAlignment="1">
      <alignment horizontal="center" vertical="center"/>
    </xf>
    <xf numFmtId="0" fontId="5" fillId="193" borderId="8" xfId="0" applyFont="1" applyFill="1" applyBorder="1" applyAlignment="1">
      <alignment horizontal="center" vertical="center"/>
    </xf>
    <xf numFmtId="0" fontId="4" fillId="144" borderId="9" xfId="0" applyFont="1" applyFill="1" applyBorder="1" applyAlignment="1">
      <alignment horizontal="center" vertical="center"/>
    </xf>
    <xf numFmtId="0" fontId="5" fillId="144" borderId="8" xfId="0" applyFont="1" applyFill="1" applyBorder="1" applyAlignment="1">
      <alignment horizontal="center" vertical="center"/>
    </xf>
    <xf numFmtId="0" fontId="4" fillId="63" borderId="9" xfId="0" applyFont="1" applyFill="1" applyBorder="1" applyAlignment="1">
      <alignment horizontal="center" vertical="center"/>
    </xf>
    <xf numFmtId="0" fontId="5" fillId="63" borderId="8" xfId="0" applyFont="1" applyFill="1" applyBorder="1" applyAlignment="1">
      <alignment horizontal="center" vertical="center"/>
    </xf>
    <xf numFmtId="0" fontId="4" fillId="126" borderId="9" xfId="0" applyFont="1" applyFill="1" applyBorder="1" applyAlignment="1">
      <alignment horizontal="center" vertical="center"/>
    </xf>
    <xf numFmtId="0" fontId="5" fillId="126" borderId="8" xfId="0" applyFont="1" applyFill="1" applyBorder="1" applyAlignment="1">
      <alignment horizontal="center" vertical="center"/>
    </xf>
    <xf numFmtId="0" fontId="4" fillId="186" borderId="9" xfId="0" applyFont="1" applyFill="1" applyBorder="1" applyAlignment="1">
      <alignment horizontal="center" vertical="center"/>
    </xf>
    <xf numFmtId="0" fontId="5" fillId="186" borderId="8" xfId="0" applyFont="1" applyFill="1" applyBorder="1" applyAlignment="1">
      <alignment horizontal="center" vertical="center"/>
    </xf>
    <xf numFmtId="0" fontId="4" fillId="185" borderId="9" xfId="0" applyFont="1" applyFill="1" applyBorder="1" applyAlignment="1">
      <alignment horizontal="center" vertical="center"/>
    </xf>
    <xf numFmtId="0" fontId="5" fillId="185" borderId="8" xfId="0" applyFont="1" applyFill="1" applyBorder="1" applyAlignment="1">
      <alignment horizontal="center" vertical="center"/>
    </xf>
    <xf numFmtId="0" fontId="4" fillId="145" borderId="9" xfId="0" applyFont="1" applyFill="1" applyBorder="1" applyAlignment="1">
      <alignment horizontal="center" vertical="center"/>
    </xf>
    <xf numFmtId="0" fontId="5" fillId="145" borderId="8" xfId="0" applyFont="1" applyFill="1" applyBorder="1" applyAlignment="1">
      <alignment horizontal="center" vertical="center"/>
    </xf>
    <xf numFmtId="0" fontId="4" fillId="188" borderId="9" xfId="0" applyFont="1" applyFill="1" applyBorder="1" applyAlignment="1">
      <alignment horizontal="center" vertical="center"/>
    </xf>
    <xf numFmtId="0" fontId="5" fillId="188" borderId="8" xfId="0" applyFont="1" applyFill="1" applyBorder="1" applyAlignment="1">
      <alignment horizontal="center" vertical="center"/>
    </xf>
    <xf numFmtId="0" fontId="4" fillId="96" borderId="9" xfId="0" applyFont="1" applyFill="1" applyBorder="1" applyAlignment="1">
      <alignment horizontal="center" vertical="center"/>
    </xf>
    <xf numFmtId="0" fontId="5" fillId="96" borderId="8" xfId="0" applyFont="1" applyFill="1" applyBorder="1" applyAlignment="1">
      <alignment horizontal="center" vertical="center"/>
    </xf>
    <xf numFmtId="0" fontId="4" fillId="72" borderId="9" xfId="0" applyFont="1" applyFill="1" applyBorder="1" applyAlignment="1">
      <alignment horizontal="center" vertical="center"/>
    </xf>
    <xf numFmtId="0" fontId="5" fillId="72" borderId="8" xfId="0" applyFont="1" applyFill="1" applyBorder="1" applyAlignment="1">
      <alignment horizontal="center" vertical="center"/>
    </xf>
    <xf numFmtId="0" fontId="4" fillId="86" borderId="9" xfId="0" applyFont="1" applyFill="1" applyBorder="1" applyAlignment="1">
      <alignment horizontal="center" vertical="center"/>
    </xf>
    <xf numFmtId="0" fontId="5" fillId="86" borderId="8" xfId="0" applyFont="1" applyFill="1" applyBorder="1" applyAlignment="1">
      <alignment horizontal="center" vertical="center"/>
    </xf>
    <xf numFmtId="0" fontId="4" fillId="133" borderId="9" xfId="0" applyFont="1" applyFill="1" applyBorder="1" applyAlignment="1">
      <alignment horizontal="center" vertical="center"/>
    </xf>
    <xf numFmtId="0" fontId="5" fillId="133" borderId="8" xfId="0" applyFont="1" applyFill="1" applyBorder="1" applyAlignment="1">
      <alignment horizontal="center" vertical="center"/>
    </xf>
    <xf numFmtId="0" fontId="4" fillId="184" borderId="9" xfId="0" applyFont="1" applyFill="1" applyBorder="1" applyAlignment="1">
      <alignment horizontal="center" vertical="center"/>
    </xf>
    <xf numFmtId="0" fontId="5" fillId="184" borderId="8" xfId="0" applyFont="1" applyFill="1" applyBorder="1" applyAlignment="1">
      <alignment horizontal="center" vertical="center"/>
    </xf>
    <xf numFmtId="0" fontId="4" fillId="183" borderId="9" xfId="0" applyFont="1" applyFill="1" applyBorder="1" applyAlignment="1">
      <alignment horizontal="center" vertical="center"/>
    </xf>
    <xf numFmtId="0" fontId="5" fillId="183" borderId="8" xfId="0" applyFont="1" applyFill="1" applyBorder="1" applyAlignment="1">
      <alignment horizontal="center" vertical="center"/>
    </xf>
    <xf numFmtId="0" fontId="4" fillId="43" borderId="9" xfId="0" applyFont="1" applyFill="1" applyBorder="1" applyAlignment="1">
      <alignment horizontal="center" vertical="center"/>
    </xf>
    <xf numFmtId="0" fontId="5" fillId="43" borderId="8" xfId="0" applyFont="1" applyFill="1" applyBorder="1" applyAlignment="1">
      <alignment horizontal="center" vertical="center"/>
    </xf>
    <xf numFmtId="0" fontId="4" fillId="129" borderId="9" xfId="0" applyFont="1" applyFill="1" applyBorder="1" applyAlignment="1">
      <alignment horizontal="center" vertical="center"/>
    </xf>
    <xf numFmtId="0" fontId="5" fillId="129" borderId="8" xfId="0" applyFont="1" applyFill="1" applyBorder="1" applyAlignment="1">
      <alignment horizontal="center" vertical="center"/>
    </xf>
    <xf numFmtId="0" fontId="4" fillId="107" borderId="9" xfId="0" applyFont="1" applyFill="1" applyBorder="1" applyAlignment="1">
      <alignment horizontal="center" vertical="center"/>
    </xf>
    <xf numFmtId="0" fontId="5" fillId="107" borderId="8" xfId="0" applyFont="1" applyFill="1" applyBorder="1" applyAlignment="1">
      <alignment horizontal="center" vertical="center"/>
    </xf>
    <xf numFmtId="0" fontId="4" fillId="135" borderId="9" xfId="0" applyFont="1" applyFill="1" applyBorder="1" applyAlignment="1">
      <alignment horizontal="center" vertical="center"/>
    </xf>
    <xf numFmtId="0" fontId="5" fillId="135" borderId="8" xfId="0" applyFont="1" applyFill="1" applyBorder="1" applyAlignment="1">
      <alignment horizontal="center" vertical="center"/>
    </xf>
    <xf numFmtId="0" fontId="4" fillId="189" borderId="9" xfId="0" applyFont="1" applyFill="1" applyBorder="1" applyAlignment="1">
      <alignment horizontal="center" vertical="center"/>
    </xf>
    <xf numFmtId="0" fontId="5" fillId="189" borderId="8" xfId="0" applyFont="1" applyFill="1" applyBorder="1" applyAlignment="1">
      <alignment horizontal="center" vertical="center"/>
    </xf>
    <xf numFmtId="0" fontId="4" fillId="160" borderId="9" xfId="0" applyFont="1" applyFill="1" applyBorder="1" applyAlignment="1">
      <alignment horizontal="center" vertical="center"/>
    </xf>
    <xf numFmtId="0" fontId="5" fillId="160" borderId="8" xfId="0" applyFont="1" applyFill="1" applyBorder="1" applyAlignment="1">
      <alignment horizontal="center" vertical="center"/>
    </xf>
    <xf numFmtId="0" fontId="4" fillId="177" borderId="9" xfId="0" applyFont="1" applyFill="1" applyBorder="1" applyAlignment="1">
      <alignment horizontal="center" vertical="center"/>
    </xf>
    <xf numFmtId="0" fontId="5" fillId="177" borderId="8" xfId="0" applyFont="1" applyFill="1" applyBorder="1" applyAlignment="1">
      <alignment horizontal="center" vertical="center"/>
    </xf>
    <xf numFmtId="0" fontId="4" fillId="195" borderId="9" xfId="0" applyFont="1" applyFill="1" applyBorder="1" applyAlignment="1">
      <alignment horizontal="center" vertical="center"/>
    </xf>
    <xf numFmtId="0" fontId="5" fillId="195" borderId="8" xfId="0" applyFont="1" applyFill="1" applyBorder="1" applyAlignment="1">
      <alignment horizontal="center" vertical="center"/>
    </xf>
    <xf numFmtId="0" fontId="4" fillId="190" borderId="9" xfId="0" applyFont="1" applyFill="1" applyBorder="1" applyAlignment="1">
      <alignment horizontal="center" vertical="center"/>
    </xf>
    <xf numFmtId="0" fontId="5" fillId="190" borderId="8" xfId="0" applyFont="1" applyFill="1" applyBorder="1" applyAlignment="1">
      <alignment horizontal="center" vertical="center"/>
    </xf>
    <xf numFmtId="0" fontId="4" fillId="75" borderId="9" xfId="0" applyFont="1" applyFill="1" applyBorder="1" applyAlignment="1">
      <alignment horizontal="center" vertical="center"/>
    </xf>
    <xf numFmtId="0" fontId="5" fillId="75" borderId="8" xfId="0" applyFont="1" applyFill="1" applyBorder="1" applyAlignment="1">
      <alignment horizontal="center" vertical="center"/>
    </xf>
    <xf numFmtId="0" fontId="4" fillId="156" borderId="9" xfId="0" applyFont="1" applyFill="1" applyBorder="1" applyAlignment="1">
      <alignment horizontal="center" vertical="center"/>
    </xf>
    <xf numFmtId="0" fontId="5" fillId="156" borderId="8" xfId="0" applyFont="1" applyFill="1" applyBorder="1" applyAlignment="1">
      <alignment horizontal="center" vertical="center"/>
    </xf>
    <xf numFmtId="0" fontId="4" fillId="109" borderId="9" xfId="0" applyFont="1" applyFill="1" applyBorder="1" applyAlignment="1">
      <alignment horizontal="center" vertical="center"/>
    </xf>
    <xf numFmtId="0" fontId="5" fillId="109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4" fillId="141" borderId="9" xfId="0" applyFont="1" applyFill="1" applyBorder="1" applyAlignment="1">
      <alignment horizontal="center" vertical="center"/>
    </xf>
    <xf numFmtId="0" fontId="5" fillId="141" borderId="8" xfId="0" applyFont="1" applyFill="1" applyBorder="1" applyAlignment="1">
      <alignment horizontal="center" vertical="center"/>
    </xf>
    <xf numFmtId="0" fontId="4" fillId="149" borderId="9" xfId="0" applyFont="1" applyFill="1" applyBorder="1" applyAlignment="1">
      <alignment horizontal="center" vertical="center"/>
    </xf>
    <xf numFmtId="0" fontId="5" fillId="149" borderId="8" xfId="0" applyFont="1" applyFill="1" applyBorder="1" applyAlignment="1">
      <alignment horizontal="center" vertical="center"/>
    </xf>
    <xf numFmtId="0" fontId="4" fillId="164" borderId="9" xfId="0" applyFont="1" applyFill="1" applyBorder="1" applyAlignment="1">
      <alignment horizontal="center" vertical="center"/>
    </xf>
    <xf numFmtId="0" fontId="5" fillId="164" borderId="8" xfId="0" applyFont="1" applyFill="1" applyBorder="1" applyAlignment="1">
      <alignment horizontal="center" vertical="center"/>
    </xf>
    <xf numFmtId="0" fontId="4" fillId="40" borderId="9" xfId="0" applyFont="1" applyFill="1" applyBorder="1" applyAlignment="1">
      <alignment horizontal="center" vertical="center"/>
    </xf>
    <xf numFmtId="0" fontId="5" fillId="40" borderId="8" xfId="0" applyFont="1" applyFill="1" applyBorder="1" applyAlignment="1">
      <alignment horizontal="center" vertical="center"/>
    </xf>
    <xf numFmtId="0" fontId="4" fillId="151" borderId="9" xfId="0" applyFont="1" applyFill="1" applyBorder="1" applyAlignment="1">
      <alignment horizontal="center" vertical="center"/>
    </xf>
    <xf numFmtId="0" fontId="5" fillId="151" borderId="8" xfId="0" applyFont="1" applyFill="1" applyBorder="1" applyAlignment="1">
      <alignment horizontal="center" vertical="center"/>
    </xf>
    <xf numFmtId="0" fontId="4" fillId="197" borderId="9" xfId="0" applyFont="1" applyFill="1" applyBorder="1" applyAlignment="1">
      <alignment horizontal="center" vertical="center"/>
    </xf>
    <xf numFmtId="0" fontId="5" fillId="197" borderId="8" xfId="0" applyFont="1" applyFill="1" applyBorder="1" applyAlignment="1">
      <alignment horizontal="center" vertical="center"/>
    </xf>
    <xf numFmtId="0" fontId="4" fillId="50" borderId="9" xfId="0" applyFont="1" applyFill="1" applyBorder="1" applyAlignment="1">
      <alignment horizontal="center" vertical="center"/>
    </xf>
    <xf numFmtId="0" fontId="5" fillId="50" borderId="8" xfId="0" applyFont="1" applyFill="1" applyBorder="1" applyAlignment="1">
      <alignment horizontal="center" vertical="center"/>
    </xf>
    <xf numFmtId="0" fontId="4" fillId="155" borderId="9" xfId="0" applyFont="1" applyFill="1" applyBorder="1" applyAlignment="1">
      <alignment horizontal="center" vertical="center"/>
    </xf>
    <xf numFmtId="0" fontId="5" fillId="155" borderId="8" xfId="0" applyFont="1" applyFill="1" applyBorder="1" applyAlignment="1">
      <alignment horizontal="center" vertical="center"/>
    </xf>
    <xf numFmtId="0" fontId="4" fillId="81" borderId="9" xfId="0" applyFont="1" applyFill="1" applyBorder="1" applyAlignment="1">
      <alignment horizontal="center" vertical="center"/>
    </xf>
    <xf numFmtId="0" fontId="5" fillId="81" borderId="8" xfId="0" applyFont="1" applyFill="1" applyBorder="1" applyAlignment="1">
      <alignment horizontal="center" vertical="center"/>
    </xf>
    <xf numFmtId="0" fontId="4" fillId="89" borderId="9" xfId="0" applyFont="1" applyFill="1" applyBorder="1" applyAlignment="1">
      <alignment horizontal="center" vertical="center"/>
    </xf>
    <xf numFmtId="0" fontId="5" fillId="89" borderId="8" xfId="0" applyFont="1" applyFill="1" applyBorder="1" applyAlignment="1">
      <alignment horizontal="center" vertical="center"/>
    </xf>
    <xf numFmtId="0" fontId="4" fillId="174" borderId="9" xfId="0" applyFont="1" applyFill="1" applyBorder="1" applyAlignment="1">
      <alignment horizontal="center" vertical="center"/>
    </xf>
    <xf numFmtId="0" fontId="5" fillId="174" borderId="8" xfId="0" applyFont="1" applyFill="1" applyBorder="1" applyAlignment="1">
      <alignment horizontal="center" vertical="center"/>
    </xf>
    <xf numFmtId="0" fontId="4" fillId="123" borderId="9" xfId="0" applyFont="1" applyFill="1" applyBorder="1" applyAlignment="1">
      <alignment horizontal="center" vertical="center"/>
    </xf>
    <xf numFmtId="0" fontId="5" fillId="123" borderId="8" xfId="0" applyFont="1" applyFill="1" applyBorder="1" applyAlignment="1">
      <alignment horizontal="center" vertical="center"/>
    </xf>
    <xf numFmtId="0" fontId="4" fillId="150" borderId="9" xfId="0" applyFont="1" applyFill="1" applyBorder="1" applyAlignment="1">
      <alignment horizontal="center" vertical="center"/>
    </xf>
    <xf numFmtId="0" fontId="5" fillId="150" borderId="8" xfId="0" applyFont="1" applyFill="1" applyBorder="1" applyAlignment="1">
      <alignment horizontal="center" vertical="center"/>
    </xf>
    <xf numFmtId="0" fontId="4" fillId="154" borderId="9" xfId="0" applyFont="1" applyFill="1" applyBorder="1" applyAlignment="1">
      <alignment horizontal="center" vertical="center"/>
    </xf>
    <xf numFmtId="0" fontId="5" fillId="154" borderId="8" xfId="0" applyFont="1" applyFill="1" applyBorder="1" applyAlignment="1">
      <alignment horizontal="center" vertical="center"/>
    </xf>
    <xf numFmtId="0" fontId="4" fillId="181" borderId="9" xfId="0" applyFont="1" applyFill="1" applyBorder="1" applyAlignment="1">
      <alignment horizontal="center" vertical="center"/>
    </xf>
    <xf numFmtId="0" fontId="5" fillId="181" borderId="8" xfId="0" applyFont="1" applyFill="1" applyBorder="1" applyAlignment="1">
      <alignment horizontal="center" vertical="center"/>
    </xf>
    <xf numFmtId="0" fontId="4" fillId="169" borderId="9" xfId="0" applyFont="1" applyFill="1" applyBorder="1" applyAlignment="1">
      <alignment horizontal="center" vertical="center"/>
    </xf>
    <xf numFmtId="0" fontId="5" fillId="169" borderId="8" xfId="0" applyFont="1" applyFill="1" applyBorder="1" applyAlignment="1">
      <alignment horizontal="center" vertical="center"/>
    </xf>
    <xf numFmtId="0" fontId="4" fillId="176" borderId="9" xfId="0" applyFont="1" applyFill="1" applyBorder="1" applyAlignment="1">
      <alignment horizontal="center" vertical="center"/>
    </xf>
    <xf numFmtId="0" fontId="5" fillId="176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4" fillId="175" borderId="9" xfId="0" applyFont="1" applyFill="1" applyBorder="1" applyAlignment="1">
      <alignment horizontal="center" vertical="center"/>
    </xf>
    <xf numFmtId="0" fontId="5" fillId="175" borderId="8" xfId="0" applyFont="1" applyFill="1" applyBorder="1" applyAlignment="1">
      <alignment horizontal="center" vertical="center"/>
    </xf>
    <xf numFmtId="0" fontId="4" fillId="192" borderId="9" xfId="0" applyFont="1" applyFill="1" applyBorder="1" applyAlignment="1">
      <alignment horizontal="center" vertical="center"/>
    </xf>
    <xf numFmtId="0" fontId="5" fillId="192" borderId="8" xfId="0" applyFont="1" applyFill="1" applyBorder="1" applyAlignment="1">
      <alignment horizontal="center" vertical="center"/>
    </xf>
    <xf numFmtId="0" fontId="4" fillId="25" borderId="9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4" fillId="51" borderId="9" xfId="0" applyFont="1" applyFill="1" applyBorder="1" applyAlignment="1">
      <alignment horizontal="center" vertical="center"/>
    </xf>
    <xf numFmtId="0" fontId="5" fillId="51" borderId="8" xfId="0" applyFont="1" applyFill="1" applyBorder="1" applyAlignment="1">
      <alignment horizontal="center" vertical="center"/>
    </xf>
    <xf numFmtId="0" fontId="4" fillId="179" borderId="9" xfId="0" applyFont="1" applyFill="1" applyBorder="1" applyAlignment="1">
      <alignment horizontal="center" vertical="center"/>
    </xf>
    <xf numFmtId="0" fontId="5" fillId="179" borderId="8" xfId="0" applyFont="1" applyFill="1" applyBorder="1" applyAlignment="1">
      <alignment horizontal="center" vertical="center"/>
    </xf>
    <xf numFmtId="0" fontId="4" fillId="136" borderId="9" xfId="0" applyFont="1" applyFill="1" applyBorder="1" applyAlignment="1">
      <alignment horizontal="center" vertical="center"/>
    </xf>
    <xf numFmtId="0" fontId="5" fillId="136" borderId="8" xfId="0" applyFont="1" applyFill="1" applyBorder="1" applyAlignment="1">
      <alignment horizontal="center" vertical="center"/>
    </xf>
    <xf numFmtId="0" fontId="4" fillId="98" borderId="9" xfId="0" applyFont="1" applyFill="1" applyBorder="1" applyAlignment="1">
      <alignment horizontal="center" vertical="center"/>
    </xf>
    <xf numFmtId="0" fontId="5" fillId="98" borderId="8" xfId="0" applyFont="1" applyFill="1" applyBorder="1" applyAlignment="1">
      <alignment horizontal="center" vertical="center"/>
    </xf>
    <xf numFmtId="0" fontId="4" fillId="178" borderId="9" xfId="0" applyFont="1" applyFill="1" applyBorder="1" applyAlignment="1">
      <alignment horizontal="center" vertical="center"/>
    </xf>
    <xf numFmtId="0" fontId="5" fillId="178" borderId="8" xfId="0" applyFont="1" applyFill="1" applyBorder="1" applyAlignment="1">
      <alignment horizontal="center" vertical="center"/>
    </xf>
    <xf numFmtId="0" fontId="4" fillId="200" borderId="9" xfId="0" applyFont="1" applyFill="1" applyBorder="1" applyAlignment="1">
      <alignment horizontal="center" vertical="center"/>
    </xf>
    <xf numFmtId="0" fontId="5" fillId="200" borderId="8" xfId="0" applyFont="1" applyFill="1" applyBorder="1" applyAlignment="1">
      <alignment horizontal="center" vertical="center"/>
    </xf>
    <xf numFmtId="0" fontId="4" fillId="148" borderId="9" xfId="0" applyFont="1" applyFill="1" applyBorder="1" applyAlignment="1">
      <alignment horizontal="center" vertical="center"/>
    </xf>
    <xf numFmtId="0" fontId="5" fillId="148" borderId="8" xfId="0" applyFont="1" applyFill="1" applyBorder="1" applyAlignment="1">
      <alignment horizontal="center" vertical="center"/>
    </xf>
    <xf numFmtId="0" fontId="4" fillId="171" borderId="9" xfId="0" applyFont="1" applyFill="1" applyBorder="1" applyAlignment="1">
      <alignment horizontal="center" vertical="center"/>
    </xf>
    <xf numFmtId="0" fontId="5" fillId="171" borderId="8" xfId="0" applyFont="1" applyFill="1" applyBorder="1" applyAlignment="1">
      <alignment horizontal="center" vertical="center"/>
    </xf>
    <xf numFmtId="0" fontId="4" fillId="199" borderId="9" xfId="0" applyFont="1" applyFill="1" applyBorder="1" applyAlignment="1">
      <alignment horizontal="center" vertical="center"/>
    </xf>
    <xf numFmtId="0" fontId="5" fillId="199" borderId="8" xfId="0" applyFont="1" applyFill="1" applyBorder="1" applyAlignment="1">
      <alignment horizontal="center" vertical="center"/>
    </xf>
    <xf numFmtId="0" fontId="4" fillId="158" borderId="9" xfId="0" applyFont="1" applyFill="1" applyBorder="1" applyAlignment="1">
      <alignment horizontal="center" vertical="center"/>
    </xf>
    <xf numFmtId="0" fontId="5" fillId="158" borderId="8" xfId="0" applyFont="1" applyFill="1" applyBorder="1" applyAlignment="1">
      <alignment horizontal="center" vertical="center"/>
    </xf>
    <xf numFmtId="0" fontId="4" fillId="168" borderId="9" xfId="0" applyFont="1" applyFill="1" applyBorder="1" applyAlignment="1">
      <alignment horizontal="center" vertical="center"/>
    </xf>
    <xf numFmtId="0" fontId="5" fillId="168" borderId="8" xfId="0" applyFont="1" applyFill="1" applyBorder="1" applyAlignment="1">
      <alignment horizontal="center" vertical="center"/>
    </xf>
    <xf numFmtId="0" fontId="4" fillId="163" borderId="9" xfId="0" applyFont="1" applyFill="1" applyBorder="1" applyAlignment="1">
      <alignment horizontal="center" vertical="center"/>
    </xf>
    <xf numFmtId="0" fontId="5" fillId="163" borderId="8" xfId="0" applyFont="1" applyFill="1" applyBorder="1" applyAlignment="1">
      <alignment horizontal="center" vertical="center"/>
    </xf>
    <xf numFmtId="0" fontId="4" fillId="132" borderId="9" xfId="0" applyFont="1" applyFill="1" applyBorder="1" applyAlignment="1">
      <alignment horizontal="center" vertical="center"/>
    </xf>
    <xf numFmtId="0" fontId="5" fillId="132" borderId="8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4" fillId="172" borderId="9" xfId="0" applyFont="1" applyFill="1" applyBorder="1" applyAlignment="1">
      <alignment horizontal="center" vertical="center"/>
    </xf>
    <xf numFmtId="0" fontId="5" fillId="172" borderId="8" xfId="0" applyFont="1" applyFill="1" applyBorder="1" applyAlignment="1">
      <alignment horizontal="center" vertical="center"/>
    </xf>
    <xf numFmtId="0" fontId="4" fillId="187" borderId="9" xfId="0" applyFont="1" applyFill="1" applyBorder="1" applyAlignment="1">
      <alignment horizontal="center" vertical="center"/>
    </xf>
    <xf numFmtId="0" fontId="5" fillId="187" borderId="8" xfId="0" applyFont="1" applyFill="1" applyBorder="1" applyAlignment="1">
      <alignment horizontal="center" vertical="center"/>
    </xf>
    <xf numFmtId="0" fontId="4" fillId="167" borderId="9" xfId="0" applyFont="1" applyFill="1" applyBorder="1" applyAlignment="1">
      <alignment horizontal="center" vertical="center"/>
    </xf>
    <xf numFmtId="0" fontId="5" fillId="167" borderId="8" xfId="0" applyFont="1" applyFill="1" applyBorder="1" applyAlignment="1">
      <alignment horizontal="center" vertical="center"/>
    </xf>
    <xf numFmtId="0" fontId="4" fillId="202" borderId="9" xfId="0" applyFont="1" applyFill="1" applyBorder="1" applyAlignment="1">
      <alignment horizontal="center" vertical="center"/>
    </xf>
    <xf numFmtId="0" fontId="5" fillId="202" borderId="8" xfId="0" applyFont="1" applyFill="1" applyBorder="1" applyAlignment="1">
      <alignment horizontal="center" vertical="center"/>
    </xf>
    <xf numFmtId="0" fontId="4" fillId="201" borderId="9" xfId="0" applyFont="1" applyFill="1" applyBorder="1" applyAlignment="1">
      <alignment horizontal="center" vertical="center"/>
    </xf>
    <xf numFmtId="0" fontId="5" fillId="201" borderId="8" xfId="0" applyFont="1" applyFill="1" applyBorder="1" applyAlignment="1">
      <alignment horizontal="center" vertical="center"/>
    </xf>
    <xf numFmtId="0" fontId="4" fillId="131" borderId="9" xfId="0" applyFont="1" applyFill="1" applyBorder="1" applyAlignment="1">
      <alignment horizontal="center" vertical="center"/>
    </xf>
    <xf numFmtId="0" fontId="5" fillId="131" borderId="8" xfId="0" applyFont="1" applyFill="1" applyBorder="1" applyAlignment="1">
      <alignment horizontal="center" vertical="center"/>
    </xf>
    <xf numFmtId="0" fontId="4" fillId="165" borderId="9" xfId="0" applyFont="1" applyFill="1" applyBorder="1" applyAlignment="1">
      <alignment horizontal="center" vertical="center"/>
    </xf>
    <xf numFmtId="0" fontId="5" fillId="165" borderId="8" xfId="0" applyFont="1" applyFill="1" applyBorder="1" applyAlignment="1">
      <alignment horizontal="center" vertical="center"/>
    </xf>
    <xf numFmtId="0" fontId="4" fillId="204" borderId="9" xfId="0" applyFont="1" applyFill="1" applyBorder="1" applyAlignment="1">
      <alignment horizontal="center" vertical="center"/>
    </xf>
    <xf numFmtId="0" fontId="5" fillId="204" borderId="8" xfId="0" applyFont="1" applyFill="1" applyBorder="1" applyAlignment="1">
      <alignment horizontal="center" vertical="center"/>
    </xf>
    <xf numFmtId="0" fontId="4" fillId="106" borderId="9" xfId="0" applyFont="1" applyFill="1" applyBorder="1" applyAlignment="1">
      <alignment horizontal="center" vertical="center"/>
    </xf>
    <xf numFmtId="0" fontId="5" fillId="106" borderId="8" xfId="0" applyFont="1" applyFill="1" applyBorder="1" applyAlignment="1">
      <alignment horizontal="center" vertical="center"/>
    </xf>
    <xf numFmtId="0" fontId="4" fillId="152" borderId="9" xfId="0" applyFont="1" applyFill="1" applyBorder="1" applyAlignment="1">
      <alignment horizontal="center" vertical="center"/>
    </xf>
    <xf numFmtId="0" fontId="5" fillId="152" borderId="8" xfId="0" applyFont="1" applyFill="1" applyBorder="1" applyAlignment="1">
      <alignment horizontal="center" vertical="center"/>
    </xf>
    <xf numFmtId="0" fontId="6" fillId="194" borderId="9" xfId="0" applyFont="1" applyFill="1" applyBorder="1" applyAlignment="1">
      <alignment horizontal="center" vertical="center"/>
    </xf>
    <xf numFmtId="0" fontId="7" fillId="194" borderId="8" xfId="0" applyFont="1" applyFill="1" applyBorder="1" applyAlignment="1">
      <alignment horizontal="center" vertical="center"/>
    </xf>
    <xf numFmtId="0" fontId="4" fillId="127" borderId="9" xfId="0" applyFont="1" applyFill="1" applyBorder="1" applyAlignment="1">
      <alignment horizontal="center" vertical="center"/>
    </xf>
    <xf numFmtId="0" fontId="5" fillId="127" borderId="8" xfId="0" applyFont="1" applyFill="1" applyBorder="1" applyAlignment="1">
      <alignment horizontal="center" vertical="center"/>
    </xf>
    <xf numFmtId="0" fontId="4" fillId="116" borderId="9" xfId="0" applyFont="1" applyFill="1" applyBorder="1" applyAlignment="1">
      <alignment horizontal="center" vertical="center"/>
    </xf>
    <xf numFmtId="0" fontId="5" fillId="116" borderId="8" xfId="0" applyFont="1" applyFill="1" applyBorder="1" applyAlignment="1">
      <alignment horizontal="center" vertical="center"/>
    </xf>
    <xf numFmtId="0" fontId="4" fillId="124" borderId="9" xfId="0" applyFont="1" applyFill="1" applyBorder="1" applyAlignment="1">
      <alignment horizontal="center" vertical="center"/>
    </xf>
    <xf numFmtId="0" fontId="5" fillId="124" borderId="8" xfId="0" applyFont="1" applyFill="1" applyBorder="1" applyAlignment="1">
      <alignment horizontal="center" vertical="center"/>
    </xf>
    <xf numFmtId="0" fontId="4" fillId="196" borderId="9" xfId="0" applyFont="1" applyFill="1" applyBorder="1" applyAlignment="1">
      <alignment horizontal="center" vertical="center"/>
    </xf>
    <xf numFmtId="0" fontId="5" fillId="196" borderId="8" xfId="0" applyFont="1" applyFill="1" applyBorder="1" applyAlignment="1">
      <alignment horizontal="center" vertical="center"/>
    </xf>
    <xf numFmtId="0" fontId="4" fillId="119" borderId="9" xfId="0" applyFont="1" applyFill="1" applyBorder="1" applyAlignment="1">
      <alignment horizontal="center" vertical="center"/>
    </xf>
    <xf numFmtId="0" fontId="5" fillId="119" borderId="8" xfId="0" applyFont="1" applyFill="1" applyBorder="1" applyAlignment="1">
      <alignment horizontal="center" vertical="center"/>
    </xf>
    <xf numFmtId="0" fontId="4" fillId="182" borderId="9" xfId="0" applyFont="1" applyFill="1" applyBorder="1" applyAlignment="1">
      <alignment horizontal="center" vertical="center"/>
    </xf>
    <xf numFmtId="0" fontId="5" fillId="182" borderId="8" xfId="0" applyFont="1" applyFill="1" applyBorder="1" applyAlignment="1">
      <alignment horizontal="center" vertical="center"/>
    </xf>
    <xf numFmtId="0" fontId="4" fillId="198" borderId="9" xfId="0" applyFont="1" applyFill="1" applyBorder="1" applyAlignment="1">
      <alignment horizontal="center" vertical="center"/>
    </xf>
    <xf numFmtId="0" fontId="5" fillId="198" borderId="8" xfId="0" applyFont="1" applyFill="1" applyBorder="1" applyAlignment="1">
      <alignment horizontal="center" vertical="center"/>
    </xf>
    <xf numFmtId="0" fontId="4" fillId="191" borderId="9" xfId="0" applyFont="1" applyFill="1" applyBorder="1" applyAlignment="1">
      <alignment horizontal="center" vertical="center"/>
    </xf>
    <xf numFmtId="0" fontId="5" fillId="191" borderId="8" xfId="0" applyFont="1" applyFill="1" applyBorder="1" applyAlignment="1">
      <alignment horizontal="center" vertical="center"/>
    </xf>
    <xf numFmtId="0" fontId="4" fillId="203" borderId="9" xfId="0" applyFont="1" applyFill="1" applyBorder="1" applyAlignment="1">
      <alignment horizontal="center" vertical="center"/>
    </xf>
    <xf numFmtId="0" fontId="5" fillId="203" borderId="8" xfId="0" applyFont="1" applyFill="1" applyBorder="1" applyAlignment="1">
      <alignment horizontal="center" vertical="center"/>
    </xf>
    <xf numFmtId="0" fontId="4" fillId="69" borderId="9" xfId="0" applyFont="1" applyFill="1" applyBorder="1" applyAlignment="1">
      <alignment horizontal="center" vertical="center"/>
    </xf>
    <xf numFmtId="0" fontId="5" fillId="69" borderId="8" xfId="0" applyFont="1" applyFill="1" applyBorder="1" applyAlignment="1">
      <alignment horizontal="center" vertical="center"/>
    </xf>
    <xf numFmtId="0" fontId="4" fillId="194" borderId="9" xfId="0" applyFont="1" applyFill="1" applyBorder="1" applyAlignment="1">
      <alignment horizontal="center" vertical="center"/>
    </xf>
    <xf numFmtId="0" fontId="5" fillId="194" borderId="8" xfId="0" applyFont="1" applyFill="1" applyBorder="1" applyAlignment="1">
      <alignment horizontal="center" vertical="center"/>
    </xf>
    <xf numFmtId="0" fontId="6" fillId="69" borderId="9" xfId="0" applyFont="1" applyFill="1" applyBorder="1" applyAlignment="1">
      <alignment horizontal="center" vertical="center"/>
    </xf>
    <xf numFmtId="0" fontId="7" fillId="69" borderId="8" xfId="0" applyFont="1" applyFill="1" applyBorder="1" applyAlignment="1">
      <alignment horizontal="center" vertical="center"/>
    </xf>
    <xf numFmtId="0" fontId="6" fillId="196" borderId="9" xfId="0" applyFont="1" applyFill="1" applyBorder="1" applyAlignment="1">
      <alignment horizontal="center" vertical="center"/>
    </xf>
    <xf numFmtId="0" fontId="7" fillId="196" borderId="8" xfId="0" applyFont="1" applyFill="1" applyBorder="1" applyAlignment="1">
      <alignment horizontal="center" vertical="center"/>
    </xf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1" fillId="208" borderId="0" xfId="0" applyFont="1" applyFill="1"/>
    <xf numFmtId="0" fontId="0" fillId="209" borderId="0" xfId="0" applyFill="1"/>
    <xf numFmtId="0" fontId="9" fillId="209" borderId="0" xfId="0" applyFont="1" applyFill="1"/>
    <xf numFmtId="0" fontId="0" fillId="0" borderId="11" xfId="0" applyBorder="1"/>
    <xf numFmtId="0" fontId="0" fillId="3" borderId="11" xfId="0" applyFill="1" applyBorder="1"/>
    <xf numFmtId="0" fontId="0" fillId="208" borderId="11" xfId="0" applyFill="1" applyBorder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11" fillId="0" borderId="0" xfId="2"/>
    <xf numFmtId="0" fontId="12" fillId="213" borderId="0" xfId="2" applyFont="1" applyFill="1" applyAlignment="1">
      <alignment vertical="center"/>
    </xf>
    <xf numFmtId="0" fontId="13" fillId="213" borderId="0" xfId="2" applyFont="1" applyFill="1" applyAlignment="1">
      <alignment horizontal="center" vertical="center"/>
    </xf>
    <xf numFmtId="0" fontId="15" fillId="213" borderId="0" xfId="2" applyFont="1" applyFill="1" applyAlignment="1">
      <alignment vertical="center"/>
    </xf>
    <xf numFmtId="0" fontId="16" fillId="0" borderId="0" xfId="2" applyFont="1" applyAlignment="1">
      <alignment vertical="top"/>
    </xf>
    <xf numFmtId="0" fontId="11" fillId="213" borderId="0" xfId="2" applyFill="1" applyAlignment="1">
      <alignment horizontal="left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11" fillId="0" borderId="0" xfId="2" applyAlignment="1">
      <alignment horizontal="left" vertical="center"/>
    </xf>
    <xf numFmtId="0" fontId="17" fillId="0" borderId="0" xfId="2" applyFont="1"/>
    <xf numFmtId="0" fontId="18" fillId="0" borderId="0" xfId="2" applyFont="1" applyAlignment="1">
      <alignment vertical="center"/>
    </xf>
    <xf numFmtId="0" fontId="18" fillId="0" borderId="0" xfId="2" applyFont="1" applyAlignment="1">
      <alignment horizontal="center" vertical="center"/>
    </xf>
    <xf numFmtId="0" fontId="20" fillId="0" borderId="0" xfId="2" applyFont="1" applyAlignment="1">
      <alignment vertical="center"/>
    </xf>
    <xf numFmtId="0" fontId="20" fillId="0" borderId="0" xfId="2" applyFont="1" applyAlignment="1">
      <alignment horizontal="center" vertical="center"/>
    </xf>
    <xf numFmtId="0" fontId="22" fillId="0" borderId="12" xfId="2" applyFont="1" applyBorder="1" applyAlignment="1" applyProtection="1">
      <alignment horizontal="right"/>
      <protection locked="0"/>
    </xf>
    <xf numFmtId="0" fontId="20" fillId="0" borderId="0" xfId="2" applyFont="1" applyAlignment="1">
      <alignment horizontal="right"/>
    </xf>
    <xf numFmtId="0" fontId="22" fillId="0" borderId="0" xfId="2" applyFont="1" applyAlignment="1">
      <alignment horizontal="right"/>
    </xf>
    <xf numFmtId="0" fontId="20" fillId="0" borderId="0" xfId="2" applyFont="1"/>
    <xf numFmtId="0" fontId="26" fillId="0" borderId="0" xfId="2" applyFont="1" applyAlignment="1">
      <alignment horizontal="right"/>
    </xf>
    <xf numFmtId="0" fontId="34" fillId="216" borderId="0" xfId="2" applyFont="1" applyFill="1" applyAlignment="1">
      <alignment vertical="center"/>
    </xf>
    <xf numFmtId="0" fontId="34" fillId="216" borderId="0" xfId="2" applyFont="1" applyFill="1" applyAlignment="1">
      <alignment horizontal="center" vertical="center"/>
    </xf>
    <xf numFmtId="0" fontId="34" fillId="216" borderId="0" xfId="2" applyFont="1" applyFill="1" applyAlignment="1">
      <alignment horizontal="left" vertical="center"/>
    </xf>
    <xf numFmtId="0" fontId="35" fillId="215" borderId="0" xfId="2" applyFont="1" applyFill="1" applyAlignment="1">
      <alignment horizontal="center"/>
    </xf>
    <xf numFmtId="0" fontId="35" fillId="213" borderId="0" xfId="2" applyFont="1" applyFill="1" applyAlignment="1">
      <alignment horizontal="center"/>
    </xf>
    <xf numFmtId="0" fontId="36" fillId="216" borderId="0" xfId="2" applyFont="1" applyFill="1" applyAlignment="1">
      <alignment horizontal="center"/>
    </xf>
    <xf numFmtId="49" fontId="37" fillId="216" borderId="0" xfId="2" applyNumberFormat="1" applyFont="1" applyFill="1" applyAlignment="1" applyProtection="1">
      <alignment horizontal="center"/>
      <protection locked="0"/>
    </xf>
    <xf numFmtId="0" fontId="37" fillId="216" borderId="0" xfId="2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9" fillId="209" borderId="11" xfId="2" applyFont="1" applyFill="1" applyBorder="1" applyAlignment="1" applyProtection="1">
      <alignment horizontal="center"/>
      <protection locked="0"/>
    </xf>
    <xf numFmtId="0" fontId="9" fillId="209" borderId="24" xfId="0" applyFont="1" applyFill="1" applyBorder="1" applyAlignment="1">
      <alignment horizontal="center"/>
    </xf>
    <xf numFmtId="0" fontId="22" fillId="0" borderId="11" xfId="2" applyFont="1" applyBorder="1" applyAlignment="1" applyProtection="1">
      <alignment horizontal="center"/>
      <protection locked="0"/>
    </xf>
    <xf numFmtId="0" fontId="0" fillId="0" borderId="24" xfId="0" applyBorder="1" applyAlignment="1">
      <alignment horizontal="center"/>
    </xf>
    <xf numFmtId="0" fontId="22" fillId="0" borderId="25" xfId="2" applyFont="1" applyBorder="1" applyAlignment="1">
      <alignment horizontal="center"/>
    </xf>
    <xf numFmtId="0" fontId="23" fillId="0" borderId="16" xfId="2" applyFont="1" applyBorder="1" applyAlignment="1">
      <alignment horizontal="center"/>
    </xf>
    <xf numFmtId="0" fontId="22" fillId="0" borderId="26" xfId="2" applyFont="1" applyBorder="1" applyAlignment="1" applyProtection="1">
      <alignment horizontal="center"/>
      <protection locked="0"/>
    </xf>
    <xf numFmtId="0" fontId="17" fillId="214" borderId="14" xfId="2" applyFont="1" applyFill="1" applyBorder="1" applyAlignment="1" applyProtection="1">
      <alignment horizontal="center"/>
      <protection locked="0"/>
    </xf>
    <xf numFmtId="0" fontId="22" fillId="0" borderId="11" xfId="2" applyFont="1" applyBorder="1" applyAlignment="1">
      <alignment horizontal="center"/>
    </xf>
    <xf numFmtId="0" fontId="17" fillId="214" borderId="12" xfId="2" applyFont="1" applyFill="1" applyBorder="1" applyAlignment="1" applyProtection="1">
      <alignment horizontal="center"/>
      <protection locked="0"/>
    </xf>
    <xf numFmtId="0" fontId="26" fillId="0" borderId="11" xfId="2" applyFont="1" applyBorder="1" applyAlignment="1">
      <alignment horizontal="center"/>
    </xf>
    <xf numFmtId="0" fontId="22" fillId="208" borderId="11" xfId="2" applyFont="1" applyFill="1" applyBorder="1" applyAlignment="1" applyProtection="1">
      <alignment horizontal="center"/>
      <protection locked="0"/>
    </xf>
    <xf numFmtId="0" fontId="0" fillId="208" borderId="24" xfId="0" applyFill="1" applyBorder="1" applyAlignment="1">
      <alignment horizontal="center"/>
    </xf>
    <xf numFmtId="0" fontId="22" fillId="0" borderId="4" xfId="2" applyFont="1" applyBorder="1" applyAlignment="1" applyProtection="1">
      <alignment horizontal="center"/>
      <protection locked="0"/>
    </xf>
    <xf numFmtId="0" fontId="17" fillId="214" borderId="27" xfId="2" applyFon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207" borderId="11" xfId="2" applyFont="1" applyFill="1" applyBorder="1" applyAlignment="1" applyProtection="1">
      <alignment horizontal="center"/>
      <protection locked="0"/>
    </xf>
    <xf numFmtId="0" fontId="0" fillId="207" borderId="24" xfId="0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2" fillId="208" borderId="26" xfId="2" applyFont="1" applyFill="1" applyBorder="1" applyAlignment="1" applyProtection="1">
      <alignment horizontal="center"/>
      <protection locked="0"/>
    </xf>
    <xf numFmtId="0" fontId="17" fillId="208" borderId="14" xfId="2" applyFont="1" applyFill="1" applyBorder="1" applyAlignment="1" applyProtection="1">
      <alignment horizontal="center"/>
      <protection locked="0"/>
    </xf>
    <xf numFmtId="0" fontId="22" fillId="205" borderId="11" xfId="2" applyFont="1" applyFill="1" applyBorder="1" applyAlignment="1" applyProtection="1">
      <alignment horizontal="center"/>
      <protection locked="0"/>
    </xf>
    <xf numFmtId="0" fontId="0" fillId="205" borderId="24" xfId="0" applyFill="1" applyBorder="1" applyAlignment="1">
      <alignment horizontal="center"/>
    </xf>
    <xf numFmtId="0" fontId="17" fillId="0" borderId="14" xfId="2" applyFont="1" applyBorder="1" applyAlignment="1" applyProtection="1">
      <alignment horizontal="center"/>
      <protection locked="0"/>
    </xf>
    <xf numFmtId="0" fontId="17" fillId="0" borderId="27" xfId="2" applyFont="1" applyBorder="1" applyAlignment="1" applyProtection="1">
      <alignment horizontal="center"/>
      <protection locked="0"/>
    </xf>
    <xf numFmtId="0" fontId="41" fillId="209" borderId="11" xfId="2" applyFont="1" applyFill="1" applyBorder="1" applyAlignment="1" applyProtection="1">
      <alignment horizontal="center"/>
      <protection locked="0"/>
    </xf>
    <xf numFmtId="0" fontId="10" fillId="209" borderId="24" xfId="0" applyFont="1" applyFill="1" applyBorder="1" applyAlignment="1">
      <alignment horizontal="center"/>
    </xf>
    <xf numFmtId="0" fontId="22" fillId="220" borderId="11" xfId="2" applyFont="1" applyFill="1" applyBorder="1" applyAlignment="1" applyProtection="1">
      <alignment horizontal="center"/>
      <protection locked="0"/>
    </xf>
    <xf numFmtId="0" fontId="0" fillId="220" borderId="24" xfId="0" applyFill="1" applyBorder="1" applyAlignment="1">
      <alignment horizontal="center"/>
    </xf>
    <xf numFmtId="0" fontId="0" fillId="219" borderId="20" xfId="0" applyFill="1" applyBorder="1" applyAlignment="1">
      <alignment horizontal="center"/>
    </xf>
    <xf numFmtId="0" fontId="0" fillId="219" borderId="31" xfId="0" applyFill="1" applyBorder="1" applyAlignment="1">
      <alignment horizontal="center"/>
    </xf>
    <xf numFmtId="0" fontId="0" fillId="219" borderId="32" xfId="0" applyFill="1" applyBorder="1" applyAlignment="1">
      <alignment horizontal="center"/>
    </xf>
    <xf numFmtId="0" fontId="17" fillId="214" borderId="35" xfId="2" applyFont="1" applyFill="1" applyBorder="1" applyAlignment="1" applyProtection="1">
      <alignment horizontal="center"/>
      <protection locked="0"/>
    </xf>
    <xf numFmtId="0" fontId="17" fillId="214" borderId="36" xfId="2" applyFont="1" applyFill="1" applyBorder="1" applyAlignment="1" applyProtection="1">
      <alignment horizontal="center"/>
      <protection locked="0"/>
    </xf>
    <xf numFmtId="0" fontId="17" fillId="214" borderId="37" xfId="2" applyFont="1" applyFill="1" applyBorder="1" applyAlignment="1" applyProtection="1">
      <alignment horizontal="center"/>
      <protection locked="0"/>
    </xf>
    <xf numFmtId="0" fontId="0" fillId="212" borderId="30" xfId="0" applyFill="1" applyBorder="1" applyAlignment="1">
      <alignment horizontal="center"/>
    </xf>
    <xf numFmtId="0" fontId="0" fillId="212" borderId="28" xfId="0" applyFill="1" applyBorder="1" applyAlignment="1">
      <alignment horizontal="center"/>
    </xf>
    <xf numFmtId="0" fontId="0" fillId="212" borderId="29" xfId="0" applyFill="1" applyBorder="1" applyAlignment="1">
      <alignment horizontal="center"/>
    </xf>
    <xf numFmtId="0" fontId="0" fillId="212" borderId="14" xfId="0" applyFill="1" applyBorder="1" applyAlignment="1">
      <alignment horizontal="center"/>
    </xf>
    <xf numFmtId="0" fontId="0" fillId="212" borderId="33" xfId="0" applyFill="1" applyBorder="1" applyAlignment="1">
      <alignment horizontal="center"/>
    </xf>
    <xf numFmtId="0" fontId="0" fillId="212" borderId="34" xfId="0" applyFill="1" applyBorder="1" applyAlignment="1">
      <alignment horizontal="center"/>
    </xf>
    <xf numFmtId="0" fontId="0" fillId="218" borderId="14" xfId="0" applyFill="1" applyBorder="1" applyAlignment="1">
      <alignment horizontal="center"/>
    </xf>
    <xf numFmtId="0" fontId="0" fillId="218" borderId="30" xfId="0" applyFill="1" applyBorder="1" applyAlignment="1">
      <alignment horizontal="center"/>
    </xf>
    <xf numFmtId="0" fontId="0" fillId="218" borderId="33" xfId="0" applyFill="1" applyBorder="1" applyAlignment="1">
      <alignment horizontal="center"/>
    </xf>
    <xf numFmtId="0" fontId="0" fillId="218" borderId="28" xfId="0" applyFill="1" applyBorder="1" applyAlignment="1">
      <alignment horizontal="center"/>
    </xf>
    <xf numFmtId="0" fontId="0" fillId="218" borderId="34" xfId="0" applyFill="1" applyBorder="1" applyAlignment="1">
      <alignment horizontal="center"/>
    </xf>
    <xf numFmtId="0" fontId="0" fillId="218" borderId="29" xfId="0" applyFill="1" applyBorder="1" applyAlignment="1">
      <alignment horizontal="center"/>
    </xf>
    <xf numFmtId="0" fontId="0" fillId="220" borderId="14" xfId="0" applyFill="1" applyBorder="1" applyAlignment="1">
      <alignment horizontal="center"/>
    </xf>
    <xf numFmtId="0" fontId="0" fillId="220" borderId="30" xfId="0" applyFill="1" applyBorder="1" applyAlignment="1">
      <alignment horizontal="center"/>
    </xf>
    <xf numFmtId="0" fontId="0" fillId="220" borderId="33" xfId="0" applyFill="1" applyBorder="1" applyAlignment="1">
      <alignment horizontal="center"/>
    </xf>
    <xf numFmtId="0" fontId="0" fillId="220" borderId="28" xfId="0" applyFill="1" applyBorder="1" applyAlignment="1">
      <alignment horizontal="center"/>
    </xf>
    <xf numFmtId="0" fontId="0" fillId="220" borderId="34" xfId="0" applyFill="1" applyBorder="1" applyAlignment="1">
      <alignment horizontal="center"/>
    </xf>
    <xf numFmtId="0" fontId="0" fillId="220" borderId="29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0" xfId="0" applyFont="1" applyBorder="1" applyAlignment="1">
      <alignment horizontal="center"/>
    </xf>
    <xf numFmtId="0" fontId="9" fillId="209" borderId="0" xfId="0" applyFont="1" applyFill="1" applyAlignment="1">
      <alignment horizontal="center"/>
    </xf>
    <xf numFmtId="0" fontId="0" fillId="220" borderId="0" xfId="0" applyFill="1" applyAlignment="1">
      <alignment horizontal="center"/>
    </xf>
    <xf numFmtId="0" fontId="0" fillId="205" borderId="0" xfId="0" applyFill="1" applyAlignment="1">
      <alignment horizontal="center"/>
    </xf>
    <xf numFmtId="0" fontId="0" fillId="207" borderId="0" xfId="0" applyFill="1" applyAlignment="1">
      <alignment horizontal="center"/>
    </xf>
    <xf numFmtId="0" fontId="0" fillId="208" borderId="0" xfId="0" applyFill="1" applyAlignment="1">
      <alignment horizontal="center"/>
    </xf>
    <xf numFmtId="0" fontId="0" fillId="219" borderId="23" xfId="0" applyFill="1" applyBorder="1" applyAlignment="1">
      <alignment horizontal="center"/>
    </xf>
    <xf numFmtId="0" fontId="10" fillId="212" borderId="20" xfId="0" applyFont="1" applyFill="1" applyBorder="1" applyAlignment="1">
      <alignment horizontal="center"/>
    </xf>
    <xf numFmtId="0" fontId="0" fillId="206" borderId="14" xfId="0" applyFill="1" applyBorder="1" applyAlignment="1">
      <alignment horizontal="center"/>
    </xf>
    <xf numFmtId="0" fontId="0" fillId="206" borderId="30" xfId="0" applyFill="1" applyBorder="1" applyAlignment="1">
      <alignment horizontal="center"/>
    </xf>
    <xf numFmtId="0" fontId="0" fillId="206" borderId="33" xfId="0" applyFill="1" applyBorder="1" applyAlignment="1">
      <alignment horizontal="center"/>
    </xf>
    <xf numFmtId="0" fontId="0" fillId="206" borderId="28" xfId="0" applyFill="1" applyBorder="1" applyAlignment="1">
      <alignment horizontal="center"/>
    </xf>
    <xf numFmtId="0" fontId="0" fillId="206" borderId="34" xfId="0" applyFill="1" applyBorder="1" applyAlignment="1">
      <alignment horizontal="center"/>
    </xf>
    <xf numFmtId="0" fontId="0" fillId="206" borderId="29" xfId="0" applyFill="1" applyBorder="1" applyAlignment="1">
      <alignment horizontal="center"/>
    </xf>
    <xf numFmtId="0" fontId="10" fillId="206" borderId="20" xfId="0" applyFont="1" applyFill="1" applyBorder="1" applyAlignment="1">
      <alignment horizontal="center"/>
    </xf>
    <xf numFmtId="0" fontId="42" fillId="209" borderId="0" xfId="2" applyFont="1" applyFill="1" applyAlignment="1" applyProtection="1">
      <alignment horizontal="center"/>
      <protection locked="0"/>
    </xf>
    <xf numFmtId="0" fontId="10" fillId="209" borderId="0" xfId="0" applyFont="1" applyFill="1" applyAlignment="1">
      <alignment horizontal="center"/>
    </xf>
    <xf numFmtId="0" fontId="14" fillId="0" borderId="0" xfId="2" applyFont="1" applyAlignment="1">
      <alignment horizontal="center"/>
    </xf>
    <xf numFmtId="0" fontId="17" fillId="0" borderId="0" xfId="2" applyFont="1" applyAlignment="1" applyProtection="1">
      <alignment horizontal="center"/>
      <protection locked="0"/>
    </xf>
    <xf numFmtId="0" fontId="17" fillId="220" borderId="0" xfId="2" applyFont="1" applyFill="1" applyAlignment="1" applyProtection="1">
      <alignment horizontal="center"/>
      <protection locked="0"/>
    </xf>
    <xf numFmtId="0" fontId="17" fillId="207" borderId="0" xfId="2" applyFont="1" applyFill="1" applyAlignment="1" applyProtection="1">
      <alignment horizontal="center"/>
      <protection locked="0"/>
    </xf>
    <xf numFmtId="0" fontId="17" fillId="214" borderId="0" xfId="2" applyFont="1" applyFill="1" applyAlignment="1" applyProtection="1">
      <alignment horizontal="center"/>
      <protection locked="0"/>
    </xf>
    <xf numFmtId="0" fontId="17" fillId="208" borderId="0" xfId="2" applyFont="1" applyFill="1" applyAlignment="1" applyProtection="1">
      <alignment horizontal="center"/>
      <protection locked="0"/>
    </xf>
    <xf numFmtId="0" fontId="40" fillId="209" borderId="0" xfId="2" applyFont="1" applyFill="1" applyAlignment="1" applyProtection="1">
      <alignment horizontal="center"/>
      <protection locked="0"/>
    </xf>
    <xf numFmtId="0" fontId="17" fillId="205" borderId="0" xfId="2" applyFont="1" applyFill="1" applyAlignment="1" applyProtection="1">
      <alignment horizontal="center"/>
      <protection locked="0"/>
    </xf>
    <xf numFmtId="0" fontId="22" fillId="221" borderId="11" xfId="2" applyFont="1" applyFill="1" applyBorder="1" applyAlignment="1" applyProtection="1">
      <alignment horizontal="center"/>
      <protection locked="0"/>
    </xf>
    <xf numFmtId="0" fontId="17" fillId="221" borderId="0" xfId="2" applyFont="1" applyFill="1" applyAlignment="1" applyProtection="1">
      <alignment horizontal="center"/>
      <protection locked="0"/>
    </xf>
    <xf numFmtId="0" fontId="0" fillId="221" borderId="0" xfId="0" applyFill="1" applyAlignment="1">
      <alignment horizontal="center"/>
    </xf>
    <xf numFmtId="0" fontId="0" fillId="221" borderId="24" xfId="0" applyFill="1" applyBorder="1" applyAlignment="1">
      <alignment horizontal="center"/>
    </xf>
    <xf numFmtId="0" fontId="22" fillId="221" borderId="12" xfId="2" applyFont="1" applyFill="1" applyBorder="1" applyAlignment="1" applyProtection="1">
      <alignment horizontal="right"/>
      <protection locked="0"/>
    </xf>
    <xf numFmtId="0" fontId="22" fillId="221" borderId="0" xfId="2" applyFont="1" applyFill="1" applyAlignment="1">
      <alignment horizontal="right"/>
    </xf>
    <xf numFmtId="0" fontId="22" fillId="220" borderId="12" xfId="2" applyFont="1" applyFill="1" applyBorder="1" applyAlignment="1" applyProtection="1">
      <alignment horizontal="right"/>
      <protection locked="0"/>
    </xf>
    <xf numFmtId="0" fontId="22" fillId="220" borderId="0" xfId="2" applyFont="1" applyFill="1" applyAlignment="1">
      <alignment horizontal="right"/>
    </xf>
    <xf numFmtId="0" fontId="0" fillId="0" borderId="38" xfId="0" applyBorder="1" applyAlignment="1">
      <alignment horizontal="center"/>
    </xf>
    <xf numFmtId="0" fontId="0" fillId="219" borderId="22" xfId="0" applyFill="1" applyBorder="1" applyAlignment="1">
      <alignment horizontal="center"/>
    </xf>
    <xf numFmtId="0" fontId="0" fillId="220" borderId="12" xfId="0" applyFill="1" applyBorder="1" applyAlignment="1">
      <alignment horizontal="center"/>
    </xf>
    <xf numFmtId="0" fontId="0" fillId="220" borderId="39" xfId="0" applyFill="1" applyBorder="1" applyAlignment="1">
      <alignment horizontal="center"/>
    </xf>
    <xf numFmtId="0" fontId="0" fillId="220" borderId="40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218" borderId="12" xfId="0" applyFill="1" applyBorder="1" applyAlignment="1">
      <alignment horizontal="center"/>
    </xf>
    <xf numFmtId="0" fontId="0" fillId="218" borderId="39" xfId="0" applyFill="1" applyBorder="1" applyAlignment="1">
      <alignment horizontal="center"/>
    </xf>
    <xf numFmtId="0" fontId="0" fillId="218" borderId="40" xfId="0" applyFill="1" applyBorder="1" applyAlignment="1">
      <alignment horizontal="center"/>
    </xf>
    <xf numFmtId="0" fontId="0" fillId="206" borderId="12" xfId="0" applyFill="1" applyBorder="1" applyAlignment="1">
      <alignment horizontal="center"/>
    </xf>
    <xf numFmtId="0" fontId="0" fillId="206" borderId="39" xfId="0" applyFill="1" applyBorder="1" applyAlignment="1">
      <alignment horizontal="center"/>
    </xf>
    <xf numFmtId="0" fontId="0" fillId="206" borderId="40" xfId="0" applyFill="1" applyBorder="1" applyAlignment="1">
      <alignment horizontal="center"/>
    </xf>
    <xf numFmtId="0" fontId="0" fillId="212" borderId="12" xfId="0" applyFill="1" applyBorder="1" applyAlignment="1">
      <alignment horizontal="center"/>
    </xf>
    <xf numFmtId="0" fontId="0" fillId="212" borderId="39" xfId="0" applyFill="1" applyBorder="1" applyAlignment="1">
      <alignment horizontal="center"/>
    </xf>
    <xf numFmtId="0" fontId="0" fillId="212" borderId="40" xfId="0" applyFill="1" applyBorder="1" applyAlignment="1">
      <alignment horizontal="center"/>
    </xf>
    <xf numFmtId="0" fontId="11" fillId="213" borderId="0" xfId="2" applyFill="1"/>
    <xf numFmtId="0" fontId="11" fillId="215" borderId="0" xfId="2" applyFill="1"/>
    <xf numFmtId="10" fontId="11" fillId="211" borderId="0" xfId="2" applyNumberFormat="1" applyFill="1"/>
    <xf numFmtId="0" fontId="11" fillId="208" borderId="0" xfId="2" applyFill="1"/>
    <xf numFmtId="10" fontId="11" fillId="208" borderId="0" xfId="2" applyNumberFormat="1" applyFill="1"/>
    <xf numFmtId="0" fontId="11" fillId="0" borderId="0" xfId="2" applyAlignment="1">
      <alignment vertical="center"/>
    </xf>
    <xf numFmtId="0" fontId="22" fillId="0" borderId="0" xfId="2" applyFont="1" applyAlignment="1" applyProtection="1">
      <alignment horizontal="left"/>
      <protection locked="0"/>
    </xf>
    <xf numFmtId="0" fontId="17" fillId="0" borderId="0" xfId="2" applyFont="1" applyAlignment="1" applyProtection="1">
      <alignment horizontal="left"/>
      <protection locked="0"/>
    </xf>
    <xf numFmtId="0" fontId="43" fillId="0" borderId="0" xfId="2" applyFont="1"/>
    <xf numFmtId="0" fontId="17" fillId="0" borderId="0" xfId="2" applyFont="1" applyAlignment="1" applyProtection="1">
      <alignment horizontal="right"/>
      <protection locked="0"/>
    </xf>
    <xf numFmtId="0" fontId="22" fillId="0" borderId="17" xfId="2" applyFont="1" applyBorder="1" applyAlignment="1">
      <alignment horizontal="left"/>
    </xf>
    <xf numFmtId="0" fontId="23" fillId="0" borderId="16" xfId="2" applyFont="1" applyBorder="1" applyAlignment="1">
      <alignment horizontal="left"/>
    </xf>
    <xf numFmtId="0" fontId="20" fillId="0" borderId="0" xfId="2" applyFont="1" applyAlignment="1">
      <alignment horizontal="left"/>
    </xf>
    <xf numFmtId="0" fontId="11" fillId="0" borderId="0" xfId="2" applyAlignment="1" applyProtection="1">
      <alignment horizontal="left"/>
      <protection locked="0"/>
    </xf>
    <xf numFmtId="0" fontId="11" fillId="0" borderId="0" xfId="2" applyAlignment="1">
      <alignment horizontal="left"/>
    </xf>
    <xf numFmtId="0" fontId="20" fillId="0" borderId="21" xfId="2" applyFont="1" applyBorder="1" applyAlignment="1">
      <alignment vertical="center"/>
    </xf>
    <xf numFmtId="0" fontId="20" fillId="0" borderId="0" xfId="2" applyFont="1" applyAlignment="1" applyProtection="1">
      <alignment horizontal="right"/>
      <protection locked="0"/>
    </xf>
    <xf numFmtId="0" fontId="11" fillId="0" borderId="0" xfId="2" applyAlignment="1" applyProtection="1">
      <alignment horizontal="right"/>
      <protection locked="0"/>
    </xf>
    <xf numFmtId="0" fontId="23" fillId="0" borderId="15" xfId="2" applyFont="1" applyBorder="1" applyAlignment="1">
      <alignment horizontal="right"/>
    </xf>
    <xf numFmtId="0" fontId="22" fillId="0" borderId="12" xfId="2" applyFont="1" applyBorder="1" applyAlignment="1" applyProtection="1">
      <alignment horizontal="left"/>
      <protection locked="0"/>
    </xf>
    <xf numFmtId="0" fontId="17" fillId="0" borderId="14" xfId="2" applyFont="1" applyBorder="1" applyAlignment="1" applyProtection="1">
      <alignment horizontal="left"/>
      <protection locked="0"/>
    </xf>
    <xf numFmtId="0" fontId="20" fillId="0" borderId="17" xfId="2" applyFont="1" applyBorder="1" applyAlignment="1">
      <alignment horizontal="left"/>
    </xf>
    <xf numFmtId="0" fontId="23" fillId="0" borderId="17" xfId="2" applyFont="1" applyBorder="1" applyAlignment="1">
      <alignment horizontal="left"/>
    </xf>
    <xf numFmtId="0" fontId="11" fillId="0" borderId="16" xfId="2" applyBorder="1" applyAlignment="1">
      <alignment horizontal="left"/>
    </xf>
    <xf numFmtId="0" fontId="20" fillId="0" borderId="4" xfId="2" applyFont="1" applyBorder="1" applyAlignment="1">
      <alignment horizontal="left"/>
    </xf>
    <xf numFmtId="0" fontId="20" fillId="0" borderId="15" xfId="2" applyFont="1" applyBorder="1" applyAlignment="1">
      <alignment horizontal="right"/>
    </xf>
    <xf numFmtId="0" fontId="23" fillId="0" borderId="17" xfId="2" applyFont="1" applyBorder="1" applyAlignment="1">
      <alignment horizontal="right"/>
    </xf>
    <xf numFmtId="0" fontId="20" fillId="0" borderId="17" xfId="2" applyFont="1" applyBorder="1" applyAlignment="1">
      <alignment horizontal="right"/>
    </xf>
    <xf numFmtId="0" fontId="17" fillId="0" borderId="13" xfId="2" applyFont="1" applyBorder="1" applyAlignment="1" applyProtection="1">
      <alignment horizontal="right"/>
      <protection locked="0"/>
    </xf>
    <xf numFmtId="0" fontId="22" fillId="0" borderId="0" xfId="2" applyFont="1" applyAlignment="1">
      <alignment horizontal="left"/>
    </xf>
    <xf numFmtId="0" fontId="23" fillId="0" borderId="0" xfId="2" applyFont="1" applyAlignment="1">
      <alignment horizontal="left"/>
    </xf>
    <xf numFmtId="0" fontId="11" fillId="0" borderId="19" xfId="2" applyBorder="1" applyAlignment="1">
      <alignment horizontal="left"/>
    </xf>
    <xf numFmtId="0" fontId="11" fillId="0" borderId="12" xfId="2" applyBorder="1" applyAlignment="1" applyProtection="1">
      <alignment horizontal="left"/>
      <protection locked="0"/>
    </xf>
    <xf numFmtId="0" fontId="20" fillId="0" borderId="12" xfId="2" applyFont="1" applyBorder="1" applyAlignment="1" applyProtection="1">
      <alignment horizontal="right"/>
      <protection locked="0"/>
    </xf>
    <xf numFmtId="0" fontId="20" fillId="0" borderId="18" xfId="2" applyFont="1" applyBorder="1" applyAlignment="1">
      <alignment horizontal="right"/>
    </xf>
    <xf numFmtId="0" fontId="23" fillId="0" borderId="0" xfId="2" applyFont="1" applyAlignment="1">
      <alignment horizontal="right"/>
    </xf>
    <xf numFmtId="0" fontId="11" fillId="0" borderId="0" xfId="2" applyAlignment="1">
      <alignment horizontal="right"/>
    </xf>
    <xf numFmtId="0" fontId="17" fillId="0" borderId="12" xfId="2" applyFont="1" applyBorder="1" applyAlignment="1" applyProtection="1">
      <alignment horizontal="left"/>
      <protection locked="0"/>
    </xf>
    <xf numFmtId="0" fontId="11" fillId="0" borderId="17" xfId="2" applyBorder="1" applyAlignment="1">
      <alignment horizontal="left"/>
    </xf>
    <xf numFmtId="0" fontId="17" fillId="0" borderId="12" xfId="2" applyFont="1" applyBorder="1" applyAlignment="1" applyProtection="1">
      <alignment horizontal="right"/>
      <protection locked="0"/>
    </xf>
    <xf numFmtId="0" fontId="20" fillId="0" borderId="12" xfId="2" applyFont="1" applyBorder="1" applyAlignment="1">
      <alignment horizontal="left"/>
    </xf>
    <xf numFmtId="0" fontId="11" fillId="0" borderId="14" xfId="2" applyBorder="1" applyAlignment="1" applyProtection="1">
      <alignment horizontal="left"/>
      <protection locked="0"/>
    </xf>
    <xf numFmtId="0" fontId="11" fillId="0" borderId="18" xfId="2" applyBorder="1"/>
    <xf numFmtId="0" fontId="20" fillId="0" borderId="13" xfId="2" applyFont="1" applyBorder="1" applyAlignment="1" applyProtection="1">
      <alignment horizontal="right"/>
      <protection locked="0"/>
    </xf>
    <xf numFmtId="0" fontId="11" fillId="0" borderId="12" xfId="2" applyBorder="1" applyAlignment="1" applyProtection="1">
      <alignment horizontal="right"/>
      <protection locked="0"/>
    </xf>
    <xf numFmtId="0" fontId="20" fillId="0" borderId="12" xfId="2" applyFont="1" applyBorder="1" applyAlignment="1">
      <alignment horizontal="right"/>
    </xf>
    <xf numFmtId="0" fontId="20" fillId="0" borderId="12" xfId="2" applyFont="1" applyBorder="1" applyAlignment="1" applyProtection="1">
      <alignment horizontal="left"/>
      <protection locked="0"/>
    </xf>
    <xf numFmtId="0" fontId="20" fillId="0" borderId="0" xfId="2" applyFont="1" applyAlignment="1" applyProtection="1">
      <alignment horizontal="left"/>
      <protection locked="0"/>
    </xf>
    <xf numFmtId="0" fontId="20" fillId="0" borderId="16" xfId="2" applyFont="1" applyBorder="1" applyAlignment="1">
      <alignment horizontal="left"/>
    </xf>
    <xf numFmtId="0" fontId="11" fillId="0" borderId="19" xfId="2" applyBorder="1"/>
    <xf numFmtId="0" fontId="23" fillId="0" borderId="0" xfId="2" applyFont="1"/>
    <xf numFmtId="0" fontId="20" fillId="0" borderId="19" xfId="2" applyFont="1" applyBorder="1" applyAlignment="1">
      <alignment horizontal="left"/>
    </xf>
    <xf numFmtId="0" fontId="26" fillId="0" borderId="0" xfId="2" applyFont="1" applyAlignment="1">
      <alignment horizontal="left"/>
    </xf>
    <xf numFmtId="0" fontId="20" fillId="0" borderId="14" xfId="2" applyFont="1" applyBorder="1" applyAlignment="1">
      <alignment horizontal="right"/>
    </xf>
    <xf numFmtId="0" fontId="11" fillId="0" borderId="15" xfId="2" applyBorder="1"/>
    <xf numFmtId="0" fontId="11" fillId="0" borderId="12" xfId="2" applyBorder="1" applyAlignment="1">
      <alignment horizontal="left"/>
    </xf>
    <xf numFmtId="0" fontId="20" fillId="0" borderId="14" xfId="2" applyFont="1" applyBorder="1" applyAlignment="1" applyProtection="1">
      <alignment horizontal="left"/>
      <protection locked="0"/>
    </xf>
    <xf numFmtId="0" fontId="23" fillId="0" borderId="0" xfId="2" applyFont="1" applyAlignment="1">
      <alignment vertical="center"/>
    </xf>
    <xf numFmtId="0" fontId="32" fillId="0" borderId="0" xfId="2" applyFont="1" applyAlignment="1">
      <alignment vertical="center"/>
    </xf>
    <xf numFmtId="0" fontId="32" fillId="0" borderId="0" xfId="2" applyFont="1" applyAlignment="1">
      <alignment horizontal="right"/>
    </xf>
    <xf numFmtId="0" fontId="20" fillId="0" borderId="14" xfId="2" applyFont="1" applyBorder="1" applyAlignment="1">
      <alignment horizontal="left"/>
    </xf>
    <xf numFmtId="0" fontId="20" fillId="0" borderId="13" xfId="2" applyFont="1" applyBorder="1" applyAlignment="1">
      <alignment horizontal="right"/>
    </xf>
    <xf numFmtId="0" fontId="20" fillId="0" borderId="41" xfId="2" applyFont="1" applyBorder="1" applyAlignment="1" applyProtection="1">
      <alignment horizontal="left"/>
      <protection locked="0"/>
    </xf>
    <xf numFmtId="0" fontId="20" fillId="0" borderId="42" xfId="2" applyFont="1" applyBorder="1" applyAlignment="1" applyProtection="1">
      <alignment horizontal="left"/>
      <protection locked="0"/>
    </xf>
    <xf numFmtId="0" fontId="25" fillId="0" borderId="2" xfId="2" applyFont="1" applyBorder="1" applyAlignment="1" applyProtection="1">
      <alignment vertical="center"/>
      <protection locked="0"/>
    </xf>
    <xf numFmtId="0" fontId="25" fillId="0" borderId="2" xfId="2" applyFont="1" applyBorder="1" applyAlignment="1">
      <alignment vertical="center"/>
    </xf>
    <xf numFmtId="0" fontId="20" fillId="0" borderId="2" xfId="2" applyFont="1" applyBorder="1" applyAlignment="1">
      <alignment vertical="center"/>
    </xf>
    <xf numFmtId="0" fontId="20" fillId="0" borderId="2" xfId="2" applyFont="1" applyBorder="1" applyAlignment="1" applyProtection="1">
      <alignment horizontal="left"/>
      <protection locked="0"/>
    </xf>
    <xf numFmtId="0" fontId="11" fillId="0" borderId="11" xfId="2" applyBorder="1"/>
    <xf numFmtId="0" fontId="11" fillId="0" borderId="17" xfId="2" applyBorder="1"/>
    <xf numFmtId="0" fontId="11" fillId="0" borderId="16" xfId="2" applyBorder="1"/>
    <xf numFmtId="0" fontId="25" fillId="0" borderId="0" xfId="2" applyFont="1" applyAlignment="1">
      <alignment vertical="center"/>
    </xf>
    <xf numFmtId="0" fontId="11" fillId="0" borderId="24" xfId="2" applyBorder="1"/>
    <xf numFmtId="0" fontId="20" fillId="0" borderId="26" xfId="2" applyFont="1" applyBorder="1" applyAlignment="1" applyProtection="1">
      <alignment horizontal="left"/>
      <protection locked="0"/>
    </xf>
    <xf numFmtId="0" fontId="25" fillId="0" borderId="14" xfId="2" applyFont="1" applyBorder="1" applyAlignment="1" applyProtection="1">
      <alignment vertical="center"/>
      <protection locked="0"/>
    </xf>
    <xf numFmtId="0" fontId="20" fillId="0" borderId="13" xfId="2" applyFont="1" applyBorder="1" applyAlignment="1" applyProtection="1">
      <alignment horizontal="left"/>
      <protection locked="0"/>
    </xf>
    <xf numFmtId="0" fontId="20" fillId="0" borderId="24" xfId="2" applyFont="1" applyBorder="1" applyAlignment="1">
      <alignment horizontal="right"/>
    </xf>
    <xf numFmtId="0" fontId="25" fillId="0" borderId="0" xfId="2" applyFont="1" applyAlignment="1" applyProtection="1">
      <alignment vertical="center"/>
      <protection locked="0"/>
    </xf>
    <xf numFmtId="0" fontId="20" fillId="0" borderId="5" xfId="2" applyFont="1" applyBorder="1" applyAlignment="1">
      <alignment vertical="center"/>
    </xf>
    <xf numFmtId="0" fontId="21" fillId="0" borderId="0" xfId="2" applyFont="1" applyAlignment="1">
      <alignment vertical="top"/>
    </xf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0" fillId="218" borderId="0" xfId="0" applyFill="1"/>
    <xf numFmtId="0" fontId="10" fillId="218" borderId="21" xfId="0" applyFont="1" applyFill="1" applyBorder="1" applyAlignment="1">
      <alignment horizontal="center"/>
    </xf>
    <xf numFmtId="0" fontId="10" fillId="218" borderId="22" xfId="0" applyFont="1" applyFill="1" applyBorder="1" applyAlignment="1">
      <alignment horizontal="center"/>
    </xf>
    <xf numFmtId="0" fontId="10" fillId="218" borderId="23" xfId="0" applyFont="1" applyFill="1" applyBorder="1" applyAlignment="1">
      <alignment horizontal="center"/>
    </xf>
    <xf numFmtId="0" fontId="10" fillId="220" borderId="21" xfId="0" applyFont="1" applyFill="1" applyBorder="1" applyAlignment="1">
      <alignment horizontal="center"/>
    </xf>
    <xf numFmtId="0" fontId="10" fillId="220" borderId="22" xfId="0" applyFont="1" applyFill="1" applyBorder="1" applyAlignment="1">
      <alignment horizontal="center"/>
    </xf>
    <xf numFmtId="0" fontId="10" fillId="220" borderId="23" xfId="0" applyFont="1" applyFill="1" applyBorder="1" applyAlignment="1">
      <alignment horizontal="center"/>
    </xf>
    <xf numFmtId="0" fontId="38" fillId="217" borderId="0" xfId="2" applyFont="1" applyFill="1" applyAlignment="1">
      <alignment horizontal="center" vertical="center"/>
    </xf>
    <xf numFmtId="0" fontId="37" fillId="216" borderId="0" xfId="2" applyFont="1" applyFill="1" applyAlignment="1" applyProtection="1">
      <alignment horizontal="center"/>
      <protection locked="0"/>
    </xf>
    <xf numFmtId="49" fontId="37" fillId="216" borderId="0" xfId="2" applyNumberFormat="1" applyFont="1" applyFill="1" applyAlignment="1" applyProtection="1">
      <alignment horizontal="center"/>
      <protection locked="0"/>
    </xf>
    <xf numFmtId="0" fontId="29" fillId="0" borderId="0" xfId="2" applyFont="1" applyAlignment="1">
      <alignment horizontal="center"/>
    </xf>
    <xf numFmtId="0" fontId="20" fillId="0" borderId="21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23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/>
    </xf>
    <xf numFmtId="0" fontId="20" fillId="0" borderId="5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33" fillId="0" borderId="0" xfId="2" applyFont="1" applyAlignment="1">
      <alignment horizontal="center"/>
    </xf>
    <xf numFmtId="0" fontId="20" fillId="0" borderId="15" xfId="2" applyFont="1" applyBorder="1" applyAlignment="1" applyProtection="1">
      <alignment horizontal="center" vertical="center"/>
      <protection locked="0"/>
    </xf>
    <xf numFmtId="0" fontId="20" fillId="0" borderId="0" xfId="2" applyFont="1" applyAlignment="1" applyProtection="1">
      <alignment horizontal="center" vertical="center"/>
      <protection locked="0"/>
    </xf>
    <xf numFmtId="0" fontId="20" fillId="0" borderId="17" xfId="2" applyFont="1" applyBorder="1" applyAlignment="1" applyProtection="1">
      <alignment horizontal="center" vertical="center"/>
      <protection locked="0"/>
    </xf>
    <xf numFmtId="0" fontId="20" fillId="0" borderId="16" xfId="2" applyFont="1" applyBorder="1" applyAlignment="1" applyProtection="1">
      <alignment horizontal="center" vertical="center"/>
      <protection locked="0"/>
    </xf>
    <xf numFmtId="0" fontId="20" fillId="0" borderId="13" xfId="2" applyFont="1" applyBorder="1" applyAlignment="1" applyProtection="1">
      <alignment horizontal="center" vertical="center"/>
      <protection locked="0"/>
    </xf>
    <xf numFmtId="0" fontId="20" fillId="0" borderId="12" xfId="2" applyFont="1" applyBorder="1" applyAlignment="1" applyProtection="1">
      <alignment horizontal="center" vertical="center"/>
      <protection locked="0"/>
    </xf>
    <xf numFmtId="0" fontId="20" fillId="0" borderId="14" xfId="2" applyFont="1" applyBorder="1" applyAlignment="1" applyProtection="1">
      <alignment horizontal="center" vertical="center"/>
      <protection locked="0"/>
    </xf>
    <xf numFmtId="0" fontId="20" fillId="0" borderId="15" xfId="2" applyFont="1" applyBorder="1" applyAlignment="1">
      <alignment horizontal="center"/>
    </xf>
    <xf numFmtId="0" fontId="20" fillId="0" borderId="17" xfId="2" applyFont="1" applyBorder="1" applyAlignment="1">
      <alignment horizontal="center"/>
    </xf>
    <xf numFmtId="0" fontId="20" fillId="0" borderId="16" xfId="2" applyFont="1" applyBorder="1" applyAlignment="1">
      <alignment horizontal="center"/>
    </xf>
    <xf numFmtId="0" fontId="20" fillId="0" borderId="13" xfId="2" applyFont="1" applyBorder="1" applyAlignment="1">
      <alignment horizontal="center"/>
    </xf>
    <xf numFmtId="0" fontId="20" fillId="0" borderId="12" xfId="2" applyFont="1" applyBorder="1" applyAlignment="1">
      <alignment horizontal="center"/>
    </xf>
    <xf numFmtId="0" fontId="20" fillId="0" borderId="14" xfId="2" applyFont="1" applyBorder="1" applyAlignment="1">
      <alignment horizontal="center"/>
    </xf>
    <xf numFmtId="0" fontId="31" fillId="0" borderId="17" xfId="2" applyFont="1" applyBorder="1" applyAlignment="1">
      <alignment horizontal="center"/>
    </xf>
    <xf numFmtId="0" fontId="31" fillId="0" borderId="0" xfId="2" applyFont="1" applyAlignment="1">
      <alignment horizontal="center"/>
    </xf>
    <xf numFmtId="0" fontId="20" fillId="0" borderId="0" xfId="2" applyFont="1" applyAlignment="1">
      <alignment horizontal="center" vertical="center"/>
    </xf>
    <xf numFmtId="0" fontId="30" fillId="0" borderId="15" xfId="2" applyFont="1" applyBorder="1" applyAlignment="1">
      <alignment horizontal="center" vertical="center"/>
    </xf>
    <xf numFmtId="0" fontId="30" fillId="0" borderId="17" xfId="2" applyFont="1" applyBorder="1" applyAlignment="1">
      <alignment horizontal="center" vertical="center"/>
    </xf>
    <xf numFmtId="0" fontId="30" fillId="0" borderId="16" xfId="2" applyFont="1" applyBorder="1" applyAlignment="1">
      <alignment horizontal="center" vertical="center"/>
    </xf>
    <xf numFmtId="0" fontId="30" fillId="0" borderId="18" xfId="2" applyFont="1" applyBorder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0" fillId="0" borderId="19" xfId="2" applyFont="1" applyBorder="1" applyAlignment="1">
      <alignment horizontal="center" vertical="center"/>
    </xf>
    <xf numFmtId="0" fontId="30" fillId="0" borderId="13" xfId="2" applyFont="1" applyBorder="1" applyAlignment="1">
      <alignment horizontal="center" vertical="center"/>
    </xf>
    <xf numFmtId="0" fontId="30" fillId="0" borderId="12" xfId="2" applyFont="1" applyBorder="1" applyAlignment="1">
      <alignment horizontal="center" vertical="center"/>
    </xf>
    <xf numFmtId="0" fontId="30" fillId="0" borderId="14" xfId="2" applyFont="1" applyBorder="1" applyAlignment="1">
      <alignment horizontal="center" vertical="center"/>
    </xf>
    <xf numFmtId="0" fontId="19" fillId="0" borderId="0" xfId="2" applyFont="1" applyAlignment="1">
      <alignment horizontal="center"/>
    </xf>
    <xf numFmtId="0" fontId="28" fillId="0" borderId="0" xfId="2" applyFont="1" applyAlignment="1">
      <alignment horizontal="center"/>
    </xf>
    <xf numFmtId="0" fontId="27" fillId="0" borderId="0" xfId="2" applyFont="1" applyAlignment="1">
      <alignment horizontal="center"/>
    </xf>
    <xf numFmtId="0" fontId="20" fillId="0" borderId="42" xfId="2" applyFont="1" applyBorder="1" applyAlignment="1" applyProtection="1">
      <alignment horizontal="right"/>
      <protection locked="0"/>
    </xf>
    <xf numFmtId="0" fontId="20" fillId="0" borderId="43" xfId="2" applyFont="1" applyBorder="1" applyAlignment="1" applyProtection="1">
      <alignment horizontal="right"/>
      <protection locked="0"/>
    </xf>
    <xf numFmtId="0" fontId="20" fillId="0" borderId="12" xfId="2" applyFont="1" applyBorder="1" applyAlignment="1" applyProtection="1">
      <alignment horizontal="right"/>
      <protection locked="0"/>
    </xf>
    <xf numFmtId="0" fontId="20" fillId="0" borderId="44" xfId="2" applyFont="1" applyBorder="1" applyAlignment="1" applyProtection="1">
      <alignment horizontal="right"/>
      <protection locked="0"/>
    </xf>
    <xf numFmtId="0" fontId="24" fillId="0" borderId="25" xfId="2" applyFont="1" applyBorder="1" applyAlignment="1" applyProtection="1">
      <alignment horizontal="center"/>
      <protection locked="0"/>
    </xf>
    <xf numFmtId="0" fontId="24" fillId="0" borderId="17" xfId="2" applyFont="1" applyBorder="1" applyAlignment="1" applyProtection="1">
      <alignment horizontal="center"/>
      <protection locked="0"/>
    </xf>
    <xf numFmtId="0" fontId="24" fillId="0" borderId="45" xfId="2" applyFont="1" applyBorder="1" applyAlignment="1" applyProtection="1">
      <alignment horizontal="center"/>
      <protection locked="0"/>
    </xf>
    <xf numFmtId="0" fontId="20" fillId="0" borderId="26" xfId="2" applyFont="1" applyBorder="1" applyAlignment="1" applyProtection="1">
      <alignment horizontal="left"/>
      <protection locked="0"/>
    </xf>
    <xf numFmtId="0" fontId="20" fillId="0" borderId="12" xfId="2" applyFont="1" applyBorder="1" applyAlignment="1" applyProtection="1">
      <alignment horizontal="left"/>
      <protection locked="0"/>
    </xf>
    <xf numFmtId="0" fontId="24" fillId="0" borderId="46" xfId="2" applyFont="1" applyBorder="1" applyAlignment="1" applyProtection="1">
      <alignment horizontal="center"/>
      <protection locked="0"/>
    </xf>
    <xf numFmtId="0" fontId="24" fillId="0" borderId="40" xfId="2" applyFont="1" applyBorder="1" applyAlignment="1" applyProtection="1">
      <alignment horizontal="center"/>
      <protection locked="0"/>
    </xf>
    <xf numFmtId="0" fontId="24" fillId="0" borderId="47" xfId="2" applyFont="1" applyBorder="1" applyAlignment="1" applyProtection="1">
      <alignment horizontal="center"/>
      <protection locked="0"/>
    </xf>
    <xf numFmtId="0" fontId="8" fillId="0" borderId="10" xfId="1" applyBorder="1" applyAlignment="1">
      <alignment horizontal="left" vertical="center"/>
    </xf>
    <xf numFmtId="0" fontId="8" fillId="0" borderId="7" xfId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4D11337B-D296-498C-AC15-1D22537DBFEA}"/>
  </cellStyles>
  <dxfs count="1">
    <dxf>
      <font>
        <b/>
        <i val="0"/>
        <color rgb="FF00B05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21FF46"/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McNeese+St.&amp;year=2024" TargetMode="External"/><Relationship Id="rId671" Type="http://schemas.openxmlformats.org/officeDocument/2006/relationships/hyperlink" Target="https://barttorvik.com/team.php?team=Tarleton+St.&amp;year=2024" TargetMode="External"/><Relationship Id="rId769" Type="http://schemas.openxmlformats.org/officeDocument/2006/relationships/hyperlink" Target="https://barttorvik.com/team.php?team=Louisville&amp;year=2024" TargetMode="External"/><Relationship Id="rId21" Type="http://schemas.openxmlformats.org/officeDocument/2006/relationships/hyperlink" Target="https://barttorvik.com/team.php?team=Saint+Mary%27s&amp;year=2024" TargetMode="External"/><Relationship Id="rId324" Type="http://schemas.openxmlformats.org/officeDocument/2006/relationships/hyperlink" Target="https://barttorvik.com/team.php?team=UMBC&amp;year=2024" TargetMode="External"/><Relationship Id="rId531" Type="http://schemas.openxmlformats.org/officeDocument/2006/relationships/hyperlink" Target="https://barttorvik.com/team.php?team=Northwestern&amp;year=2024" TargetMode="External"/><Relationship Id="rId629" Type="http://schemas.openxmlformats.org/officeDocument/2006/relationships/hyperlink" Target="https://barttorvik.com/team.php?team=California&amp;year=2024" TargetMode="External"/><Relationship Id="rId170" Type="http://schemas.openxmlformats.org/officeDocument/2006/relationships/hyperlink" Target="https://barttorvik.com/team.php?team=Hofstra&amp;year=2024" TargetMode="External"/><Relationship Id="rId836" Type="http://schemas.openxmlformats.org/officeDocument/2006/relationships/hyperlink" Target="https://barttorvik.com/team.php?team=DePaul&amp;year=2024" TargetMode="External"/><Relationship Id="rId268" Type="http://schemas.openxmlformats.org/officeDocument/2006/relationships/hyperlink" Target="https://barttorvik.com/team.php?team=Stony+Brook&amp;year=2024" TargetMode="External"/><Relationship Id="rId475" Type="http://schemas.openxmlformats.org/officeDocument/2006/relationships/hyperlink" Target="https://barttorvik.com/team.php?team=Baylor&amp;year=2024" TargetMode="External"/><Relationship Id="rId682" Type="http://schemas.openxmlformats.org/officeDocument/2006/relationships/hyperlink" Target="https://barttorvik.com/team.php?team=Northern+Kentucky&amp;year=2024" TargetMode="External"/><Relationship Id="rId32" Type="http://schemas.openxmlformats.org/officeDocument/2006/relationships/hyperlink" Target="https://barttorvik.com/team.php?team=Tennessee&amp;year=2024" TargetMode="External"/><Relationship Id="rId128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335" Type="http://schemas.openxmlformats.org/officeDocument/2006/relationships/hyperlink" Target="https://barttorvik.com/team.php?team=Oral+Roberts&amp;year=2024" TargetMode="External"/><Relationship Id="rId542" Type="http://schemas.openxmlformats.org/officeDocument/2006/relationships/hyperlink" Target="https://barttorvik.com/team.php?team=Florida+Atlantic&amp;year=2024" TargetMode="External"/><Relationship Id="rId181" Type="http://schemas.openxmlformats.org/officeDocument/2006/relationships/hyperlink" Target="https://barttorvik.com/team.php?team=Delaware&amp;year=2024" TargetMode="External"/><Relationship Id="rId402" Type="http://schemas.openxmlformats.org/officeDocument/2006/relationships/hyperlink" Target="https://barttorvik.com/team.php?team=Southern+Indiana&amp;year=2024" TargetMode="External"/><Relationship Id="rId847" Type="http://schemas.openxmlformats.org/officeDocument/2006/relationships/hyperlink" Target="https://barttorvik.com/team.php?team=Sacramento+St.&amp;year=2024" TargetMode="External"/><Relationship Id="rId279" Type="http://schemas.openxmlformats.org/officeDocument/2006/relationships/hyperlink" Target="https://barttorvik.com/team.php?team=Pepperdine&amp;year=2024" TargetMode="External"/><Relationship Id="rId486" Type="http://schemas.openxmlformats.org/officeDocument/2006/relationships/hyperlink" Target="https://barttorvik.com/team.php?team=Texas&amp;year=2024" TargetMode="External"/><Relationship Id="rId693" Type="http://schemas.openxmlformats.org/officeDocument/2006/relationships/hyperlink" Target="https://barttorvik.com/team.php?team=La+Salle&amp;year=2024" TargetMode="External"/><Relationship Id="rId707" Type="http://schemas.openxmlformats.org/officeDocument/2006/relationships/hyperlink" Target="https://barttorvik.com/team.php?team=Longwood&amp;year=2024" TargetMode="External"/><Relationship Id="rId43" Type="http://schemas.openxmlformats.org/officeDocument/2006/relationships/hyperlink" Target="https://barttorvik.com/team.php?team=Baylor&amp;year=2024" TargetMode="External"/><Relationship Id="rId139" Type="http://schemas.openxmlformats.org/officeDocument/2006/relationships/hyperlink" Target="https://barttorvik.com/team.php?team=Georgia&amp;year=2024" TargetMode="External"/><Relationship Id="rId346" Type="http://schemas.openxmlformats.org/officeDocument/2006/relationships/hyperlink" Target="https://barttorvik.com/team.php?team=The+Citadel&amp;year=2024" TargetMode="External"/><Relationship Id="rId553" Type="http://schemas.openxmlformats.org/officeDocument/2006/relationships/hyperlink" Target="https://barttorvik.com/team.php?team=Syracuse&amp;year=2024" TargetMode="External"/><Relationship Id="rId760" Type="http://schemas.openxmlformats.org/officeDocument/2006/relationships/hyperlink" Target="https://barttorvik.com/team.php?team=Harvard&amp;year=2024" TargetMode="External"/><Relationship Id="rId192" Type="http://schemas.openxmlformats.org/officeDocument/2006/relationships/hyperlink" Target="https://barttorvik.com/team.php?team=Appalachian+St.&amp;year=2024" TargetMode="External"/><Relationship Id="rId206" Type="http://schemas.openxmlformats.org/officeDocument/2006/relationships/hyperlink" Target="https://barttorvik.com/team.php?team=Notre+Dame&amp;year=2024" TargetMode="External"/><Relationship Id="rId413" Type="http://schemas.openxmlformats.org/officeDocument/2006/relationships/hyperlink" Target="https://barttorvik.com/team.php?team=Buffalo&amp;year=2024" TargetMode="External"/><Relationship Id="rId858" Type="http://schemas.openxmlformats.org/officeDocument/2006/relationships/hyperlink" Target="https://barttorvik.com/team.php?team=Charleston+Southern&amp;year=2024" TargetMode="External"/><Relationship Id="rId497" Type="http://schemas.openxmlformats.org/officeDocument/2006/relationships/hyperlink" Target="https://barttorvik.com/team.php?team=Illinois&amp;year=2024" TargetMode="External"/><Relationship Id="rId620" Type="http://schemas.openxmlformats.org/officeDocument/2006/relationships/hyperlink" Target="https://barttorvik.com/team.php?team=Louisiana+Lafayette&amp;year=2024" TargetMode="External"/><Relationship Id="rId718" Type="http://schemas.openxmlformats.org/officeDocument/2006/relationships/hyperlink" Target="https://barttorvik.com/team.php?team=San+Jose+St.&amp;year=2024" TargetMode="External"/><Relationship Id="rId357" Type="http://schemas.openxmlformats.org/officeDocument/2006/relationships/hyperlink" Target="https://barttorvik.com/team.php?team=Ball+St.&amp;year=2024" TargetMode="External"/><Relationship Id="rId54" Type="http://schemas.openxmlformats.org/officeDocument/2006/relationships/hyperlink" Target="https://barttorvik.com/team.php?team=San+Diego+St.&amp;year=2024" TargetMode="External"/><Relationship Id="rId217" Type="http://schemas.openxmlformats.org/officeDocument/2006/relationships/hyperlink" Target="https://barttorvik.com/team.php?team=Illinois+Chicago&amp;year=2024" TargetMode="External"/><Relationship Id="rId564" Type="http://schemas.openxmlformats.org/officeDocument/2006/relationships/hyperlink" Target="https://barttorvik.com/team.php?team=Minnesota&amp;year=2024" TargetMode="External"/><Relationship Id="rId771" Type="http://schemas.openxmlformats.org/officeDocument/2006/relationships/hyperlink" Target="https://barttorvik.com/team.php?team=Howard&amp;year=2024" TargetMode="External"/><Relationship Id="rId869" Type="http://schemas.openxmlformats.org/officeDocument/2006/relationships/hyperlink" Target="https://barttorvik.com/team.php?team=Florida+A%26M&amp;year=2024" TargetMode="External"/><Relationship Id="rId424" Type="http://schemas.openxmlformats.org/officeDocument/2006/relationships/hyperlink" Target="https://barttorvik.com/team.php?team=Hampton&amp;year=2024" TargetMode="External"/><Relationship Id="rId631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729" Type="http://schemas.openxmlformats.org/officeDocument/2006/relationships/hyperlink" Target="https://barttorvik.com/team.php?team=Illinois+Chicago&amp;year=2024" TargetMode="External"/><Relationship Id="rId270" Type="http://schemas.openxmlformats.org/officeDocument/2006/relationships/hyperlink" Target="https://barttorvik.com/team.php?team=Saint+Peter%27s&amp;year=2024" TargetMode="External"/><Relationship Id="rId65" Type="http://schemas.openxmlformats.org/officeDocument/2006/relationships/hyperlink" Target="https://barttorvik.com/team.php?team=TCU&amp;year=2024" TargetMode="External"/><Relationship Id="rId130" Type="http://schemas.openxmlformats.org/officeDocument/2006/relationships/hyperlink" Target="https://barttorvik.com/team.php?team=Florida+St.&amp;year=2024" TargetMode="External"/><Relationship Id="rId368" Type="http://schemas.openxmlformats.org/officeDocument/2006/relationships/hyperlink" Target="https://barttorvik.com/team.php?team=Boston+University&amp;year=2024" TargetMode="External"/><Relationship Id="rId575" Type="http://schemas.openxmlformats.org/officeDocument/2006/relationships/hyperlink" Target="https://barttorvik.com/team.php?team=Georgia&amp;year=2024" TargetMode="External"/><Relationship Id="rId782" Type="http://schemas.openxmlformats.org/officeDocument/2006/relationships/hyperlink" Target="https://barttorvik.com/team.php?team=Denver&amp;year=2024" TargetMode="External"/><Relationship Id="rId228" Type="http://schemas.openxmlformats.org/officeDocument/2006/relationships/hyperlink" Target="https://barttorvik.com/team.php?team=UC+Santa+Barbara&amp;year=2024" TargetMode="External"/><Relationship Id="rId435" Type="http://schemas.openxmlformats.org/officeDocument/2006/relationships/hyperlink" Target="https://barttorvik.com/team.php?team=Holy+Cross&amp;year=2024" TargetMode="External"/><Relationship Id="rId642" Type="http://schemas.openxmlformats.org/officeDocument/2006/relationships/hyperlink" Target="https://barttorvik.com/team.php?team=Georgia+Tech&amp;year=2024" TargetMode="External"/><Relationship Id="rId281" Type="http://schemas.openxmlformats.org/officeDocument/2006/relationships/hyperlink" Target="https://barttorvik.com/team.php?team=Fairfield&amp;year=2024" TargetMode="External"/><Relationship Id="rId502" Type="http://schemas.openxmlformats.org/officeDocument/2006/relationships/hyperlink" Target="https://barttorvik.com/team.php?team=Villanova&amp;year=2024" TargetMode="External"/><Relationship Id="rId76" Type="http://schemas.openxmlformats.org/officeDocument/2006/relationships/hyperlink" Target="https://barttorvik.com/team.php?team=Cincinnati&amp;year=2024" TargetMode="External"/><Relationship Id="rId141" Type="http://schemas.openxmlformats.org/officeDocument/2006/relationships/hyperlink" Target="https://barttorvik.com/team.php?team=UAB&amp;year=2024" TargetMode="External"/><Relationship Id="rId379" Type="http://schemas.openxmlformats.org/officeDocument/2006/relationships/hyperlink" Target="https://barttorvik.com/team.php?team=Sacred+Heart&amp;year=2024" TargetMode="External"/><Relationship Id="rId586" Type="http://schemas.openxmlformats.org/officeDocument/2006/relationships/hyperlink" Target="https://barttorvik.com/team.php?team=Indiana&amp;year=2024" TargetMode="External"/><Relationship Id="rId793" Type="http://schemas.openxmlformats.org/officeDocument/2006/relationships/hyperlink" Target="https://barttorvik.com/team.php?team=Utah+Tech&amp;year=2024" TargetMode="External"/><Relationship Id="rId807" Type="http://schemas.openxmlformats.org/officeDocument/2006/relationships/hyperlink" Target="https://barttorvik.com/team.php?team=Delaware+St.&amp;year=2024" TargetMode="External"/><Relationship Id="rId7" Type="http://schemas.openxmlformats.org/officeDocument/2006/relationships/hyperlink" Target="https://barttorvik.com/team.php?team=Auburn&amp;year=2024" TargetMode="External"/><Relationship Id="rId239" Type="http://schemas.openxmlformats.org/officeDocument/2006/relationships/hyperlink" Target="https://barttorvik.com/team.php?team=Hawaii&amp;year=2024" TargetMode="External"/><Relationship Id="rId446" Type="http://schemas.openxmlformats.org/officeDocument/2006/relationships/hyperlink" Target="https://barttorvik.com/team.php?team=Mississippi+Valley+St.&amp;year=2024" TargetMode="External"/><Relationship Id="rId653" Type="http://schemas.openxmlformats.org/officeDocument/2006/relationships/hyperlink" Target="https://barttorvik.com/team.php?team=UNC+Asheville&amp;year=2024" TargetMode="External"/><Relationship Id="rId292" Type="http://schemas.openxmlformats.org/officeDocument/2006/relationships/hyperlink" Target="https://barttorvik.com/team.php?team=San+Jose+St.&amp;year=2024" TargetMode="External"/><Relationship Id="rId306" Type="http://schemas.openxmlformats.org/officeDocument/2006/relationships/hyperlink" Target="https://barttorvik.com/team.php?team=Rhode+Island&amp;year=2024" TargetMode="External"/><Relationship Id="rId860" Type="http://schemas.openxmlformats.org/officeDocument/2006/relationships/hyperlink" Target="https://barttorvik.com/team.php?team=Lehigh&amp;year=2024" TargetMode="External"/><Relationship Id="rId87" Type="http://schemas.openxmlformats.org/officeDocument/2006/relationships/hyperlink" Target="https://barttorvik.com/team.php?team=Colorado&amp;year=2024" TargetMode="External"/><Relationship Id="rId513" Type="http://schemas.openxmlformats.org/officeDocument/2006/relationships/hyperlink" Target="https://barttorvik.com/team.php?team=Boise+St.&amp;year=2024" TargetMode="External"/><Relationship Id="rId597" Type="http://schemas.openxmlformats.org/officeDocument/2006/relationships/hyperlink" Target="https://barttorvik.com/team.php?team=LSU&amp;year=2024" TargetMode="External"/><Relationship Id="rId720" Type="http://schemas.openxmlformats.org/officeDocument/2006/relationships/hyperlink" Target="https://barttorvik.com/team.php?team=Southern+Miss&amp;year=2024" TargetMode="External"/><Relationship Id="rId818" Type="http://schemas.openxmlformats.org/officeDocument/2006/relationships/hyperlink" Target="https://barttorvik.com/team.php?team=Cal+St.+Northridge&amp;year=2024" TargetMode="External"/><Relationship Id="rId152" Type="http://schemas.openxmlformats.org/officeDocument/2006/relationships/hyperlink" Target="https://barttorvik.com/team.php?team=Syracuse&amp;year=2024" TargetMode="External"/><Relationship Id="rId194" Type="http://schemas.openxmlformats.org/officeDocument/2006/relationships/hyperlink" Target="https://barttorvik.com/team.php?team=Akron&amp;year=2024" TargetMode="External"/><Relationship Id="rId208" Type="http://schemas.openxmlformats.org/officeDocument/2006/relationships/hyperlink" Target="https://barttorvik.com/team.php?team=Charlotte&amp;year=2024" TargetMode="External"/><Relationship Id="rId415" Type="http://schemas.openxmlformats.org/officeDocument/2006/relationships/hyperlink" Target="https://barttorvik.com/team.php?team=Middle+Tennessee&amp;year=2024" TargetMode="External"/><Relationship Id="rId457" Type="http://schemas.openxmlformats.org/officeDocument/2006/relationships/hyperlink" Target="https://barttorvik.com/team.php?team=Arizona&amp;year=2024" TargetMode="External"/><Relationship Id="rId622" Type="http://schemas.openxmlformats.org/officeDocument/2006/relationships/hyperlink" Target="https://barttorvik.com/team.php?team=Liberty&amp;year=2024" TargetMode="External"/><Relationship Id="rId261" Type="http://schemas.openxmlformats.org/officeDocument/2006/relationships/hyperlink" Target="https://barttorvik.com/team.php?team=Illinois+St.&amp;year=2024" TargetMode="External"/><Relationship Id="rId499" Type="http://schemas.openxmlformats.org/officeDocument/2006/relationships/hyperlink" Target="https://barttorvik.com/team.php?team=San+Diego+St.&amp;year=2024" TargetMode="External"/><Relationship Id="rId664" Type="http://schemas.openxmlformats.org/officeDocument/2006/relationships/hyperlink" Target="https://barttorvik.com/team.php?team=UNC+Greensboro&amp;year=2024" TargetMode="External"/><Relationship Id="rId871" Type="http://schemas.openxmlformats.org/officeDocument/2006/relationships/hyperlink" Target="https://barttorvik.com/team.php?team=Incarnate+Word&amp;year=2024" TargetMode="External"/><Relationship Id="rId14" Type="http://schemas.openxmlformats.org/officeDocument/2006/relationships/hyperlink" Target="https://barttorvik.com/team.php?team=Arizona&amp;year=2024" TargetMode="External"/><Relationship Id="rId56" Type="http://schemas.openxmlformats.org/officeDocument/2006/relationships/hyperlink" Target="https://barttorvik.com/team.php?team=South+Carolina&amp;year=2024" TargetMode="External"/><Relationship Id="rId317" Type="http://schemas.openxmlformats.org/officeDocument/2006/relationships/hyperlink" Target="https://barttorvik.com/team.php?team=Rider&amp;year=2024" TargetMode="External"/><Relationship Id="rId359" Type="http://schemas.openxmlformats.org/officeDocument/2006/relationships/hyperlink" Target="https://barttorvik.com/team.php?team=Texas+Southern&amp;year=2024" TargetMode="External"/><Relationship Id="rId524" Type="http://schemas.openxmlformats.org/officeDocument/2006/relationships/hyperlink" Target="https://barttorvik.com/team.php?team=Kentucky&amp;year=2024" TargetMode="External"/><Relationship Id="rId566" Type="http://schemas.openxmlformats.org/officeDocument/2006/relationships/hyperlink" Target="https://barttorvik.com/team.php?team=Loyola+Chicago&amp;year=2024" TargetMode="External"/><Relationship Id="rId731" Type="http://schemas.openxmlformats.org/officeDocument/2006/relationships/hyperlink" Target="https://barttorvik.com/team.php?team=Stetson&amp;year=2024" TargetMode="External"/><Relationship Id="rId773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98" Type="http://schemas.openxmlformats.org/officeDocument/2006/relationships/hyperlink" Target="https://barttorvik.com/team.php?team=Oklahoma&amp;year=2024" TargetMode="External"/><Relationship Id="rId121" Type="http://schemas.openxmlformats.org/officeDocument/2006/relationships/hyperlink" Target="https://barttorvik.com/team.php?team=Mississippi&amp;year=2024" TargetMode="External"/><Relationship Id="rId163" Type="http://schemas.openxmlformats.org/officeDocument/2006/relationships/hyperlink" Target="https://barttorvik.com/team.php?team=Oakland&amp;year=2024" TargetMode="External"/><Relationship Id="rId219" Type="http://schemas.openxmlformats.org/officeDocument/2006/relationships/hyperlink" Target="https://barttorvik.com/team.php?team=St.+Thomas&amp;year=2024" TargetMode="External"/><Relationship Id="rId370" Type="http://schemas.openxmlformats.org/officeDocument/2006/relationships/hyperlink" Target="https://barttorvik.com/team.php?team=Portland+St.&amp;year=2024" TargetMode="External"/><Relationship Id="rId426" Type="http://schemas.openxmlformats.org/officeDocument/2006/relationships/hyperlink" Target="https://barttorvik.com/team.php?team=Cal+Poly&amp;year=2024" TargetMode="External"/><Relationship Id="rId633" Type="http://schemas.openxmlformats.org/officeDocument/2006/relationships/hyperlink" Target="https://barttorvik.com/team.php?team=Sam+Houston+St.&amp;year=2024" TargetMode="External"/><Relationship Id="rId829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230" Type="http://schemas.openxmlformats.org/officeDocument/2006/relationships/hyperlink" Target="https://barttorvik.com/team.php?team=Temple&amp;year=2024" TargetMode="External"/><Relationship Id="rId468" Type="http://schemas.openxmlformats.org/officeDocument/2006/relationships/hyperlink" Target="https://barttorvik.com/team.php?team=BYU&amp;year=2024" TargetMode="External"/><Relationship Id="rId675" Type="http://schemas.openxmlformats.org/officeDocument/2006/relationships/hyperlink" Target="https://barttorvik.com/team.php?team=UTEP&amp;year=2024" TargetMode="External"/><Relationship Id="rId840" Type="http://schemas.openxmlformats.org/officeDocument/2006/relationships/hyperlink" Target="https://barttorvik.com/team.php?team=Robert+Morris&amp;year=2024" TargetMode="External"/><Relationship Id="rId882" Type="http://schemas.openxmlformats.org/officeDocument/2006/relationships/hyperlink" Target="https://barttorvik.com/team.php?team=Southeast+Missouri+St.&amp;year=2024" TargetMode="External"/><Relationship Id="rId25" Type="http://schemas.openxmlformats.org/officeDocument/2006/relationships/hyperlink" Target="https://barttorvik.com/team.php?team=Creighton&amp;year=2024" TargetMode="External"/><Relationship Id="rId67" Type="http://schemas.openxmlformats.org/officeDocument/2006/relationships/hyperlink" Target="https://barttorvik.com/team.php?team=Nebraska&amp;year=2024" TargetMode="External"/><Relationship Id="rId272" Type="http://schemas.openxmlformats.org/officeDocument/2006/relationships/hyperlink" Target="https://barttorvik.com/team.php?team=North+Dakota&amp;year=2024" TargetMode="External"/><Relationship Id="rId328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535" Type="http://schemas.openxmlformats.org/officeDocument/2006/relationships/hyperlink" Target="https://barttorvik.com/team.php?team=Dayton&amp;year=2024" TargetMode="External"/><Relationship Id="rId577" Type="http://schemas.openxmlformats.org/officeDocument/2006/relationships/hyperlink" Target="https://barttorvik.com/team.php?team=Richmond&amp;year=2024" TargetMode="External"/><Relationship Id="rId700" Type="http://schemas.openxmlformats.org/officeDocument/2006/relationships/hyperlink" Target="https://barttorvik.com/team.php?team=Winthrop&amp;year=2024" TargetMode="External"/><Relationship Id="rId742" Type="http://schemas.openxmlformats.org/officeDocument/2006/relationships/hyperlink" Target="https://barttorvik.com/team.php?team=Abilene+Christian&amp;year=2024" TargetMode="External"/><Relationship Id="rId132" Type="http://schemas.openxmlformats.org/officeDocument/2006/relationships/hyperlink" Target="https://barttorvik.com/team.php?team=UC+Irvine&amp;year=2024" TargetMode="External"/><Relationship Id="rId174" Type="http://schemas.openxmlformats.org/officeDocument/2006/relationships/hyperlink" Target="https://barttorvik.com/team.php?team=California&amp;year=2024" TargetMode="External"/><Relationship Id="rId381" Type="http://schemas.openxmlformats.org/officeDocument/2006/relationships/hyperlink" Target="https://barttorvik.com/team.php?team=Alcorn+St.&amp;year=2024" TargetMode="External"/><Relationship Id="rId602" Type="http://schemas.openxmlformats.org/officeDocument/2006/relationships/hyperlink" Target="https://barttorvik.com/team.php?team=Southern+Illinois&amp;year=2024" TargetMode="External"/><Relationship Id="rId784" Type="http://schemas.openxmlformats.org/officeDocument/2006/relationships/hyperlink" Target="https://barttorvik.com/team.php?team=San+Diego&amp;year=2024" TargetMode="External"/><Relationship Id="rId241" Type="http://schemas.openxmlformats.org/officeDocument/2006/relationships/hyperlink" Target="https://barttorvik.com/team.php?team=Brown&amp;year=2024" TargetMode="External"/><Relationship Id="rId437" Type="http://schemas.openxmlformats.org/officeDocument/2006/relationships/hyperlink" Target="https://barttorvik.com/team.php?team=LIU+Brooklyn&amp;year=2024" TargetMode="External"/><Relationship Id="rId479" Type="http://schemas.openxmlformats.org/officeDocument/2006/relationships/hyperlink" Target="https://barttorvik.com/team.php?team=Virginia&amp;year=2024" TargetMode="External"/><Relationship Id="rId644" Type="http://schemas.openxmlformats.org/officeDocument/2006/relationships/hyperlink" Target="https://barttorvik.com/team.php?team=UCLA&amp;year=2024" TargetMode="External"/><Relationship Id="rId686" Type="http://schemas.openxmlformats.org/officeDocument/2006/relationships/hyperlink" Target="https://barttorvik.com/team.php?team=Toledo&amp;year=2024" TargetMode="External"/><Relationship Id="rId851" Type="http://schemas.openxmlformats.org/officeDocument/2006/relationships/hyperlink" Target="https://barttorvik.com/team.php?team=Bellarmine&amp;year=2024" TargetMode="External"/><Relationship Id="rId893" Type="http://schemas.openxmlformats.org/officeDocument/2006/relationships/hyperlink" Target="https://barttorvik.com/team.php?team=Mississippi+Valley+St.&amp;year=2024" TargetMode="External"/><Relationship Id="rId36" Type="http://schemas.openxmlformats.org/officeDocument/2006/relationships/hyperlink" Target="https://barttorvik.com/team.php?team=St.+John%27s&amp;year=2024" TargetMode="External"/><Relationship Id="rId283" Type="http://schemas.openxmlformats.org/officeDocument/2006/relationships/hyperlink" Target="https://barttorvik.com/team.php?team=Mercer&amp;year=2024" TargetMode="External"/><Relationship Id="rId339" Type="http://schemas.openxmlformats.org/officeDocument/2006/relationships/hyperlink" Target="https://barttorvik.com/team.php?team=Marshall&amp;year=2024" TargetMode="External"/><Relationship Id="rId490" Type="http://schemas.openxmlformats.org/officeDocument/2006/relationships/hyperlink" Target="https://barttorvik.com/team.php?team=Duke&amp;year=2024" TargetMode="External"/><Relationship Id="rId504" Type="http://schemas.openxmlformats.org/officeDocument/2006/relationships/hyperlink" Target="https://barttorvik.com/team.php?team=New+Mexico&amp;year=2024" TargetMode="External"/><Relationship Id="rId546" Type="http://schemas.openxmlformats.org/officeDocument/2006/relationships/hyperlink" Target="https://barttorvik.com/team.php?team=Iowa&amp;year=2024" TargetMode="External"/><Relationship Id="rId711" Type="http://schemas.openxmlformats.org/officeDocument/2006/relationships/hyperlink" Target="https://barttorvik.com/team.php?team=Cleveland+St.&amp;year=2024" TargetMode="External"/><Relationship Id="rId753" Type="http://schemas.openxmlformats.org/officeDocument/2006/relationships/hyperlink" Target="https://barttorvik.com/team.php?team=Queens&amp;year=2024" TargetMode="External"/><Relationship Id="rId78" Type="http://schemas.openxmlformats.org/officeDocument/2006/relationships/hyperlink" Target="https://barttorvik.com/team.php?team=Iowa&amp;year=2024" TargetMode="External"/><Relationship Id="rId101" Type="http://schemas.openxmlformats.org/officeDocument/2006/relationships/hyperlink" Target="https://barttorvik.com/team.php?team=Utah+St.&amp;year=2024" TargetMode="External"/><Relationship Id="rId143" Type="http://schemas.openxmlformats.org/officeDocument/2006/relationships/hyperlink" Target="https://barttorvik.com/team.php?team=College+of+Charleston&amp;year=2024" TargetMode="External"/><Relationship Id="rId185" Type="http://schemas.openxmlformats.org/officeDocument/2006/relationships/hyperlink" Target="https://barttorvik.com/team.php?team=Virginia&amp;year=2024" TargetMode="External"/><Relationship Id="rId350" Type="http://schemas.openxmlformats.org/officeDocument/2006/relationships/hyperlink" Target="https://barttorvik.com/team.php?team=South+Alabama&amp;year=2024" TargetMode="External"/><Relationship Id="rId406" Type="http://schemas.openxmlformats.org/officeDocument/2006/relationships/hyperlink" Target="https://barttorvik.com/team.php?team=Western+Michigan&amp;year=2024" TargetMode="External"/><Relationship Id="rId588" Type="http://schemas.openxmlformats.org/officeDocument/2006/relationships/hyperlink" Target="https://barttorvik.com/team.php?team=Florida+St.&amp;year=2024" TargetMode="External"/><Relationship Id="rId795" Type="http://schemas.openxmlformats.org/officeDocument/2006/relationships/hyperlink" Target="https://barttorvik.com/team.php?team=Tennessee+Martin&amp;year=2024" TargetMode="External"/><Relationship Id="rId809" Type="http://schemas.openxmlformats.org/officeDocument/2006/relationships/hyperlink" Target="https://barttorvik.com/team.php?team=Southern+Utah&amp;year=2024" TargetMode="External"/><Relationship Id="rId9" Type="http://schemas.openxmlformats.org/officeDocument/2006/relationships/hyperlink" Target="https://barttorvik.com/team.php?team=Illinois&amp;year=2024" TargetMode="External"/><Relationship Id="rId210" Type="http://schemas.openxmlformats.org/officeDocument/2006/relationships/hyperlink" Target="https://barttorvik.com/team.php?team=Rice&amp;year=2024" TargetMode="External"/><Relationship Id="rId392" Type="http://schemas.openxmlformats.org/officeDocument/2006/relationships/hyperlink" Target="https://barttorvik.com/team.php?team=FIU&amp;year=2024" TargetMode="External"/><Relationship Id="rId448" Type="http://schemas.openxmlformats.org/officeDocument/2006/relationships/hyperlink" Target="https://barttorvik.com/team.php?team=Houston&amp;year=2024" TargetMode="External"/><Relationship Id="rId613" Type="http://schemas.openxmlformats.org/officeDocument/2006/relationships/hyperlink" Target="https://barttorvik.com/team.php?team=Duquesne&amp;year=2024" TargetMode="External"/><Relationship Id="rId655" Type="http://schemas.openxmlformats.org/officeDocument/2006/relationships/hyperlink" Target="https://barttorvik.com/team.php?team=South+Dakota+St.&amp;year=2024" TargetMode="External"/><Relationship Id="rId697" Type="http://schemas.openxmlformats.org/officeDocument/2006/relationships/hyperlink" Target="https://barttorvik.com/team.php?team=Oakland&amp;year=2024" TargetMode="External"/><Relationship Id="rId820" Type="http://schemas.openxmlformats.org/officeDocument/2006/relationships/hyperlink" Target="https://barttorvik.com/team.php?team=William+%26+Mary&amp;year=2024" TargetMode="External"/><Relationship Id="rId862" Type="http://schemas.openxmlformats.org/officeDocument/2006/relationships/hyperlink" Target="https://barttorvik.com/team.php?team=American&amp;year=2024" TargetMode="External"/><Relationship Id="rId252" Type="http://schemas.openxmlformats.org/officeDocument/2006/relationships/hyperlink" Target="https://barttorvik.com/team.php?team=Radford&amp;year=2024" TargetMode="External"/><Relationship Id="rId294" Type="http://schemas.openxmlformats.org/officeDocument/2006/relationships/hyperlink" Target="https://barttorvik.com/team.php?team=Utah+Valley&amp;year=2024" TargetMode="External"/><Relationship Id="rId308" Type="http://schemas.openxmlformats.org/officeDocument/2006/relationships/hyperlink" Target="https://barttorvik.com/team.php?team=Fresno+St.&amp;year=2024" TargetMode="External"/><Relationship Id="rId515" Type="http://schemas.openxmlformats.org/officeDocument/2006/relationships/hyperlink" Target="https://barttorvik.com/team.php?team=Nevada&amp;year=2024" TargetMode="External"/><Relationship Id="rId722" Type="http://schemas.openxmlformats.org/officeDocument/2006/relationships/hyperlink" Target="https://barttorvik.com/team.php?team=Georgetown&amp;year=2024" TargetMode="External"/><Relationship Id="rId47" Type="http://schemas.openxmlformats.org/officeDocument/2006/relationships/hyperlink" Target="https://barttorvik.com/team.php?team=BYU&amp;year=2024" TargetMode="External"/><Relationship Id="rId89" Type="http://schemas.openxmlformats.org/officeDocument/2006/relationships/hyperlink" Target="https://barttorvik.com/team.php?team=Florida+Atlantic&amp;year=2024" TargetMode="External"/><Relationship Id="rId112" Type="http://schemas.openxmlformats.org/officeDocument/2006/relationships/hyperlink" Target="https://barttorvik.com/team.php?team=James+Madison&amp;year=2024" TargetMode="External"/><Relationship Id="rId154" Type="http://schemas.openxmlformats.org/officeDocument/2006/relationships/hyperlink" Target="https://barttorvik.com/team.php?team=Massachusetts&amp;year=2024" TargetMode="External"/><Relationship Id="rId361" Type="http://schemas.openxmlformats.org/officeDocument/2006/relationships/hyperlink" Target="https://barttorvik.com/team.php?team=Southern+Miss&amp;year=2024" TargetMode="External"/><Relationship Id="rId557" Type="http://schemas.openxmlformats.org/officeDocument/2006/relationships/hyperlink" Target="https://barttorvik.com/team.php?team=SMU&amp;year=2024" TargetMode="External"/><Relationship Id="rId599" Type="http://schemas.openxmlformats.org/officeDocument/2006/relationships/hyperlink" Target="https://barttorvik.com/team.php?team=Saint+Joseph%27s&amp;year=2024" TargetMode="External"/><Relationship Id="rId764" Type="http://schemas.openxmlformats.org/officeDocument/2006/relationships/hyperlink" Target="https://barttorvik.com/team.php?team=Canisius&amp;year=2024" TargetMode="External"/><Relationship Id="rId196" Type="http://schemas.openxmlformats.org/officeDocument/2006/relationships/hyperlink" Target="https://barttorvik.com/team.php?team=South+Dakota+St.&amp;year=2024" TargetMode="External"/><Relationship Id="rId417" Type="http://schemas.openxmlformats.org/officeDocument/2006/relationships/hyperlink" Target="https://barttorvik.com/team.php?team=NJIT&amp;year=2024" TargetMode="External"/><Relationship Id="rId459" Type="http://schemas.openxmlformats.org/officeDocument/2006/relationships/hyperlink" Target="https://barttorvik.com/team.php?team=Tennessee&amp;year=2024" TargetMode="External"/><Relationship Id="rId624" Type="http://schemas.openxmlformats.org/officeDocument/2006/relationships/hyperlink" Target="https://barttorvik.com/team.php?team=Western+Carolina&amp;year=2024" TargetMode="External"/><Relationship Id="rId666" Type="http://schemas.openxmlformats.org/officeDocument/2006/relationships/hyperlink" Target="https://barttorvik.com/team.php?team=Little+Rock&amp;year=2024" TargetMode="External"/><Relationship Id="rId831" Type="http://schemas.openxmlformats.org/officeDocument/2006/relationships/hyperlink" Target="https://barttorvik.com/team.php?team=Valparaiso&amp;year=2024" TargetMode="External"/><Relationship Id="rId873" Type="http://schemas.openxmlformats.org/officeDocument/2006/relationships/hyperlink" Target="https://barttorvik.com/team.php?team=Manhattan&amp;year=2024" TargetMode="External"/><Relationship Id="rId16" Type="http://schemas.openxmlformats.org/officeDocument/2006/relationships/hyperlink" Target="https://barttorvik.com/team.php?team=Duke&amp;year=2024" TargetMode="External"/><Relationship Id="rId221" Type="http://schemas.openxmlformats.org/officeDocument/2006/relationships/hyperlink" Target="https://barttorvik.com/team.php?team=Arkansas+St.&amp;year=2024" TargetMode="External"/><Relationship Id="rId263" Type="http://schemas.openxmlformats.org/officeDocument/2006/relationships/hyperlink" Target="https://barttorvik.com/team.php?team=Montana+St.&amp;year=2024" TargetMode="External"/><Relationship Id="rId319" Type="http://schemas.openxmlformats.org/officeDocument/2006/relationships/hyperlink" Target="https://barttorvik.com/team.php?team=North+Alabama&amp;year=2024" TargetMode="External"/><Relationship Id="rId470" Type="http://schemas.openxmlformats.org/officeDocument/2006/relationships/hyperlink" Target="https://barttorvik.com/team.php?team=Florida&amp;year=2024" TargetMode="External"/><Relationship Id="rId526" Type="http://schemas.openxmlformats.org/officeDocument/2006/relationships/hyperlink" Target="https://barttorvik.com/team.php?team=Washington+St.&amp;year=2024" TargetMode="External"/><Relationship Id="rId58" Type="http://schemas.openxmlformats.org/officeDocument/2006/relationships/hyperlink" Target="https://barttorvik.com/team.php?team=Northwestern&amp;year=2024" TargetMode="External"/><Relationship Id="rId123" Type="http://schemas.openxmlformats.org/officeDocument/2006/relationships/hyperlink" Target="https://barttorvik.com/team.php?team=Yale&amp;year=2024" TargetMode="External"/><Relationship Id="rId330" Type="http://schemas.openxmlformats.org/officeDocument/2006/relationships/hyperlink" Target="https://barttorvik.com/team.php?team=UMKC&amp;year=2024" TargetMode="External"/><Relationship Id="rId568" Type="http://schemas.openxmlformats.org/officeDocument/2006/relationships/hyperlink" Target="https://barttorvik.com/team.php?team=Grand+Canyon&amp;year=2024" TargetMode="External"/><Relationship Id="rId733" Type="http://schemas.openxmlformats.org/officeDocument/2006/relationships/hyperlink" Target="https://barttorvik.com/team.php?team=Georgia+Southern&amp;year=2024" TargetMode="External"/><Relationship Id="rId775" Type="http://schemas.openxmlformats.org/officeDocument/2006/relationships/hyperlink" Target="https://barttorvik.com/team.php?team=Temple&amp;year=2024" TargetMode="External"/><Relationship Id="rId165" Type="http://schemas.openxmlformats.org/officeDocument/2006/relationships/hyperlink" Target="https://barttorvik.com/team.php?team=Davidson&amp;year=2024" TargetMode="External"/><Relationship Id="rId372" Type="http://schemas.openxmlformats.org/officeDocument/2006/relationships/hyperlink" Target="https://barttorvik.com/team.php?team=Central+Michigan&amp;year=2024" TargetMode="External"/><Relationship Id="rId428" Type="http://schemas.openxmlformats.org/officeDocument/2006/relationships/hyperlink" Target="https://barttorvik.com/team.php?team=Houston+Christian&amp;year=2024" TargetMode="External"/><Relationship Id="rId635" Type="http://schemas.openxmlformats.org/officeDocument/2006/relationships/hyperlink" Target="https://barttorvik.com/team.php?team=Akron&amp;year=2024" TargetMode="External"/><Relationship Id="rId677" Type="http://schemas.openxmlformats.org/officeDocument/2006/relationships/hyperlink" Target="https://barttorvik.com/team.php?team=Texas+A%26M+Corpus+Chris&amp;year=2024" TargetMode="External"/><Relationship Id="rId800" Type="http://schemas.openxmlformats.org/officeDocument/2006/relationships/hyperlink" Target="https://barttorvik.com/team.php?team=New+Hampshire&amp;year=2024" TargetMode="External"/><Relationship Id="rId842" Type="http://schemas.openxmlformats.org/officeDocument/2006/relationships/hyperlink" Target="https://barttorvik.com/team.php?team=Eastern+Michigan&amp;year=2024" TargetMode="External"/><Relationship Id="rId232" Type="http://schemas.openxmlformats.org/officeDocument/2006/relationships/hyperlink" Target="https://barttorvik.com/team.php?team=Drexel&amp;year=2024" TargetMode="External"/><Relationship Id="rId274" Type="http://schemas.openxmlformats.org/officeDocument/2006/relationships/hyperlink" Target="https://barttorvik.com/team.php?team=Monmouth&amp;year=2024" TargetMode="External"/><Relationship Id="rId481" Type="http://schemas.openxmlformats.org/officeDocument/2006/relationships/hyperlink" Target="https://barttorvik.com/team.php?team=Colorado&amp;year=2024" TargetMode="External"/><Relationship Id="rId702" Type="http://schemas.openxmlformats.org/officeDocument/2006/relationships/hyperlink" Target="https://barttorvik.com/team.php?team=Chattanooga&amp;year=2024" TargetMode="External"/><Relationship Id="rId884" Type="http://schemas.openxmlformats.org/officeDocument/2006/relationships/hyperlink" Target="https://barttorvik.com/team.php?team=VMI&amp;year=2024" TargetMode="External"/><Relationship Id="rId27" Type="http://schemas.openxmlformats.org/officeDocument/2006/relationships/hyperlink" Target="https://barttorvik.com/team.php?team=Marquette&amp;year=2024" TargetMode="External"/><Relationship Id="rId69" Type="http://schemas.openxmlformats.org/officeDocument/2006/relationships/hyperlink" Target="https://barttorvik.com/team.php?team=Villanova&amp;year=2024" TargetMode="External"/><Relationship Id="rId134" Type="http://schemas.openxmlformats.org/officeDocument/2006/relationships/hyperlink" Target="https://barttorvik.com/team.php?team=Indiana&amp;year=2024" TargetMode="External"/><Relationship Id="rId537" Type="http://schemas.openxmlformats.org/officeDocument/2006/relationships/hyperlink" Target="https://barttorvik.com/team.php?team=Drake&amp;year=2024" TargetMode="External"/><Relationship Id="rId579" Type="http://schemas.openxmlformats.org/officeDocument/2006/relationships/hyperlink" Target="https://barttorvik.com/team.php?team=Samford&amp;year=2024" TargetMode="External"/><Relationship Id="rId744" Type="http://schemas.openxmlformats.org/officeDocument/2006/relationships/hyperlink" Target="https://barttorvik.com/team.php?team=Rider&amp;year=2024" TargetMode="External"/><Relationship Id="rId786" Type="http://schemas.openxmlformats.org/officeDocument/2006/relationships/hyperlink" Target="https://barttorvik.com/team.php?team=Long+Beach+St.&amp;year=2024" TargetMode="External"/><Relationship Id="rId80" Type="http://schemas.openxmlformats.org/officeDocument/2006/relationships/hyperlink" Target="https://barttorvik.com/team.php?team=Washington+St.&amp;year=2024" TargetMode="External"/><Relationship Id="rId176" Type="http://schemas.openxmlformats.org/officeDocument/2006/relationships/hyperlink" Target="https://barttorvik.com/team.php?team=Murray+St.&amp;year=2024" TargetMode="External"/><Relationship Id="rId341" Type="http://schemas.openxmlformats.org/officeDocument/2006/relationships/hyperlink" Target="https://barttorvik.com/team.php?team=Grambling+St.&amp;year=2024" TargetMode="External"/><Relationship Id="rId383" Type="http://schemas.openxmlformats.org/officeDocument/2006/relationships/hyperlink" Target="https://barttorvik.com/team.php?team=Cal+St.+Bakersfield&amp;year=2024" TargetMode="External"/><Relationship Id="rId439" Type="http://schemas.openxmlformats.org/officeDocument/2006/relationships/hyperlink" Target="https://barttorvik.com/team.php?team=VMI&amp;year=2024" TargetMode="External"/><Relationship Id="rId590" Type="http://schemas.openxmlformats.org/officeDocument/2006/relationships/hyperlink" Target="https://barttorvik.com/team.php?team=Louisiana+Tech&amp;year=2024" TargetMode="External"/><Relationship Id="rId604" Type="http://schemas.openxmlformats.org/officeDocument/2006/relationships/hyperlink" Target="https://barttorvik.com/team.php?team=Yale&amp;year=2024" TargetMode="External"/><Relationship Id="rId646" Type="http://schemas.openxmlformats.org/officeDocument/2006/relationships/hyperlink" Target="https://barttorvik.com/team.php?team=Eastern+Washington&amp;year=2024" TargetMode="External"/><Relationship Id="rId811" Type="http://schemas.openxmlformats.org/officeDocument/2006/relationships/hyperlink" Target="https://barttorvik.com/team.php?team=Bethune+Cookman&amp;year=2024" TargetMode="External"/><Relationship Id="rId201" Type="http://schemas.openxmlformats.org/officeDocument/2006/relationships/hyperlink" Target="https://barttorvik.com/team.php?team=Southern+Illinois&amp;year=2024" TargetMode="External"/><Relationship Id="rId243" Type="http://schemas.openxmlformats.org/officeDocument/2006/relationships/hyperlink" Target="https://barttorvik.com/team.php?team=Colgate&amp;year=2024" TargetMode="External"/><Relationship Id="rId285" Type="http://schemas.openxmlformats.org/officeDocument/2006/relationships/hyperlink" Target="https://barttorvik.com/team.php?team=Oregon+St.&amp;year=2024" TargetMode="External"/><Relationship Id="rId450" Type="http://schemas.openxmlformats.org/officeDocument/2006/relationships/hyperlink" Target="https://barttorvik.com/team.php?team=Purdue&amp;year=2024" TargetMode="External"/><Relationship Id="rId506" Type="http://schemas.openxmlformats.org/officeDocument/2006/relationships/hyperlink" Target="https://barttorvik.com/team.php?team=Gonzaga&amp;year=2024" TargetMode="External"/><Relationship Id="rId688" Type="http://schemas.openxmlformats.org/officeDocument/2006/relationships/hyperlink" Target="https://barttorvik.com/team.php?team=Monmouth&amp;year=2024" TargetMode="External"/><Relationship Id="rId853" Type="http://schemas.openxmlformats.org/officeDocument/2006/relationships/hyperlink" Target="https://barttorvik.com/team.php?team=Grambling+St.&amp;year=2024" TargetMode="External"/><Relationship Id="rId38" Type="http://schemas.openxmlformats.org/officeDocument/2006/relationships/hyperlink" Target="https://barttorvik.com/team.php?team=Wisconsin&amp;year=2024" TargetMode="External"/><Relationship Id="rId103" Type="http://schemas.openxmlformats.org/officeDocument/2006/relationships/hyperlink" Target="https://barttorvik.com/team.php?team=UCLA&amp;year=2024" TargetMode="External"/><Relationship Id="rId310" Type="http://schemas.openxmlformats.org/officeDocument/2006/relationships/hyperlink" Target="https://barttorvik.com/team.php?team=DePaul&amp;year=2024" TargetMode="External"/><Relationship Id="rId492" Type="http://schemas.openxmlformats.org/officeDocument/2006/relationships/hyperlink" Target="https://barttorvik.com/team.php?team=Nebraska&amp;year=2024" TargetMode="External"/><Relationship Id="rId548" Type="http://schemas.openxmlformats.org/officeDocument/2006/relationships/hyperlink" Target="https://barttorvik.com/team.php?team=Butler&amp;year=2024" TargetMode="External"/><Relationship Id="rId713" Type="http://schemas.openxmlformats.org/officeDocument/2006/relationships/hyperlink" Target="https://barttorvik.com/team.php?team=Kent+St.&amp;year=2024" TargetMode="External"/><Relationship Id="rId755" Type="http://schemas.openxmlformats.org/officeDocument/2006/relationships/hyperlink" Target="https://barttorvik.com/team.php?team=Bowling+Green&amp;year=2024" TargetMode="External"/><Relationship Id="rId797" Type="http://schemas.openxmlformats.org/officeDocument/2006/relationships/hyperlink" Target="https://barttorvik.com/team.php?team=The+Citadel&amp;year=2024" TargetMode="External"/><Relationship Id="rId91" Type="http://schemas.openxmlformats.org/officeDocument/2006/relationships/hyperlink" Target="https://barttorvik.com/team.php?team=Boise+St.&amp;year=2024" TargetMode="External"/><Relationship Id="rId145" Type="http://schemas.openxmlformats.org/officeDocument/2006/relationships/hyperlink" Target="https://barttorvik.com/team.php?team=St.+Bonaventure&amp;year=2024" TargetMode="External"/><Relationship Id="rId187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352" Type="http://schemas.openxmlformats.org/officeDocument/2006/relationships/hyperlink" Target="https://barttorvik.com/team.php?team=Valparaiso&amp;year=2024" TargetMode="External"/><Relationship Id="rId394" Type="http://schemas.openxmlformats.org/officeDocument/2006/relationships/hyperlink" Target="https://barttorvik.com/team.php?team=Northwestern+St.&amp;year=2024" TargetMode="External"/><Relationship Id="rId408" Type="http://schemas.openxmlformats.org/officeDocument/2006/relationships/hyperlink" Target="https://barttorvik.com/team.php?team=Manhattan&amp;year=2024" TargetMode="External"/><Relationship Id="rId615" Type="http://schemas.openxmlformats.org/officeDocument/2006/relationships/hyperlink" Target="https://barttorvik.com/team.php?team=Vermont&amp;year=2024" TargetMode="External"/><Relationship Id="rId822" Type="http://schemas.openxmlformats.org/officeDocument/2006/relationships/hyperlink" Target="https://barttorvik.com/team.php?team=Western+Michigan&amp;year=2024" TargetMode="External"/><Relationship Id="rId212" Type="http://schemas.openxmlformats.org/officeDocument/2006/relationships/hyperlink" Target="https://barttorvik.com/team.php?team=Louisville&amp;year=2024" TargetMode="External"/><Relationship Id="rId254" Type="http://schemas.openxmlformats.org/officeDocument/2006/relationships/hyperlink" Target="https://barttorvik.com/team.php?team=UTEP&amp;year=2024" TargetMode="External"/><Relationship Id="rId657" Type="http://schemas.openxmlformats.org/officeDocument/2006/relationships/hyperlink" Target="https://barttorvik.com/team.php?team=Western+Kentucky&amp;year=2024" TargetMode="External"/><Relationship Id="rId699" Type="http://schemas.openxmlformats.org/officeDocument/2006/relationships/hyperlink" Target="https://barttorvik.com/team.php?team=New+Mexico+St.&amp;year=2024" TargetMode="External"/><Relationship Id="rId864" Type="http://schemas.openxmlformats.org/officeDocument/2006/relationships/hyperlink" Target="https://barttorvik.com/team.php?team=Maryland+Eastern+Shore&amp;year=2024" TargetMode="External"/><Relationship Id="rId49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114" Type="http://schemas.openxmlformats.org/officeDocument/2006/relationships/hyperlink" Target="https://barttorvik.com/team.php?team=Xavier&amp;year=2024" TargetMode="External"/><Relationship Id="rId296" Type="http://schemas.openxmlformats.org/officeDocument/2006/relationships/hyperlink" Target="https://barttorvik.com/team.php?team=Northeastern&amp;year=2024" TargetMode="External"/><Relationship Id="rId461" Type="http://schemas.openxmlformats.org/officeDocument/2006/relationships/hyperlink" Target="https://barttorvik.com/team.php?team=Auburn&amp;year=2024" TargetMode="External"/><Relationship Id="rId517" Type="http://schemas.openxmlformats.org/officeDocument/2006/relationships/hyperlink" Target="https://barttorvik.com/team.php?team=TCU&amp;year=2024" TargetMode="External"/><Relationship Id="rId559" Type="http://schemas.openxmlformats.org/officeDocument/2006/relationships/hyperlink" Target="https://barttorvik.com/team.php?team=South+Carolina&amp;year=2024" TargetMode="External"/><Relationship Id="rId724" Type="http://schemas.openxmlformats.org/officeDocument/2006/relationships/hyperlink" Target="https://barttorvik.com/team.php?team=Marist&amp;year=2024" TargetMode="External"/><Relationship Id="rId766" Type="http://schemas.openxmlformats.org/officeDocument/2006/relationships/hyperlink" Target="https://barttorvik.com/team.php?team=Ball+St.&amp;year=2024" TargetMode="External"/><Relationship Id="rId60" Type="http://schemas.openxmlformats.org/officeDocument/2006/relationships/hyperlink" Target="https://barttorvik.com/team.php?team=Clemson&amp;year=2024" TargetMode="External"/><Relationship Id="rId156" Type="http://schemas.openxmlformats.org/officeDocument/2006/relationships/hyperlink" Target="https://barttorvik.com/team.php?team=Penn+St.&amp;year=2024" TargetMode="External"/><Relationship Id="rId198" Type="http://schemas.openxmlformats.org/officeDocument/2006/relationships/hyperlink" Target="https://barttorvik.com/team.php?team=Morehead+St.&amp;year=2024" TargetMode="External"/><Relationship Id="rId321" Type="http://schemas.openxmlformats.org/officeDocument/2006/relationships/hyperlink" Target="https://barttorvik.com/team.php?team=Canisius&amp;year=2024" TargetMode="External"/><Relationship Id="rId363" Type="http://schemas.openxmlformats.org/officeDocument/2006/relationships/hyperlink" Target="https://barttorvik.com/team.php?team=Tennessee+St.&amp;year=2024" TargetMode="External"/><Relationship Id="rId419" Type="http://schemas.openxmlformats.org/officeDocument/2006/relationships/hyperlink" Target="https://barttorvik.com/team.php?team=Fairleigh+Dickinson&amp;year=2024" TargetMode="External"/><Relationship Id="rId570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626" Type="http://schemas.openxmlformats.org/officeDocument/2006/relationships/hyperlink" Target="https://barttorvik.com/team.php?team=Tulane&amp;year=2024" TargetMode="External"/><Relationship Id="rId223" Type="http://schemas.openxmlformats.org/officeDocument/2006/relationships/hyperlink" Target="https://barttorvik.com/team.php?team=Sam+Houston+St.&amp;year=2024" TargetMode="External"/><Relationship Id="rId430" Type="http://schemas.openxmlformats.org/officeDocument/2006/relationships/hyperlink" Target="https://barttorvik.com/team.php?team=Florida+A%26M&amp;year=2024" TargetMode="External"/><Relationship Id="rId668" Type="http://schemas.openxmlformats.org/officeDocument/2006/relationships/hyperlink" Target="https://barttorvik.com/team.php?team=Ohio&amp;year=2024" TargetMode="External"/><Relationship Id="rId833" Type="http://schemas.openxmlformats.org/officeDocument/2006/relationships/hyperlink" Target="https://barttorvik.com/team.php?team=Navy&amp;year=2024" TargetMode="External"/><Relationship Id="rId875" Type="http://schemas.openxmlformats.org/officeDocument/2006/relationships/hyperlink" Target="https://barttorvik.com/team.php?team=New+Orleans&amp;year=2024" TargetMode="External"/><Relationship Id="rId18" Type="http://schemas.openxmlformats.org/officeDocument/2006/relationships/hyperlink" Target="https://barttorvik.com/team.php?team=North+Carolina&amp;year=2024" TargetMode="External"/><Relationship Id="rId265" Type="http://schemas.openxmlformats.org/officeDocument/2006/relationships/hyperlink" Target="https://barttorvik.com/team.php?team=Furman&amp;year=2024" TargetMode="External"/><Relationship Id="rId472" Type="http://schemas.openxmlformats.org/officeDocument/2006/relationships/hyperlink" Target="https://barttorvik.com/team.php?team=Creighton&amp;year=2024" TargetMode="External"/><Relationship Id="rId528" Type="http://schemas.openxmlformats.org/officeDocument/2006/relationships/hyperlink" Target="https://barttorvik.com/team.php?team=Colorado+St.&amp;year=2024" TargetMode="External"/><Relationship Id="rId735" Type="http://schemas.openxmlformats.org/officeDocument/2006/relationships/hyperlink" Target="https://barttorvik.com/team.php?team=Wofford&amp;year=2024" TargetMode="External"/><Relationship Id="rId125" Type="http://schemas.openxmlformats.org/officeDocument/2006/relationships/hyperlink" Target="https://barttorvik.com/team.php?team=Grand+Canyon&amp;year=2024" TargetMode="External"/><Relationship Id="rId167" Type="http://schemas.openxmlformats.org/officeDocument/2006/relationships/hyperlink" Target="https://barttorvik.com/team.php?team=Wright+St.&amp;year=2024" TargetMode="External"/><Relationship Id="rId332" Type="http://schemas.openxmlformats.org/officeDocument/2006/relationships/hyperlink" Target="https://barttorvik.com/team.php?team=Idaho+St.&amp;year=2024" TargetMode="External"/><Relationship Id="rId374" Type="http://schemas.openxmlformats.org/officeDocument/2006/relationships/hyperlink" Target="https://barttorvik.com/team.php?team=Elon&amp;year=2024" TargetMode="External"/><Relationship Id="rId581" Type="http://schemas.openxmlformats.org/officeDocument/2006/relationships/hyperlink" Target="https://barttorvik.com/team.php?team=Massachusetts&amp;year=2024" TargetMode="External"/><Relationship Id="rId777" Type="http://schemas.openxmlformats.org/officeDocument/2006/relationships/hyperlink" Target="https://barttorvik.com/team.php?team=Gardner+Webb&amp;year=2024" TargetMode="External"/><Relationship Id="rId71" Type="http://schemas.openxmlformats.org/officeDocument/2006/relationships/hyperlink" Target="https://barttorvik.com/team.php?team=Florida&amp;year=2024" TargetMode="External"/><Relationship Id="rId234" Type="http://schemas.openxmlformats.org/officeDocument/2006/relationships/hyperlink" Target="https://barttorvik.com/team.php?team=Louisiana+Lafayette&amp;year=2024" TargetMode="External"/><Relationship Id="rId637" Type="http://schemas.openxmlformats.org/officeDocument/2006/relationships/hyperlink" Target="https://barttorvik.com/team.php?team=Towson&amp;year=2024" TargetMode="External"/><Relationship Id="rId679" Type="http://schemas.openxmlformats.org/officeDocument/2006/relationships/hyperlink" Target="https://barttorvik.com/team.php?team=Colgate&amp;year=2024" TargetMode="External"/><Relationship Id="rId802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844" Type="http://schemas.openxmlformats.org/officeDocument/2006/relationships/hyperlink" Target="https://barttorvik.com/team.php?team=Idaho&amp;year=2024" TargetMode="External"/><Relationship Id="rId886" Type="http://schemas.openxmlformats.org/officeDocument/2006/relationships/hyperlink" Target="https://barttorvik.com/team.php?team=Houston+Christian&amp;year=2024" TargetMode="External"/><Relationship Id="rId2" Type="http://schemas.openxmlformats.org/officeDocument/2006/relationships/hyperlink" Target="https://barttorvik.com/team.php?team=Connecticut&amp;year=2024" TargetMode="External"/><Relationship Id="rId29" Type="http://schemas.openxmlformats.org/officeDocument/2006/relationships/hyperlink" Target="https://barttorvik.com/team.php?team=Pittsburgh&amp;year=2024" TargetMode="External"/><Relationship Id="rId276" Type="http://schemas.openxmlformats.org/officeDocument/2006/relationships/hyperlink" Target="https://barttorvik.com/team.php?team=Texas+A%26M+Corpus+Chris&amp;year=2024" TargetMode="External"/><Relationship Id="rId441" Type="http://schemas.openxmlformats.org/officeDocument/2006/relationships/hyperlink" Target="https://barttorvik.com/team.php?team=IUPUI&amp;year=2024" TargetMode="External"/><Relationship Id="rId483" Type="http://schemas.openxmlformats.org/officeDocument/2006/relationships/hyperlink" Target="https://barttorvik.com/team.php?team=Michigan+St.&amp;year=2024" TargetMode="External"/><Relationship Id="rId539" Type="http://schemas.openxmlformats.org/officeDocument/2006/relationships/hyperlink" Target="https://barttorvik.com/team.php?team=Utah+St.&amp;year=2024" TargetMode="External"/><Relationship Id="rId690" Type="http://schemas.openxmlformats.org/officeDocument/2006/relationships/hyperlink" Target="https://barttorvik.com/team.php?team=East+Carolina&amp;year=2024" TargetMode="External"/><Relationship Id="rId704" Type="http://schemas.openxmlformats.org/officeDocument/2006/relationships/hyperlink" Target="https://barttorvik.com/team.php?team=East+Tennessee+St.&amp;year=2024" TargetMode="External"/><Relationship Id="rId746" Type="http://schemas.openxmlformats.org/officeDocument/2006/relationships/hyperlink" Target="https://barttorvik.com/team.php?team=Portland&amp;year=2024" TargetMode="External"/><Relationship Id="rId40" Type="http://schemas.openxmlformats.org/officeDocument/2006/relationships/hyperlink" Target="https://barttorvik.com/team.php?team=Michigan+St.&amp;year=2024" TargetMode="External"/><Relationship Id="rId136" Type="http://schemas.openxmlformats.org/officeDocument/2006/relationships/hyperlink" Target="https://barttorvik.com/team.php?team=Memphis&amp;year=2024" TargetMode="External"/><Relationship Id="rId178" Type="http://schemas.openxmlformats.org/officeDocument/2006/relationships/hyperlink" Target="https://barttorvik.com/team.php?team=Rutgers&amp;year=2024" TargetMode="External"/><Relationship Id="rId301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343" Type="http://schemas.openxmlformats.org/officeDocument/2006/relationships/hyperlink" Target="https://barttorvik.com/team.php?team=Kennesaw+St.&amp;year=2024" TargetMode="External"/><Relationship Id="rId550" Type="http://schemas.openxmlformats.org/officeDocument/2006/relationships/hyperlink" Target="https://barttorvik.com/team.php?team=Washington&amp;year=2024" TargetMode="External"/><Relationship Id="rId788" Type="http://schemas.openxmlformats.org/officeDocument/2006/relationships/hyperlink" Target="https://barttorvik.com/team.php?team=Green+Bay&amp;year=2024" TargetMode="External"/><Relationship Id="rId82" Type="http://schemas.openxmlformats.org/officeDocument/2006/relationships/hyperlink" Target="https://barttorvik.com/team.php?team=Kansas&amp;year=2024" TargetMode="External"/><Relationship Id="rId203" Type="http://schemas.openxmlformats.org/officeDocument/2006/relationships/hyperlink" Target="https://barttorvik.com/team.php?team=Stanford&amp;year=2024" TargetMode="External"/><Relationship Id="rId385" Type="http://schemas.openxmlformats.org/officeDocument/2006/relationships/hyperlink" Target="https://barttorvik.com/team.php?team=SIU+Edwardsville&amp;year=2024" TargetMode="External"/><Relationship Id="rId592" Type="http://schemas.openxmlformats.org/officeDocument/2006/relationships/hyperlink" Target="https://barttorvik.com/team.php?team=McNeese+St.&amp;year=2024" TargetMode="External"/><Relationship Id="rId606" Type="http://schemas.openxmlformats.org/officeDocument/2006/relationships/hyperlink" Target="https://barttorvik.com/team.php?team=St.+Bonaventure&amp;year=2024" TargetMode="External"/><Relationship Id="rId648" Type="http://schemas.openxmlformats.org/officeDocument/2006/relationships/hyperlink" Target="https://barttorvik.com/team.php?team=Morehead+St.&amp;year=2024" TargetMode="External"/><Relationship Id="rId813" Type="http://schemas.openxmlformats.org/officeDocument/2006/relationships/hyperlink" Target="https://barttorvik.com/team.php?team=North+Alabama&amp;year=2024" TargetMode="External"/><Relationship Id="rId855" Type="http://schemas.openxmlformats.org/officeDocument/2006/relationships/hyperlink" Target="https://barttorvik.com/team.php?team=NJIT&amp;year=2024" TargetMode="External"/><Relationship Id="rId245" Type="http://schemas.openxmlformats.org/officeDocument/2006/relationships/hyperlink" Target="https://barttorvik.com/team.php?team=Gardner+Webb&amp;year=2024" TargetMode="External"/><Relationship Id="rId287" Type="http://schemas.openxmlformats.org/officeDocument/2006/relationships/hyperlink" Target="https://barttorvik.com/team.php?team=Penn&amp;year=2024" TargetMode="External"/><Relationship Id="rId410" Type="http://schemas.openxmlformats.org/officeDocument/2006/relationships/hyperlink" Target="https://barttorvik.com/team.php?team=Eastern+Michigan&amp;year=2024" TargetMode="External"/><Relationship Id="rId452" Type="http://schemas.openxmlformats.org/officeDocument/2006/relationships/hyperlink" Target="https://barttorvik.com/team.php?team=Connecticut&amp;year=2024" TargetMode="External"/><Relationship Id="rId494" Type="http://schemas.openxmlformats.org/officeDocument/2006/relationships/hyperlink" Target="https://barttorvik.com/team.php?team=Saint+Mary%27s&amp;year=2024" TargetMode="External"/><Relationship Id="rId508" Type="http://schemas.openxmlformats.org/officeDocument/2006/relationships/hyperlink" Target="https://barttorvik.com/team.php?team=Wake+Forest&amp;year=2024" TargetMode="External"/><Relationship Id="rId715" Type="http://schemas.openxmlformats.org/officeDocument/2006/relationships/hyperlink" Target="https://barttorvik.com/team.php?team=Wright+St.&amp;year=2024" TargetMode="External"/><Relationship Id="rId105" Type="http://schemas.openxmlformats.org/officeDocument/2006/relationships/hyperlink" Target="https://barttorvik.com/team.php?team=SMU&amp;year=2024" TargetMode="External"/><Relationship Id="rId147" Type="http://schemas.openxmlformats.org/officeDocument/2006/relationships/hyperlink" Target="https://barttorvik.com/team.php?team=Virginia+Tech&amp;year=2024" TargetMode="External"/><Relationship Id="rId312" Type="http://schemas.openxmlformats.org/officeDocument/2006/relationships/hyperlink" Target="https://barttorvik.com/team.php?team=San+Diego&amp;year=2024" TargetMode="External"/><Relationship Id="rId354" Type="http://schemas.openxmlformats.org/officeDocument/2006/relationships/hyperlink" Target="https://barttorvik.com/team.php?team=Howard&amp;year=2024" TargetMode="External"/><Relationship Id="rId757" Type="http://schemas.openxmlformats.org/officeDocument/2006/relationships/hyperlink" Target="https://barttorvik.com/team.php?team=UC+Riverside&amp;year=2024" TargetMode="External"/><Relationship Id="rId799" Type="http://schemas.openxmlformats.org/officeDocument/2006/relationships/hyperlink" Target="https://barttorvik.com/team.php?team=North+Dakota+St.&amp;year=2024" TargetMode="External"/><Relationship Id="rId51" Type="http://schemas.openxmlformats.org/officeDocument/2006/relationships/hyperlink" Target="https://barttorvik.com/team.php?team=Texas+A%26M&amp;year=2024" TargetMode="External"/><Relationship Id="rId93" Type="http://schemas.openxmlformats.org/officeDocument/2006/relationships/hyperlink" Target="https://barttorvik.com/team.php?team=Duquesne&amp;year=2024" TargetMode="External"/><Relationship Id="rId189" Type="http://schemas.openxmlformats.org/officeDocument/2006/relationships/hyperlink" Target="https://barttorvik.com/team.php?team=High+Point&amp;year=2024" TargetMode="External"/><Relationship Id="rId396" Type="http://schemas.openxmlformats.org/officeDocument/2006/relationships/hyperlink" Target="https://barttorvik.com/team.php?team=Jacksonville&amp;year=2024" TargetMode="External"/><Relationship Id="rId561" Type="http://schemas.openxmlformats.org/officeDocument/2006/relationships/hyperlink" Target="https://barttorvik.com/team.php?team=Oregon&amp;year=2024" TargetMode="External"/><Relationship Id="rId617" Type="http://schemas.openxmlformats.org/officeDocument/2006/relationships/hyperlink" Target="https://barttorvik.com/team.php?team=Weber+St.&amp;year=2024" TargetMode="External"/><Relationship Id="rId659" Type="http://schemas.openxmlformats.org/officeDocument/2006/relationships/hyperlink" Target="https://barttorvik.com/team.php?team=Bryant&amp;year=2024" TargetMode="External"/><Relationship Id="rId824" Type="http://schemas.openxmlformats.org/officeDocument/2006/relationships/hyperlink" Target="https://barttorvik.com/team.php?team=Louisiana+Monroe&amp;year=2024" TargetMode="External"/><Relationship Id="rId866" Type="http://schemas.openxmlformats.org/officeDocument/2006/relationships/hyperlink" Target="https://barttorvik.com/team.php?team=Texas+A%26M+Commerce&amp;year=2024" TargetMode="External"/><Relationship Id="rId214" Type="http://schemas.openxmlformats.org/officeDocument/2006/relationships/hyperlink" Target="https://barttorvik.com/team.php?team=Fort+Wayne&amp;year=2024" TargetMode="External"/><Relationship Id="rId256" Type="http://schemas.openxmlformats.org/officeDocument/2006/relationships/hyperlink" Target="https://barttorvik.com/team.php?team=Cal+St.+Northridge&amp;year=2024" TargetMode="External"/><Relationship Id="rId298" Type="http://schemas.openxmlformats.org/officeDocument/2006/relationships/hyperlink" Target="https://barttorvik.com/team.php?team=Iona&amp;year=2024" TargetMode="External"/><Relationship Id="rId421" Type="http://schemas.openxmlformats.org/officeDocument/2006/relationships/hyperlink" Target="https://barttorvik.com/team.php?team=Incarnate+Word&amp;year=2024" TargetMode="External"/><Relationship Id="rId463" Type="http://schemas.openxmlformats.org/officeDocument/2006/relationships/hyperlink" Target="https://barttorvik.com/team.php?team=Kansas&amp;year=2024" TargetMode="External"/><Relationship Id="rId519" Type="http://schemas.openxmlformats.org/officeDocument/2006/relationships/hyperlink" Target="https://barttorvik.com/team.php?team=UCF&amp;year=2024" TargetMode="External"/><Relationship Id="rId670" Type="http://schemas.openxmlformats.org/officeDocument/2006/relationships/hyperlink" Target="https://barttorvik.com/team.php?team=UAB&amp;year=2024" TargetMode="External"/><Relationship Id="rId116" Type="http://schemas.openxmlformats.org/officeDocument/2006/relationships/hyperlink" Target="https://barttorvik.com/team.php?team=McNeese+St.&amp;year=2024" TargetMode="External"/><Relationship Id="rId158" Type="http://schemas.openxmlformats.org/officeDocument/2006/relationships/hyperlink" Target="https://barttorvik.com/team.php?team=UNC+Wilmington&amp;year=2024" TargetMode="External"/><Relationship Id="rId323" Type="http://schemas.openxmlformats.org/officeDocument/2006/relationships/hyperlink" Target="https://barttorvik.com/team.php?team=Stetson&amp;year=2024" TargetMode="External"/><Relationship Id="rId530" Type="http://schemas.openxmlformats.org/officeDocument/2006/relationships/hyperlink" Target="https://barttorvik.com/team.php?team=Northwestern&amp;year=2024" TargetMode="External"/><Relationship Id="rId726" Type="http://schemas.openxmlformats.org/officeDocument/2006/relationships/hyperlink" Target="https://barttorvik.com/team.php?team=UC+Davis&amp;year=2024" TargetMode="External"/><Relationship Id="rId768" Type="http://schemas.openxmlformats.org/officeDocument/2006/relationships/hyperlink" Target="https://barttorvik.com/team.php?team=Binghamton&amp;year=2024" TargetMode="External"/><Relationship Id="rId20" Type="http://schemas.openxmlformats.org/officeDocument/2006/relationships/hyperlink" Target="https://barttorvik.com/team.php?team=Gonzaga&amp;year=2024" TargetMode="External"/><Relationship Id="rId62" Type="http://schemas.openxmlformats.org/officeDocument/2006/relationships/hyperlink" Target="https://barttorvik.com/team.php?team=Texas&amp;year=2024" TargetMode="External"/><Relationship Id="rId365" Type="http://schemas.openxmlformats.org/officeDocument/2006/relationships/hyperlink" Target="https://barttorvik.com/team.php?team=Queens&amp;year=2024" TargetMode="External"/><Relationship Id="rId572" Type="http://schemas.openxmlformats.org/officeDocument/2006/relationships/hyperlink" Target="https://barttorvik.com/team.php?team=North+Carolina+St.&amp;year=2024" TargetMode="External"/><Relationship Id="rId628" Type="http://schemas.openxmlformats.org/officeDocument/2006/relationships/hyperlink" Target="https://barttorvik.com/team.php?team=College+of+Charleston&amp;year=2024" TargetMode="External"/><Relationship Id="rId835" Type="http://schemas.openxmlformats.org/officeDocument/2006/relationships/hyperlink" Target="https://barttorvik.com/team.php?team=Hampton&amp;year=2024" TargetMode="External"/><Relationship Id="rId225" Type="http://schemas.openxmlformats.org/officeDocument/2006/relationships/hyperlink" Target="https://barttorvik.com/team.php?team=Longwood&amp;year=2024" TargetMode="External"/><Relationship Id="rId267" Type="http://schemas.openxmlformats.org/officeDocument/2006/relationships/hyperlink" Target="https://barttorvik.com/team.php?team=East+Tennessee+St.&amp;year=2024" TargetMode="External"/><Relationship Id="rId432" Type="http://schemas.openxmlformats.org/officeDocument/2006/relationships/hyperlink" Target="https://barttorvik.com/team.php?team=Morgan+St.&amp;year=2024" TargetMode="External"/><Relationship Id="rId474" Type="http://schemas.openxmlformats.org/officeDocument/2006/relationships/hyperlink" Target="https://barttorvik.com/team.php?team=Baylor&amp;year=2024" TargetMode="External"/><Relationship Id="rId877" Type="http://schemas.openxmlformats.org/officeDocument/2006/relationships/hyperlink" Target="https://barttorvik.com/team.php?team=Holy+Cross&amp;year=2024" TargetMode="External"/><Relationship Id="rId127" Type="http://schemas.openxmlformats.org/officeDocument/2006/relationships/hyperlink" Target="https://barttorvik.com/team.php?team=Maryland&amp;year=2024" TargetMode="External"/><Relationship Id="rId681" Type="http://schemas.openxmlformats.org/officeDocument/2006/relationships/hyperlink" Target="https://barttorvik.com/team.php?team=Evansville&amp;year=2024" TargetMode="External"/><Relationship Id="rId737" Type="http://schemas.openxmlformats.org/officeDocument/2006/relationships/hyperlink" Target="https://barttorvik.com/team.php?team=Nebraska+Omaha&amp;year=2024" TargetMode="External"/><Relationship Id="rId779" Type="http://schemas.openxmlformats.org/officeDocument/2006/relationships/hyperlink" Target="https://barttorvik.com/team.php?team=Brown&amp;year=2024" TargetMode="External"/><Relationship Id="rId31" Type="http://schemas.openxmlformats.org/officeDocument/2006/relationships/hyperlink" Target="https://barttorvik.com/team.php?team=Mississippi+St.&amp;year=2024" TargetMode="External"/><Relationship Id="rId73" Type="http://schemas.openxmlformats.org/officeDocument/2006/relationships/hyperlink" Target="https://barttorvik.com/team.php?team=Colorado+St.&amp;year=2024" TargetMode="External"/><Relationship Id="rId169" Type="http://schemas.openxmlformats.org/officeDocument/2006/relationships/hyperlink" Target="https://barttorvik.com/team.php?team=Arkansas&amp;year=2024" TargetMode="External"/><Relationship Id="rId334" Type="http://schemas.openxmlformats.org/officeDocument/2006/relationships/hyperlink" Target="https://barttorvik.com/team.php?team=Evansville&amp;year=2024" TargetMode="External"/><Relationship Id="rId376" Type="http://schemas.openxmlformats.org/officeDocument/2006/relationships/hyperlink" Target="https://barttorvik.com/team.php?team=Jackson+St.&amp;year=2024" TargetMode="External"/><Relationship Id="rId541" Type="http://schemas.openxmlformats.org/officeDocument/2006/relationships/hyperlink" Target="https://barttorvik.com/team.php?team=Florida+Atlantic&amp;year=2024" TargetMode="External"/><Relationship Id="rId583" Type="http://schemas.openxmlformats.org/officeDocument/2006/relationships/hyperlink" Target="https://barttorvik.com/team.php?team=James+Madison&amp;year=2024" TargetMode="External"/><Relationship Id="rId639" Type="http://schemas.openxmlformats.org/officeDocument/2006/relationships/hyperlink" Target="https://barttorvik.com/team.php?team=Seattle&amp;year=2024" TargetMode="External"/><Relationship Id="rId790" Type="http://schemas.openxmlformats.org/officeDocument/2006/relationships/hyperlink" Target="https://barttorvik.com/team.php?team=Idaho+St.&amp;year=2024" TargetMode="External"/><Relationship Id="rId804" Type="http://schemas.openxmlformats.org/officeDocument/2006/relationships/hyperlink" Target="https://barttorvik.com/team.php?team=Wagner&amp;year=2024" TargetMode="External"/><Relationship Id="rId4" Type="http://schemas.openxmlformats.org/officeDocument/2006/relationships/hyperlink" Target="https://barttorvik.com/team.php?team=Purdue&amp;year=2024" TargetMode="External"/><Relationship Id="rId180" Type="http://schemas.openxmlformats.org/officeDocument/2006/relationships/hyperlink" Target="https://barttorvik.com/team.php?team=Michigan&amp;year=2024" TargetMode="External"/><Relationship Id="rId236" Type="http://schemas.openxmlformats.org/officeDocument/2006/relationships/hyperlink" Target="https://barttorvik.com/team.php?team=Long+Beach+St.&amp;year=2024" TargetMode="External"/><Relationship Id="rId278" Type="http://schemas.openxmlformats.org/officeDocument/2006/relationships/hyperlink" Target="https://barttorvik.com/team.php?team=Cal+St.+Fullerton&amp;year=2024" TargetMode="External"/><Relationship Id="rId401" Type="http://schemas.openxmlformats.org/officeDocument/2006/relationships/hyperlink" Target="https://barttorvik.com/team.php?team=Loyola+MD&amp;year=2024" TargetMode="External"/><Relationship Id="rId443" Type="http://schemas.openxmlformats.org/officeDocument/2006/relationships/hyperlink" Target="https://barttorvik.com/team.php?team=St.+Francis+PA&amp;year=2024" TargetMode="External"/><Relationship Id="rId650" Type="http://schemas.openxmlformats.org/officeDocument/2006/relationships/hyperlink" Target="https://barttorvik.com/team.php?team=Stephen+F.+Austin&amp;year=2024" TargetMode="External"/><Relationship Id="rId846" Type="http://schemas.openxmlformats.org/officeDocument/2006/relationships/hyperlink" Target="https://barttorvik.com/team.php?team=Bucknell&amp;year=2024" TargetMode="External"/><Relationship Id="rId888" Type="http://schemas.openxmlformats.org/officeDocument/2006/relationships/hyperlink" Target="https://barttorvik.com/team.php?team=Army&amp;year=2024" TargetMode="External"/><Relationship Id="rId303" Type="http://schemas.openxmlformats.org/officeDocument/2006/relationships/hyperlink" Target="https://barttorvik.com/team.php?team=Wofford&amp;year=2024" TargetMode="External"/><Relationship Id="rId485" Type="http://schemas.openxmlformats.org/officeDocument/2006/relationships/hyperlink" Target="https://barttorvik.com/team.php?team=Texas&amp;year=2024" TargetMode="External"/><Relationship Id="rId692" Type="http://schemas.openxmlformats.org/officeDocument/2006/relationships/hyperlink" Target="https://barttorvik.com/team.php?team=Murray+St.&amp;year=2024" TargetMode="External"/><Relationship Id="rId706" Type="http://schemas.openxmlformats.org/officeDocument/2006/relationships/hyperlink" Target="https://barttorvik.com/team.php?team=Northeastern&amp;year=2024" TargetMode="External"/><Relationship Id="rId748" Type="http://schemas.openxmlformats.org/officeDocument/2006/relationships/hyperlink" Target="https://barttorvik.com/team.php?team=Lipscomb&amp;year=2024" TargetMode="External"/><Relationship Id="rId42" Type="http://schemas.openxmlformats.org/officeDocument/2006/relationships/hyperlink" Target="https://barttorvik.com/team.php?team=Texas+Tech&amp;year=2024" TargetMode="External"/><Relationship Id="rId84" Type="http://schemas.openxmlformats.org/officeDocument/2006/relationships/hyperlink" Target="https://barttorvik.com/team.php?team=Oregon&amp;year=2024" TargetMode="External"/><Relationship Id="rId138" Type="http://schemas.openxmlformats.org/officeDocument/2006/relationships/hyperlink" Target="https://barttorvik.com/team.php?team=Miami+FL&amp;year=2024" TargetMode="External"/><Relationship Id="rId345" Type="http://schemas.openxmlformats.org/officeDocument/2006/relationships/hyperlink" Target="https://barttorvik.com/team.php?team=USC+Upstate&amp;year=2024" TargetMode="External"/><Relationship Id="rId387" Type="http://schemas.openxmlformats.org/officeDocument/2006/relationships/hyperlink" Target="https://barttorvik.com/team.php?team=Portland&amp;year=2024" TargetMode="External"/><Relationship Id="rId510" Type="http://schemas.openxmlformats.org/officeDocument/2006/relationships/hyperlink" Target="https://barttorvik.com/team.php?team=Texas+Tech&amp;year=2024" TargetMode="External"/><Relationship Id="rId552" Type="http://schemas.openxmlformats.org/officeDocument/2006/relationships/hyperlink" Target="https://barttorvik.com/team.php?team=George+Mason&amp;year=2024" TargetMode="External"/><Relationship Id="rId594" Type="http://schemas.openxmlformats.org/officeDocument/2006/relationships/hyperlink" Target="https://barttorvik.com/team.php?team=UC+Irvine&amp;year=2024" TargetMode="External"/><Relationship Id="rId608" Type="http://schemas.openxmlformats.org/officeDocument/2006/relationships/hyperlink" Target="https://barttorvik.com/team.php?team=South+Florida&amp;year=2024" TargetMode="External"/><Relationship Id="rId815" Type="http://schemas.openxmlformats.org/officeDocument/2006/relationships/hyperlink" Target="https://barttorvik.com/team.php?team=Tennessee+St.&amp;year=2024" TargetMode="External"/><Relationship Id="rId191" Type="http://schemas.openxmlformats.org/officeDocument/2006/relationships/hyperlink" Target="https://barttorvik.com/team.php?team=UNC+Greensboro&amp;year=2024" TargetMode="External"/><Relationship Id="rId205" Type="http://schemas.openxmlformats.org/officeDocument/2006/relationships/hyperlink" Target="https://barttorvik.com/team.php?team=Chattanooga&amp;year=2024" TargetMode="External"/><Relationship Id="rId247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412" Type="http://schemas.openxmlformats.org/officeDocument/2006/relationships/hyperlink" Target="https://barttorvik.com/team.php?team=Campbell&amp;year=2024" TargetMode="External"/><Relationship Id="rId857" Type="http://schemas.openxmlformats.org/officeDocument/2006/relationships/hyperlink" Target="https://barttorvik.com/team.php?team=Northern+Illinois&amp;year=2024" TargetMode="External"/><Relationship Id="rId107" Type="http://schemas.openxmlformats.org/officeDocument/2006/relationships/hyperlink" Target="https://barttorvik.com/team.php?team=VCU&amp;year=2024" TargetMode="External"/><Relationship Id="rId289" Type="http://schemas.openxmlformats.org/officeDocument/2006/relationships/hyperlink" Target="https://barttorvik.com/team.php?team=Cleveland+St.&amp;year=2024" TargetMode="External"/><Relationship Id="rId454" Type="http://schemas.openxmlformats.org/officeDocument/2006/relationships/hyperlink" Target="https://barttorvik.com/team.php?team=Iowa+St.&amp;year=2024" TargetMode="External"/><Relationship Id="rId496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661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717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759" Type="http://schemas.openxmlformats.org/officeDocument/2006/relationships/hyperlink" Target="https://barttorvik.com/team.php?team=Maine&amp;year=2024" TargetMode="External"/><Relationship Id="rId11" Type="http://schemas.openxmlformats.org/officeDocument/2006/relationships/hyperlink" Target="https://barttorvik.com/team.php?team=Iowa+St.&amp;year=2024" TargetMode="External"/><Relationship Id="rId53" Type="http://schemas.openxmlformats.org/officeDocument/2006/relationships/hyperlink" Target="https://barttorvik.com/team.php?team=Dayton&amp;year=2024" TargetMode="External"/><Relationship Id="rId149" Type="http://schemas.openxmlformats.org/officeDocument/2006/relationships/hyperlink" Target="https://barttorvik.com/team.php?team=Samford&amp;year=2024" TargetMode="External"/><Relationship Id="rId314" Type="http://schemas.openxmlformats.org/officeDocument/2006/relationships/hyperlink" Target="https://barttorvik.com/team.php?team=UTSA&amp;year=2024" TargetMode="External"/><Relationship Id="rId356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398" Type="http://schemas.openxmlformats.org/officeDocument/2006/relationships/hyperlink" Target="https://barttorvik.com/team.php?team=Eastern+Illinois&amp;year=2024" TargetMode="External"/><Relationship Id="rId521" Type="http://schemas.openxmlformats.org/officeDocument/2006/relationships/hyperlink" Target="https://barttorvik.com/team.php?team=Clemson&amp;year=2024" TargetMode="External"/><Relationship Id="rId563" Type="http://schemas.openxmlformats.org/officeDocument/2006/relationships/hyperlink" Target="https://barttorvik.com/team.php?team=Texas+A%26M&amp;year=2024" TargetMode="External"/><Relationship Id="rId619" Type="http://schemas.openxmlformats.org/officeDocument/2006/relationships/hyperlink" Target="https://barttorvik.com/team.php?team=West+Virginia&amp;year=2024" TargetMode="External"/><Relationship Id="rId770" Type="http://schemas.openxmlformats.org/officeDocument/2006/relationships/hyperlink" Target="https://barttorvik.com/team.php?team=Howard&amp;year=2024" TargetMode="External"/><Relationship Id="rId95" Type="http://schemas.openxmlformats.org/officeDocument/2006/relationships/hyperlink" Target="https://barttorvik.com/team.php?team=Wake+Forest&amp;year=2024" TargetMode="External"/><Relationship Id="rId160" Type="http://schemas.openxmlformats.org/officeDocument/2006/relationships/hyperlink" Target="https://barttorvik.com/team.php?team=Oklahoma+St.&amp;year=2024" TargetMode="External"/><Relationship Id="rId216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423" Type="http://schemas.openxmlformats.org/officeDocument/2006/relationships/hyperlink" Target="https://barttorvik.com/team.php?team=Dartmouth&amp;year=2024" TargetMode="External"/><Relationship Id="rId826" Type="http://schemas.openxmlformats.org/officeDocument/2006/relationships/hyperlink" Target="https://barttorvik.com/team.php?team=Boston+University&amp;year=2024" TargetMode="External"/><Relationship Id="rId868" Type="http://schemas.openxmlformats.org/officeDocument/2006/relationships/hyperlink" Target="https://barttorvik.com/team.php?team=Northwestern+St.&amp;year=2024" TargetMode="External"/><Relationship Id="rId258" Type="http://schemas.openxmlformats.org/officeDocument/2006/relationships/hyperlink" Target="https://barttorvik.com/team.php?team=La+Salle&amp;year=2024" TargetMode="External"/><Relationship Id="rId465" Type="http://schemas.openxmlformats.org/officeDocument/2006/relationships/hyperlink" Target="https://barttorvik.com/team.php?team=Alabama&amp;year=2024" TargetMode="External"/><Relationship Id="rId630" Type="http://schemas.openxmlformats.org/officeDocument/2006/relationships/hyperlink" Target="https://barttorvik.com/team.php?team=High+Point&amp;year=2024" TargetMode="External"/><Relationship Id="rId672" Type="http://schemas.openxmlformats.org/officeDocument/2006/relationships/hyperlink" Target="https://barttorvik.com/team.php?team=Missouri&amp;year=2024" TargetMode="External"/><Relationship Id="rId728" Type="http://schemas.openxmlformats.org/officeDocument/2006/relationships/hyperlink" Target="https://barttorvik.com/team.php?team=Marshall&amp;year=2024" TargetMode="External"/><Relationship Id="rId22" Type="http://schemas.openxmlformats.org/officeDocument/2006/relationships/hyperlink" Target="https://barttorvik.com/team.php?team=Saint+Mary%27s&amp;year=2024" TargetMode="External"/><Relationship Id="rId64" Type="http://schemas.openxmlformats.org/officeDocument/2006/relationships/hyperlink" Target="https://barttorvik.com/team.php?team=TCU&amp;year=2024" TargetMode="External"/><Relationship Id="rId118" Type="http://schemas.openxmlformats.org/officeDocument/2006/relationships/hyperlink" Target="https://barttorvik.com/team.php?team=LSU&amp;year=2024" TargetMode="External"/><Relationship Id="rId325" Type="http://schemas.openxmlformats.org/officeDocument/2006/relationships/hyperlink" Target="https://barttorvik.com/team.php?team=Central+Connecticut&amp;year=2024" TargetMode="External"/><Relationship Id="rId367" Type="http://schemas.openxmlformats.org/officeDocument/2006/relationships/hyperlink" Target="https://barttorvik.com/team.php?team=Utah+Tech&amp;year=2024" TargetMode="External"/><Relationship Id="rId532" Type="http://schemas.openxmlformats.org/officeDocument/2006/relationships/hyperlink" Target="https://barttorvik.com/team.php?team=Mississippi+St.&amp;year=2024" TargetMode="External"/><Relationship Id="rId574" Type="http://schemas.openxmlformats.org/officeDocument/2006/relationships/hyperlink" Target="https://barttorvik.com/team.php?team=Miami+FL&amp;year=2024" TargetMode="External"/><Relationship Id="rId171" Type="http://schemas.openxmlformats.org/officeDocument/2006/relationships/hyperlink" Target="https://barttorvik.com/team.php?team=Vermont&amp;year=2024" TargetMode="External"/><Relationship Id="rId227" Type="http://schemas.openxmlformats.org/officeDocument/2006/relationships/hyperlink" Target="https://barttorvik.com/team.php?team=Quinnipiac&amp;year=2024" TargetMode="External"/><Relationship Id="rId781" Type="http://schemas.openxmlformats.org/officeDocument/2006/relationships/hyperlink" Target="https://barttorvik.com/team.php?team=Le+Moyne&amp;year=2024" TargetMode="External"/><Relationship Id="rId837" Type="http://schemas.openxmlformats.org/officeDocument/2006/relationships/hyperlink" Target="https://barttorvik.com/team.php?team=Presbyterian&amp;year=2024" TargetMode="External"/><Relationship Id="rId879" Type="http://schemas.openxmlformats.org/officeDocument/2006/relationships/hyperlink" Target="https://barttorvik.com/team.php?team=St.+Francis+PA&amp;year=2024" TargetMode="External"/><Relationship Id="rId269" Type="http://schemas.openxmlformats.org/officeDocument/2006/relationships/hyperlink" Target="https://barttorvik.com/team.php?team=Lipscomb&amp;year=2024" TargetMode="External"/><Relationship Id="rId434" Type="http://schemas.openxmlformats.org/officeDocument/2006/relationships/hyperlink" Target="https://barttorvik.com/team.php?team=UT+Rio+Grande+Valley&amp;year=2024" TargetMode="External"/><Relationship Id="rId476" Type="http://schemas.openxmlformats.org/officeDocument/2006/relationships/hyperlink" Target="https://barttorvik.com/team.php?team=North+Carolina&amp;year=2024" TargetMode="External"/><Relationship Id="rId641" Type="http://schemas.openxmlformats.org/officeDocument/2006/relationships/hyperlink" Target="https://barttorvik.com/team.php?team=Davidson&amp;year=2024" TargetMode="External"/><Relationship Id="rId683" Type="http://schemas.openxmlformats.org/officeDocument/2006/relationships/hyperlink" Target="https://barttorvik.com/team.php?team=Penn&amp;year=2024" TargetMode="External"/><Relationship Id="rId739" Type="http://schemas.openxmlformats.org/officeDocument/2006/relationships/hyperlink" Target="https://barttorvik.com/team.php?team=Saint+Peter%27s&amp;year=2024" TargetMode="External"/><Relationship Id="rId890" Type="http://schemas.openxmlformats.org/officeDocument/2006/relationships/hyperlink" Target="https://barttorvik.com/team.php?team=Lindenwood&amp;year=2024" TargetMode="External"/><Relationship Id="rId33" Type="http://schemas.openxmlformats.org/officeDocument/2006/relationships/hyperlink" Target="https://barttorvik.com/team.php?team=Tennessee&amp;year=2024" TargetMode="External"/><Relationship Id="rId129" Type="http://schemas.openxmlformats.org/officeDocument/2006/relationships/hyperlink" Target="https://barttorvik.com/team.php?team=Richmond&amp;year=2024" TargetMode="External"/><Relationship Id="rId280" Type="http://schemas.openxmlformats.org/officeDocument/2006/relationships/hyperlink" Target="https://barttorvik.com/team.php?team=Texas+St.&amp;year=2024" TargetMode="External"/><Relationship Id="rId336" Type="http://schemas.openxmlformats.org/officeDocument/2006/relationships/hyperlink" Target="https://barttorvik.com/team.php?team=Milwaukee&amp;year=2024" TargetMode="External"/><Relationship Id="rId501" Type="http://schemas.openxmlformats.org/officeDocument/2006/relationships/hyperlink" Target="https://barttorvik.com/team.php?team=Virginia+Tech&amp;year=2024" TargetMode="External"/><Relationship Id="rId543" Type="http://schemas.openxmlformats.org/officeDocument/2006/relationships/hyperlink" Target="https://barttorvik.com/team.php?team=Bradley&amp;year=2024" TargetMode="External"/><Relationship Id="rId75" Type="http://schemas.openxmlformats.org/officeDocument/2006/relationships/hyperlink" Target="https://barttorvik.com/team.php?team=Nevada&amp;year=2024" TargetMode="External"/><Relationship Id="rId140" Type="http://schemas.openxmlformats.org/officeDocument/2006/relationships/hyperlink" Target="https://barttorvik.com/team.php?team=UAB&amp;year=2024" TargetMode="External"/><Relationship Id="rId182" Type="http://schemas.openxmlformats.org/officeDocument/2006/relationships/hyperlink" Target="https://barttorvik.com/team.php?team=Toledo&amp;year=2024" TargetMode="External"/><Relationship Id="rId378" Type="http://schemas.openxmlformats.org/officeDocument/2006/relationships/hyperlink" Target="https://barttorvik.com/team.php?team=Sacramento+St.&amp;year=2024" TargetMode="External"/><Relationship Id="rId403" Type="http://schemas.openxmlformats.org/officeDocument/2006/relationships/hyperlink" Target="https://barttorvik.com/team.php?team=Army&amp;year=2024" TargetMode="External"/><Relationship Id="rId585" Type="http://schemas.openxmlformats.org/officeDocument/2006/relationships/hyperlink" Target="https://barttorvik.com/team.php?team=UNLV&amp;year=2024" TargetMode="External"/><Relationship Id="rId750" Type="http://schemas.openxmlformats.org/officeDocument/2006/relationships/hyperlink" Target="https://barttorvik.com/team.php?team=Montana+St.&amp;year=2024" TargetMode="External"/><Relationship Id="rId792" Type="http://schemas.openxmlformats.org/officeDocument/2006/relationships/hyperlink" Target="https://barttorvik.com/team.php?team=Kennesaw+St.&amp;year=2024" TargetMode="External"/><Relationship Id="rId806" Type="http://schemas.openxmlformats.org/officeDocument/2006/relationships/hyperlink" Target="https://barttorvik.com/team.php?team=Oral+Roberts&amp;year=2024" TargetMode="External"/><Relationship Id="rId848" Type="http://schemas.openxmlformats.org/officeDocument/2006/relationships/hyperlink" Target="https://barttorvik.com/team.php?team=Chicago+St.&amp;year=2024" TargetMode="External"/><Relationship Id="rId6" Type="http://schemas.openxmlformats.org/officeDocument/2006/relationships/hyperlink" Target="https://barttorvik.com/team.php?team=Houston&amp;year=2024" TargetMode="External"/><Relationship Id="rId238" Type="http://schemas.openxmlformats.org/officeDocument/2006/relationships/hyperlink" Target="https://barttorvik.com/team.php?team=Saint+Louis&amp;year=2024" TargetMode="External"/><Relationship Id="rId445" Type="http://schemas.openxmlformats.org/officeDocument/2006/relationships/hyperlink" Target="https://barttorvik.com/team.php?team=Coppin+St.&amp;year=2024" TargetMode="External"/><Relationship Id="rId487" Type="http://schemas.openxmlformats.org/officeDocument/2006/relationships/hyperlink" Target="https://barttorvik.com/team.php?team=Wisconsin&amp;year=2024" TargetMode="External"/><Relationship Id="rId610" Type="http://schemas.openxmlformats.org/officeDocument/2006/relationships/hyperlink" Target="https://barttorvik.com/team.php?team=VCU&amp;year=2024" TargetMode="External"/><Relationship Id="rId652" Type="http://schemas.openxmlformats.org/officeDocument/2006/relationships/hyperlink" Target="https://barttorvik.com/team.php?team=Santa+Clara&amp;year=2024" TargetMode="External"/><Relationship Id="rId694" Type="http://schemas.openxmlformats.org/officeDocument/2006/relationships/hyperlink" Target="https://barttorvik.com/team.php?team=Cal+St.+Bakersfield&amp;year=2024" TargetMode="External"/><Relationship Id="rId708" Type="http://schemas.openxmlformats.org/officeDocument/2006/relationships/hyperlink" Target="https://barttorvik.com/team.php?team=Longwood&amp;year=2024" TargetMode="External"/><Relationship Id="rId291" Type="http://schemas.openxmlformats.org/officeDocument/2006/relationships/hyperlink" Target="https://barttorvik.com/team.php?team=American&amp;year=2024" TargetMode="External"/><Relationship Id="rId305" Type="http://schemas.openxmlformats.org/officeDocument/2006/relationships/hyperlink" Target="https://barttorvik.com/team.php?team=Northern+Kentucky&amp;year=2024" TargetMode="External"/><Relationship Id="rId347" Type="http://schemas.openxmlformats.org/officeDocument/2006/relationships/hyperlink" Target="https://barttorvik.com/team.php?team=Presbyterian&amp;year=2024" TargetMode="External"/><Relationship Id="rId512" Type="http://schemas.openxmlformats.org/officeDocument/2006/relationships/hyperlink" Target="https://barttorvik.com/team.php?team=Boise+St.&amp;year=2024" TargetMode="External"/><Relationship Id="rId44" Type="http://schemas.openxmlformats.org/officeDocument/2006/relationships/hyperlink" Target="https://barttorvik.com/team.php?team=Baylor&amp;year=2024" TargetMode="External"/><Relationship Id="rId86" Type="http://schemas.openxmlformats.org/officeDocument/2006/relationships/hyperlink" Target="https://barttorvik.com/team.php?team=Colorado&amp;year=2024" TargetMode="External"/><Relationship Id="rId151" Type="http://schemas.openxmlformats.org/officeDocument/2006/relationships/hyperlink" Target="https://barttorvik.com/team.php?team=Minnesota&amp;year=2024" TargetMode="External"/><Relationship Id="rId389" Type="http://schemas.openxmlformats.org/officeDocument/2006/relationships/hyperlink" Target="https://barttorvik.com/team.php?team=Wagner&amp;year=2024" TargetMode="External"/><Relationship Id="rId554" Type="http://schemas.openxmlformats.org/officeDocument/2006/relationships/hyperlink" Target="https://barttorvik.com/team.php?team=North+Texas&amp;year=2024" TargetMode="External"/><Relationship Id="rId596" Type="http://schemas.openxmlformats.org/officeDocument/2006/relationships/hyperlink" Target="https://barttorvik.com/team.php?team=San+Francisco&amp;year=2024" TargetMode="External"/><Relationship Id="rId761" Type="http://schemas.openxmlformats.org/officeDocument/2006/relationships/hyperlink" Target="https://barttorvik.com/team.php?team=SIU+Edwardsville&amp;year=2024" TargetMode="External"/><Relationship Id="rId817" Type="http://schemas.openxmlformats.org/officeDocument/2006/relationships/hyperlink" Target="https://barttorvik.com/team.php?team=Old+Dominion&amp;year=2024" TargetMode="External"/><Relationship Id="rId859" Type="http://schemas.openxmlformats.org/officeDocument/2006/relationships/hyperlink" Target="https://barttorvik.com/team.php?team=Pacific&amp;year=2024" TargetMode="External"/><Relationship Id="rId193" Type="http://schemas.openxmlformats.org/officeDocument/2006/relationships/hyperlink" Target="https://barttorvik.com/team.php?team=Akron&amp;year=2024" TargetMode="External"/><Relationship Id="rId207" Type="http://schemas.openxmlformats.org/officeDocument/2006/relationships/hyperlink" Target="https://barttorvik.com/team.php?team=Fordham&amp;year=2024" TargetMode="External"/><Relationship Id="rId249" Type="http://schemas.openxmlformats.org/officeDocument/2006/relationships/hyperlink" Target="https://barttorvik.com/team.php?team=Eastern+Washington&amp;year=2024" TargetMode="External"/><Relationship Id="rId414" Type="http://schemas.openxmlformats.org/officeDocument/2006/relationships/hyperlink" Target="https://barttorvik.com/team.php?team=Le+Moyne&amp;year=2024" TargetMode="External"/><Relationship Id="rId456" Type="http://schemas.openxmlformats.org/officeDocument/2006/relationships/hyperlink" Target="https://barttorvik.com/team.php?team=Arizona&amp;year=2024" TargetMode="External"/><Relationship Id="rId498" Type="http://schemas.openxmlformats.org/officeDocument/2006/relationships/hyperlink" Target="https://barttorvik.com/team.php?team=Illinois&amp;year=2024" TargetMode="External"/><Relationship Id="rId621" Type="http://schemas.openxmlformats.org/officeDocument/2006/relationships/hyperlink" Target="https://barttorvik.com/team.php?team=Cornell&amp;year=2024" TargetMode="External"/><Relationship Id="rId663" Type="http://schemas.openxmlformats.org/officeDocument/2006/relationships/hyperlink" Target="https://barttorvik.com/team.php?team=UNC+Wilmington&amp;year=2024" TargetMode="External"/><Relationship Id="rId870" Type="http://schemas.openxmlformats.org/officeDocument/2006/relationships/hyperlink" Target="https://barttorvik.com/team.php?team=Southern+Indiana&amp;year=2024" TargetMode="External"/><Relationship Id="rId13" Type="http://schemas.openxmlformats.org/officeDocument/2006/relationships/hyperlink" Target="https://barttorvik.com/team.php?team=Arizona&amp;year=2024" TargetMode="External"/><Relationship Id="rId109" Type="http://schemas.openxmlformats.org/officeDocument/2006/relationships/hyperlink" Target="https://barttorvik.com/team.php?team=Drake&amp;year=2024" TargetMode="External"/><Relationship Id="rId260" Type="http://schemas.openxmlformats.org/officeDocument/2006/relationships/hyperlink" Target="https://barttorvik.com/team.php?team=Columbia&amp;year=2024" TargetMode="External"/><Relationship Id="rId316" Type="http://schemas.openxmlformats.org/officeDocument/2006/relationships/hyperlink" Target="https://barttorvik.com/team.php?team=Northern+Illinois&amp;year=2024" TargetMode="External"/><Relationship Id="rId523" Type="http://schemas.openxmlformats.org/officeDocument/2006/relationships/hyperlink" Target="https://barttorvik.com/team.php?team=Kentucky&amp;year=2024" TargetMode="External"/><Relationship Id="rId719" Type="http://schemas.openxmlformats.org/officeDocument/2006/relationships/hyperlink" Target="https://barttorvik.com/team.php?team=Texas+St.&amp;year=2024" TargetMode="External"/><Relationship Id="rId55" Type="http://schemas.openxmlformats.org/officeDocument/2006/relationships/hyperlink" Target="https://barttorvik.com/team.php?team=San+Diego+St.&amp;year=2024" TargetMode="External"/><Relationship Id="rId97" Type="http://schemas.openxmlformats.org/officeDocument/2006/relationships/hyperlink" Target="https://barttorvik.com/team.php?team=Providence&amp;year=2024" TargetMode="External"/><Relationship Id="rId120" Type="http://schemas.openxmlformats.org/officeDocument/2006/relationships/hyperlink" Target="https://barttorvik.com/team.php?team=Kansas+St.&amp;year=2024" TargetMode="External"/><Relationship Id="rId358" Type="http://schemas.openxmlformats.org/officeDocument/2006/relationships/hyperlink" Target="https://barttorvik.com/team.php?team=Lafayette&amp;year=2024" TargetMode="External"/><Relationship Id="rId565" Type="http://schemas.openxmlformats.org/officeDocument/2006/relationships/hyperlink" Target="https://barttorvik.com/team.php?team=Pittsburgh&amp;year=2024" TargetMode="External"/><Relationship Id="rId730" Type="http://schemas.openxmlformats.org/officeDocument/2006/relationships/hyperlink" Target="https://barttorvik.com/team.php?team=Stetson&amp;year=2024" TargetMode="External"/><Relationship Id="rId772" Type="http://schemas.openxmlformats.org/officeDocument/2006/relationships/hyperlink" Target="https://barttorvik.com/team.php?team=Albany&amp;year=2024" TargetMode="External"/><Relationship Id="rId828" Type="http://schemas.openxmlformats.org/officeDocument/2006/relationships/hyperlink" Target="https://barttorvik.com/team.php?team=UMBC&amp;year=2024" TargetMode="External"/><Relationship Id="rId162" Type="http://schemas.openxmlformats.org/officeDocument/2006/relationships/hyperlink" Target="https://barttorvik.com/team.php?team=Western+Carolina&amp;year=2024" TargetMode="External"/><Relationship Id="rId218" Type="http://schemas.openxmlformats.org/officeDocument/2006/relationships/hyperlink" Target="https://barttorvik.com/team.php?team=Tarleton+St.&amp;year=2024" TargetMode="External"/><Relationship Id="rId425" Type="http://schemas.openxmlformats.org/officeDocument/2006/relationships/hyperlink" Target="https://barttorvik.com/team.php?team=Detroit&amp;year=2024" TargetMode="External"/><Relationship Id="rId467" Type="http://schemas.openxmlformats.org/officeDocument/2006/relationships/hyperlink" Target="https://barttorvik.com/team.php?team=Marquette&amp;year=2024" TargetMode="External"/><Relationship Id="rId632" Type="http://schemas.openxmlformats.org/officeDocument/2006/relationships/hyperlink" Target="https://barttorvik.com/team.php?team=St.+Thomas&amp;year=2024" TargetMode="External"/><Relationship Id="rId271" Type="http://schemas.openxmlformats.org/officeDocument/2006/relationships/hyperlink" Target="https://barttorvik.com/team.php?team=Saint+Peter%27s&amp;year=2024" TargetMode="External"/><Relationship Id="rId674" Type="http://schemas.openxmlformats.org/officeDocument/2006/relationships/hyperlink" Target="https://barttorvik.com/team.php?team=Youngstown+St.&amp;year=2024" TargetMode="External"/><Relationship Id="rId881" Type="http://schemas.openxmlformats.org/officeDocument/2006/relationships/hyperlink" Target="https://barttorvik.com/team.php?team=Stonehill&amp;year=2024" TargetMode="External"/><Relationship Id="rId24" Type="http://schemas.openxmlformats.org/officeDocument/2006/relationships/hyperlink" Target="https://barttorvik.com/team.php?team=Kentucky&amp;year=2024" TargetMode="External"/><Relationship Id="rId66" Type="http://schemas.openxmlformats.org/officeDocument/2006/relationships/hyperlink" Target="https://barttorvik.com/team.php?team=Ohio+St.&amp;year=2024" TargetMode="External"/><Relationship Id="rId131" Type="http://schemas.openxmlformats.org/officeDocument/2006/relationships/hyperlink" Target="https://barttorvik.com/team.php?team=Saint+Joseph%27s&amp;year=2024" TargetMode="External"/><Relationship Id="rId327" Type="http://schemas.openxmlformats.org/officeDocument/2006/relationships/hyperlink" Target="https://barttorvik.com/team.php?team=Mount+St.+Mary%27s&amp;year=2024" TargetMode="External"/><Relationship Id="rId369" Type="http://schemas.openxmlformats.org/officeDocument/2006/relationships/hyperlink" Target="https://barttorvik.com/team.php?team=Louisiana+Monroe&amp;year=2024" TargetMode="External"/><Relationship Id="rId534" Type="http://schemas.openxmlformats.org/officeDocument/2006/relationships/hyperlink" Target="https://barttorvik.com/team.php?team=Dayton&amp;year=2024" TargetMode="External"/><Relationship Id="rId576" Type="http://schemas.openxmlformats.org/officeDocument/2006/relationships/hyperlink" Target="https://barttorvik.com/team.php?team=Mississippi&amp;year=2024" TargetMode="External"/><Relationship Id="rId741" Type="http://schemas.openxmlformats.org/officeDocument/2006/relationships/hyperlink" Target="https://barttorvik.com/team.php?team=Illinois+St.&amp;year=2024" TargetMode="External"/><Relationship Id="rId783" Type="http://schemas.openxmlformats.org/officeDocument/2006/relationships/hyperlink" Target="https://barttorvik.com/team.php?team=FIU&amp;year=2024" TargetMode="External"/><Relationship Id="rId839" Type="http://schemas.openxmlformats.org/officeDocument/2006/relationships/hyperlink" Target="https://barttorvik.com/team.php?team=Morgan+St.&amp;year=2024" TargetMode="External"/><Relationship Id="rId173" Type="http://schemas.openxmlformats.org/officeDocument/2006/relationships/hyperlink" Target="https://barttorvik.com/team.php?team=Georgia+Tech&amp;year=2024" TargetMode="External"/><Relationship Id="rId229" Type="http://schemas.openxmlformats.org/officeDocument/2006/relationships/hyperlink" Target="https://barttorvik.com/team.php?team=Wichita+St.&amp;year=2024" TargetMode="External"/><Relationship Id="rId380" Type="http://schemas.openxmlformats.org/officeDocument/2006/relationships/hyperlink" Target="https://barttorvik.com/team.php?team=North+Carolina+Central&amp;year=2024" TargetMode="External"/><Relationship Id="rId436" Type="http://schemas.openxmlformats.org/officeDocument/2006/relationships/hyperlink" Target="https://barttorvik.com/team.php?team=Tennessee+Tech&amp;year=2024" TargetMode="External"/><Relationship Id="rId601" Type="http://schemas.openxmlformats.org/officeDocument/2006/relationships/hyperlink" Target="https://barttorvik.com/team.php?team=Belmont&amp;year=2024" TargetMode="External"/><Relationship Id="rId643" Type="http://schemas.openxmlformats.org/officeDocument/2006/relationships/hyperlink" Target="https://barttorvik.com/team.php?team=Montana&amp;year=2024" TargetMode="External"/><Relationship Id="rId240" Type="http://schemas.openxmlformats.org/officeDocument/2006/relationships/hyperlink" Target="https://barttorvik.com/team.php?team=Troy&amp;year=2024" TargetMode="External"/><Relationship Id="rId478" Type="http://schemas.openxmlformats.org/officeDocument/2006/relationships/hyperlink" Target="https://barttorvik.com/team.php?team=Utah&amp;year=2024" TargetMode="External"/><Relationship Id="rId685" Type="http://schemas.openxmlformats.org/officeDocument/2006/relationships/hyperlink" Target="https://barttorvik.com/team.php?team=Wyoming&amp;year=2024" TargetMode="External"/><Relationship Id="rId850" Type="http://schemas.openxmlformats.org/officeDocument/2006/relationships/hyperlink" Target="https://barttorvik.com/team.php?team=Tennessee+Tech&amp;year=2024" TargetMode="External"/><Relationship Id="rId892" Type="http://schemas.openxmlformats.org/officeDocument/2006/relationships/hyperlink" Target="https://barttorvik.com/team.php?team=Loyola+MD&amp;year=2024" TargetMode="External"/><Relationship Id="rId35" Type="http://schemas.openxmlformats.org/officeDocument/2006/relationships/hyperlink" Target="https://barttorvik.com/team.php?team=New+Mexico&amp;year=2024" TargetMode="External"/><Relationship Id="rId77" Type="http://schemas.openxmlformats.org/officeDocument/2006/relationships/hyperlink" Target="https://barttorvik.com/team.php?team=Indiana+St.&amp;year=2024" TargetMode="External"/><Relationship Id="rId100" Type="http://schemas.openxmlformats.org/officeDocument/2006/relationships/hyperlink" Target="https://barttorvik.com/team.php?team=North+Carolina+St.&amp;year=2024" TargetMode="External"/><Relationship Id="rId282" Type="http://schemas.openxmlformats.org/officeDocument/2006/relationships/hyperlink" Target="https://barttorvik.com/team.php?team=Jacksonville+St.&amp;year=2024" TargetMode="External"/><Relationship Id="rId338" Type="http://schemas.openxmlformats.org/officeDocument/2006/relationships/hyperlink" Target="https://barttorvik.com/team.php?team=Little+Rock&amp;year=2024" TargetMode="External"/><Relationship Id="rId503" Type="http://schemas.openxmlformats.org/officeDocument/2006/relationships/hyperlink" Target="https://barttorvik.com/team.php?team=New+Mexico&amp;year=2024" TargetMode="External"/><Relationship Id="rId545" Type="http://schemas.openxmlformats.org/officeDocument/2006/relationships/hyperlink" Target="https://barttorvik.com/team.php?team=Providence&amp;year=2024" TargetMode="External"/><Relationship Id="rId587" Type="http://schemas.openxmlformats.org/officeDocument/2006/relationships/hyperlink" Target="https://barttorvik.com/team.php?team=Michigan&amp;year=2024" TargetMode="External"/><Relationship Id="rId710" Type="http://schemas.openxmlformats.org/officeDocument/2006/relationships/hyperlink" Target="https://barttorvik.com/team.php?team=Mount+St.+Mary%27s&amp;year=2024" TargetMode="External"/><Relationship Id="rId752" Type="http://schemas.openxmlformats.org/officeDocument/2006/relationships/hyperlink" Target="https://barttorvik.com/team.php?team=Columbia&amp;year=2024" TargetMode="External"/><Relationship Id="rId808" Type="http://schemas.openxmlformats.org/officeDocument/2006/relationships/hyperlink" Target="https://barttorvik.com/team.php?team=Florida+Gulf+Coast&amp;year=2024" TargetMode="External"/><Relationship Id="rId8" Type="http://schemas.openxmlformats.org/officeDocument/2006/relationships/hyperlink" Target="https://barttorvik.com/team.php?team=Auburn&amp;year=2024" TargetMode="External"/><Relationship Id="rId142" Type="http://schemas.openxmlformats.org/officeDocument/2006/relationships/hyperlink" Target="https://barttorvik.com/team.php?team=South+Florida&amp;year=2024" TargetMode="External"/><Relationship Id="rId184" Type="http://schemas.openxmlformats.org/officeDocument/2006/relationships/hyperlink" Target="https://barttorvik.com/team.php?team=Western+Kentucky&amp;year=2024" TargetMode="External"/><Relationship Id="rId391" Type="http://schemas.openxmlformats.org/officeDocument/2006/relationships/hyperlink" Target="https://barttorvik.com/team.php?team=Delaware+St.&amp;year=2024" TargetMode="External"/><Relationship Id="rId405" Type="http://schemas.openxmlformats.org/officeDocument/2006/relationships/hyperlink" Target="https://barttorvik.com/team.php?team=William+%26+Mary&amp;year=2024" TargetMode="External"/><Relationship Id="rId447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612" Type="http://schemas.openxmlformats.org/officeDocument/2006/relationships/hyperlink" Target="https://barttorvik.com/team.php?team=Boston+College&amp;year=2024" TargetMode="External"/><Relationship Id="rId794" Type="http://schemas.openxmlformats.org/officeDocument/2006/relationships/hyperlink" Target="https://barttorvik.com/team.php?team=Nicholls+St.&amp;year=2024" TargetMode="External"/><Relationship Id="rId251" Type="http://schemas.openxmlformats.org/officeDocument/2006/relationships/hyperlink" Target="https://barttorvik.com/team.php?team=Arizona+St.&amp;year=2024" TargetMode="External"/><Relationship Id="rId489" Type="http://schemas.openxmlformats.org/officeDocument/2006/relationships/hyperlink" Target="https://barttorvik.com/team.php?team=Duke&amp;year=2024" TargetMode="External"/><Relationship Id="rId654" Type="http://schemas.openxmlformats.org/officeDocument/2006/relationships/hyperlink" Target="https://barttorvik.com/team.php?team=UMKC&amp;year=2024" TargetMode="External"/><Relationship Id="rId696" Type="http://schemas.openxmlformats.org/officeDocument/2006/relationships/hyperlink" Target="https://barttorvik.com/team.php?team=Oakland&amp;year=2024" TargetMode="External"/><Relationship Id="rId861" Type="http://schemas.openxmlformats.org/officeDocument/2006/relationships/hyperlink" Target="https://barttorvik.com/team.php?team=Niagara&amp;year=2024" TargetMode="External"/><Relationship Id="rId46" Type="http://schemas.openxmlformats.org/officeDocument/2006/relationships/hyperlink" Target="https://barttorvik.com/team.php?team=Alabama&amp;year=2024" TargetMode="External"/><Relationship Id="rId293" Type="http://schemas.openxmlformats.org/officeDocument/2006/relationships/hyperlink" Target="https://barttorvik.com/team.php?team=Tennessee+Martin&amp;year=2024" TargetMode="External"/><Relationship Id="rId307" Type="http://schemas.openxmlformats.org/officeDocument/2006/relationships/hyperlink" Target="https://barttorvik.com/team.php?team=Bowling+Green&amp;year=2024" TargetMode="External"/><Relationship Id="rId349" Type="http://schemas.openxmlformats.org/officeDocument/2006/relationships/hyperlink" Target="https://barttorvik.com/team.php?team=Denver&amp;year=2024" TargetMode="External"/><Relationship Id="rId514" Type="http://schemas.openxmlformats.org/officeDocument/2006/relationships/hyperlink" Target="https://barttorvik.com/team.php?team=Seton+Hall&amp;year=2024" TargetMode="External"/><Relationship Id="rId556" Type="http://schemas.openxmlformats.org/officeDocument/2006/relationships/hyperlink" Target="https://barttorvik.com/team.php?team=Maryland&amp;year=2024" TargetMode="External"/><Relationship Id="rId721" Type="http://schemas.openxmlformats.org/officeDocument/2006/relationships/hyperlink" Target="https://barttorvik.com/team.php?team=Northern+Colorado&amp;year=2024" TargetMode="External"/><Relationship Id="rId763" Type="http://schemas.openxmlformats.org/officeDocument/2006/relationships/hyperlink" Target="https://barttorvik.com/team.php?team=Radford&amp;year=2024" TargetMode="External"/><Relationship Id="rId88" Type="http://schemas.openxmlformats.org/officeDocument/2006/relationships/hyperlink" Target="https://barttorvik.com/team.php?team=Florida+Atlantic&amp;year=2024" TargetMode="External"/><Relationship Id="rId111" Type="http://schemas.openxmlformats.org/officeDocument/2006/relationships/hyperlink" Target="https://barttorvik.com/team.php?team=James+Madison&amp;year=2024" TargetMode="External"/><Relationship Id="rId153" Type="http://schemas.openxmlformats.org/officeDocument/2006/relationships/hyperlink" Target="https://barttorvik.com/team.php?team=Missouri&amp;year=2024" TargetMode="External"/><Relationship Id="rId195" Type="http://schemas.openxmlformats.org/officeDocument/2006/relationships/hyperlink" Target="https://barttorvik.com/team.php?team=South+Dakota+St.&amp;year=2024" TargetMode="External"/><Relationship Id="rId209" Type="http://schemas.openxmlformats.org/officeDocument/2006/relationships/hyperlink" Target="https://barttorvik.com/team.php?team=Winthrop&amp;year=2024" TargetMode="External"/><Relationship Id="rId360" Type="http://schemas.openxmlformats.org/officeDocument/2006/relationships/hyperlink" Target="https://barttorvik.com/team.php?team=Chicago+St.&amp;year=2024" TargetMode="External"/><Relationship Id="rId416" Type="http://schemas.openxmlformats.org/officeDocument/2006/relationships/hyperlink" Target="https://barttorvik.com/team.php?team=Northern+Arizona&amp;year=2024" TargetMode="External"/><Relationship Id="rId598" Type="http://schemas.openxmlformats.org/officeDocument/2006/relationships/hyperlink" Target="https://barttorvik.com/team.php?team=Princeton&amp;year=2024" TargetMode="External"/><Relationship Id="rId819" Type="http://schemas.openxmlformats.org/officeDocument/2006/relationships/hyperlink" Target="https://barttorvik.com/team.php?team=UT+Rio+Grande+Valley&amp;year=2024" TargetMode="External"/><Relationship Id="rId220" Type="http://schemas.openxmlformats.org/officeDocument/2006/relationships/hyperlink" Target="https://barttorvik.com/team.php?team=Kent+St.&amp;year=2024" TargetMode="External"/><Relationship Id="rId458" Type="http://schemas.openxmlformats.org/officeDocument/2006/relationships/hyperlink" Target="https://barttorvik.com/team.php?team=Tennessee&amp;year=2024" TargetMode="External"/><Relationship Id="rId623" Type="http://schemas.openxmlformats.org/officeDocument/2006/relationships/hyperlink" Target="https://barttorvik.com/team.php?team=Wichita+St.&amp;year=2024" TargetMode="External"/><Relationship Id="rId665" Type="http://schemas.openxmlformats.org/officeDocument/2006/relationships/hyperlink" Target="https://barttorvik.com/team.php?team=Utah+Valley&amp;year=2024" TargetMode="External"/><Relationship Id="rId830" Type="http://schemas.openxmlformats.org/officeDocument/2006/relationships/hyperlink" Target="https://barttorvik.com/team.php?team=Air+Force&amp;year=2024" TargetMode="External"/><Relationship Id="rId872" Type="http://schemas.openxmlformats.org/officeDocument/2006/relationships/hyperlink" Target="https://barttorvik.com/team.php?team=Lafayette&amp;year=2024" TargetMode="External"/><Relationship Id="rId15" Type="http://schemas.openxmlformats.org/officeDocument/2006/relationships/hyperlink" Target="https://barttorvik.com/team.php?team=Duke&amp;year=2024" TargetMode="External"/><Relationship Id="rId57" Type="http://schemas.openxmlformats.org/officeDocument/2006/relationships/hyperlink" Target="https://barttorvik.com/team.php?team=South+Carolina&amp;year=2024" TargetMode="External"/><Relationship Id="rId262" Type="http://schemas.openxmlformats.org/officeDocument/2006/relationships/hyperlink" Target="https://barttorvik.com/team.php?team=George+Washington&amp;year=2024" TargetMode="External"/><Relationship Id="rId318" Type="http://schemas.openxmlformats.org/officeDocument/2006/relationships/hyperlink" Target="https://barttorvik.com/team.php?team=North+Dakota+St.&amp;year=2024" TargetMode="External"/><Relationship Id="rId525" Type="http://schemas.openxmlformats.org/officeDocument/2006/relationships/hyperlink" Target="https://barttorvik.com/team.php?team=Washington+St.&amp;year=2024" TargetMode="External"/><Relationship Id="rId567" Type="http://schemas.openxmlformats.org/officeDocument/2006/relationships/hyperlink" Target="https://barttorvik.com/team.php?team=Charlotte&amp;year=2024" TargetMode="External"/><Relationship Id="rId732" Type="http://schemas.openxmlformats.org/officeDocument/2006/relationships/hyperlink" Target="https://barttorvik.com/team.php?team=Merrimack&amp;year=2024" TargetMode="External"/><Relationship Id="rId99" Type="http://schemas.openxmlformats.org/officeDocument/2006/relationships/hyperlink" Target="https://barttorvik.com/team.php?team=North+Carolina+St.&amp;year=2024" TargetMode="External"/><Relationship Id="rId122" Type="http://schemas.openxmlformats.org/officeDocument/2006/relationships/hyperlink" Target="https://barttorvik.com/team.php?team=Bradley&amp;year=2024" TargetMode="External"/><Relationship Id="rId164" Type="http://schemas.openxmlformats.org/officeDocument/2006/relationships/hyperlink" Target="https://barttorvik.com/team.php?team=Oakland&amp;year=2024" TargetMode="External"/><Relationship Id="rId371" Type="http://schemas.openxmlformats.org/officeDocument/2006/relationships/hyperlink" Target="https://barttorvik.com/team.php?team=Nebraska+Omaha&amp;year=2024" TargetMode="External"/><Relationship Id="rId774" Type="http://schemas.openxmlformats.org/officeDocument/2006/relationships/hyperlink" Target="https://barttorvik.com/team.php?team=North+Florida&amp;year=2024" TargetMode="External"/><Relationship Id="rId427" Type="http://schemas.openxmlformats.org/officeDocument/2006/relationships/hyperlink" Target="https://barttorvik.com/team.php?team=North+Carolina+A%26T&amp;year=2024" TargetMode="External"/><Relationship Id="rId469" Type="http://schemas.openxmlformats.org/officeDocument/2006/relationships/hyperlink" Target="https://barttorvik.com/team.php?team=BYU&amp;year=2024" TargetMode="External"/><Relationship Id="rId634" Type="http://schemas.openxmlformats.org/officeDocument/2006/relationships/hyperlink" Target="https://barttorvik.com/team.php?team=Akron&amp;year=2024" TargetMode="External"/><Relationship Id="rId676" Type="http://schemas.openxmlformats.org/officeDocument/2006/relationships/hyperlink" Target="https://barttorvik.com/team.php?team=Middle+Tennessee&amp;year=2024" TargetMode="External"/><Relationship Id="rId841" Type="http://schemas.openxmlformats.org/officeDocument/2006/relationships/hyperlink" Target="https://barttorvik.com/team.php?team=Southeastern+Louisiana&amp;year=2024" TargetMode="External"/><Relationship Id="rId883" Type="http://schemas.openxmlformats.org/officeDocument/2006/relationships/hyperlink" Target="https://barttorvik.com/team.php?team=Detroit&amp;year=2024" TargetMode="External"/><Relationship Id="rId26" Type="http://schemas.openxmlformats.org/officeDocument/2006/relationships/hyperlink" Target="https://barttorvik.com/team.php?team=Creighton&amp;year=2024" TargetMode="External"/><Relationship Id="rId231" Type="http://schemas.openxmlformats.org/officeDocument/2006/relationships/hyperlink" Target="https://barttorvik.com/team.php?team=Temple&amp;year=2024" TargetMode="External"/><Relationship Id="rId273" Type="http://schemas.openxmlformats.org/officeDocument/2006/relationships/hyperlink" Target="https://barttorvik.com/team.php?team=Loyola+Marymount&amp;year=2024" TargetMode="External"/><Relationship Id="rId329" Type="http://schemas.openxmlformats.org/officeDocument/2006/relationships/hyperlink" Target="https://barttorvik.com/team.php?team=Albany&amp;year=2024" TargetMode="External"/><Relationship Id="rId480" Type="http://schemas.openxmlformats.org/officeDocument/2006/relationships/hyperlink" Target="https://barttorvik.com/team.php?team=Virginia&amp;year=2024" TargetMode="External"/><Relationship Id="rId536" Type="http://schemas.openxmlformats.org/officeDocument/2006/relationships/hyperlink" Target="https://barttorvik.com/team.php?team=Drake&amp;year=2024" TargetMode="External"/><Relationship Id="rId701" Type="http://schemas.openxmlformats.org/officeDocument/2006/relationships/hyperlink" Target="https://barttorvik.com/team.php?team=Southern&amp;year=2024" TargetMode="External"/><Relationship Id="rId68" Type="http://schemas.openxmlformats.org/officeDocument/2006/relationships/hyperlink" Target="https://barttorvik.com/team.php?team=Nebraska&amp;year=2024" TargetMode="External"/><Relationship Id="rId133" Type="http://schemas.openxmlformats.org/officeDocument/2006/relationships/hyperlink" Target="https://barttorvik.com/team.php?team=USC&amp;year=2024" TargetMode="External"/><Relationship Id="rId175" Type="http://schemas.openxmlformats.org/officeDocument/2006/relationships/hyperlink" Target="https://barttorvik.com/team.php?team=UC+San+Diego&amp;year=2024" TargetMode="External"/><Relationship Id="rId340" Type="http://schemas.openxmlformats.org/officeDocument/2006/relationships/hyperlink" Target="https://barttorvik.com/team.php?team=Grambling+St.&amp;year=2024" TargetMode="External"/><Relationship Id="rId578" Type="http://schemas.openxmlformats.org/officeDocument/2006/relationships/hyperlink" Target="https://barttorvik.com/team.php?team=Arizona+St.&amp;year=2024" TargetMode="External"/><Relationship Id="rId743" Type="http://schemas.openxmlformats.org/officeDocument/2006/relationships/hyperlink" Target="https://barttorvik.com/team.php?team=Iona&amp;year=2024" TargetMode="External"/><Relationship Id="rId785" Type="http://schemas.openxmlformats.org/officeDocument/2006/relationships/hyperlink" Target="https://barttorvik.com/team.php?team=Rice&amp;year=2024" TargetMode="External"/><Relationship Id="rId200" Type="http://schemas.openxmlformats.org/officeDocument/2006/relationships/hyperlink" Target="https://barttorvik.com/team.php?team=Missouri+St.&amp;year=2024" TargetMode="External"/><Relationship Id="rId382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438" Type="http://schemas.openxmlformats.org/officeDocument/2006/relationships/hyperlink" Target="https://barttorvik.com/team.php?team=Southeast+Missouri+St.&amp;year=2024" TargetMode="External"/><Relationship Id="rId603" Type="http://schemas.openxmlformats.org/officeDocument/2006/relationships/hyperlink" Target="https://barttorvik.com/team.php?team=Yale&amp;year=2024" TargetMode="External"/><Relationship Id="rId645" Type="http://schemas.openxmlformats.org/officeDocument/2006/relationships/hyperlink" Target="https://barttorvik.com/team.php?team=UC+San+Diego&amp;year=2024" TargetMode="External"/><Relationship Id="rId687" Type="http://schemas.openxmlformats.org/officeDocument/2006/relationships/hyperlink" Target="https://barttorvik.com/team.php?team=South+Alabama&amp;year=2024" TargetMode="External"/><Relationship Id="rId810" Type="http://schemas.openxmlformats.org/officeDocument/2006/relationships/hyperlink" Target="https://barttorvik.com/team.php?team=Sacred+Heart&amp;year=2024" TargetMode="External"/><Relationship Id="rId852" Type="http://schemas.openxmlformats.org/officeDocument/2006/relationships/hyperlink" Target="https://barttorvik.com/team.php?team=Grambling+St.&amp;year=2024" TargetMode="External"/><Relationship Id="rId242" Type="http://schemas.openxmlformats.org/officeDocument/2006/relationships/hyperlink" Target="https://barttorvik.com/team.php?team=Brown&amp;year=2024" TargetMode="External"/><Relationship Id="rId284" Type="http://schemas.openxmlformats.org/officeDocument/2006/relationships/hyperlink" Target="https://barttorvik.com/team.php?team=Lehigh&amp;year=2024" TargetMode="External"/><Relationship Id="rId491" Type="http://schemas.openxmlformats.org/officeDocument/2006/relationships/hyperlink" Target="https://barttorvik.com/team.php?team=Nebraska&amp;year=2024" TargetMode="External"/><Relationship Id="rId505" Type="http://schemas.openxmlformats.org/officeDocument/2006/relationships/hyperlink" Target="https://barttorvik.com/team.php?team=Indiana+St.&amp;year=2024" TargetMode="External"/><Relationship Id="rId712" Type="http://schemas.openxmlformats.org/officeDocument/2006/relationships/hyperlink" Target="https://barttorvik.com/team.php?team=Saint+Louis&amp;year=2024" TargetMode="External"/><Relationship Id="rId894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37" Type="http://schemas.openxmlformats.org/officeDocument/2006/relationships/hyperlink" Target="https://barttorvik.com/team.php?team=Wisconsin&amp;year=2024" TargetMode="External"/><Relationship Id="rId79" Type="http://schemas.openxmlformats.org/officeDocument/2006/relationships/hyperlink" Target="https://barttorvik.com/team.php?team=Washington+St.&amp;year=2024" TargetMode="External"/><Relationship Id="rId102" Type="http://schemas.openxmlformats.org/officeDocument/2006/relationships/hyperlink" Target="https://barttorvik.com/team.php?team=Utah+St.&amp;year=2024" TargetMode="External"/><Relationship Id="rId144" Type="http://schemas.openxmlformats.org/officeDocument/2006/relationships/hyperlink" Target="https://barttorvik.com/team.php?team=College+of+Charleston&amp;year=2024" TargetMode="External"/><Relationship Id="rId547" Type="http://schemas.openxmlformats.org/officeDocument/2006/relationships/hyperlink" Target="https://barttorvik.com/team.php?team=Appalachian+St.&amp;year=2024" TargetMode="External"/><Relationship Id="rId589" Type="http://schemas.openxmlformats.org/officeDocument/2006/relationships/hyperlink" Target="https://barttorvik.com/team.php?team=Drexel&amp;year=2024" TargetMode="External"/><Relationship Id="rId754" Type="http://schemas.openxmlformats.org/officeDocument/2006/relationships/hyperlink" Target="https://barttorvik.com/team.php?team=Cal+Baptist&amp;year=2024" TargetMode="External"/><Relationship Id="rId796" Type="http://schemas.openxmlformats.org/officeDocument/2006/relationships/hyperlink" Target="https://barttorvik.com/team.php?team=Northern+Arizona&amp;year=2024" TargetMode="External"/><Relationship Id="rId90" Type="http://schemas.openxmlformats.org/officeDocument/2006/relationships/hyperlink" Target="https://barttorvik.com/team.php?team=Boise+St.&amp;year=2024" TargetMode="External"/><Relationship Id="rId186" Type="http://schemas.openxmlformats.org/officeDocument/2006/relationships/hyperlink" Target="https://barttorvik.com/team.php?team=Virginia&amp;year=2024" TargetMode="External"/><Relationship Id="rId351" Type="http://schemas.openxmlformats.org/officeDocument/2006/relationships/hyperlink" Target="https://barttorvik.com/team.php?team=Bellarmine&amp;year=2024" TargetMode="External"/><Relationship Id="rId393" Type="http://schemas.openxmlformats.org/officeDocument/2006/relationships/hyperlink" Target="https://barttorvik.com/team.php?team=Arkansas+Pine+Bluff&amp;year=2024" TargetMode="External"/><Relationship Id="rId407" Type="http://schemas.openxmlformats.org/officeDocument/2006/relationships/hyperlink" Target="https://barttorvik.com/team.php?team=Bethune+Cookman&amp;year=2024" TargetMode="External"/><Relationship Id="rId449" Type="http://schemas.openxmlformats.org/officeDocument/2006/relationships/hyperlink" Target="https://barttorvik.com/team.php?team=Houston&amp;year=2024" TargetMode="External"/><Relationship Id="rId614" Type="http://schemas.openxmlformats.org/officeDocument/2006/relationships/hyperlink" Target="https://barttorvik.com/team.php?team=Duquesne&amp;year=2024" TargetMode="External"/><Relationship Id="rId656" Type="http://schemas.openxmlformats.org/officeDocument/2006/relationships/hyperlink" Target="https://barttorvik.com/team.php?team=South+Dakota+St.&amp;year=2024" TargetMode="External"/><Relationship Id="rId821" Type="http://schemas.openxmlformats.org/officeDocument/2006/relationships/hyperlink" Target="https://barttorvik.com/team.php?team=Alcorn+St.&amp;year=2024" TargetMode="External"/><Relationship Id="rId863" Type="http://schemas.openxmlformats.org/officeDocument/2006/relationships/hyperlink" Target="https://barttorvik.com/team.php?team=North+Carolina+A%26T&amp;year=2024" TargetMode="External"/><Relationship Id="rId211" Type="http://schemas.openxmlformats.org/officeDocument/2006/relationships/hyperlink" Target="https://barttorvik.com/team.php?team=Wyoming&amp;year=2024" TargetMode="External"/><Relationship Id="rId253" Type="http://schemas.openxmlformats.org/officeDocument/2006/relationships/hyperlink" Target="https://barttorvik.com/team.php?team=Vanderbilt&amp;year=2024" TargetMode="External"/><Relationship Id="rId295" Type="http://schemas.openxmlformats.org/officeDocument/2006/relationships/hyperlink" Target="https://barttorvik.com/team.php?team=Stephen+F.+Austin&amp;year=2024" TargetMode="External"/><Relationship Id="rId309" Type="http://schemas.openxmlformats.org/officeDocument/2006/relationships/hyperlink" Target="https://barttorvik.com/team.php?team=North+Florida&amp;year=2024" TargetMode="External"/><Relationship Id="rId460" Type="http://schemas.openxmlformats.org/officeDocument/2006/relationships/hyperlink" Target="https://barttorvik.com/team.php?team=Auburn&amp;year=2024" TargetMode="External"/><Relationship Id="rId516" Type="http://schemas.openxmlformats.org/officeDocument/2006/relationships/hyperlink" Target="https://barttorvik.com/team.php?team=Nevada&amp;year=2024" TargetMode="External"/><Relationship Id="rId698" Type="http://schemas.openxmlformats.org/officeDocument/2006/relationships/hyperlink" Target="https://barttorvik.com/team.php?team=Pepperdine&amp;year=2024" TargetMode="External"/><Relationship Id="rId48" Type="http://schemas.openxmlformats.org/officeDocument/2006/relationships/hyperlink" Target="https://barttorvik.com/team.php?team=BYU&amp;year=2024" TargetMode="External"/><Relationship Id="rId113" Type="http://schemas.openxmlformats.org/officeDocument/2006/relationships/hyperlink" Target="https://barttorvik.com/team.php?team=Washington&amp;year=2024" TargetMode="External"/><Relationship Id="rId320" Type="http://schemas.openxmlformats.org/officeDocument/2006/relationships/hyperlink" Target="https://barttorvik.com/team.php?team=Green+Bay&amp;year=2024" TargetMode="External"/><Relationship Id="rId558" Type="http://schemas.openxmlformats.org/officeDocument/2006/relationships/hyperlink" Target="https://barttorvik.com/team.php?team=South+Carolina&amp;year=2024" TargetMode="External"/><Relationship Id="rId723" Type="http://schemas.openxmlformats.org/officeDocument/2006/relationships/hyperlink" Target="https://barttorvik.com/team.php?team=Jacksonville+St.&amp;year=2024" TargetMode="External"/><Relationship Id="rId765" Type="http://schemas.openxmlformats.org/officeDocument/2006/relationships/hyperlink" Target="https://barttorvik.com/team.php?team=Fordham&amp;year=2024" TargetMode="External"/><Relationship Id="rId155" Type="http://schemas.openxmlformats.org/officeDocument/2006/relationships/hyperlink" Target="https://barttorvik.com/team.php?team=Santa+Clara&amp;year=2024" TargetMode="External"/><Relationship Id="rId197" Type="http://schemas.openxmlformats.org/officeDocument/2006/relationships/hyperlink" Target="https://barttorvik.com/team.php?team=George+Mason&amp;year=2024" TargetMode="External"/><Relationship Id="rId362" Type="http://schemas.openxmlformats.org/officeDocument/2006/relationships/hyperlink" Target="https://barttorvik.com/team.php?team=Old+Dominion&amp;year=2024" TargetMode="External"/><Relationship Id="rId418" Type="http://schemas.openxmlformats.org/officeDocument/2006/relationships/hyperlink" Target="https://barttorvik.com/team.php?team=Texas+A%26M+Commerce&amp;year=2024" TargetMode="External"/><Relationship Id="rId625" Type="http://schemas.openxmlformats.org/officeDocument/2006/relationships/hyperlink" Target="https://barttorvik.com/team.php?team=Oregon+St.&amp;year=2024" TargetMode="External"/><Relationship Id="rId832" Type="http://schemas.openxmlformats.org/officeDocument/2006/relationships/hyperlink" Target="https://barttorvik.com/team.php?team=Jackson+St.&amp;year=2024" TargetMode="External"/><Relationship Id="rId222" Type="http://schemas.openxmlformats.org/officeDocument/2006/relationships/hyperlink" Target="https://barttorvik.com/team.php?team=East+Carolina&amp;year=2024" TargetMode="External"/><Relationship Id="rId264" Type="http://schemas.openxmlformats.org/officeDocument/2006/relationships/hyperlink" Target="https://barttorvik.com/team.php?team=Montana+St.&amp;year=2024" TargetMode="External"/><Relationship Id="rId471" Type="http://schemas.openxmlformats.org/officeDocument/2006/relationships/hyperlink" Target="https://barttorvik.com/team.php?team=Florida&amp;year=2024" TargetMode="External"/><Relationship Id="rId667" Type="http://schemas.openxmlformats.org/officeDocument/2006/relationships/hyperlink" Target="https://barttorvik.com/team.php?team=UT+Arlington&amp;year=2024" TargetMode="External"/><Relationship Id="rId874" Type="http://schemas.openxmlformats.org/officeDocument/2006/relationships/hyperlink" Target="https://barttorvik.com/team.php?team=Alabama+St.&amp;year=2024" TargetMode="External"/><Relationship Id="rId17" Type="http://schemas.openxmlformats.org/officeDocument/2006/relationships/hyperlink" Target="https://barttorvik.com/team.php?team=North+Carolina&amp;year=2024" TargetMode="External"/><Relationship Id="rId59" Type="http://schemas.openxmlformats.org/officeDocument/2006/relationships/hyperlink" Target="https://barttorvik.com/team.php?team=Northwestern&amp;year=2024" TargetMode="External"/><Relationship Id="rId124" Type="http://schemas.openxmlformats.org/officeDocument/2006/relationships/hyperlink" Target="https://barttorvik.com/team.php?team=Yale&amp;year=2024" TargetMode="External"/><Relationship Id="rId527" Type="http://schemas.openxmlformats.org/officeDocument/2006/relationships/hyperlink" Target="https://barttorvik.com/team.php?team=Colorado+St.&amp;year=2024" TargetMode="External"/><Relationship Id="rId569" Type="http://schemas.openxmlformats.org/officeDocument/2006/relationships/hyperlink" Target="https://barttorvik.com/team.php?team=Grand+Canyon&amp;year=2024" TargetMode="External"/><Relationship Id="rId734" Type="http://schemas.openxmlformats.org/officeDocument/2006/relationships/hyperlink" Target="https://barttorvik.com/team.php?team=Eastern+Kentucky&amp;year=2024" TargetMode="External"/><Relationship Id="rId776" Type="http://schemas.openxmlformats.org/officeDocument/2006/relationships/hyperlink" Target="https://barttorvik.com/team.php?team=Temple&amp;year=2024" TargetMode="External"/><Relationship Id="rId70" Type="http://schemas.openxmlformats.org/officeDocument/2006/relationships/hyperlink" Target="https://barttorvik.com/team.php?team=Florida&amp;year=2024" TargetMode="External"/><Relationship Id="rId166" Type="http://schemas.openxmlformats.org/officeDocument/2006/relationships/hyperlink" Target="https://barttorvik.com/team.php?team=UT+Arlington&amp;year=2024" TargetMode="External"/><Relationship Id="rId331" Type="http://schemas.openxmlformats.org/officeDocument/2006/relationships/hyperlink" Target="https://barttorvik.com/team.php?team=Georgia+St.&amp;year=2024" TargetMode="External"/><Relationship Id="rId373" Type="http://schemas.openxmlformats.org/officeDocument/2006/relationships/hyperlink" Target="https://barttorvik.com/team.php?team=Idaho&amp;year=2024" TargetMode="External"/><Relationship Id="rId429" Type="http://schemas.openxmlformats.org/officeDocument/2006/relationships/hyperlink" Target="https://barttorvik.com/team.php?team=Lindenwood&amp;year=2024" TargetMode="External"/><Relationship Id="rId580" Type="http://schemas.openxmlformats.org/officeDocument/2006/relationships/hyperlink" Target="https://barttorvik.com/team.php?team=Samford&amp;year=2024" TargetMode="External"/><Relationship Id="rId636" Type="http://schemas.openxmlformats.org/officeDocument/2006/relationships/hyperlink" Target="https://barttorvik.com/team.php?team=Arkansas+St.&amp;year=2024" TargetMode="External"/><Relationship Id="rId801" Type="http://schemas.openxmlformats.org/officeDocument/2006/relationships/hyperlink" Target="https://barttorvik.com/team.php?team=North+Dakota&amp;year=2024" TargetMode="External"/><Relationship Id="rId1" Type="http://schemas.openxmlformats.org/officeDocument/2006/relationships/hyperlink" Target="https://barttorvik.com/team.php?team=Connecticut&amp;year=2024" TargetMode="External"/><Relationship Id="rId233" Type="http://schemas.openxmlformats.org/officeDocument/2006/relationships/hyperlink" Target="https://barttorvik.com/team.php?team=West+Virginia&amp;year=2024" TargetMode="External"/><Relationship Id="rId440" Type="http://schemas.openxmlformats.org/officeDocument/2006/relationships/hyperlink" Target="https://barttorvik.com/team.php?team=Maryland+Eastern+Shore&amp;year=2024" TargetMode="External"/><Relationship Id="rId678" Type="http://schemas.openxmlformats.org/officeDocument/2006/relationships/hyperlink" Target="https://barttorvik.com/team.php?team=Colgate&amp;year=2024" TargetMode="External"/><Relationship Id="rId843" Type="http://schemas.openxmlformats.org/officeDocument/2006/relationships/hyperlink" Target="https://barttorvik.com/team.php?team=LIU+Brooklyn&amp;year=2024" TargetMode="External"/><Relationship Id="rId885" Type="http://schemas.openxmlformats.org/officeDocument/2006/relationships/hyperlink" Target="https://barttorvik.com/team.php?team=Arkansas+Pine+Bluff&amp;year=2024" TargetMode="External"/><Relationship Id="rId28" Type="http://schemas.openxmlformats.org/officeDocument/2006/relationships/hyperlink" Target="https://barttorvik.com/team.php?team=Marquette&amp;year=2024" TargetMode="External"/><Relationship Id="rId275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300" Type="http://schemas.openxmlformats.org/officeDocument/2006/relationships/hyperlink" Target="https://barttorvik.com/team.php?team=Southern+Utah&amp;year=2024" TargetMode="External"/><Relationship Id="rId482" Type="http://schemas.openxmlformats.org/officeDocument/2006/relationships/hyperlink" Target="https://barttorvik.com/team.php?team=Colorado&amp;year=2024" TargetMode="External"/><Relationship Id="rId538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703" Type="http://schemas.openxmlformats.org/officeDocument/2006/relationships/hyperlink" Target="https://barttorvik.com/team.php?team=North+Carolina+Central&amp;year=2024" TargetMode="External"/><Relationship Id="rId745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81" Type="http://schemas.openxmlformats.org/officeDocument/2006/relationships/hyperlink" Target="https://barttorvik.com/team.php?team=Kansas&amp;year=2024" TargetMode="External"/><Relationship Id="rId135" Type="http://schemas.openxmlformats.org/officeDocument/2006/relationships/hyperlink" Target="https://barttorvik.com/team.php?team=Utah&amp;year=2024" TargetMode="External"/><Relationship Id="rId177" Type="http://schemas.openxmlformats.org/officeDocument/2006/relationships/hyperlink" Target="https://barttorvik.com/team.php?team=Youngstown+St.&amp;year=2024" TargetMode="External"/><Relationship Id="rId342" Type="http://schemas.openxmlformats.org/officeDocument/2006/relationships/hyperlink" Target="https://barttorvik.com/team.php?team=Miami+OH&amp;year=2024" TargetMode="External"/><Relationship Id="rId384" Type="http://schemas.openxmlformats.org/officeDocument/2006/relationships/hyperlink" Target="https://barttorvik.com/team.php?team=Coastal+Carolina&amp;year=2024" TargetMode="External"/><Relationship Id="rId591" Type="http://schemas.openxmlformats.org/officeDocument/2006/relationships/hyperlink" Target="https://barttorvik.com/team.php?team=McNeese+St.&amp;year=2024" TargetMode="External"/><Relationship Id="rId605" Type="http://schemas.openxmlformats.org/officeDocument/2006/relationships/hyperlink" Target="https://barttorvik.com/team.php?team=Arkansas&amp;year=2024" TargetMode="External"/><Relationship Id="rId787" Type="http://schemas.openxmlformats.org/officeDocument/2006/relationships/hyperlink" Target="https://barttorvik.com/team.php?team=Long+Beach+St.&amp;year=2024" TargetMode="External"/><Relationship Id="rId812" Type="http://schemas.openxmlformats.org/officeDocument/2006/relationships/hyperlink" Target="https://barttorvik.com/team.php?team=South+Dakota&amp;year=2024" TargetMode="External"/><Relationship Id="rId202" Type="http://schemas.openxmlformats.org/officeDocument/2006/relationships/hyperlink" Target="https://barttorvik.com/team.php?team=UMass+Lowell&amp;year=2024" TargetMode="External"/><Relationship Id="rId244" Type="http://schemas.openxmlformats.org/officeDocument/2006/relationships/hyperlink" Target="https://barttorvik.com/team.php?team=Colgate&amp;year=2024" TargetMode="External"/><Relationship Id="rId647" Type="http://schemas.openxmlformats.org/officeDocument/2006/relationships/hyperlink" Target="https://barttorvik.com/team.php?team=Morehead+St.&amp;year=2024" TargetMode="External"/><Relationship Id="rId689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854" Type="http://schemas.openxmlformats.org/officeDocument/2006/relationships/hyperlink" Target="https://barttorvik.com/team.php?team=Dartmouth&amp;year=2024" TargetMode="External"/><Relationship Id="rId39" Type="http://schemas.openxmlformats.org/officeDocument/2006/relationships/hyperlink" Target="https://barttorvik.com/team.php?team=Michigan+St.&amp;year=2024" TargetMode="External"/><Relationship Id="rId286" Type="http://schemas.openxmlformats.org/officeDocument/2006/relationships/hyperlink" Target="https://barttorvik.com/team.php?team=Niagara&amp;year=2024" TargetMode="External"/><Relationship Id="rId451" Type="http://schemas.openxmlformats.org/officeDocument/2006/relationships/hyperlink" Target="https://barttorvik.com/team.php?team=Purdue&amp;year=2024" TargetMode="External"/><Relationship Id="rId493" Type="http://schemas.openxmlformats.org/officeDocument/2006/relationships/hyperlink" Target="https://barttorvik.com/team.php?team=Saint+Mary%27s&amp;year=2024" TargetMode="External"/><Relationship Id="rId507" Type="http://schemas.openxmlformats.org/officeDocument/2006/relationships/hyperlink" Target="https://barttorvik.com/team.php?team=Gonzaga&amp;year=2024" TargetMode="External"/><Relationship Id="rId549" Type="http://schemas.openxmlformats.org/officeDocument/2006/relationships/hyperlink" Target="https://barttorvik.com/team.php?team=Penn+St.&amp;year=2024" TargetMode="External"/><Relationship Id="rId714" Type="http://schemas.openxmlformats.org/officeDocument/2006/relationships/hyperlink" Target="https://barttorvik.com/team.php?team=Norfolk+St.&amp;year=2024" TargetMode="External"/><Relationship Id="rId756" Type="http://schemas.openxmlformats.org/officeDocument/2006/relationships/hyperlink" Target="https://barttorvik.com/team.php?team=Mercer&amp;year=2024" TargetMode="External"/><Relationship Id="rId50" Type="http://schemas.openxmlformats.org/officeDocument/2006/relationships/hyperlink" Target="https://barttorvik.com/team.php?team=Texas+A%26M&amp;year=2024" TargetMode="External"/><Relationship Id="rId104" Type="http://schemas.openxmlformats.org/officeDocument/2006/relationships/hyperlink" Target="https://barttorvik.com/team.php?team=Boston+College&amp;year=2024" TargetMode="External"/><Relationship Id="rId146" Type="http://schemas.openxmlformats.org/officeDocument/2006/relationships/hyperlink" Target="https://barttorvik.com/team.php?team=Northern+Iowa&amp;year=2024" TargetMode="External"/><Relationship Id="rId188" Type="http://schemas.openxmlformats.org/officeDocument/2006/relationships/hyperlink" Target="https://barttorvik.com/team.php?team=Belmont&amp;year=2024" TargetMode="External"/><Relationship Id="rId311" Type="http://schemas.openxmlformats.org/officeDocument/2006/relationships/hyperlink" Target="https://barttorvik.com/team.php?team=Bucknell&amp;year=2024" TargetMode="External"/><Relationship Id="rId353" Type="http://schemas.openxmlformats.org/officeDocument/2006/relationships/hyperlink" Target="https://barttorvik.com/team.php?team=Howard&amp;year=2024" TargetMode="External"/><Relationship Id="rId395" Type="http://schemas.openxmlformats.org/officeDocument/2006/relationships/hyperlink" Target="https://barttorvik.com/team.php?team=New+Mexico+St.&amp;year=2024" TargetMode="External"/><Relationship Id="rId409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560" Type="http://schemas.openxmlformats.org/officeDocument/2006/relationships/hyperlink" Target="https://barttorvik.com/team.php?team=Oregon&amp;year=2024" TargetMode="External"/><Relationship Id="rId798" Type="http://schemas.openxmlformats.org/officeDocument/2006/relationships/hyperlink" Target="https://barttorvik.com/team.php?team=Campbell&amp;year=2024" TargetMode="External"/><Relationship Id="rId92" Type="http://schemas.openxmlformats.org/officeDocument/2006/relationships/hyperlink" Target="https://barttorvik.com/team.php?team=Duquesne&amp;year=2024" TargetMode="External"/><Relationship Id="rId213" Type="http://schemas.openxmlformats.org/officeDocument/2006/relationships/hyperlink" Target="https://barttorvik.com/team.php?team=Ohio&amp;year=2024" TargetMode="External"/><Relationship Id="rId420" Type="http://schemas.openxmlformats.org/officeDocument/2006/relationships/hyperlink" Target="https://barttorvik.com/team.php?team=Prairie+View+A%26M&amp;year=2024" TargetMode="External"/><Relationship Id="rId616" Type="http://schemas.openxmlformats.org/officeDocument/2006/relationships/hyperlink" Target="https://barttorvik.com/team.php?team=Vermont&amp;year=2024" TargetMode="External"/><Relationship Id="rId658" Type="http://schemas.openxmlformats.org/officeDocument/2006/relationships/hyperlink" Target="https://barttorvik.com/team.php?team=Western+Kentucky&amp;year=2024" TargetMode="External"/><Relationship Id="rId823" Type="http://schemas.openxmlformats.org/officeDocument/2006/relationships/hyperlink" Target="https://barttorvik.com/team.php?team=Western+Illinois&amp;year=2024" TargetMode="External"/><Relationship Id="rId865" Type="http://schemas.openxmlformats.org/officeDocument/2006/relationships/hyperlink" Target="https://barttorvik.com/team.php?team=Fairleigh+Dickinson&amp;year=2024" TargetMode="External"/><Relationship Id="rId255" Type="http://schemas.openxmlformats.org/officeDocument/2006/relationships/hyperlink" Target="https://barttorvik.com/team.php?team=Bryant&amp;year=2024" TargetMode="External"/><Relationship Id="rId297" Type="http://schemas.openxmlformats.org/officeDocument/2006/relationships/hyperlink" Target="https://barttorvik.com/team.php?team=Marist&amp;year=2024" TargetMode="External"/><Relationship Id="rId462" Type="http://schemas.openxmlformats.org/officeDocument/2006/relationships/hyperlink" Target="https://barttorvik.com/team.php?team=Kansas&amp;year=2024" TargetMode="External"/><Relationship Id="rId518" Type="http://schemas.openxmlformats.org/officeDocument/2006/relationships/hyperlink" Target="https://barttorvik.com/team.php?team=TCU&amp;year=2024" TargetMode="External"/><Relationship Id="rId725" Type="http://schemas.openxmlformats.org/officeDocument/2006/relationships/hyperlink" Target="https://barttorvik.com/team.php?team=Delaware&amp;year=2024" TargetMode="External"/><Relationship Id="rId115" Type="http://schemas.openxmlformats.org/officeDocument/2006/relationships/hyperlink" Target="https://barttorvik.com/team.php?team=UNLV&amp;year=2024" TargetMode="External"/><Relationship Id="rId157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322" Type="http://schemas.openxmlformats.org/officeDocument/2006/relationships/hyperlink" Target="https://barttorvik.com/team.php?team=Stetson&amp;year=2024" TargetMode="External"/><Relationship Id="rId364" Type="http://schemas.openxmlformats.org/officeDocument/2006/relationships/hyperlink" Target="https://barttorvik.com/team.php?team=Tulsa&amp;year=2024" TargetMode="External"/><Relationship Id="rId767" Type="http://schemas.openxmlformats.org/officeDocument/2006/relationships/hyperlink" Target="https://barttorvik.com/team.php?team=Milwaukee&amp;year=2024" TargetMode="External"/><Relationship Id="rId61" Type="http://schemas.openxmlformats.org/officeDocument/2006/relationships/hyperlink" Target="https://barttorvik.com/team.php?team=Clemson&amp;year=2024" TargetMode="External"/><Relationship Id="rId199" Type="http://schemas.openxmlformats.org/officeDocument/2006/relationships/hyperlink" Target="https://barttorvik.com/team.php?team=Morehead+St.&amp;year=2024" TargetMode="External"/><Relationship Id="rId571" Type="http://schemas.openxmlformats.org/officeDocument/2006/relationships/hyperlink" Target="https://barttorvik.com/team.php?team=Stanford&amp;year=2024" TargetMode="External"/><Relationship Id="rId627" Type="http://schemas.openxmlformats.org/officeDocument/2006/relationships/hyperlink" Target="https://barttorvik.com/team.php?team=College+of+Charleston&amp;year=2024" TargetMode="External"/><Relationship Id="rId669" Type="http://schemas.openxmlformats.org/officeDocument/2006/relationships/hyperlink" Target="https://barttorvik.com/team.php?team=UAB&amp;year=2024" TargetMode="External"/><Relationship Id="rId834" Type="http://schemas.openxmlformats.org/officeDocument/2006/relationships/hyperlink" Target="https://barttorvik.com/team.php?team=Elon&amp;year=2024" TargetMode="External"/><Relationship Id="rId876" Type="http://schemas.openxmlformats.org/officeDocument/2006/relationships/hyperlink" Target="https://barttorvik.com/team.php?team=Prairie+View+A%26M&amp;year=2024" TargetMode="External"/><Relationship Id="rId19" Type="http://schemas.openxmlformats.org/officeDocument/2006/relationships/hyperlink" Target="https://barttorvik.com/team.php?team=Gonzaga&amp;year=2024" TargetMode="External"/><Relationship Id="rId224" Type="http://schemas.openxmlformats.org/officeDocument/2006/relationships/hyperlink" Target="https://barttorvik.com/team.php?team=Longwood&amp;year=2024" TargetMode="External"/><Relationship Id="rId266" Type="http://schemas.openxmlformats.org/officeDocument/2006/relationships/hyperlink" Target="https://barttorvik.com/team.php?team=Eastern+Kentucky&amp;year=2024" TargetMode="External"/><Relationship Id="rId431" Type="http://schemas.openxmlformats.org/officeDocument/2006/relationships/hyperlink" Target="https://barttorvik.com/team.php?team=Siena&amp;year=2024" TargetMode="External"/><Relationship Id="rId473" Type="http://schemas.openxmlformats.org/officeDocument/2006/relationships/hyperlink" Target="https://barttorvik.com/team.php?team=Creighton&amp;year=2024" TargetMode="External"/><Relationship Id="rId529" Type="http://schemas.openxmlformats.org/officeDocument/2006/relationships/hyperlink" Target="https://barttorvik.com/team.php?team=Cincinnati&amp;year=2024" TargetMode="External"/><Relationship Id="rId680" Type="http://schemas.openxmlformats.org/officeDocument/2006/relationships/hyperlink" Target="https://barttorvik.com/team.php?team=Rhode+Island&amp;year=2024" TargetMode="External"/><Relationship Id="rId736" Type="http://schemas.openxmlformats.org/officeDocument/2006/relationships/hyperlink" Target="https://barttorvik.com/team.php?team=UMass+Lowell&amp;year=2024" TargetMode="External"/><Relationship Id="rId30" Type="http://schemas.openxmlformats.org/officeDocument/2006/relationships/hyperlink" Target="https://barttorvik.com/team.php?team=Mississippi+St.&amp;year=2024" TargetMode="External"/><Relationship Id="rId126" Type="http://schemas.openxmlformats.org/officeDocument/2006/relationships/hyperlink" Target="https://barttorvik.com/team.php?team=Grand+Canyon&amp;year=2024" TargetMode="External"/><Relationship Id="rId168" Type="http://schemas.openxmlformats.org/officeDocument/2006/relationships/hyperlink" Target="https://barttorvik.com/team.php?team=Loyola+Chicago&amp;year=2024" TargetMode="External"/><Relationship Id="rId333" Type="http://schemas.openxmlformats.org/officeDocument/2006/relationships/hyperlink" Target="https://barttorvik.com/team.php?team=New+Hampshire&amp;year=2024" TargetMode="External"/><Relationship Id="rId540" Type="http://schemas.openxmlformats.org/officeDocument/2006/relationships/hyperlink" Target="https://barttorvik.com/team.php?team=Utah+St.&amp;year=2024" TargetMode="External"/><Relationship Id="rId778" Type="http://schemas.openxmlformats.org/officeDocument/2006/relationships/hyperlink" Target="https://barttorvik.com/team.php?team=Cal+St.+Fullerton&amp;year=2024" TargetMode="External"/><Relationship Id="rId72" Type="http://schemas.openxmlformats.org/officeDocument/2006/relationships/hyperlink" Target="https://barttorvik.com/team.php?team=Colorado+St.&amp;year=2024" TargetMode="External"/><Relationship Id="rId375" Type="http://schemas.openxmlformats.org/officeDocument/2006/relationships/hyperlink" Target="https://barttorvik.com/team.php?team=Southeastern+Louisiana&amp;year=2024" TargetMode="External"/><Relationship Id="rId582" Type="http://schemas.openxmlformats.org/officeDocument/2006/relationships/hyperlink" Target="https://barttorvik.com/team.php?team=James+Madison&amp;year=2024" TargetMode="External"/><Relationship Id="rId638" Type="http://schemas.openxmlformats.org/officeDocument/2006/relationships/hyperlink" Target="https://barttorvik.com/team.php?team=Northern+Iowa&amp;year=2024" TargetMode="External"/><Relationship Id="rId803" Type="http://schemas.openxmlformats.org/officeDocument/2006/relationships/hyperlink" Target="https://barttorvik.com/team.php?team=Wagner&amp;year=2024" TargetMode="External"/><Relationship Id="rId845" Type="http://schemas.openxmlformats.org/officeDocument/2006/relationships/hyperlink" Target="https://barttorvik.com/team.php?team=Alabama+A%26M&amp;year=2024" TargetMode="External"/><Relationship Id="rId3" Type="http://schemas.openxmlformats.org/officeDocument/2006/relationships/hyperlink" Target="https://barttorvik.com/team.php?team=Purdue&amp;year=2024" TargetMode="External"/><Relationship Id="rId235" Type="http://schemas.openxmlformats.org/officeDocument/2006/relationships/hyperlink" Target="https://barttorvik.com/team.php?team=Long+Beach+St.&amp;year=2024" TargetMode="External"/><Relationship Id="rId277" Type="http://schemas.openxmlformats.org/officeDocument/2006/relationships/hyperlink" Target="https://barttorvik.com/team.php?team=Abilene+Christian&amp;year=2024" TargetMode="External"/><Relationship Id="rId400" Type="http://schemas.openxmlformats.org/officeDocument/2006/relationships/hyperlink" Target="https://barttorvik.com/team.php?team=South+Carolina+St.&amp;year=2024" TargetMode="External"/><Relationship Id="rId442" Type="http://schemas.openxmlformats.org/officeDocument/2006/relationships/hyperlink" Target="https://barttorvik.com/team.php?team=Stonehill&amp;year=2024" TargetMode="External"/><Relationship Id="rId484" Type="http://schemas.openxmlformats.org/officeDocument/2006/relationships/hyperlink" Target="https://barttorvik.com/team.php?team=Michigan+St.&amp;year=2024" TargetMode="External"/><Relationship Id="rId705" Type="http://schemas.openxmlformats.org/officeDocument/2006/relationships/hyperlink" Target="https://barttorvik.com/team.php?team=Lamar&amp;year=2024" TargetMode="External"/><Relationship Id="rId887" Type="http://schemas.openxmlformats.org/officeDocument/2006/relationships/hyperlink" Target="https://barttorvik.com/team.php?team=Buffalo&amp;year=2024" TargetMode="External"/><Relationship Id="rId137" Type="http://schemas.openxmlformats.org/officeDocument/2006/relationships/hyperlink" Target="https://barttorvik.com/team.php?team=Louisiana+Tech&amp;year=2024" TargetMode="External"/><Relationship Id="rId302" Type="http://schemas.openxmlformats.org/officeDocument/2006/relationships/hyperlink" Target="https://barttorvik.com/team.php?team=Nicholls+St.&amp;year=2024" TargetMode="External"/><Relationship Id="rId344" Type="http://schemas.openxmlformats.org/officeDocument/2006/relationships/hyperlink" Target="https://barttorvik.com/team.php?team=Southern&amp;year=2024" TargetMode="External"/><Relationship Id="rId691" Type="http://schemas.openxmlformats.org/officeDocument/2006/relationships/hyperlink" Target="https://barttorvik.com/team.php?team=Quinnipiac&amp;year=2024" TargetMode="External"/><Relationship Id="rId747" Type="http://schemas.openxmlformats.org/officeDocument/2006/relationships/hyperlink" Target="https://barttorvik.com/team.php?team=Fort+Wayne&amp;year=2024" TargetMode="External"/><Relationship Id="rId789" Type="http://schemas.openxmlformats.org/officeDocument/2006/relationships/hyperlink" Target="https://barttorvik.com/team.php?team=UTSA&amp;year=2024" TargetMode="External"/><Relationship Id="rId41" Type="http://schemas.openxmlformats.org/officeDocument/2006/relationships/hyperlink" Target="https://barttorvik.com/team.php?team=Texas+Tech&amp;year=2024" TargetMode="External"/><Relationship Id="rId83" Type="http://schemas.openxmlformats.org/officeDocument/2006/relationships/hyperlink" Target="https://barttorvik.com/team.php?team=Butler&amp;year=2024" TargetMode="External"/><Relationship Id="rId179" Type="http://schemas.openxmlformats.org/officeDocument/2006/relationships/hyperlink" Target="https://barttorvik.com/team.php?team=Seattle&amp;year=2024" TargetMode="External"/><Relationship Id="rId386" Type="http://schemas.openxmlformats.org/officeDocument/2006/relationships/hyperlink" Target="https://barttorvik.com/team.php?team=Robert+Morris&amp;year=2024" TargetMode="External"/><Relationship Id="rId551" Type="http://schemas.openxmlformats.org/officeDocument/2006/relationships/hyperlink" Target="https://barttorvik.com/team.php?team=Kansas+St.&amp;year=2024" TargetMode="External"/><Relationship Id="rId593" Type="http://schemas.openxmlformats.org/officeDocument/2006/relationships/hyperlink" Target="https://barttorvik.com/team.php?team=Memphis&amp;year=2024" TargetMode="External"/><Relationship Id="rId607" Type="http://schemas.openxmlformats.org/officeDocument/2006/relationships/hyperlink" Target="https://barttorvik.com/team.php?team=Oklahoma+St.&amp;year=2024" TargetMode="External"/><Relationship Id="rId649" Type="http://schemas.openxmlformats.org/officeDocument/2006/relationships/hyperlink" Target="https://barttorvik.com/team.php?team=Stony+Brook&amp;year=2024" TargetMode="External"/><Relationship Id="rId814" Type="http://schemas.openxmlformats.org/officeDocument/2006/relationships/hyperlink" Target="https://barttorvik.com/team.php?team=Texas+Southern&amp;year=2024" TargetMode="External"/><Relationship Id="rId856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190" Type="http://schemas.openxmlformats.org/officeDocument/2006/relationships/hyperlink" Target="https://barttorvik.com/team.php?team=UC+Davis&amp;year=2024" TargetMode="External"/><Relationship Id="rId204" Type="http://schemas.openxmlformats.org/officeDocument/2006/relationships/hyperlink" Target="https://barttorvik.com/team.php?team=Air+Force&amp;year=2024" TargetMode="External"/><Relationship Id="rId246" Type="http://schemas.openxmlformats.org/officeDocument/2006/relationships/hyperlink" Target="https://barttorvik.com/team.php?team=Montana&amp;year=2024" TargetMode="External"/><Relationship Id="rId288" Type="http://schemas.openxmlformats.org/officeDocument/2006/relationships/hyperlink" Target="https://barttorvik.com/team.php?team=Cal+Baptist&amp;year=2024" TargetMode="External"/><Relationship Id="rId411" Type="http://schemas.openxmlformats.org/officeDocument/2006/relationships/hyperlink" Target="https://barttorvik.com/team.php?team=South+Dakota&amp;year=2024" TargetMode="External"/><Relationship Id="rId453" Type="http://schemas.openxmlformats.org/officeDocument/2006/relationships/hyperlink" Target="https://barttorvik.com/team.php?team=Connecticut&amp;year=2024" TargetMode="External"/><Relationship Id="rId509" Type="http://schemas.openxmlformats.org/officeDocument/2006/relationships/hyperlink" Target="https://barttorvik.com/team.php?team=Oklahoma&amp;year=2024" TargetMode="External"/><Relationship Id="rId660" Type="http://schemas.openxmlformats.org/officeDocument/2006/relationships/hyperlink" Target="https://barttorvik.com/team.php?team=Loyola+Marymount&amp;year=2024" TargetMode="External"/><Relationship Id="rId106" Type="http://schemas.openxmlformats.org/officeDocument/2006/relationships/hyperlink" Target="https://barttorvik.com/team.php?team=VCU&amp;year=2024" TargetMode="External"/><Relationship Id="rId313" Type="http://schemas.openxmlformats.org/officeDocument/2006/relationships/hyperlink" Target="https://barttorvik.com/team.php?team=UC+Riverside&amp;year=2024" TargetMode="External"/><Relationship Id="rId495" Type="http://schemas.openxmlformats.org/officeDocument/2006/relationships/hyperlink" Target="https://barttorvik.com/team.php?team=St.+John%27s&amp;year=2024" TargetMode="External"/><Relationship Id="rId716" Type="http://schemas.openxmlformats.org/officeDocument/2006/relationships/hyperlink" Target="https://barttorvik.com/team.php?team=George+Washington&amp;year=2024" TargetMode="External"/><Relationship Id="rId758" Type="http://schemas.openxmlformats.org/officeDocument/2006/relationships/hyperlink" Target="https://barttorvik.com/team.php?team=Central+Michigan&amp;year=2024" TargetMode="External"/><Relationship Id="rId10" Type="http://schemas.openxmlformats.org/officeDocument/2006/relationships/hyperlink" Target="https://barttorvik.com/team.php?team=Illinois&amp;year=2024" TargetMode="External"/><Relationship Id="rId52" Type="http://schemas.openxmlformats.org/officeDocument/2006/relationships/hyperlink" Target="https://barttorvik.com/team.php?team=Dayton&amp;year=2024" TargetMode="External"/><Relationship Id="rId94" Type="http://schemas.openxmlformats.org/officeDocument/2006/relationships/hyperlink" Target="https://barttorvik.com/?&amp;begin=20231101&amp;end=20240501&amp;conlimit=All&amp;year=2024&amp;top=0&amp;venue=A-N&amp;type=All&amp;mingames=0&amp;quad=5&amp;rpi=" TargetMode="External"/><Relationship Id="rId148" Type="http://schemas.openxmlformats.org/officeDocument/2006/relationships/hyperlink" Target="https://barttorvik.com/team.php?team=Seton+Hall&amp;year=2024" TargetMode="External"/><Relationship Id="rId355" Type="http://schemas.openxmlformats.org/officeDocument/2006/relationships/hyperlink" Target="https://barttorvik.com/team.php?team=Lamar&amp;year=2024" TargetMode="External"/><Relationship Id="rId397" Type="http://schemas.openxmlformats.org/officeDocument/2006/relationships/hyperlink" Target="https://barttorvik.com/team.php?team=Georgia+Southern&amp;year=2024" TargetMode="External"/><Relationship Id="rId520" Type="http://schemas.openxmlformats.org/officeDocument/2006/relationships/hyperlink" Target="https://barttorvik.com/team.php?team=Ohio+St.&amp;year=2024" TargetMode="External"/><Relationship Id="rId562" Type="http://schemas.openxmlformats.org/officeDocument/2006/relationships/hyperlink" Target="https://barttorvik.com/team.php?team=Texas+A%26M&amp;year=2024" TargetMode="External"/><Relationship Id="rId618" Type="http://schemas.openxmlformats.org/officeDocument/2006/relationships/hyperlink" Target="https://barttorvik.com/team.php?team=Furman&amp;year=2024" TargetMode="External"/><Relationship Id="rId825" Type="http://schemas.openxmlformats.org/officeDocument/2006/relationships/hyperlink" Target="https://barttorvik.com/team.php?team=Central+Connecticut&amp;year=2024" TargetMode="External"/><Relationship Id="rId215" Type="http://schemas.openxmlformats.org/officeDocument/2006/relationships/hyperlink" Target="https://barttorvik.com/team.php?team=Georgetown&amp;year=2024" TargetMode="External"/><Relationship Id="rId257" Type="http://schemas.openxmlformats.org/officeDocument/2006/relationships/hyperlink" Target="https://barttorvik.com/team.php?team=UNC+Asheville&amp;year=2024" TargetMode="External"/><Relationship Id="rId422" Type="http://schemas.openxmlformats.org/officeDocument/2006/relationships/hyperlink" Target="https://barttorvik.com/team.php?team=Navy&amp;year=2024" TargetMode="External"/><Relationship Id="rId464" Type="http://schemas.openxmlformats.org/officeDocument/2006/relationships/hyperlink" Target="https://barttorvik.com/team.php?team=Alabama&amp;year=2024" TargetMode="External"/><Relationship Id="rId867" Type="http://schemas.openxmlformats.org/officeDocument/2006/relationships/hyperlink" Target="https://barttorvik.com/team.php?team=Cal+Poly&amp;year=2024" TargetMode="External"/><Relationship Id="rId299" Type="http://schemas.openxmlformats.org/officeDocument/2006/relationships/hyperlink" Target="https://barttorvik.com/team.php?team=Florida+Gulf+Coast&amp;year=2024" TargetMode="External"/><Relationship Id="rId727" Type="http://schemas.openxmlformats.org/officeDocument/2006/relationships/hyperlink" Target="https://barttorvik.com/team.php?team=Vanderbilt&amp;year=2024" TargetMode="External"/><Relationship Id="rId63" Type="http://schemas.openxmlformats.org/officeDocument/2006/relationships/hyperlink" Target="https://barttorvik.com/team.php?team=Texas&amp;year=2024" TargetMode="External"/><Relationship Id="rId159" Type="http://schemas.openxmlformats.org/officeDocument/2006/relationships/hyperlink" Target="https://barttorvik.com/team.php?team=UCF&amp;year=2024" TargetMode="External"/><Relationship Id="rId366" Type="http://schemas.openxmlformats.org/officeDocument/2006/relationships/hyperlink" Target="https://barttorvik.com/team.php?team=Alabama+St.&amp;year=2024" TargetMode="External"/><Relationship Id="rId573" Type="http://schemas.openxmlformats.org/officeDocument/2006/relationships/hyperlink" Target="https://barttorvik.com/team.php?team=North+Carolina+St.&amp;year=2024" TargetMode="External"/><Relationship Id="rId780" Type="http://schemas.openxmlformats.org/officeDocument/2006/relationships/hyperlink" Target="https://barttorvik.com/team.php?team=Brown&amp;year=2024" TargetMode="External"/><Relationship Id="rId226" Type="http://schemas.openxmlformats.org/officeDocument/2006/relationships/hyperlink" Target="https://barttorvik.com/team.php?team=Liberty&amp;year=2024" TargetMode="External"/><Relationship Id="rId433" Type="http://schemas.openxmlformats.org/officeDocument/2006/relationships/hyperlink" Target="https://barttorvik.com/team.php?team=Alabama+A%26M&amp;year=2024" TargetMode="External"/><Relationship Id="rId878" Type="http://schemas.openxmlformats.org/officeDocument/2006/relationships/hyperlink" Target="https://barttorvik.com/team.php?team=Coppin+St.&amp;year=2024" TargetMode="External"/><Relationship Id="rId640" Type="http://schemas.openxmlformats.org/officeDocument/2006/relationships/hyperlink" Target="https://barttorvik.com/team.php?team=Notre+Dame&amp;year=2024" TargetMode="External"/><Relationship Id="rId738" Type="http://schemas.openxmlformats.org/officeDocument/2006/relationships/hyperlink" Target="https://barttorvik.com/team.php?team=Austin+Peay&amp;year=2024" TargetMode="External"/><Relationship Id="rId74" Type="http://schemas.openxmlformats.org/officeDocument/2006/relationships/hyperlink" Target="https://barttorvik.com/team.php?team=Nevada&amp;year=2024" TargetMode="External"/><Relationship Id="rId377" Type="http://schemas.openxmlformats.org/officeDocument/2006/relationships/hyperlink" Target="https://barttorvik.com/team.php?team=Binghamton&amp;year=2024" TargetMode="External"/><Relationship Id="rId500" Type="http://schemas.openxmlformats.org/officeDocument/2006/relationships/hyperlink" Target="https://barttorvik.com/team.php?team=San+Diego+St.&amp;year=2024" TargetMode="External"/><Relationship Id="rId584" Type="http://schemas.openxmlformats.org/officeDocument/2006/relationships/hyperlink" Target="https://barttorvik.com/team.php?team=Rutgers&amp;year=2024" TargetMode="External"/><Relationship Id="rId805" Type="http://schemas.openxmlformats.org/officeDocument/2006/relationships/hyperlink" Target="https://barttorvik.com/team.php?team=South+Carolina+St.&amp;year=2024" TargetMode="External"/><Relationship Id="rId5" Type="http://schemas.openxmlformats.org/officeDocument/2006/relationships/hyperlink" Target="https://barttorvik.com/team.php?team=Houston&amp;year=2024" TargetMode="External"/><Relationship Id="rId237" Type="http://schemas.openxmlformats.org/officeDocument/2006/relationships/hyperlink" Target="https://barttorvik.com/team.php?team=Towson&amp;year=2024" TargetMode="External"/><Relationship Id="rId791" Type="http://schemas.openxmlformats.org/officeDocument/2006/relationships/hyperlink" Target="https://barttorvik.com/team.php?team=Jacksonville&amp;year=2024" TargetMode="External"/><Relationship Id="rId889" Type="http://schemas.openxmlformats.org/officeDocument/2006/relationships/hyperlink" Target="https://barttorvik.com/team.php?team=IUPUI&amp;year=2024" TargetMode="External"/><Relationship Id="rId444" Type="http://schemas.openxmlformats.org/officeDocument/2006/relationships/hyperlink" Target="https://barttorvik.com/team.php?team=Pacific&amp;year=2024" TargetMode="External"/><Relationship Id="rId651" Type="http://schemas.openxmlformats.org/officeDocument/2006/relationships/hyperlink" Target="https://barttorvik.com/team.php?team=Tulsa&amp;year=2024" TargetMode="External"/><Relationship Id="rId749" Type="http://schemas.openxmlformats.org/officeDocument/2006/relationships/hyperlink" Target="https://barttorvik.com/team.php?team=Miami+OH&amp;year=2024" TargetMode="External"/><Relationship Id="rId290" Type="http://schemas.openxmlformats.org/officeDocument/2006/relationships/hyperlink" Target="https://barttorvik.com/team.php?team=Northern+Colorado&amp;year=2024" TargetMode="External"/><Relationship Id="rId304" Type="http://schemas.openxmlformats.org/officeDocument/2006/relationships/hyperlink" Target="https://barttorvik.com/team.php?team=Merrimack&amp;year=2024" TargetMode="External"/><Relationship Id="rId388" Type="http://schemas.openxmlformats.org/officeDocument/2006/relationships/hyperlink" Target="https://barttorvik.com/team.php?team=Charleston+Southern&amp;year=2024" TargetMode="External"/><Relationship Id="rId511" Type="http://schemas.openxmlformats.org/officeDocument/2006/relationships/hyperlink" Target="https://barttorvik.com/team.php?team=Texas+Tech&amp;year=2024" TargetMode="External"/><Relationship Id="rId609" Type="http://schemas.openxmlformats.org/officeDocument/2006/relationships/hyperlink" Target="https://barttorvik.com/team.php?team=Hofstra&amp;year=2024" TargetMode="External"/><Relationship Id="rId85" Type="http://schemas.openxmlformats.org/officeDocument/2006/relationships/hyperlink" Target="https://barttorvik.com/team.php?team=Oregon&amp;year=2024" TargetMode="External"/><Relationship Id="rId150" Type="http://schemas.openxmlformats.org/officeDocument/2006/relationships/hyperlink" Target="https://barttorvik.com/team.php?team=Samford&amp;year=2024" TargetMode="External"/><Relationship Id="rId595" Type="http://schemas.openxmlformats.org/officeDocument/2006/relationships/hyperlink" Target="https://barttorvik.com/team.php?team=Troy&amp;year=2024" TargetMode="External"/><Relationship Id="rId816" Type="http://schemas.openxmlformats.org/officeDocument/2006/relationships/hyperlink" Target="https://barttorvik.com/team.php?team=UC+Santa+Barbara&amp;year=2024" TargetMode="External"/><Relationship Id="rId248" Type="http://schemas.openxmlformats.org/officeDocument/2006/relationships/hyperlink" Target="https://barttorvik.com/team.php?team=Harvard&amp;year=2024" TargetMode="External"/><Relationship Id="rId455" Type="http://schemas.openxmlformats.org/officeDocument/2006/relationships/hyperlink" Target="https://barttorvik.com/team.php?team=Iowa+St.&amp;year=2024" TargetMode="External"/><Relationship Id="rId662" Type="http://schemas.openxmlformats.org/officeDocument/2006/relationships/hyperlink" Target="https://barttorvik.com/team.php?team=Missouri+St.&amp;year=2024" TargetMode="External"/><Relationship Id="rId12" Type="http://schemas.openxmlformats.org/officeDocument/2006/relationships/hyperlink" Target="https://barttorvik.com/team.php?team=Iowa+St.&amp;year=2024" TargetMode="External"/><Relationship Id="rId108" Type="http://schemas.openxmlformats.org/officeDocument/2006/relationships/hyperlink" Target="https://barttorvik.com/team.php?team=Drake&amp;year=2024" TargetMode="External"/><Relationship Id="rId315" Type="http://schemas.openxmlformats.org/officeDocument/2006/relationships/hyperlink" Target="https://barttorvik.com/team.php?team=Western+Illinois&amp;year=2024" TargetMode="External"/><Relationship Id="rId522" Type="http://schemas.openxmlformats.org/officeDocument/2006/relationships/hyperlink" Target="https://barttorvik.com/team.php?team=Clemson&amp;year=2024" TargetMode="External"/><Relationship Id="rId96" Type="http://schemas.openxmlformats.org/officeDocument/2006/relationships/hyperlink" Target="https://barttorvik.com/team.php?team=San+Francisco&amp;year=2024" TargetMode="External"/><Relationship Id="rId161" Type="http://schemas.openxmlformats.org/officeDocument/2006/relationships/hyperlink" Target="https://barttorvik.com/team.php?team=Cornell&amp;year=2024" TargetMode="External"/><Relationship Id="rId399" Type="http://schemas.openxmlformats.org/officeDocument/2006/relationships/hyperlink" Target="https://barttorvik.com/team.php?team=New+Orleans&amp;year=2024" TargetMode="External"/><Relationship Id="rId827" Type="http://schemas.openxmlformats.org/officeDocument/2006/relationships/hyperlink" Target="https://barttorvik.com/team.php?team=USC+Upstate&amp;year=2024" TargetMode="External"/><Relationship Id="rId259" Type="http://schemas.openxmlformats.org/officeDocument/2006/relationships/hyperlink" Target="https://barttorvik.com/team.php?team=Weber+St.&amp;year=2024" TargetMode="External"/><Relationship Id="rId466" Type="http://schemas.openxmlformats.org/officeDocument/2006/relationships/hyperlink" Target="https://barttorvik.com/team.php?team=Marquette&amp;year=2024" TargetMode="External"/><Relationship Id="rId673" Type="http://schemas.openxmlformats.org/officeDocument/2006/relationships/hyperlink" Target="https://barttorvik.com/team.php?team=Portland+St.&amp;year=2024" TargetMode="External"/><Relationship Id="rId880" Type="http://schemas.openxmlformats.org/officeDocument/2006/relationships/hyperlink" Target="https://barttorvik.com/team.php?team=Central+Arkansas&amp;year=2024" TargetMode="External"/><Relationship Id="rId23" Type="http://schemas.openxmlformats.org/officeDocument/2006/relationships/hyperlink" Target="https://barttorvik.com/team.php?team=Kentucky&amp;year=2024" TargetMode="External"/><Relationship Id="rId119" Type="http://schemas.openxmlformats.org/officeDocument/2006/relationships/hyperlink" Target="https://barttorvik.com/team.php?team=Princeton&amp;year=2024" TargetMode="External"/><Relationship Id="rId326" Type="http://schemas.openxmlformats.org/officeDocument/2006/relationships/hyperlink" Target="https://barttorvik.com/team.php?team=Maine&amp;year=2024" TargetMode="External"/><Relationship Id="rId533" Type="http://schemas.openxmlformats.org/officeDocument/2006/relationships/hyperlink" Target="https://barttorvik.com/team.php?team=Mississippi+St.&amp;year=2024" TargetMode="External"/><Relationship Id="rId740" Type="http://schemas.openxmlformats.org/officeDocument/2006/relationships/hyperlink" Target="https://barttorvik.com/team.php?team=Saint+Peter%27s&amp;year=2024" TargetMode="External"/><Relationship Id="rId838" Type="http://schemas.openxmlformats.org/officeDocument/2006/relationships/hyperlink" Target="https://barttorvik.com/team.php?team=Coastal+Carolina&amp;year=2024" TargetMode="External"/><Relationship Id="rId172" Type="http://schemas.openxmlformats.org/officeDocument/2006/relationships/hyperlink" Target="https://barttorvik.com/team.php?team=Vermont&amp;year=2024" TargetMode="External"/><Relationship Id="rId477" Type="http://schemas.openxmlformats.org/officeDocument/2006/relationships/hyperlink" Target="https://barttorvik.com/team.php?team=North+Carolina&amp;year=2024" TargetMode="External"/><Relationship Id="rId600" Type="http://schemas.openxmlformats.org/officeDocument/2006/relationships/hyperlink" Target="https://barttorvik.com/?&amp;begin=20231101&amp;end=20240501&amp;conlimit=All&amp;year=2024&amp;top=0&amp;venue=H&amp;type=All&amp;mingames=0&amp;quad=5&amp;rpi=" TargetMode="External"/><Relationship Id="rId684" Type="http://schemas.openxmlformats.org/officeDocument/2006/relationships/hyperlink" Target="https://barttorvik.com/team.php?team=Fairfield&amp;year=2024" TargetMode="External"/><Relationship Id="rId337" Type="http://schemas.openxmlformats.org/officeDocument/2006/relationships/hyperlink" Target="https://barttorvik.com/team.php?team=Norfolk+St.&amp;year=2024" TargetMode="External"/><Relationship Id="rId891" Type="http://schemas.openxmlformats.org/officeDocument/2006/relationships/hyperlink" Target="https://barttorvik.com/team.php?team=Siena&amp;year=2024" TargetMode="External"/><Relationship Id="rId34" Type="http://schemas.openxmlformats.org/officeDocument/2006/relationships/hyperlink" Target="https://barttorvik.com/team.php?team=New+Mexico&amp;year=2024" TargetMode="External"/><Relationship Id="rId544" Type="http://schemas.openxmlformats.org/officeDocument/2006/relationships/hyperlink" Target="https://barttorvik.com/team.php?team=Xavier&amp;year=2024" TargetMode="External"/><Relationship Id="rId751" Type="http://schemas.openxmlformats.org/officeDocument/2006/relationships/hyperlink" Target="https://barttorvik.com/team.php?team=Montana+St.&amp;year=2024" TargetMode="External"/><Relationship Id="rId849" Type="http://schemas.openxmlformats.org/officeDocument/2006/relationships/hyperlink" Target="https://barttorvik.com/team.php?team=Eastern+Illinois&amp;year=2024" TargetMode="External"/><Relationship Id="rId183" Type="http://schemas.openxmlformats.org/officeDocument/2006/relationships/hyperlink" Target="https://barttorvik.com/team.php?team=Western+Kentucky&amp;year=2024" TargetMode="External"/><Relationship Id="rId390" Type="http://schemas.openxmlformats.org/officeDocument/2006/relationships/hyperlink" Target="https://barttorvik.com/team.php?team=Wagner&amp;year=2024" TargetMode="External"/><Relationship Id="rId404" Type="http://schemas.openxmlformats.org/officeDocument/2006/relationships/hyperlink" Target="https://barttorvik.com/team.php?team=Central+Arkansas&amp;year=2024" TargetMode="External"/><Relationship Id="rId611" Type="http://schemas.openxmlformats.org/officeDocument/2006/relationships/hyperlink" Target="https://barttorvik.com/team.php?team=VCU&amp;year=2024" TargetMode="External"/><Relationship Id="rId250" Type="http://schemas.openxmlformats.org/officeDocument/2006/relationships/hyperlink" Target="https://barttorvik.com/team.php?team=Tulane&amp;year=2024" TargetMode="External"/><Relationship Id="rId488" Type="http://schemas.openxmlformats.org/officeDocument/2006/relationships/hyperlink" Target="https://barttorvik.com/team.php?team=Wisconsin&amp;year=2024" TargetMode="External"/><Relationship Id="rId695" Type="http://schemas.openxmlformats.org/officeDocument/2006/relationships/hyperlink" Target="https://barttorvik.com/team.php?team=Hawaii&amp;year=2024" TargetMode="External"/><Relationship Id="rId709" Type="http://schemas.openxmlformats.org/officeDocument/2006/relationships/hyperlink" Target="https://barttorvik.com/team.php?team=Georgia+St.&amp;year=2024" TargetMode="External"/><Relationship Id="rId45" Type="http://schemas.openxmlformats.org/officeDocument/2006/relationships/hyperlink" Target="https://barttorvik.com/team.php?team=Alabama&amp;year=2024" TargetMode="External"/><Relationship Id="rId110" Type="http://schemas.openxmlformats.org/officeDocument/2006/relationships/hyperlink" Target="https://barttorvik.com/team.php?team=North+Texas&amp;year=2024" TargetMode="External"/><Relationship Id="rId348" Type="http://schemas.openxmlformats.org/officeDocument/2006/relationships/hyperlink" Target="https://barttorvik.com/team.php?team=Austin+Peay&amp;year=2024" TargetMode="External"/><Relationship Id="rId555" Type="http://schemas.openxmlformats.org/officeDocument/2006/relationships/hyperlink" Target="https://barttorvik.com/team.php?team=USC&amp;year=2024" TargetMode="External"/><Relationship Id="rId762" Type="http://schemas.openxmlformats.org/officeDocument/2006/relationships/hyperlink" Target="https://barttorvik.com/team.php?team=Fresno+St.&amp;year=202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Bradley&amp;year=2024" TargetMode="External"/><Relationship Id="rId299" Type="http://schemas.openxmlformats.org/officeDocument/2006/relationships/hyperlink" Target="https://barttorvik.com/team.php?team=George+Washington&amp;year=2024" TargetMode="External"/><Relationship Id="rId21" Type="http://schemas.openxmlformats.org/officeDocument/2006/relationships/hyperlink" Target="https://barttorvik.com/team.php?team=New+Mexico&amp;year=2024" TargetMode="External"/><Relationship Id="rId63" Type="http://schemas.openxmlformats.org/officeDocument/2006/relationships/hyperlink" Target="https://barttorvik.com/team.php?team=Colorado&amp;year=2024" TargetMode="External"/><Relationship Id="rId159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324" Type="http://schemas.openxmlformats.org/officeDocument/2006/relationships/hyperlink" Target="https://barttorvik.com/team.php?team=Louisiana+Lafayette&amp;year=2024" TargetMode="External"/><Relationship Id="rId366" Type="http://schemas.openxmlformats.org/officeDocument/2006/relationships/hyperlink" Target="https://barttorvik.com/team.php?team=Marshall&amp;year=2024" TargetMode="External"/><Relationship Id="rId170" Type="http://schemas.openxmlformats.org/officeDocument/2006/relationships/hyperlink" Target="https://barttorvik.com/team.php?team=Ohio&amp;year=2024" TargetMode="External"/><Relationship Id="rId226" Type="http://schemas.openxmlformats.org/officeDocument/2006/relationships/hyperlink" Target="https://barttorvik.com/team.php?team=UNC+Greensboro&amp;year=2024" TargetMode="External"/><Relationship Id="rId433" Type="http://schemas.openxmlformats.org/officeDocument/2006/relationships/hyperlink" Target="https://barttorvik.com/team.php?team=Maryland+Eastern+Shore&amp;year=2024" TargetMode="External"/><Relationship Id="rId268" Type="http://schemas.openxmlformats.org/officeDocument/2006/relationships/hyperlink" Target="https://barttorvik.com/team.php?team=Longwood&amp;year=2024" TargetMode="External"/><Relationship Id="rId32" Type="http://schemas.openxmlformats.org/officeDocument/2006/relationships/hyperlink" Target="https://barttorvik.com/team.php?team=Nevada&amp;year=2024" TargetMode="External"/><Relationship Id="rId74" Type="http://schemas.openxmlformats.org/officeDocument/2006/relationships/hyperlink" Target="https://barttorvik.com/team.php?team=Duquesne&amp;year=2024" TargetMode="External"/><Relationship Id="rId128" Type="http://schemas.openxmlformats.org/officeDocument/2006/relationships/hyperlink" Target="https://barttorvik.com/team.php?team=Georgia&amp;year=2024" TargetMode="External"/><Relationship Id="rId335" Type="http://schemas.openxmlformats.org/officeDocument/2006/relationships/hyperlink" Target="https://barttorvik.com/team.php?team=Bryant&amp;year=2024" TargetMode="External"/><Relationship Id="rId377" Type="http://schemas.openxmlformats.org/officeDocument/2006/relationships/hyperlink" Target="https://barttorvik.com/team.php?team=Stephen+F.+Austin&amp;year=2024" TargetMode="External"/><Relationship Id="rId5" Type="http://schemas.openxmlformats.org/officeDocument/2006/relationships/hyperlink" Target="https://barttorvik.com/team.php?team=Saint+Mary%27s&amp;year=2024" TargetMode="External"/><Relationship Id="rId181" Type="http://schemas.openxmlformats.org/officeDocument/2006/relationships/hyperlink" Target="https://barttorvik.com/team.php?team=SMU&amp;year=2024" TargetMode="External"/><Relationship Id="rId237" Type="http://schemas.openxmlformats.org/officeDocument/2006/relationships/hyperlink" Target="https://barttorvik.com/team.php?team=Marist&amp;year=2024" TargetMode="External"/><Relationship Id="rId402" Type="http://schemas.openxmlformats.org/officeDocument/2006/relationships/hyperlink" Target="https://barttorvik.com/team.php?team=SIU+Edwardsville&amp;year=2024" TargetMode="External"/><Relationship Id="rId279" Type="http://schemas.openxmlformats.org/officeDocument/2006/relationships/hyperlink" Target="https://barttorvik.com/team.php?team=Georgetown&amp;year=2024" TargetMode="External"/><Relationship Id="rId444" Type="http://schemas.openxmlformats.org/officeDocument/2006/relationships/hyperlink" Target="https://barttorvik.com/team.php?team=Pacific&amp;year=2024" TargetMode="External"/><Relationship Id="rId43" Type="http://schemas.openxmlformats.org/officeDocument/2006/relationships/hyperlink" Target="https://barttorvik.com/team.php?team=Texas&amp;year=2024" TargetMode="External"/><Relationship Id="rId139" Type="http://schemas.openxmlformats.org/officeDocument/2006/relationships/hyperlink" Target="https://barttorvik.com/team.php?team=VCU&amp;year=2024" TargetMode="External"/><Relationship Id="rId290" Type="http://schemas.openxmlformats.org/officeDocument/2006/relationships/hyperlink" Target="https://barttorvik.com/team.php?team=USC+Upstate&amp;year=2024" TargetMode="External"/><Relationship Id="rId304" Type="http://schemas.openxmlformats.org/officeDocument/2006/relationships/hyperlink" Target="https://barttorvik.com/team.php?team=UMass+Lowell&amp;year=2024" TargetMode="External"/><Relationship Id="rId346" Type="http://schemas.openxmlformats.org/officeDocument/2006/relationships/hyperlink" Target="https://barttorvik.com/team.php?team=Harvard&amp;year=2024" TargetMode="External"/><Relationship Id="rId388" Type="http://schemas.openxmlformats.org/officeDocument/2006/relationships/hyperlink" Target="https://barttorvik.com/team.php?team=Eastern+Michigan&amp;year=2024" TargetMode="External"/><Relationship Id="rId85" Type="http://schemas.openxmlformats.org/officeDocument/2006/relationships/hyperlink" Target="https://barttorvik.com/team.php?team=Boise+St.&amp;year=2024" TargetMode="External"/><Relationship Id="rId150" Type="http://schemas.openxmlformats.org/officeDocument/2006/relationships/hyperlink" Target="https://barttorvik.com/team.php?team=Oklahoma+St.&amp;year=2024" TargetMode="External"/><Relationship Id="rId192" Type="http://schemas.openxmlformats.org/officeDocument/2006/relationships/hyperlink" Target="https://barttorvik.com/team.php?team=Florida+St.&amp;year=2024" TargetMode="External"/><Relationship Id="rId206" Type="http://schemas.openxmlformats.org/officeDocument/2006/relationships/hyperlink" Target="https://barttorvik.com/team.php?team=Charlotte&amp;year=2024" TargetMode="External"/><Relationship Id="rId413" Type="http://schemas.openxmlformats.org/officeDocument/2006/relationships/hyperlink" Target="https://barttorvik.com/team.php?team=Arkansas+Pine+Bluff&amp;year=2024" TargetMode="External"/><Relationship Id="rId248" Type="http://schemas.openxmlformats.org/officeDocument/2006/relationships/hyperlink" Target="https://barttorvik.com/team.php?team=Illinois+St.&amp;year=2024" TargetMode="External"/><Relationship Id="rId12" Type="http://schemas.openxmlformats.org/officeDocument/2006/relationships/hyperlink" Target="https://barttorvik.com/team.php?team=Gonzaga&amp;year=2024" TargetMode="External"/><Relationship Id="rId108" Type="http://schemas.openxmlformats.org/officeDocument/2006/relationships/hyperlink" Target="https://barttorvik.com/team.php?team=College+of+Charleston&amp;year=2024" TargetMode="External"/><Relationship Id="rId315" Type="http://schemas.openxmlformats.org/officeDocument/2006/relationships/hyperlink" Target="https://barttorvik.com/team.php?team=Wofford&amp;year=2024" TargetMode="External"/><Relationship Id="rId357" Type="http://schemas.openxmlformats.org/officeDocument/2006/relationships/hyperlink" Target="https://barttorvik.com/team.php?team=Alcorn+St.&amp;year=2024" TargetMode="External"/><Relationship Id="rId54" Type="http://schemas.openxmlformats.org/officeDocument/2006/relationships/hyperlink" Target="https://barttorvik.com/team.php?team=Michigan+St.&amp;year=2024" TargetMode="External"/><Relationship Id="rId75" Type="http://schemas.openxmlformats.org/officeDocument/2006/relationships/hyperlink" Target="https://barttorvik.com/team.php?team=UNLV&amp;year=2024" TargetMode="External"/><Relationship Id="rId96" Type="http://schemas.openxmlformats.org/officeDocument/2006/relationships/hyperlink" Target="https://barttorvik.com/team.php?team=James+Madison&amp;year=2024" TargetMode="External"/><Relationship Id="rId140" Type="http://schemas.openxmlformats.org/officeDocument/2006/relationships/hyperlink" Target="https://barttorvik.com/team.php?team=Loyola+Chicago&amp;year=2024" TargetMode="External"/><Relationship Id="rId161" Type="http://schemas.openxmlformats.org/officeDocument/2006/relationships/hyperlink" Target="https://barttorvik.com/team.php?team=Virginia&amp;year=2024" TargetMode="External"/><Relationship Id="rId182" Type="http://schemas.openxmlformats.org/officeDocument/2006/relationships/hyperlink" Target="https://barttorvik.com/team.php?team=Fort+Wayne&amp;year=2024" TargetMode="External"/><Relationship Id="rId217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378" Type="http://schemas.openxmlformats.org/officeDocument/2006/relationships/hyperlink" Target="https://barttorvik.com/team.php?team=New+Hampshire&amp;year=2024" TargetMode="External"/><Relationship Id="rId399" Type="http://schemas.openxmlformats.org/officeDocument/2006/relationships/hyperlink" Target="https://barttorvik.com/team.php?team=Middle+Tennessee&amp;year=2024" TargetMode="External"/><Relationship Id="rId403" Type="http://schemas.openxmlformats.org/officeDocument/2006/relationships/hyperlink" Target="https://barttorvik.com/team.php?team=FIU&amp;year=2024" TargetMode="External"/><Relationship Id="rId6" Type="http://schemas.openxmlformats.org/officeDocument/2006/relationships/hyperlink" Target="https://barttorvik.com/team.php?team=Saint+Mary%27s&amp;year=2024" TargetMode="External"/><Relationship Id="rId238" Type="http://schemas.openxmlformats.org/officeDocument/2006/relationships/hyperlink" Target="https://barttorvik.com/team.php?team=Vanderbilt&amp;year=2024" TargetMode="External"/><Relationship Id="rId259" Type="http://schemas.openxmlformats.org/officeDocument/2006/relationships/hyperlink" Target="https://barttorvik.com/team.php?team=Grambling+St.&amp;year=2024" TargetMode="External"/><Relationship Id="rId424" Type="http://schemas.openxmlformats.org/officeDocument/2006/relationships/hyperlink" Target="https://barttorvik.com/team.php?team=Southeast+Missouri+St.&amp;year=2024" TargetMode="External"/><Relationship Id="rId445" Type="http://schemas.openxmlformats.org/officeDocument/2006/relationships/hyperlink" Target="https://barttorvik.com/team.php?team=Tennessee+Tech&amp;year=2024" TargetMode="External"/><Relationship Id="rId23" Type="http://schemas.openxmlformats.org/officeDocument/2006/relationships/hyperlink" Target="https://barttorvik.com/team.php?team=Illinois&amp;year=2024" TargetMode="External"/><Relationship Id="rId119" Type="http://schemas.openxmlformats.org/officeDocument/2006/relationships/hyperlink" Target="https://barttorvik.com/team.php?team=Dayton&amp;year=2024" TargetMode="External"/><Relationship Id="rId270" Type="http://schemas.openxmlformats.org/officeDocument/2006/relationships/hyperlink" Target="https://barttorvik.com/team.php?team=Saint+Peter%27s&amp;year=2024" TargetMode="External"/><Relationship Id="rId291" Type="http://schemas.openxmlformats.org/officeDocument/2006/relationships/hyperlink" Target="https://barttorvik.com/team.php?team=Queens&amp;year=2024" TargetMode="External"/><Relationship Id="rId305" Type="http://schemas.openxmlformats.org/officeDocument/2006/relationships/hyperlink" Target="https://barttorvik.com/team.php?team=Radford&amp;year=2024" TargetMode="External"/><Relationship Id="rId326" Type="http://schemas.openxmlformats.org/officeDocument/2006/relationships/hyperlink" Target="https://barttorvik.com/team.php?team=Howard&amp;year=2024" TargetMode="External"/><Relationship Id="rId347" Type="http://schemas.openxmlformats.org/officeDocument/2006/relationships/hyperlink" Target="https://barttorvik.com/team.php?team=South+Alabama&amp;year=2024" TargetMode="External"/><Relationship Id="rId44" Type="http://schemas.openxmlformats.org/officeDocument/2006/relationships/hyperlink" Target="https://barttorvik.com/team.php?team=Texas&amp;year=2024" TargetMode="External"/><Relationship Id="rId65" Type="http://schemas.openxmlformats.org/officeDocument/2006/relationships/hyperlink" Target="https://barttorvik.com/team.php?team=Florida&amp;year=2024" TargetMode="External"/><Relationship Id="rId86" Type="http://schemas.openxmlformats.org/officeDocument/2006/relationships/hyperlink" Target="https://barttorvik.com/team.php?team=Boise+St.&amp;year=2024" TargetMode="External"/><Relationship Id="rId130" Type="http://schemas.openxmlformats.org/officeDocument/2006/relationships/hyperlink" Target="https://barttorvik.com/team.php?team=Yale&amp;year=2024" TargetMode="External"/><Relationship Id="rId151" Type="http://schemas.openxmlformats.org/officeDocument/2006/relationships/hyperlink" Target="https://barttorvik.com/team.php?team=Utah&amp;year=2024" TargetMode="External"/><Relationship Id="rId368" Type="http://schemas.openxmlformats.org/officeDocument/2006/relationships/hyperlink" Target="https://barttorvik.com/team.php?team=Old+Dominion&amp;year=2024" TargetMode="External"/><Relationship Id="rId389" Type="http://schemas.openxmlformats.org/officeDocument/2006/relationships/hyperlink" Target="https://barttorvik.com/team.php?team=Northern+Arizona&amp;year=2024" TargetMode="External"/><Relationship Id="rId172" Type="http://schemas.openxmlformats.org/officeDocument/2006/relationships/hyperlink" Target="https://barttorvik.com/team.php?team=Western+Kentucky&amp;year=2024" TargetMode="External"/><Relationship Id="rId193" Type="http://schemas.openxmlformats.org/officeDocument/2006/relationships/hyperlink" Target="https://barttorvik.com/team.php?team=UTEP&amp;year=2024" TargetMode="External"/><Relationship Id="rId207" Type="http://schemas.openxmlformats.org/officeDocument/2006/relationships/hyperlink" Target="https://barttorvik.com/team.php?team=Missouri+St.&amp;year=2024" TargetMode="External"/><Relationship Id="rId228" Type="http://schemas.openxmlformats.org/officeDocument/2006/relationships/hyperlink" Target="https://barttorvik.com/team.php?team=Little+Rock&amp;year=2024" TargetMode="External"/><Relationship Id="rId249" Type="http://schemas.openxmlformats.org/officeDocument/2006/relationships/hyperlink" Target="https://barttorvik.com/team.php?team=Miami+FL&amp;year=2024" TargetMode="External"/><Relationship Id="rId414" Type="http://schemas.openxmlformats.org/officeDocument/2006/relationships/hyperlink" Target="https://barttorvik.com/team.php?team=Eastern+Illinois&amp;year=2024" TargetMode="External"/><Relationship Id="rId435" Type="http://schemas.openxmlformats.org/officeDocument/2006/relationships/hyperlink" Target="https://barttorvik.com/team.php?team=UT+Rio+Grande+Valley&amp;year=2024" TargetMode="External"/><Relationship Id="rId13" Type="http://schemas.openxmlformats.org/officeDocument/2006/relationships/hyperlink" Target="https://barttorvik.com/team.php?team=Kentucky&amp;year=2024" TargetMode="External"/><Relationship Id="rId109" Type="http://schemas.openxmlformats.org/officeDocument/2006/relationships/hyperlink" Target="https://barttorvik.com/team.php?team=College+of+Charleston&amp;year=2024" TargetMode="External"/><Relationship Id="rId260" Type="http://schemas.openxmlformats.org/officeDocument/2006/relationships/hyperlink" Target="https://barttorvik.com/team.php?team=Cal+St.+Northridge&amp;year=2024" TargetMode="External"/><Relationship Id="rId281" Type="http://schemas.openxmlformats.org/officeDocument/2006/relationships/hyperlink" Target="https://barttorvik.com/team.php?team=Weber+St.&amp;year=2024" TargetMode="External"/><Relationship Id="rId316" Type="http://schemas.openxmlformats.org/officeDocument/2006/relationships/hyperlink" Target="https://barttorvik.com/team.php?team=Northern+Colorado&amp;year=2024" TargetMode="External"/><Relationship Id="rId337" Type="http://schemas.openxmlformats.org/officeDocument/2006/relationships/hyperlink" Target="https://barttorvik.com/team.php?team=Loyola+Marymount&amp;year=2024" TargetMode="External"/><Relationship Id="rId34" Type="http://schemas.openxmlformats.org/officeDocument/2006/relationships/hyperlink" Target="https://barttorvik.com/team.php?team=Creighton&amp;year=2024" TargetMode="External"/><Relationship Id="rId55" Type="http://schemas.openxmlformats.org/officeDocument/2006/relationships/hyperlink" Target="https://barttorvik.com/team.php?team=Michigan+St.&amp;year=2024" TargetMode="External"/><Relationship Id="rId76" Type="http://schemas.openxmlformats.org/officeDocument/2006/relationships/hyperlink" Target="https://barttorvik.com/team.php?team=Cincinnati&amp;year=2024" TargetMode="External"/><Relationship Id="rId97" Type="http://schemas.openxmlformats.org/officeDocument/2006/relationships/hyperlink" Target="https://barttorvik.com/team.php?team=James+Madison&amp;year=2024" TargetMode="External"/><Relationship Id="rId120" Type="http://schemas.openxmlformats.org/officeDocument/2006/relationships/hyperlink" Target="https://barttorvik.com/team.php?team=Colorado+St.&amp;year=2024" TargetMode="External"/><Relationship Id="rId141" Type="http://schemas.openxmlformats.org/officeDocument/2006/relationships/hyperlink" Target="https://barttorvik.com/team.php?team=Kansas+St.&amp;year=2024" TargetMode="External"/><Relationship Id="rId358" Type="http://schemas.openxmlformats.org/officeDocument/2006/relationships/hyperlink" Target="https://barttorvik.com/team.php?team=Lafayette&amp;year=2024" TargetMode="External"/><Relationship Id="rId379" Type="http://schemas.openxmlformats.org/officeDocument/2006/relationships/hyperlink" Target="https://barttorvik.com/team.php?team=Valparaiso&amp;year=2024" TargetMode="External"/><Relationship Id="rId7" Type="http://schemas.openxmlformats.org/officeDocument/2006/relationships/hyperlink" Target="https://barttorvik.com/team.php?team=Arizona&amp;year=2024" TargetMode="External"/><Relationship Id="rId162" Type="http://schemas.openxmlformats.org/officeDocument/2006/relationships/hyperlink" Target="https://barttorvik.com/team.php?team=Virginia&amp;year=2024" TargetMode="External"/><Relationship Id="rId183" Type="http://schemas.openxmlformats.org/officeDocument/2006/relationships/hyperlink" Target="https://barttorvik.com/team.php?team=American&amp;year=2024" TargetMode="External"/><Relationship Id="rId218" Type="http://schemas.openxmlformats.org/officeDocument/2006/relationships/hyperlink" Target="https://barttorvik.com/team.php?team=Long+Beach+St.&amp;year=2024" TargetMode="External"/><Relationship Id="rId239" Type="http://schemas.openxmlformats.org/officeDocument/2006/relationships/hyperlink" Target="https://barttorvik.com/team.php?team=Southern+Illinois&amp;year=2024" TargetMode="External"/><Relationship Id="rId390" Type="http://schemas.openxmlformats.org/officeDocument/2006/relationships/hyperlink" Target="https://barttorvik.com/team.php?team=Tennessee+St.&amp;year=2024" TargetMode="External"/><Relationship Id="rId404" Type="http://schemas.openxmlformats.org/officeDocument/2006/relationships/hyperlink" Target="https://barttorvik.com/team.php?team=Louisiana+Monroe&amp;year=2024" TargetMode="External"/><Relationship Id="rId425" Type="http://schemas.openxmlformats.org/officeDocument/2006/relationships/hyperlink" Target="https://barttorvik.com/team.php?team=Holy+Cross&amp;year=2024" TargetMode="External"/><Relationship Id="rId446" Type="http://schemas.openxmlformats.org/officeDocument/2006/relationships/hyperlink" Target="https://barttorvik.com/team.php?team=Coppin+St.&amp;year=2024" TargetMode="External"/><Relationship Id="rId250" Type="http://schemas.openxmlformats.org/officeDocument/2006/relationships/hyperlink" Target="https://barttorvik.com/team.php?team=Cleveland+St.&amp;year=2024" TargetMode="External"/><Relationship Id="rId271" Type="http://schemas.openxmlformats.org/officeDocument/2006/relationships/hyperlink" Target="https://barttorvik.com/team.php?team=Saint+Peter%27s&amp;year=2024" TargetMode="External"/><Relationship Id="rId292" Type="http://schemas.openxmlformats.org/officeDocument/2006/relationships/hyperlink" Target="https://barttorvik.com/team.php?team=Boston+University&amp;year=2024" TargetMode="External"/><Relationship Id="rId306" Type="http://schemas.openxmlformats.org/officeDocument/2006/relationships/hyperlink" Target="https://barttorvik.com/team.php?team=Evansville&amp;year=2024" TargetMode="External"/><Relationship Id="rId24" Type="http://schemas.openxmlformats.org/officeDocument/2006/relationships/hyperlink" Target="https://barttorvik.com/team.php?team=Illinois&amp;year=2024" TargetMode="External"/><Relationship Id="rId45" Type="http://schemas.openxmlformats.org/officeDocument/2006/relationships/hyperlink" Target="https://barttorvik.com/team.php?team=Tennessee&amp;year=2024" TargetMode="External"/><Relationship Id="rId66" Type="http://schemas.openxmlformats.org/officeDocument/2006/relationships/hyperlink" Target="https://barttorvik.com/team.php?team=Florida&amp;year=2024" TargetMode="External"/><Relationship Id="rId87" Type="http://schemas.openxmlformats.org/officeDocument/2006/relationships/hyperlink" Target="https://barttorvik.com/team.php?team=Washington&amp;year=2024" TargetMode="External"/><Relationship Id="rId110" Type="http://schemas.openxmlformats.org/officeDocument/2006/relationships/hyperlink" Target="https://barttorvik.com/team.php?team=Alabama&amp;year=2024" TargetMode="External"/><Relationship Id="rId131" Type="http://schemas.openxmlformats.org/officeDocument/2006/relationships/hyperlink" Target="https://barttorvik.com/team.php?team=Yale&amp;year=2024" TargetMode="External"/><Relationship Id="rId327" Type="http://schemas.openxmlformats.org/officeDocument/2006/relationships/hyperlink" Target="https://barttorvik.com/team.php?team=Howard&amp;year=2024" TargetMode="External"/><Relationship Id="rId348" Type="http://schemas.openxmlformats.org/officeDocument/2006/relationships/hyperlink" Target="https://barttorvik.com/team.php?team=Michigan&amp;year=2024" TargetMode="External"/><Relationship Id="rId369" Type="http://schemas.openxmlformats.org/officeDocument/2006/relationships/hyperlink" Target="https://barttorvik.com/team.php?team=Kennesaw+St.&amp;year=2024" TargetMode="External"/><Relationship Id="rId152" Type="http://schemas.openxmlformats.org/officeDocument/2006/relationships/hyperlink" Target="https://barttorvik.com/team.php?team=USC&amp;year=2024" TargetMode="External"/><Relationship Id="rId173" Type="http://schemas.openxmlformats.org/officeDocument/2006/relationships/hyperlink" Target="https://barttorvik.com/team.php?team=Western+Kentucky&amp;year=2024" TargetMode="External"/><Relationship Id="rId194" Type="http://schemas.openxmlformats.org/officeDocument/2006/relationships/hyperlink" Target="https://barttorvik.com/team.php?team=UNC+Wilmington&amp;year=2024" TargetMode="External"/><Relationship Id="rId208" Type="http://schemas.openxmlformats.org/officeDocument/2006/relationships/hyperlink" Target="https://barttorvik.com/team.php?team=Kansas&amp;year=2024" TargetMode="External"/><Relationship Id="rId229" Type="http://schemas.openxmlformats.org/officeDocument/2006/relationships/hyperlink" Target="https://barttorvik.com/team.php?team=Northern+Iowa&amp;year=2024" TargetMode="External"/><Relationship Id="rId380" Type="http://schemas.openxmlformats.org/officeDocument/2006/relationships/hyperlink" Target="https://barttorvik.com/team.php?team=Army&amp;year=2024" TargetMode="External"/><Relationship Id="rId415" Type="http://schemas.openxmlformats.org/officeDocument/2006/relationships/hyperlink" Target="https://barttorvik.com/team.php?team=Navy&amp;year=2024" TargetMode="External"/><Relationship Id="rId436" Type="http://schemas.openxmlformats.org/officeDocument/2006/relationships/hyperlink" Target="https://barttorvik.com/team.php?team=Florida+A%26M&amp;year=2024" TargetMode="External"/><Relationship Id="rId240" Type="http://schemas.openxmlformats.org/officeDocument/2006/relationships/hyperlink" Target="https://barttorvik.com/team.php?team=Toledo&amp;year=2024" TargetMode="External"/><Relationship Id="rId261" Type="http://schemas.openxmlformats.org/officeDocument/2006/relationships/hyperlink" Target="https://barttorvik.com/team.php?team=Texas+A%26M+Corpus+Chris&amp;year=2024" TargetMode="External"/><Relationship Id="rId14" Type="http://schemas.openxmlformats.org/officeDocument/2006/relationships/hyperlink" Target="https://barttorvik.com/team.php?team=Kentucky&amp;year=2024" TargetMode="External"/><Relationship Id="rId35" Type="http://schemas.openxmlformats.org/officeDocument/2006/relationships/hyperlink" Target="https://barttorvik.com/team.php?team=Creighton&amp;year=2024" TargetMode="External"/><Relationship Id="rId56" Type="http://schemas.openxmlformats.org/officeDocument/2006/relationships/hyperlink" Target="https://barttorvik.com/team.php?team=Ohio+St.&amp;year=2024" TargetMode="External"/><Relationship Id="rId77" Type="http://schemas.openxmlformats.org/officeDocument/2006/relationships/hyperlink" Target="https://barttorvik.com/team.php?team=San+Francisco&amp;year=2024" TargetMode="External"/><Relationship Id="rId100" Type="http://schemas.openxmlformats.org/officeDocument/2006/relationships/hyperlink" Target="https://barttorvik.com/team.php?team=BYU&amp;year=2024" TargetMode="External"/><Relationship Id="rId282" Type="http://schemas.openxmlformats.org/officeDocument/2006/relationships/hyperlink" Target="https://barttorvik.com/team.php?team=UTSA&amp;year=2024" TargetMode="External"/><Relationship Id="rId317" Type="http://schemas.openxmlformats.org/officeDocument/2006/relationships/hyperlink" Target="https://barttorvik.com/team.php?team=Stetson&amp;year=2024" TargetMode="External"/><Relationship Id="rId338" Type="http://schemas.openxmlformats.org/officeDocument/2006/relationships/hyperlink" Target="https://barttorvik.com/team.php?team=Albany&amp;year=2024" TargetMode="External"/><Relationship Id="rId359" Type="http://schemas.openxmlformats.org/officeDocument/2006/relationships/hyperlink" Target="https://barttorvik.com/team.php?team=South+Carolina+St.&amp;year=2024" TargetMode="External"/><Relationship Id="rId8" Type="http://schemas.openxmlformats.org/officeDocument/2006/relationships/hyperlink" Target="https://barttorvik.com/team.php?team=Arizona&amp;year=2024" TargetMode="External"/><Relationship Id="rId98" Type="http://schemas.openxmlformats.org/officeDocument/2006/relationships/hyperlink" Target="https://barttorvik.com/team.php?team=Maryland&amp;year=2024" TargetMode="External"/><Relationship Id="rId121" Type="http://schemas.openxmlformats.org/officeDocument/2006/relationships/hyperlink" Target="https://barttorvik.com/team.php?team=Colorado+St.&amp;year=2024" TargetMode="External"/><Relationship Id="rId142" Type="http://schemas.openxmlformats.org/officeDocument/2006/relationships/hyperlink" Target="https://barttorvik.com/team.php?team=Samford&amp;year=2024" TargetMode="External"/><Relationship Id="rId163" Type="http://schemas.openxmlformats.org/officeDocument/2006/relationships/hyperlink" Target="https://barttorvik.com/team.php?team=UC+Irvine&amp;year=2024" TargetMode="External"/><Relationship Id="rId184" Type="http://schemas.openxmlformats.org/officeDocument/2006/relationships/hyperlink" Target="https://barttorvik.com/team.php?team=St.+Bonaventure&amp;year=2024" TargetMode="External"/><Relationship Id="rId219" Type="http://schemas.openxmlformats.org/officeDocument/2006/relationships/hyperlink" Target="https://barttorvik.com/team.php?team=Long+Beach+St.&amp;year=2024" TargetMode="External"/><Relationship Id="rId370" Type="http://schemas.openxmlformats.org/officeDocument/2006/relationships/hyperlink" Target="https://barttorvik.com/team.php?team=Loyola+MD&amp;year=2024" TargetMode="External"/><Relationship Id="rId391" Type="http://schemas.openxmlformats.org/officeDocument/2006/relationships/hyperlink" Target="https://barttorvik.com/team.php?team=Portland+St.&amp;year=2024" TargetMode="External"/><Relationship Id="rId405" Type="http://schemas.openxmlformats.org/officeDocument/2006/relationships/hyperlink" Target="https://barttorvik.com/team.php?team=Robert+Morris&amp;year=2024" TargetMode="External"/><Relationship Id="rId426" Type="http://schemas.openxmlformats.org/officeDocument/2006/relationships/hyperlink" Target="https://barttorvik.com/team.php?team=Texas+A%26M+Commerce&amp;year=2024" TargetMode="External"/><Relationship Id="rId447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230" Type="http://schemas.openxmlformats.org/officeDocument/2006/relationships/hyperlink" Target="https://barttorvik.com/team.php?team=North+Dakota&amp;year=2024" TargetMode="External"/><Relationship Id="rId251" Type="http://schemas.openxmlformats.org/officeDocument/2006/relationships/hyperlink" Target="https://barttorvik.com/team.php?team=Northern+Kentucky&amp;year=2024" TargetMode="External"/><Relationship Id="rId25" Type="http://schemas.openxmlformats.org/officeDocument/2006/relationships/hyperlink" Target="https://barttorvik.com/team.php?team=North+Carolina&amp;year=2024" TargetMode="External"/><Relationship Id="rId46" Type="http://schemas.openxmlformats.org/officeDocument/2006/relationships/hyperlink" Target="https://barttorvik.com/team.php?team=Tennessee&amp;year=2024" TargetMode="External"/><Relationship Id="rId67" Type="http://schemas.openxmlformats.org/officeDocument/2006/relationships/hyperlink" Target="https://barttorvik.com/team.php?team=Wake+Forest&amp;year=2024" TargetMode="External"/><Relationship Id="rId272" Type="http://schemas.openxmlformats.org/officeDocument/2006/relationships/hyperlink" Target="https://barttorvik.com/team.php?team=Fairfield&amp;year=2024" TargetMode="External"/><Relationship Id="rId293" Type="http://schemas.openxmlformats.org/officeDocument/2006/relationships/hyperlink" Target="https://barttorvik.com/team.php?team=Illinois+Chicago&amp;year=2024" TargetMode="External"/><Relationship Id="rId307" Type="http://schemas.openxmlformats.org/officeDocument/2006/relationships/hyperlink" Target="https://barttorvik.com/team.php?team=North+Alabama&amp;year=2024" TargetMode="External"/><Relationship Id="rId328" Type="http://schemas.openxmlformats.org/officeDocument/2006/relationships/hyperlink" Target="https://barttorvik.com/team.php?team=UC+Santa+Barbara&amp;year=2024" TargetMode="External"/><Relationship Id="rId349" Type="http://schemas.openxmlformats.org/officeDocument/2006/relationships/hyperlink" Target="https://barttorvik.com/team.php?team=San+Jose+St.&amp;year=2024" TargetMode="External"/><Relationship Id="rId88" Type="http://schemas.openxmlformats.org/officeDocument/2006/relationships/hyperlink" Target="https://barttorvik.com/team.php?team=UAB&amp;year=2024" TargetMode="External"/><Relationship Id="rId111" Type="http://schemas.openxmlformats.org/officeDocument/2006/relationships/hyperlink" Target="https://barttorvik.com/team.php?team=Alabama&amp;year=2024" TargetMode="External"/><Relationship Id="rId132" Type="http://schemas.openxmlformats.org/officeDocument/2006/relationships/hyperlink" Target="https://barttorvik.com/team.php?team=LSU&amp;year=2024" TargetMode="External"/><Relationship Id="rId153" Type="http://schemas.openxmlformats.org/officeDocument/2006/relationships/hyperlink" Target="https://barttorvik.com/team.php?team=Sam+Houston+St.&amp;year=2024" TargetMode="External"/><Relationship Id="rId174" Type="http://schemas.openxmlformats.org/officeDocument/2006/relationships/hyperlink" Target="https://barttorvik.com/team.php?team=Rice&amp;year=2024" TargetMode="External"/><Relationship Id="rId195" Type="http://schemas.openxmlformats.org/officeDocument/2006/relationships/hyperlink" Target="https://barttorvik.com/team.php?team=Davidson&amp;year=2024" TargetMode="External"/><Relationship Id="rId209" Type="http://schemas.openxmlformats.org/officeDocument/2006/relationships/hyperlink" Target="https://barttorvik.com/team.php?team=Kansas&amp;year=2024" TargetMode="External"/><Relationship Id="rId360" Type="http://schemas.openxmlformats.org/officeDocument/2006/relationships/hyperlink" Target="https://barttorvik.com/team.php?team=Miami+OH&amp;year=2024" TargetMode="External"/><Relationship Id="rId381" Type="http://schemas.openxmlformats.org/officeDocument/2006/relationships/hyperlink" Target="https://barttorvik.com/team.php?team=Bowling+Green&amp;year=2024" TargetMode="External"/><Relationship Id="rId416" Type="http://schemas.openxmlformats.org/officeDocument/2006/relationships/hyperlink" Target="https://barttorvik.com/team.php?team=Coastal+Carolina&amp;year=2024" TargetMode="External"/><Relationship Id="rId220" Type="http://schemas.openxmlformats.org/officeDocument/2006/relationships/hyperlink" Target="https://barttorvik.com/team.php?team=Seton+Hall&amp;year=2024" TargetMode="External"/><Relationship Id="rId241" Type="http://schemas.openxmlformats.org/officeDocument/2006/relationships/hyperlink" Target="https://barttorvik.com/team.php?team=Montana+St.&amp;year=2024" TargetMode="External"/><Relationship Id="rId437" Type="http://schemas.openxmlformats.org/officeDocument/2006/relationships/hyperlink" Target="https://barttorvik.com/team.php?team=Stonehill&amp;year=2024" TargetMode="External"/><Relationship Id="rId15" Type="http://schemas.openxmlformats.org/officeDocument/2006/relationships/hyperlink" Target="https://barttorvik.com/team.php?team=Houston&amp;year=2024" TargetMode="External"/><Relationship Id="rId36" Type="http://schemas.openxmlformats.org/officeDocument/2006/relationships/hyperlink" Target="https://barttorvik.com/team.php?team=Mississippi+St.&amp;year=2024" TargetMode="External"/><Relationship Id="rId57" Type="http://schemas.openxmlformats.org/officeDocument/2006/relationships/hyperlink" Target="https://barttorvik.com/team.php?team=Baylor&amp;year=2024" TargetMode="External"/><Relationship Id="rId262" Type="http://schemas.openxmlformats.org/officeDocument/2006/relationships/hyperlink" Target="https://barttorvik.com/team.php?team=Tulane&amp;year=2024" TargetMode="External"/><Relationship Id="rId283" Type="http://schemas.openxmlformats.org/officeDocument/2006/relationships/hyperlink" Target="https://barttorvik.com/team.php?team=Mount+St.+Mary%27s&amp;year=2024" TargetMode="External"/><Relationship Id="rId318" Type="http://schemas.openxmlformats.org/officeDocument/2006/relationships/hyperlink" Target="https://barttorvik.com/team.php?team=Stetson&amp;year=2024" TargetMode="External"/><Relationship Id="rId339" Type="http://schemas.openxmlformats.org/officeDocument/2006/relationships/hyperlink" Target="https://barttorvik.com/team.php?team=Abilene+Christian&amp;year=2024" TargetMode="External"/><Relationship Id="rId78" Type="http://schemas.openxmlformats.org/officeDocument/2006/relationships/hyperlink" Target="https://barttorvik.com/team.php?team=Belmont&amp;year=2024" TargetMode="External"/><Relationship Id="rId99" Type="http://schemas.openxmlformats.org/officeDocument/2006/relationships/hyperlink" Target="https://barttorvik.com/team.php?team=South+Florida&amp;year=2024" TargetMode="External"/><Relationship Id="rId101" Type="http://schemas.openxmlformats.org/officeDocument/2006/relationships/hyperlink" Target="https://barttorvik.com/team.php?team=BYU&amp;year=2024" TargetMode="External"/><Relationship Id="rId122" Type="http://schemas.openxmlformats.org/officeDocument/2006/relationships/hyperlink" Target="https://barttorvik.com/team.php?team=Minnesota&amp;year=2024" TargetMode="External"/><Relationship Id="rId143" Type="http://schemas.openxmlformats.org/officeDocument/2006/relationships/hyperlink" Target="https://barttorvik.com/team.php?team=Samford&amp;year=2024" TargetMode="External"/><Relationship Id="rId164" Type="http://schemas.openxmlformats.org/officeDocument/2006/relationships/hyperlink" Target="https://barttorvik.com/team.php?team=Utah+St.&amp;year=2024" TargetMode="External"/><Relationship Id="rId185" Type="http://schemas.openxmlformats.org/officeDocument/2006/relationships/hyperlink" Target="https://barttorvik.com/team.php?team=Memphis&amp;year=2024" TargetMode="External"/><Relationship Id="rId350" Type="http://schemas.openxmlformats.org/officeDocument/2006/relationships/hyperlink" Target="https://barttorvik.com/team.php?team=Detroit&amp;year=2024" TargetMode="External"/><Relationship Id="rId371" Type="http://schemas.openxmlformats.org/officeDocument/2006/relationships/hyperlink" Target="https://barttorvik.com/team.php?team=South+Dakota&amp;year=2024" TargetMode="External"/><Relationship Id="rId406" Type="http://schemas.openxmlformats.org/officeDocument/2006/relationships/hyperlink" Target="https://barttorvik.com/team.php?team=Jackson+St.&amp;year=2024" TargetMode="External"/><Relationship Id="rId9" Type="http://schemas.openxmlformats.org/officeDocument/2006/relationships/hyperlink" Target="https://barttorvik.com/team.php?team=Auburn&amp;year=2024" TargetMode="External"/><Relationship Id="rId210" Type="http://schemas.openxmlformats.org/officeDocument/2006/relationships/hyperlink" Target="https://barttorvik.com/team.php?team=East+Tennessee+St.&amp;year=2024" TargetMode="External"/><Relationship Id="rId392" Type="http://schemas.openxmlformats.org/officeDocument/2006/relationships/hyperlink" Target="https://barttorvik.com/team.php?team=Elon&amp;year=2024" TargetMode="External"/><Relationship Id="rId427" Type="http://schemas.openxmlformats.org/officeDocument/2006/relationships/hyperlink" Target="https://barttorvik.com/team.php?team=Chicago+St.&amp;year=2024" TargetMode="External"/><Relationship Id="rId26" Type="http://schemas.openxmlformats.org/officeDocument/2006/relationships/hyperlink" Target="https://barttorvik.com/team.php?team=North+Carolina&amp;year=2024" TargetMode="External"/><Relationship Id="rId231" Type="http://schemas.openxmlformats.org/officeDocument/2006/relationships/hyperlink" Target="https://barttorvik.com/team.php?team=Lehigh&amp;year=2024" TargetMode="External"/><Relationship Id="rId252" Type="http://schemas.openxmlformats.org/officeDocument/2006/relationships/hyperlink" Target="https://barttorvik.com/team.php?team=Appalachian+St.&amp;year=2024" TargetMode="External"/><Relationship Id="rId273" Type="http://schemas.openxmlformats.org/officeDocument/2006/relationships/hyperlink" Target="https://barttorvik.com/team.php?team=Gardner+Webb&amp;year=2024" TargetMode="External"/><Relationship Id="rId294" Type="http://schemas.openxmlformats.org/officeDocument/2006/relationships/hyperlink" Target="https://barttorvik.com/team.php?team=DePaul&amp;year=2024" TargetMode="External"/><Relationship Id="rId308" Type="http://schemas.openxmlformats.org/officeDocument/2006/relationships/hyperlink" Target="https://barttorvik.com/team.php?team=Cal+St.+Bakersfield&amp;year=2024" TargetMode="External"/><Relationship Id="rId329" Type="http://schemas.openxmlformats.org/officeDocument/2006/relationships/hyperlink" Target="https://barttorvik.com/team.php?team=Texas+Southern&amp;year=2024" TargetMode="External"/><Relationship Id="rId47" Type="http://schemas.openxmlformats.org/officeDocument/2006/relationships/hyperlink" Target="https://barttorvik.com/team.php?team=TCU&amp;year=2024" TargetMode="External"/><Relationship Id="rId68" Type="http://schemas.openxmlformats.org/officeDocument/2006/relationships/hyperlink" Target="https://barttorvik.com/team.php?team=North+Carolina+St.&amp;year=2024" TargetMode="External"/><Relationship Id="rId89" Type="http://schemas.openxmlformats.org/officeDocument/2006/relationships/hyperlink" Target="https://barttorvik.com/team.php?team=UAB&amp;year=2024" TargetMode="External"/><Relationship Id="rId112" Type="http://schemas.openxmlformats.org/officeDocument/2006/relationships/hyperlink" Target="https://barttorvik.com/team.php?team=North+Texas&amp;year=2024" TargetMode="External"/><Relationship Id="rId133" Type="http://schemas.openxmlformats.org/officeDocument/2006/relationships/hyperlink" Target="https://barttorvik.com/team.php?team=South+Dakota+St.&amp;year=2024" TargetMode="External"/><Relationship Id="rId154" Type="http://schemas.openxmlformats.org/officeDocument/2006/relationships/hyperlink" Target="https://barttorvik.com/team.php?team=Santa+Clara&amp;year=2024" TargetMode="External"/><Relationship Id="rId175" Type="http://schemas.openxmlformats.org/officeDocument/2006/relationships/hyperlink" Target="https://barttorvik.com/team.php?team=UMBC&amp;year=2024" TargetMode="External"/><Relationship Id="rId340" Type="http://schemas.openxmlformats.org/officeDocument/2006/relationships/hyperlink" Target="https://barttorvik.com/team.php?team=North+Dakota+St.&amp;year=2024" TargetMode="External"/><Relationship Id="rId361" Type="http://schemas.openxmlformats.org/officeDocument/2006/relationships/hyperlink" Target="https://barttorvik.com/team.php?team=Wagner&amp;year=2024" TargetMode="External"/><Relationship Id="rId196" Type="http://schemas.openxmlformats.org/officeDocument/2006/relationships/hyperlink" Target="https://barttorvik.com/team.php?team=Delaware&amp;year=2024" TargetMode="External"/><Relationship Id="rId200" Type="http://schemas.openxmlformats.org/officeDocument/2006/relationships/hyperlink" Target="https://barttorvik.com/team.php?team=Oklahoma&amp;year=2024" TargetMode="External"/><Relationship Id="rId382" Type="http://schemas.openxmlformats.org/officeDocument/2006/relationships/hyperlink" Target="https://barttorvik.com/team.php?team=New+Mexico+St.&amp;year=2024" TargetMode="External"/><Relationship Id="rId417" Type="http://schemas.openxmlformats.org/officeDocument/2006/relationships/hyperlink" Target="https://barttorvik.com/team.php?team=Dartmouth&amp;year=2024" TargetMode="External"/><Relationship Id="rId438" Type="http://schemas.openxmlformats.org/officeDocument/2006/relationships/hyperlink" Target="https://barttorvik.com/team.php?team=Siena&amp;year=2024" TargetMode="External"/><Relationship Id="rId16" Type="http://schemas.openxmlformats.org/officeDocument/2006/relationships/hyperlink" Target="https://barttorvik.com/team.php?team=Houston&amp;year=2024" TargetMode="External"/><Relationship Id="rId221" Type="http://schemas.openxmlformats.org/officeDocument/2006/relationships/hyperlink" Target="https://barttorvik.com/team.php?team=Towson&amp;year=2024" TargetMode="External"/><Relationship Id="rId242" Type="http://schemas.openxmlformats.org/officeDocument/2006/relationships/hyperlink" Target="https://barttorvik.com/team.php?team=Montana+St.&amp;year=2024" TargetMode="External"/><Relationship Id="rId263" Type="http://schemas.openxmlformats.org/officeDocument/2006/relationships/hyperlink" Target="https://barttorvik.com/team.php?team=UC+San+Diego&amp;year=2024" TargetMode="External"/><Relationship Id="rId284" Type="http://schemas.openxmlformats.org/officeDocument/2006/relationships/hyperlink" Target="https://barttorvik.com/team.php?team=North+Florida&amp;year=2024" TargetMode="External"/><Relationship Id="rId319" Type="http://schemas.openxmlformats.org/officeDocument/2006/relationships/hyperlink" Target="https://barttorvik.com/team.php?team=San+Diego&amp;year=2024" TargetMode="External"/><Relationship Id="rId37" Type="http://schemas.openxmlformats.org/officeDocument/2006/relationships/hyperlink" Target="https://barttorvik.com/team.php?team=Mississippi+St.&amp;year=2024" TargetMode="External"/><Relationship Id="rId58" Type="http://schemas.openxmlformats.org/officeDocument/2006/relationships/hyperlink" Target="https://barttorvik.com/team.php?team=Baylor&amp;year=2024" TargetMode="External"/><Relationship Id="rId79" Type="http://schemas.openxmlformats.org/officeDocument/2006/relationships/hyperlink" Target="https://barttorvik.com/team.php?team=UT+Arlington&amp;year=2024" TargetMode="External"/><Relationship Id="rId102" Type="http://schemas.openxmlformats.org/officeDocument/2006/relationships/hyperlink" Target="https://barttorvik.com/team.php?team=McNeese+St.&amp;year=2024" TargetMode="External"/><Relationship Id="rId123" Type="http://schemas.openxmlformats.org/officeDocument/2006/relationships/hyperlink" Target="https://barttorvik.com/team.php?team=Indiana&amp;year=2024" TargetMode="External"/><Relationship Id="rId144" Type="http://schemas.openxmlformats.org/officeDocument/2006/relationships/hyperlink" Target="https://barttorvik.com/team.php?team=Mississippi&amp;year=2024" TargetMode="External"/><Relationship Id="rId330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90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165" Type="http://schemas.openxmlformats.org/officeDocument/2006/relationships/hyperlink" Target="https://barttorvik.com/team.php?team=Utah+St.&amp;year=2024" TargetMode="External"/><Relationship Id="rId186" Type="http://schemas.openxmlformats.org/officeDocument/2006/relationships/hyperlink" Target="https://barttorvik.com/team.php?team=Wyoming&amp;year=2024" TargetMode="External"/><Relationship Id="rId351" Type="http://schemas.openxmlformats.org/officeDocument/2006/relationships/hyperlink" Target="https://barttorvik.com/team.php?team=Oral+Roberts&amp;year=2024" TargetMode="External"/><Relationship Id="rId372" Type="http://schemas.openxmlformats.org/officeDocument/2006/relationships/hyperlink" Target="https://barttorvik.com/team.php?team=Central+Connecticut&amp;year=2024" TargetMode="External"/><Relationship Id="rId393" Type="http://schemas.openxmlformats.org/officeDocument/2006/relationships/hyperlink" Target="https://barttorvik.com/team.php?team=Central+Michigan&amp;year=2024" TargetMode="External"/><Relationship Id="rId407" Type="http://schemas.openxmlformats.org/officeDocument/2006/relationships/hyperlink" Target="https://barttorvik.com/team.php?team=Norfolk+St.&amp;year=2024" TargetMode="External"/><Relationship Id="rId428" Type="http://schemas.openxmlformats.org/officeDocument/2006/relationships/hyperlink" Target="https://barttorvik.com/team.php?team=Alabama+St.&amp;year=2024" TargetMode="External"/><Relationship Id="rId211" Type="http://schemas.openxmlformats.org/officeDocument/2006/relationships/hyperlink" Target="https://barttorvik.com/team.php?team=Fordham&amp;year=2024" TargetMode="External"/><Relationship Id="rId232" Type="http://schemas.openxmlformats.org/officeDocument/2006/relationships/hyperlink" Target="https://barttorvik.com/team.php?team=Vermont&amp;year=2024" TargetMode="External"/><Relationship Id="rId253" Type="http://schemas.openxmlformats.org/officeDocument/2006/relationships/hyperlink" Target="https://barttorvik.com/team.php?team=Arizona+St.&amp;year=2024" TargetMode="External"/><Relationship Id="rId274" Type="http://schemas.openxmlformats.org/officeDocument/2006/relationships/hyperlink" Target="https://barttorvik.com/team.php?team=Bucknell&amp;year=2024" TargetMode="External"/><Relationship Id="rId295" Type="http://schemas.openxmlformats.org/officeDocument/2006/relationships/hyperlink" Target="https://barttorvik.com/team.php?team=UNC+Asheville&amp;year=2024" TargetMode="External"/><Relationship Id="rId309" Type="http://schemas.openxmlformats.org/officeDocument/2006/relationships/hyperlink" Target="https://barttorvik.com/team.php?team=Jacksonville&amp;year=2024" TargetMode="External"/><Relationship Id="rId27" Type="http://schemas.openxmlformats.org/officeDocument/2006/relationships/hyperlink" Target="https://barttorvik.com/team.php?team=Nebraska&amp;year=2024" TargetMode="External"/><Relationship Id="rId48" Type="http://schemas.openxmlformats.org/officeDocument/2006/relationships/hyperlink" Target="https://barttorvik.com/team.php?team=TCU&amp;year=2024" TargetMode="External"/><Relationship Id="rId69" Type="http://schemas.openxmlformats.org/officeDocument/2006/relationships/hyperlink" Target="https://barttorvik.com/team.php?team=North+Carolina+St.&amp;year=2024" TargetMode="External"/><Relationship Id="rId113" Type="http://schemas.openxmlformats.org/officeDocument/2006/relationships/hyperlink" Target="https://barttorvik.com/team.php?team=UCLA&amp;year=2024" TargetMode="External"/><Relationship Id="rId134" Type="http://schemas.openxmlformats.org/officeDocument/2006/relationships/hyperlink" Target="https://barttorvik.com/team.php?team=South+Dakota+St.&amp;year=2024" TargetMode="External"/><Relationship Id="rId320" Type="http://schemas.openxmlformats.org/officeDocument/2006/relationships/hyperlink" Target="https://barttorvik.com/team.php?team=Cal+St.+Fullerton&amp;year=2024" TargetMode="External"/><Relationship Id="rId80" Type="http://schemas.openxmlformats.org/officeDocument/2006/relationships/hyperlink" Target="https://barttorvik.com/team.php?team=Boston+College&amp;year=2024" TargetMode="External"/><Relationship Id="rId155" Type="http://schemas.openxmlformats.org/officeDocument/2006/relationships/hyperlink" Target="https://barttorvik.com/team.php?team=UMKC&amp;year=2024" TargetMode="External"/><Relationship Id="rId176" Type="http://schemas.openxmlformats.org/officeDocument/2006/relationships/hyperlink" Target="https://barttorvik.com/team.php?team=Saint+Louis&amp;year=2024" TargetMode="External"/><Relationship Id="rId197" Type="http://schemas.openxmlformats.org/officeDocument/2006/relationships/hyperlink" Target="https://barttorvik.com/team.php?team=Stanford&amp;year=2024" TargetMode="External"/><Relationship Id="rId341" Type="http://schemas.openxmlformats.org/officeDocument/2006/relationships/hyperlink" Target="https://barttorvik.com/team.php?team=Austin+Peay&amp;year=2024" TargetMode="External"/><Relationship Id="rId362" Type="http://schemas.openxmlformats.org/officeDocument/2006/relationships/hyperlink" Target="https://barttorvik.com/team.php?team=Wagner&amp;year=2024" TargetMode="External"/><Relationship Id="rId383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418" Type="http://schemas.openxmlformats.org/officeDocument/2006/relationships/hyperlink" Target="https://barttorvik.com/team.php?team=Charleston+Southern&amp;year=2024" TargetMode="External"/><Relationship Id="rId439" Type="http://schemas.openxmlformats.org/officeDocument/2006/relationships/hyperlink" Target="https://barttorvik.com/team.php?team=Prairie+View+A%26M&amp;year=2024" TargetMode="External"/><Relationship Id="rId201" Type="http://schemas.openxmlformats.org/officeDocument/2006/relationships/hyperlink" Target="https://barttorvik.com/team.php?team=Rutgers&amp;year=2024" TargetMode="External"/><Relationship Id="rId222" Type="http://schemas.openxmlformats.org/officeDocument/2006/relationships/hyperlink" Target="https://barttorvik.com/team.php?team=Louisville&amp;year=2024" TargetMode="External"/><Relationship Id="rId243" Type="http://schemas.openxmlformats.org/officeDocument/2006/relationships/hyperlink" Target="https://barttorvik.com/team.php?team=Furman&amp;year=2024" TargetMode="External"/><Relationship Id="rId264" Type="http://schemas.openxmlformats.org/officeDocument/2006/relationships/hyperlink" Target="https://barttorvik.com/team.php?team=East+Carolina&amp;year=2024" TargetMode="External"/><Relationship Id="rId285" Type="http://schemas.openxmlformats.org/officeDocument/2006/relationships/hyperlink" Target="https://barttorvik.com/team.php?team=La+Salle&amp;year=2024" TargetMode="External"/><Relationship Id="rId17" Type="http://schemas.openxmlformats.org/officeDocument/2006/relationships/hyperlink" Target="https://barttorvik.com/team.php?team=Purdue&amp;year=2024" TargetMode="External"/><Relationship Id="rId38" Type="http://schemas.openxmlformats.org/officeDocument/2006/relationships/hyperlink" Target="https://barttorvik.com/team.php?team=St.+John%27s&amp;year=2024" TargetMode="External"/><Relationship Id="rId59" Type="http://schemas.openxmlformats.org/officeDocument/2006/relationships/hyperlink" Target="https://barttorvik.com/team.php?team=Washington+St.&amp;year=2024" TargetMode="External"/><Relationship Id="rId103" Type="http://schemas.openxmlformats.org/officeDocument/2006/relationships/hyperlink" Target="https://barttorvik.com/team.php?team=McNeese+St.&amp;year=2024" TargetMode="External"/><Relationship Id="rId124" Type="http://schemas.openxmlformats.org/officeDocument/2006/relationships/hyperlink" Target="https://barttorvik.com/team.php?team=Arkansas&amp;year=2024" TargetMode="External"/><Relationship Id="rId310" Type="http://schemas.openxmlformats.org/officeDocument/2006/relationships/hyperlink" Target="https://barttorvik.com/team.php?team=Sacred+Heart&amp;year=2024" TargetMode="External"/><Relationship Id="rId70" Type="http://schemas.openxmlformats.org/officeDocument/2006/relationships/hyperlink" Target="https://barttorvik.com/team.php?team=Clemson&amp;year=2024" TargetMode="External"/><Relationship Id="rId91" Type="http://schemas.openxmlformats.org/officeDocument/2006/relationships/hyperlink" Target="https://barttorvik.com/team.php?team=Indiana+St.&amp;year=2024" TargetMode="External"/><Relationship Id="rId145" Type="http://schemas.openxmlformats.org/officeDocument/2006/relationships/hyperlink" Target="https://barttorvik.com/team.php?team=Oakland&amp;year=2024" TargetMode="External"/><Relationship Id="rId166" Type="http://schemas.openxmlformats.org/officeDocument/2006/relationships/hyperlink" Target="https://barttorvik.com/team.php?team=Saint+Joseph%27s&amp;year=2024" TargetMode="External"/><Relationship Id="rId187" Type="http://schemas.openxmlformats.org/officeDocument/2006/relationships/hyperlink" Target="https://barttorvik.com/team.php?team=Florida+Gulf+Coast&amp;year=2024" TargetMode="External"/><Relationship Id="rId331" Type="http://schemas.openxmlformats.org/officeDocument/2006/relationships/hyperlink" Target="https://barttorvik.com/team.php?team=Jacksonville+St.&amp;year=2024" TargetMode="External"/><Relationship Id="rId352" Type="http://schemas.openxmlformats.org/officeDocument/2006/relationships/hyperlink" Target="https://barttorvik.com/team.php?team=Northwestern+St.&amp;year=2024" TargetMode="External"/><Relationship Id="rId373" Type="http://schemas.openxmlformats.org/officeDocument/2006/relationships/hyperlink" Target="https://barttorvik.com/team.php?team=Tulsa&amp;year=2024" TargetMode="External"/><Relationship Id="rId394" Type="http://schemas.openxmlformats.org/officeDocument/2006/relationships/hyperlink" Target="https://barttorvik.com/team.php?team=Cal+Poly&amp;year=2024" TargetMode="External"/><Relationship Id="rId408" Type="http://schemas.openxmlformats.org/officeDocument/2006/relationships/hyperlink" Target="https://barttorvik.com/team.php?team=Denver&amp;year=2024" TargetMode="External"/><Relationship Id="rId429" Type="http://schemas.openxmlformats.org/officeDocument/2006/relationships/hyperlink" Target="https://barttorvik.com/team.php?team=Hampton&amp;year=2024" TargetMode="External"/><Relationship Id="rId1" Type="http://schemas.openxmlformats.org/officeDocument/2006/relationships/hyperlink" Target="https://barttorvik.com/team.php?team=Iowa+St.&amp;year=2024" TargetMode="External"/><Relationship Id="rId212" Type="http://schemas.openxmlformats.org/officeDocument/2006/relationships/hyperlink" Target="https://barttorvik.com/team.php?team=Columbia&amp;year=2024" TargetMode="External"/><Relationship Id="rId233" Type="http://schemas.openxmlformats.org/officeDocument/2006/relationships/hyperlink" Target="https://barttorvik.com/team.php?team=Vermont&amp;year=2024" TargetMode="External"/><Relationship Id="rId254" Type="http://schemas.openxmlformats.org/officeDocument/2006/relationships/hyperlink" Target="https://barttorvik.com/team.php?team=Oregon+St.&amp;year=2024" TargetMode="External"/><Relationship Id="rId440" Type="http://schemas.openxmlformats.org/officeDocument/2006/relationships/hyperlink" Target="https://barttorvik.com/team.php?team=St.+Francis+PA&amp;year=2024" TargetMode="External"/><Relationship Id="rId28" Type="http://schemas.openxmlformats.org/officeDocument/2006/relationships/hyperlink" Target="https://barttorvik.com/team.php?team=Nebraska&amp;year=2024" TargetMode="External"/><Relationship Id="rId49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114" Type="http://schemas.openxmlformats.org/officeDocument/2006/relationships/hyperlink" Target="https://barttorvik.com/team.php?team=Villanova&amp;year=2024" TargetMode="External"/><Relationship Id="rId275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296" Type="http://schemas.openxmlformats.org/officeDocument/2006/relationships/hyperlink" Target="https://barttorvik.com/team.php?team=St.+Thomas&amp;year=2024" TargetMode="External"/><Relationship Id="rId300" Type="http://schemas.openxmlformats.org/officeDocument/2006/relationships/hyperlink" Target="https://barttorvik.com/team.php?team=Air+Force&amp;year=2024" TargetMode="External"/><Relationship Id="rId60" Type="http://schemas.openxmlformats.org/officeDocument/2006/relationships/hyperlink" Target="https://barttorvik.com/team.php?team=Washington+St.&amp;year=2024" TargetMode="External"/><Relationship Id="rId81" Type="http://schemas.openxmlformats.org/officeDocument/2006/relationships/hyperlink" Target="https://barttorvik.com/team.php?team=Oregon&amp;year=2024" TargetMode="External"/><Relationship Id="rId135" Type="http://schemas.openxmlformats.org/officeDocument/2006/relationships/hyperlink" Target="https://barttorvik.com/team.php?team=Florida+Atlantic&amp;year=2024" TargetMode="External"/><Relationship Id="rId156" Type="http://schemas.openxmlformats.org/officeDocument/2006/relationships/hyperlink" Target="https://barttorvik.com/team.php?team=Cornell&amp;year=2024" TargetMode="External"/><Relationship Id="rId177" Type="http://schemas.openxmlformats.org/officeDocument/2006/relationships/hyperlink" Target="https://barttorvik.com/team.php?team=Xavier&amp;year=2024" TargetMode="External"/><Relationship Id="rId198" Type="http://schemas.openxmlformats.org/officeDocument/2006/relationships/hyperlink" Target="https://barttorvik.com/team.php?team=Presbyterian&amp;year=2024" TargetMode="External"/><Relationship Id="rId321" Type="http://schemas.openxmlformats.org/officeDocument/2006/relationships/hyperlink" Target="https://barttorvik.com/team.php?team=Utah+Tech&amp;year=2024" TargetMode="External"/><Relationship Id="rId342" Type="http://schemas.openxmlformats.org/officeDocument/2006/relationships/hyperlink" Target="https://barttorvik.com/team.php?team=Liberty&amp;year=2024" TargetMode="External"/><Relationship Id="rId363" Type="http://schemas.openxmlformats.org/officeDocument/2006/relationships/hyperlink" Target="https://barttorvik.com/team.php?team=Bellarmine&amp;year=2024" TargetMode="External"/><Relationship Id="rId384" Type="http://schemas.openxmlformats.org/officeDocument/2006/relationships/hyperlink" Target="https://barttorvik.com/team.php?team=Canisius&amp;year=2024" TargetMode="External"/><Relationship Id="rId419" Type="http://schemas.openxmlformats.org/officeDocument/2006/relationships/hyperlink" Target="https://barttorvik.com/team.php?team=Morgan+St.&amp;year=2024" TargetMode="External"/><Relationship Id="rId202" Type="http://schemas.openxmlformats.org/officeDocument/2006/relationships/hyperlink" Target="https://barttorvik.com/team.php?team=Quinnipiac&amp;year=2024" TargetMode="External"/><Relationship Id="rId223" Type="http://schemas.openxmlformats.org/officeDocument/2006/relationships/hyperlink" Target="https://barttorvik.com/team.php?team=UC+Riverside&amp;year=2024" TargetMode="External"/><Relationship Id="rId244" Type="http://schemas.openxmlformats.org/officeDocument/2006/relationships/hyperlink" Target="https://barttorvik.com/team.php?team=Fresno+St.&amp;year=2024" TargetMode="External"/><Relationship Id="rId430" Type="http://schemas.openxmlformats.org/officeDocument/2006/relationships/hyperlink" Target="https://barttorvik.com/team.php?team=LIU+Brooklyn&amp;year=2024" TargetMode="External"/><Relationship Id="rId18" Type="http://schemas.openxmlformats.org/officeDocument/2006/relationships/hyperlink" Target="https://barttorvik.com/team.php?team=Purdue&amp;year=2024" TargetMode="External"/><Relationship Id="rId39" Type="http://schemas.openxmlformats.org/officeDocument/2006/relationships/hyperlink" Target="https://barttorvik.com/team.php?team=San+Diego+St.&amp;year=2024" TargetMode="External"/><Relationship Id="rId265" Type="http://schemas.openxmlformats.org/officeDocument/2006/relationships/hyperlink" Target="https://barttorvik.com/team.php?team=Drexel&amp;year=2024" TargetMode="External"/><Relationship Id="rId286" Type="http://schemas.openxmlformats.org/officeDocument/2006/relationships/hyperlink" Target="https://barttorvik.com/team.php?team=Texas+St.&amp;year=2024" TargetMode="External"/><Relationship Id="rId50" Type="http://schemas.openxmlformats.org/officeDocument/2006/relationships/hyperlink" Target="https://barttorvik.com/team.php?team=Northwestern&amp;year=2024" TargetMode="External"/><Relationship Id="rId104" Type="http://schemas.openxmlformats.org/officeDocument/2006/relationships/hyperlink" Target="https://barttorvik.com/team.php?team=Providence&amp;year=2024" TargetMode="External"/><Relationship Id="rId125" Type="http://schemas.openxmlformats.org/officeDocument/2006/relationships/hyperlink" Target="https://barttorvik.com/team.php?team=Wright+St.&amp;year=2024" TargetMode="External"/><Relationship Id="rId146" Type="http://schemas.openxmlformats.org/officeDocument/2006/relationships/hyperlink" Target="https://barttorvik.com/team.php?team=Oakland&amp;year=2024" TargetMode="External"/><Relationship Id="rId167" Type="http://schemas.openxmlformats.org/officeDocument/2006/relationships/hyperlink" Target="https://barttorvik.com/team.php?team=Virginia+Tech&amp;year=2024" TargetMode="External"/><Relationship Id="rId188" Type="http://schemas.openxmlformats.org/officeDocument/2006/relationships/hyperlink" Target="https://barttorvik.com/team.php?team=Missouri&amp;year=2024" TargetMode="External"/><Relationship Id="rId311" Type="http://schemas.openxmlformats.org/officeDocument/2006/relationships/hyperlink" Target="https://barttorvik.com/team.php?team=Mercer&amp;year=2024" TargetMode="External"/><Relationship Id="rId332" Type="http://schemas.openxmlformats.org/officeDocument/2006/relationships/hyperlink" Target="https://barttorvik.com/team.php?team=The+Citadel&amp;year=2024" TargetMode="External"/><Relationship Id="rId353" Type="http://schemas.openxmlformats.org/officeDocument/2006/relationships/hyperlink" Target="https://barttorvik.com/team.php?team=Central+Arkansas&amp;year=2024" TargetMode="External"/><Relationship Id="rId374" Type="http://schemas.openxmlformats.org/officeDocument/2006/relationships/hyperlink" Target="https://barttorvik.com/team.php?team=Southern+Utah&amp;year=2024" TargetMode="External"/><Relationship Id="rId395" Type="http://schemas.openxmlformats.org/officeDocument/2006/relationships/hyperlink" Target="https://barttorvik.com/team.php?team=Le+Moyne&amp;year=2024" TargetMode="External"/><Relationship Id="rId409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71" Type="http://schemas.openxmlformats.org/officeDocument/2006/relationships/hyperlink" Target="https://barttorvik.com/team.php?team=Clemson&amp;year=2024" TargetMode="External"/><Relationship Id="rId92" Type="http://schemas.openxmlformats.org/officeDocument/2006/relationships/hyperlink" Target="https://barttorvik.com/team.php?team=Butler&amp;year=2024" TargetMode="External"/><Relationship Id="rId213" Type="http://schemas.openxmlformats.org/officeDocument/2006/relationships/hyperlink" Target="https://barttorvik.com/team.php?team=California&amp;year=2024" TargetMode="External"/><Relationship Id="rId234" Type="http://schemas.openxmlformats.org/officeDocument/2006/relationships/hyperlink" Target="https://barttorvik.com/team.php?team=Wichita+St.&amp;year=2024" TargetMode="External"/><Relationship Id="rId420" Type="http://schemas.openxmlformats.org/officeDocument/2006/relationships/hyperlink" Target="https://barttorvik.com/team.php?team=Fairleigh+Dickinson&amp;year=2024" TargetMode="External"/><Relationship Id="rId2" Type="http://schemas.openxmlformats.org/officeDocument/2006/relationships/hyperlink" Target="https://barttorvik.com/team.php?team=Iowa+St.&amp;year=2024" TargetMode="External"/><Relationship Id="rId29" Type="http://schemas.openxmlformats.org/officeDocument/2006/relationships/hyperlink" Target="https://barttorvik.com/team.php?team=Marquette&amp;year=2024" TargetMode="External"/><Relationship Id="rId255" Type="http://schemas.openxmlformats.org/officeDocument/2006/relationships/hyperlink" Target="https://barttorvik.com/team.php?team=Nicholls+St.&amp;year=2024" TargetMode="External"/><Relationship Id="rId276" Type="http://schemas.openxmlformats.org/officeDocument/2006/relationships/hyperlink" Target="https://barttorvik.com/team.php?team=Rhode+Island&amp;year=2024" TargetMode="External"/><Relationship Id="rId297" Type="http://schemas.openxmlformats.org/officeDocument/2006/relationships/hyperlink" Target="https://barttorvik.com/team.php?team=Western+Illinois&amp;year=2024" TargetMode="External"/><Relationship Id="rId441" Type="http://schemas.openxmlformats.org/officeDocument/2006/relationships/hyperlink" Target="https://barttorvik.com/team.php?team=Lindenwood&amp;year=2024" TargetMode="External"/><Relationship Id="rId40" Type="http://schemas.openxmlformats.org/officeDocument/2006/relationships/hyperlink" Target="https://barttorvik.com/team.php?team=San+Diego+St.&amp;year=2024" TargetMode="External"/><Relationship Id="rId115" Type="http://schemas.openxmlformats.org/officeDocument/2006/relationships/hyperlink" Target="https://barttorvik.com/team.php?team=Brown&amp;year=2024" TargetMode="External"/><Relationship Id="rId136" Type="http://schemas.openxmlformats.org/officeDocument/2006/relationships/hyperlink" Target="https://barttorvik.com/team.php?team=Florida+Atlantic&amp;year=2024" TargetMode="External"/><Relationship Id="rId157" Type="http://schemas.openxmlformats.org/officeDocument/2006/relationships/hyperlink" Target="https://barttorvik.com/team.php?team=Morehead+St.&amp;year=2024" TargetMode="External"/><Relationship Id="rId178" Type="http://schemas.openxmlformats.org/officeDocument/2006/relationships/hyperlink" Target="https://barttorvik.com/team.php?team=Syracuse&amp;year=2024" TargetMode="External"/><Relationship Id="rId301" Type="http://schemas.openxmlformats.org/officeDocument/2006/relationships/hyperlink" Target="https://barttorvik.com/team.php?team=Lipscomb&amp;year=2024" TargetMode="External"/><Relationship Id="rId322" Type="http://schemas.openxmlformats.org/officeDocument/2006/relationships/hyperlink" Target="https://barttorvik.com/team.php?team=Idaho&amp;year=2024" TargetMode="External"/><Relationship Id="rId343" Type="http://schemas.openxmlformats.org/officeDocument/2006/relationships/hyperlink" Target="https://barttorvik.com/team.php?team=Cal+Baptist&amp;year=2024" TargetMode="External"/><Relationship Id="rId364" Type="http://schemas.openxmlformats.org/officeDocument/2006/relationships/hyperlink" Target="https://barttorvik.com/team.php?team=Iona&amp;year=2024" TargetMode="External"/><Relationship Id="rId61" Type="http://schemas.openxmlformats.org/officeDocument/2006/relationships/hyperlink" Target="https://barttorvik.com/team.php?team=Wisconsin&amp;year=2024" TargetMode="External"/><Relationship Id="rId82" Type="http://schemas.openxmlformats.org/officeDocument/2006/relationships/hyperlink" Target="https://barttorvik.com/team.php?team=Oregon&amp;year=2024" TargetMode="External"/><Relationship Id="rId199" Type="http://schemas.openxmlformats.org/officeDocument/2006/relationships/hyperlink" Target="https://barttorvik.com/team.php?team=Youngstown+St.&amp;year=2024" TargetMode="External"/><Relationship Id="rId203" Type="http://schemas.openxmlformats.org/officeDocument/2006/relationships/hyperlink" Target="https://barttorvik.com/team.php?team=Colgate&amp;year=2024" TargetMode="External"/><Relationship Id="rId385" Type="http://schemas.openxmlformats.org/officeDocument/2006/relationships/hyperlink" Target="https://barttorvik.com/team.php?team=Alabama+A%26M&amp;year=2024" TargetMode="External"/><Relationship Id="rId19" Type="http://schemas.openxmlformats.org/officeDocument/2006/relationships/hyperlink" Target="https://barttorvik.com/team.php?team=Duke&amp;year=2024" TargetMode="External"/><Relationship Id="rId224" Type="http://schemas.openxmlformats.org/officeDocument/2006/relationships/hyperlink" Target="https://barttorvik.com/team.php?team=Pepperdine&amp;year=2024" TargetMode="External"/><Relationship Id="rId245" Type="http://schemas.openxmlformats.org/officeDocument/2006/relationships/hyperlink" Target="https://barttorvik.com/team.php?team=West+Virginia&amp;year=2024" TargetMode="External"/><Relationship Id="rId266" Type="http://schemas.openxmlformats.org/officeDocument/2006/relationships/hyperlink" Target="https://barttorvik.com/team.php?team=Tennessee+Martin&amp;year=2024" TargetMode="External"/><Relationship Id="rId287" Type="http://schemas.openxmlformats.org/officeDocument/2006/relationships/hyperlink" Target="https://barttorvik.com/team.php?team=Winthrop&amp;year=2024" TargetMode="External"/><Relationship Id="rId410" Type="http://schemas.openxmlformats.org/officeDocument/2006/relationships/hyperlink" Target="https://barttorvik.com/team.php?team=Buffalo&amp;year=2024" TargetMode="External"/><Relationship Id="rId431" Type="http://schemas.openxmlformats.org/officeDocument/2006/relationships/hyperlink" Target="https://barttorvik.com/team.php?team=Incarnate+Word&amp;year=2024" TargetMode="External"/><Relationship Id="rId30" Type="http://schemas.openxmlformats.org/officeDocument/2006/relationships/hyperlink" Target="https://barttorvik.com/team.php?team=Marquette&amp;year=2024" TargetMode="External"/><Relationship Id="rId105" Type="http://schemas.openxmlformats.org/officeDocument/2006/relationships/hyperlink" Target="https://barttorvik.com/team.php?team=Drake&amp;year=2024" TargetMode="External"/><Relationship Id="rId126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147" Type="http://schemas.openxmlformats.org/officeDocument/2006/relationships/hyperlink" Target="https://barttorvik.com/team.php?team=Hofstra&amp;year=2024" TargetMode="External"/><Relationship Id="rId168" Type="http://schemas.openxmlformats.org/officeDocument/2006/relationships/hyperlink" Target="https://barttorvik.com/team.php?team=Temple&amp;year=2024" TargetMode="External"/><Relationship Id="rId312" Type="http://schemas.openxmlformats.org/officeDocument/2006/relationships/hyperlink" Target="https://barttorvik.com/team.php?team=Georgia+Southern&amp;year=2024" TargetMode="External"/><Relationship Id="rId333" Type="http://schemas.openxmlformats.org/officeDocument/2006/relationships/hyperlink" Target="https://barttorvik.com/team.php?team=Idaho+St.&amp;year=2024" TargetMode="External"/><Relationship Id="rId354" Type="http://schemas.openxmlformats.org/officeDocument/2006/relationships/hyperlink" Target="https://barttorvik.com/team.php?team=Maine&amp;year=2024" TargetMode="External"/><Relationship Id="rId51" Type="http://schemas.openxmlformats.org/officeDocument/2006/relationships/hyperlink" Target="https://barttorvik.com/team.php?team=Northwestern&amp;year=2024" TargetMode="External"/><Relationship Id="rId72" Type="http://schemas.openxmlformats.org/officeDocument/2006/relationships/hyperlink" Target="https://barttorvik.com/team.php?team=Iowa&amp;year=2024" TargetMode="External"/><Relationship Id="rId93" Type="http://schemas.openxmlformats.org/officeDocument/2006/relationships/hyperlink" Target="https://barttorvik.com/team.php?team=Grand+Canyon&amp;year=2024" TargetMode="External"/><Relationship Id="rId189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375" Type="http://schemas.openxmlformats.org/officeDocument/2006/relationships/hyperlink" Target="https://barttorvik.com/team.php?team=Northern+Illinois&amp;year=2024" TargetMode="External"/><Relationship Id="rId396" Type="http://schemas.openxmlformats.org/officeDocument/2006/relationships/hyperlink" Target="https://barttorvik.com/team.php?team=Bethune+Cookman&amp;year=2024" TargetMode="External"/><Relationship Id="rId3" Type="http://schemas.openxmlformats.org/officeDocument/2006/relationships/hyperlink" Target="https://barttorvik.com/team.php?team=Connecticut&amp;year=2024" TargetMode="External"/><Relationship Id="rId214" Type="http://schemas.openxmlformats.org/officeDocument/2006/relationships/hyperlink" Target="https://barttorvik.com/team.php?team=Utah+Valley&amp;year=2024" TargetMode="External"/><Relationship Id="rId235" Type="http://schemas.openxmlformats.org/officeDocument/2006/relationships/hyperlink" Target="https://barttorvik.com/team.php?team=Murray+St.&amp;year=2024" TargetMode="External"/><Relationship Id="rId256" Type="http://schemas.openxmlformats.org/officeDocument/2006/relationships/hyperlink" Target="https://barttorvik.com/team.php?team=Stony+Brook&amp;year=2024" TargetMode="External"/><Relationship Id="rId277" Type="http://schemas.openxmlformats.org/officeDocument/2006/relationships/hyperlink" Target="https://barttorvik.com/team.php?team=Akron&amp;year=2024" TargetMode="External"/><Relationship Id="rId298" Type="http://schemas.openxmlformats.org/officeDocument/2006/relationships/hyperlink" Target="https://barttorvik.com/team.php?team=Niagara&amp;year=2024" TargetMode="External"/><Relationship Id="rId400" Type="http://schemas.openxmlformats.org/officeDocument/2006/relationships/hyperlink" Target="https://barttorvik.com/team.php?team=New+Orleans&amp;year=2024" TargetMode="External"/><Relationship Id="rId421" Type="http://schemas.openxmlformats.org/officeDocument/2006/relationships/hyperlink" Target="https://barttorvik.com/team.php?team=NJIT&amp;year=2024" TargetMode="External"/><Relationship Id="rId442" Type="http://schemas.openxmlformats.org/officeDocument/2006/relationships/hyperlink" Target="https://barttorvik.com/team.php?team=IUPUI&amp;year=2024" TargetMode="External"/><Relationship Id="rId116" Type="http://schemas.openxmlformats.org/officeDocument/2006/relationships/hyperlink" Target="https://barttorvik.com/team.php?team=Brown&amp;year=2024" TargetMode="External"/><Relationship Id="rId137" Type="http://schemas.openxmlformats.org/officeDocument/2006/relationships/hyperlink" Target="https://barttorvik.com/team.php?team=Richmond&amp;year=2024" TargetMode="External"/><Relationship Id="rId158" Type="http://schemas.openxmlformats.org/officeDocument/2006/relationships/hyperlink" Target="https://barttorvik.com/team.php?team=Morehead+St.&amp;year=2024" TargetMode="External"/><Relationship Id="rId302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323" Type="http://schemas.openxmlformats.org/officeDocument/2006/relationships/hyperlink" Target="https://barttorvik.com/team.php?team=Eastern+Kentucky&amp;year=2024" TargetMode="External"/><Relationship Id="rId344" Type="http://schemas.openxmlformats.org/officeDocument/2006/relationships/hyperlink" Target="https://barttorvik.com/team.php?team=William+%26+Mary&amp;year=2024" TargetMode="External"/><Relationship Id="rId20" Type="http://schemas.openxmlformats.org/officeDocument/2006/relationships/hyperlink" Target="https://barttorvik.com/team.php?team=Duke&amp;year=2024" TargetMode="External"/><Relationship Id="rId41" Type="http://schemas.openxmlformats.org/officeDocument/2006/relationships/hyperlink" Target="https://barttorvik.com/team.php?team=Texas+Tech&amp;year=2024" TargetMode="External"/><Relationship Id="rId62" Type="http://schemas.openxmlformats.org/officeDocument/2006/relationships/hyperlink" Target="https://barttorvik.com/team.php?team=Wisconsin&amp;year=2024" TargetMode="External"/><Relationship Id="rId83" Type="http://schemas.openxmlformats.org/officeDocument/2006/relationships/hyperlink" Target="https://barttorvik.com/team.php?team=South+Carolina&amp;year=2024" TargetMode="External"/><Relationship Id="rId179" Type="http://schemas.openxmlformats.org/officeDocument/2006/relationships/hyperlink" Target="https://barttorvik.com/team.php?team=Western+Carolina&amp;year=2024" TargetMode="External"/><Relationship Id="rId365" Type="http://schemas.openxmlformats.org/officeDocument/2006/relationships/hyperlink" Target="https://barttorvik.com/team.php?team=Georgia+St.&amp;year=2024" TargetMode="External"/><Relationship Id="rId386" Type="http://schemas.openxmlformats.org/officeDocument/2006/relationships/hyperlink" Target="https://barttorvik.com/team.php?team=Southern&amp;year=2024" TargetMode="External"/><Relationship Id="rId190" Type="http://schemas.openxmlformats.org/officeDocument/2006/relationships/hyperlink" Target="https://barttorvik.com/team.php?team=Seattle&amp;year=2024" TargetMode="External"/><Relationship Id="rId204" Type="http://schemas.openxmlformats.org/officeDocument/2006/relationships/hyperlink" Target="https://barttorvik.com/team.php?team=Colgate&amp;year=2024" TargetMode="External"/><Relationship Id="rId225" Type="http://schemas.openxmlformats.org/officeDocument/2006/relationships/hyperlink" Target="https://barttorvik.com/team.php?team=UC+Davis&amp;year=2024" TargetMode="External"/><Relationship Id="rId246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267" Type="http://schemas.openxmlformats.org/officeDocument/2006/relationships/hyperlink" Target="https://barttorvik.com/team.php?team=Longwood&amp;year=2024" TargetMode="External"/><Relationship Id="rId288" Type="http://schemas.openxmlformats.org/officeDocument/2006/relationships/hyperlink" Target="https://barttorvik.com/team.php?team=Eastern+Washington&amp;year=2024" TargetMode="External"/><Relationship Id="rId411" Type="http://schemas.openxmlformats.org/officeDocument/2006/relationships/hyperlink" Target="https://barttorvik.com/team.php?team=Nebraska+Omaha&amp;year=2024" TargetMode="External"/><Relationship Id="rId432" Type="http://schemas.openxmlformats.org/officeDocument/2006/relationships/hyperlink" Target="https://barttorvik.com/team.php?team=Western+Michigan&amp;year=2024" TargetMode="External"/><Relationship Id="rId106" Type="http://schemas.openxmlformats.org/officeDocument/2006/relationships/hyperlink" Target="https://barttorvik.com/team.php?team=Drake&amp;year=2024" TargetMode="External"/><Relationship Id="rId127" Type="http://schemas.openxmlformats.org/officeDocument/2006/relationships/hyperlink" Target="https://barttorvik.com/team.php?team=Massachusetts&amp;year=2024" TargetMode="External"/><Relationship Id="rId313" Type="http://schemas.openxmlformats.org/officeDocument/2006/relationships/hyperlink" Target="https://barttorvik.com/team.php?team=Ball+St.&amp;year=2024" TargetMode="External"/><Relationship Id="rId10" Type="http://schemas.openxmlformats.org/officeDocument/2006/relationships/hyperlink" Target="https://barttorvik.com/team.php?team=Auburn&amp;year=2024" TargetMode="External"/><Relationship Id="rId31" Type="http://schemas.openxmlformats.org/officeDocument/2006/relationships/hyperlink" Target="https://barttorvik.com/team.php?team=Nevada&amp;year=2024" TargetMode="External"/><Relationship Id="rId52" Type="http://schemas.openxmlformats.org/officeDocument/2006/relationships/hyperlink" Target="https://barttorvik.com/team.php?team=Texas+A%26M&amp;year=2024" TargetMode="External"/><Relationship Id="rId73" Type="http://schemas.openxmlformats.org/officeDocument/2006/relationships/hyperlink" Target="https://barttorvik.com/team.php?team=Duquesne&amp;year=2024" TargetMode="External"/><Relationship Id="rId94" Type="http://schemas.openxmlformats.org/officeDocument/2006/relationships/hyperlink" Target="https://barttorvik.com/team.php?team=Grand+Canyon&amp;year=2024" TargetMode="External"/><Relationship Id="rId148" Type="http://schemas.openxmlformats.org/officeDocument/2006/relationships/hyperlink" Target="https://barttorvik.com/team.php?team=Princeton&amp;year=2024" TargetMode="External"/><Relationship Id="rId169" Type="http://schemas.openxmlformats.org/officeDocument/2006/relationships/hyperlink" Target="https://barttorvik.com/team.php?team=Temple&amp;year=2024" TargetMode="External"/><Relationship Id="rId334" Type="http://schemas.openxmlformats.org/officeDocument/2006/relationships/hyperlink" Target="https://barttorvik.com/team.php?team=Merrimack&amp;year=2024" TargetMode="External"/><Relationship Id="rId355" Type="http://schemas.openxmlformats.org/officeDocument/2006/relationships/hyperlink" Target="https://barttorvik.com/team.php?team=Campbell&amp;year=2024" TargetMode="External"/><Relationship Id="rId376" Type="http://schemas.openxmlformats.org/officeDocument/2006/relationships/hyperlink" Target="https://barttorvik.com/team.php?team=Southern+Indiana&amp;year=2024" TargetMode="External"/><Relationship Id="rId397" Type="http://schemas.openxmlformats.org/officeDocument/2006/relationships/hyperlink" Target="https://barttorvik.com/team.php?team=North+Carolina+Central&amp;year=2024" TargetMode="External"/><Relationship Id="rId4" Type="http://schemas.openxmlformats.org/officeDocument/2006/relationships/hyperlink" Target="https://barttorvik.com/team.php?team=Connecticut&amp;year=2024" TargetMode="External"/><Relationship Id="rId180" Type="http://schemas.openxmlformats.org/officeDocument/2006/relationships/hyperlink" Target="https://barttorvik.com/team.php?team=Georgia+Tech&amp;year=2024" TargetMode="External"/><Relationship Id="rId215" Type="http://schemas.openxmlformats.org/officeDocument/2006/relationships/hyperlink" Target="https://barttorvik.com/team.php?team=Montana&amp;year=2024" TargetMode="External"/><Relationship Id="rId236" Type="http://schemas.openxmlformats.org/officeDocument/2006/relationships/hyperlink" Target="https://barttorvik.com/team.php?team=Kent+St.&amp;year=2024" TargetMode="External"/><Relationship Id="rId257" Type="http://schemas.openxmlformats.org/officeDocument/2006/relationships/hyperlink" Target="https://barttorvik.com/team.php?team=Green+Bay&amp;year=2024" TargetMode="External"/><Relationship Id="rId278" Type="http://schemas.openxmlformats.org/officeDocument/2006/relationships/hyperlink" Target="https://barttorvik.com/team.php?team=Akron&amp;year=2024" TargetMode="External"/><Relationship Id="rId401" Type="http://schemas.openxmlformats.org/officeDocument/2006/relationships/hyperlink" Target="https://barttorvik.com/team.php?team=Portland&amp;year=2024" TargetMode="External"/><Relationship Id="rId422" Type="http://schemas.openxmlformats.org/officeDocument/2006/relationships/hyperlink" Target="https://barttorvik.com/team.php?team=Houston+Christian&amp;year=2024" TargetMode="External"/><Relationship Id="rId443" Type="http://schemas.openxmlformats.org/officeDocument/2006/relationships/hyperlink" Target="https://barttorvik.com/team.php?team=VMI&amp;year=2024" TargetMode="External"/><Relationship Id="rId303" Type="http://schemas.openxmlformats.org/officeDocument/2006/relationships/hyperlink" Target="https://barttorvik.com/team.php?team=Northeastern&amp;year=2024" TargetMode="External"/><Relationship Id="rId42" Type="http://schemas.openxmlformats.org/officeDocument/2006/relationships/hyperlink" Target="https://barttorvik.com/team.php?team=Texas+Tech&amp;year=2024" TargetMode="External"/><Relationship Id="rId84" Type="http://schemas.openxmlformats.org/officeDocument/2006/relationships/hyperlink" Target="https://barttorvik.com/team.php?team=South+Carolina&amp;year=2024" TargetMode="External"/><Relationship Id="rId138" Type="http://schemas.openxmlformats.org/officeDocument/2006/relationships/hyperlink" Target="https://barttorvik.com/team.php?team=VCU&amp;year=2024" TargetMode="External"/><Relationship Id="rId345" Type="http://schemas.openxmlformats.org/officeDocument/2006/relationships/hyperlink" Target="https://barttorvik.com/team.php?team=Southeastern+Louisiana&amp;year=2024" TargetMode="External"/><Relationship Id="rId387" Type="http://schemas.openxmlformats.org/officeDocument/2006/relationships/hyperlink" Target="https://barttorvik.com/team.php?team=Southern+Miss&amp;year=2024" TargetMode="External"/><Relationship Id="rId191" Type="http://schemas.openxmlformats.org/officeDocument/2006/relationships/hyperlink" Target="https://barttorvik.com/team.php?team=George+Mason&amp;year=2024" TargetMode="External"/><Relationship Id="rId205" Type="http://schemas.openxmlformats.org/officeDocument/2006/relationships/hyperlink" Target="https://barttorvik.com/team.php?team=Chattanooga&amp;year=2024" TargetMode="External"/><Relationship Id="rId247" Type="http://schemas.openxmlformats.org/officeDocument/2006/relationships/hyperlink" Target="https://barttorvik.com/team.php?team=Rider&amp;year=2024" TargetMode="External"/><Relationship Id="rId412" Type="http://schemas.openxmlformats.org/officeDocument/2006/relationships/hyperlink" Target="https://barttorvik.com/team.php?team=Manhattan&amp;year=2024" TargetMode="External"/><Relationship Id="rId107" Type="http://schemas.openxmlformats.org/officeDocument/2006/relationships/hyperlink" Target="https://barttorvik.com/team.php?team=Louisiana+Tech&amp;year=2024" TargetMode="External"/><Relationship Id="rId289" Type="http://schemas.openxmlformats.org/officeDocument/2006/relationships/hyperlink" Target="https://barttorvik.com/team.php?team=Milwaukee&amp;year=2024" TargetMode="External"/><Relationship Id="rId11" Type="http://schemas.openxmlformats.org/officeDocument/2006/relationships/hyperlink" Target="https://barttorvik.com/team.php?team=Gonzaga&amp;year=2024" TargetMode="External"/><Relationship Id="rId53" Type="http://schemas.openxmlformats.org/officeDocument/2006/relationships/hyperlink" Target="https://barttorvik.com/team.php?team=Texas+A%26M&amp;year=2024" TargetMode="External"/><Relationship Id="rId149" Type="http://schemas.openxmlformats.org/officeDocument/2006/relationships/hyperlink" Target="https://barttorvik.com/team.php?team=Tarleton+St.&amp;year=2024" TargetMode="External"/><Relationship Id="rId314" Type="http://schemas.openxmlformats.org/officeDocument/2006/relationships/hyperlink" Target="https://barttorvik.com/team.php?team=Lamar&amp;year=2024" TargetMode="External"/><Relationship Id="rId356" Type="http://schemas.openxmlformats.org/officeDocument/2006/relationships/hyperlink" Target="https://barttorvik.com/?&amp;begin=20240131&amp;end=20240501&amp;conlimit=All&amp;year=2024&amp;top=0&amp;venue=A-N&amp;type=All&amp;mingames=0&amp;quad=5&amp;rpi=" TargetMode="External"/><Relationship Id="rId398" Type="http://schemas.openxmlformats.org/officeDocument/2006/relationships/hyperlink" Target="https://barttorvik.com/team.php?team=Delaware+St.&amp;year=2024" TargetMode="External"/><Relationship Id="rId95" Type="http://schemas.openxmlformats.org/officeDocument/2006/relationships/hyperlink" Target="https://barttorvik.com/team.php?team=Penn+St.&amp;year=2024" TargetMode="External"/><Relationship Id="rId160" Type="http://schemas.openxmlformats.org/officeDocument/2006/relationships/hyperlink" Target="https://barttorvik.com/team.php?team=Arkansas+St.&amp;year=2024" TargetMode="External"/><Relationship Id="rId216" Type="http://schemas.openxmlformats.org/officeDocument/2006/relationships/hyperlink" Target="https://barttorvik.com/team.php?team=Notre+Dame&amp;year=2024" TargetMode="External"/><Relationship Id="rId423" Type="http://schemas.openxmlformats.org/officeDocument/2006/relationships/hyperlink" Target="https://barttorvik.com/team.php?team=North+Carolina+A%26T&amp;year=2024" TargetMode="External"/><Relationship Id="rId258" Type="http://schemas.openxmlformats.org/officeDocument/2006/relationships/hyperlink" Target="https://barttorvik.com/team.php?team=Grambling+St.&amp;year=2024" TargetMode="External"/><Relationship Id="rId22" Type="http://schemas.openxmlformats.org/officeDocument/2006/relationships/hyperlink" Target="https://barttorvik.com/team.php?team=New+Mexico&amp;year=2024" TargetMode="External"/><Relationship Id="rId64" Type="http://schemas.openxmlformats.org/officeDocument/2006/relationships/hyperlink" Target="https://barttorvik.com/team.php?team=Colorado&amp;year=2024" TargetMode="External"/><Relationship Id="rId118" Type="http://schemas.openxmlformats.org/officeDocument/2006/relationships/hyperlink" Target="https://barttorvik.com/team.php?team=Dayton&amp;year=2024" TargetMode="External"/><Relationship Id="rId325" Type="http://schemas.openxmlformats.org/officeDocument/2006/relationships/hyperlink" Target="https://barttorvik.com/team.php?team=Binghamton&amp;year=2024" TargetMode="External"/><Relationship Id="rId367" Type="http://schemas.openxmlformats.org/officeDocument/2006/relationships/hyperlink" Target="https://barttorvik.com/team.php?team=Monmouth&amp;year=2024" TargetMode="External"/><Relationship Id="rId171" Type="http://schemas.openxmlformats.org/officeDocument/2006/relationships/hyperlink" Target="https://barttorvik.com/team.php?team=Troy&amp;year=2024" TargetMode="External"/><Relationship Id="rId227" Type="http://schemas.openxmlformats.org/officeDocument/2006/relationships/hyperlink" Target="https://barttorvik.com/team.php?team=High+Point&amp;year=2024" TargetMode="External"/><Relationship Id="rId269" Type="http://schemas.openxmlformats.org/officeDocument/2006/relationships/hyperlink" Target="https://barttorvik.com/team.php?team=Hawaii&amp;year=2024" TargetMode="External"/><Relationship Id="rId434" Type="http://schemas.openxmlformats.org/officeDocument/2006/relationships/hyperlink" Target="https://barttorvik.com/team.php?team=Mississippi+Valley+St.&amp;year=2024" TargetMode="External"/><Relationship Id="rId33" Type="http://schemas.openxmlformats.org/officeDocument/2006/relationships/hyperlink" Target="https://barttorvik.com/team.php?team=Pittsburgh&amp;year=2024" TargetMode="External"/><Relationship Id="rId129" Type="http://schemas.openxmlformats.org/officeDocument/2006/relationships/hyperlink" Target="https://barttorvik.com/team.php?team=UCF&amp;year=2024" TargetMode="External"/><Relationship Id="rId280" Type="http://schemas.openxmlformats.org/officeDocument/2006/relationships/hyperlink" Target="https://barttorvik.com/team.php?team=Penn&amp;year=2024" TargetMode="External"/><Relationship Id="rId336" Type="http://schemas.openxmlformats.org/officeDocument/2006/relationships/hyperlink" Target="https://barttorvik.com/team.php?team=Sacramento+St.&amp;year=202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Syracuse&amp;year=2024" TargetMode="External"/><Relationship Id="rId299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21" Type="http://schemas.openxmlformats.org/officeDocument/2006/relationships/hyperlink" Target="https://barttorvik.com/team.php?team=Tennessee&amp;year=2024" TargetMode="External"/><Relationship Id="rId63" Type="http://schemas.openxmlformats.org/officeDocument/2006/relationships/hyperlink" Target="https://barttorvik.com/team.php?team=Saint+Mary%27s&amp;year=2024" TargetMode="External"/><Relationship Id="rId159" Type="http://schemas.openxmlformats.org/officeDocument/2006/relationships/hyperlink" Target="https://barttorvik.com/team.php?team=Illinois+Chicago&amp;year=2024" TargetMode="External"/><Relationship Id="rId324" Type="http://schemas.openxmlformats.org/officeDocument/2006/relationships/hyperlink" Target="https://barttorvik.com/team.php?team=Chattanooga&amp;year=2024" TargetMode="External"/><Relationship Id="rId366" Type="http://schemas.openxmlformats.org/officeDocument/2006/relationships/hyperlink" Target="https://barttorvik.com/team.php?team=Sacred+Heart&amp;year=2024" TargetMode="External"/><Relationship Id="rId170" Type="http://schemas.openxmlformats.org/officeDocument/2006/relationships/hyperlink" Target="https://barttorvik.com/team.php?team=Florida+St.&amp;year=2024" TargetMode="External"/><Relationship Id="rId226" Type="http://schemas.openxmlformats.org/officeDocument/2006/relationships/hyperlink" Target="https://barttorvik.com/team.php?team=Troy&amp;year=2024" TargetMode="External"/><Relationship Id="rId433" Type="http://schemas.openxmlformats.org/officeDocument/2006/relationships/hyperlink" Target="https://barttorvik.com/team.php?team=Alabama+A%26M&amp;year=2024" TargetMode="External"/><Relationship Id="rId268" Type="http://schemas.openxmlformats.org/officeDocument/2006/relationships/hyperlink" Target="https://barttorvik.com/team.php?team=UNC+Asheville&amp;year=2024" TargetMode="External"/><Relationship Id="rId32" Type="http://schemas.openxmlformats.org/officeDocument/2006/relationships/hyperlink" Target="https://barttorvik.com/team.php?team=Colorado&amp;year=2024" TargetMode="External"/><Relationship Id="rId74" Type="http://schemas.openxmlformats.org/officeDocument/2006/relationships/hyperlink" Target="https://barttorvik.com/team.php?team=Nevada&amp;year=2024" TargetMode="External"/><Relationship Id="rId128" Type="http://schemas.openxmlformats.org/officeDocument/2006/relationships/hyperlink" Target="https://barttorvik.com/team.php?team=Minnesota&amp;year=2024" TargetMode="External"/><Relationship Id="rId335" Type="http://schemas.openxmlformats.org/officeDocument/2006/relationships/hyperlink" Target="https://barttorvik.com/team.php?team=New+Mexico+St.&amp;year=2024" TargetMode="External"/><Relationship Id="rId377" Type="http://schemas.openxmlformats.org/officeDocument/2006/relationships/hyperlink" Target="https://barttorvik.com/team.php?team=Chicago+St.&amp;year=2024" TargetMode="External"/><Relationship Id="rId5" Type="http://schemas.openxmlformats.org/officeDocument/2006/relationships/hyperlink" Target="https://barttorvik.com/team.php?team=Arizona&amp;year=2024" TargetMode="External"/><Relationship Id="rId181" Type="http://schemas.openxmlformats.org/officeDocument/2006/relationships/hyperlink" Target="https://barttorvik.com/team.php?team=Kent+St.&amp;year=2024" TargetMode="External"/><Relationship Id="rId237" Type="http://schemas.openxmlformats.org/officeDocument/2006/relationships/hyperlink" Target="https://barttorvik.com/team.php?team=Towson&amp;year=2024" TargetMode="External"/><Relationship Id="rId402" Type="http://schemas.openxmlformats.org/officeDocument/2006/relationships/hyperlink" Target="https://barttorvik.com/team.php?team=Bucknell&amp;year=2024" TargetMode="External"/><Relationship Id="rId279" Type="http://schemas.openxmlformats.org/officeDocument/2006/relationships/hyperlink" Target="https://barttorvik.com/team.php?team=Louisville&amp;year=2024" TargetMode="External"/><Relationship Id="rId444" Type="http://schemas.openxmlformats.org/officeDocument/2006/relationships/hyperlink" Target="https://barttorvik.com/team.php?team=Coppin+St.&amp;year=2024" TargetMode="External"/><Relationship Id="rId43" Type="http://schemas.openxmlformats.org/officeDocument/2006/relationships/hyperlink" Target="https://barttorvik.com/team.php?team=Ohio+St.&amp;year=2024" TargetMode="External"/><Relationship Id="rId139" Type="http://schemas.openxmlformats.org/officeDocument/2006/relationships/hyperlink" Target="https://barttorvik.com/team.php?team=Massachusetts&amp;year=2024" TargetMode="External"/><Relationship Id="rId290" Type="http://schemas.openxmlformats.org/officeDocument/2006/relationships/hyperlink" Target="https://barttorvik.com/team.php?team=Marshall&amp;year=2024" TargetMode="External"/><Relationship Id="rId304" Type="http://schemas.openxmlformats.org/officeDocument/2006/relationships/hyperlink" Target="https://barttorvik.com/team.php?team=Stony+Brook&amp;year=2024" TargetMode="External"/><Relationship Id="rId346" Type="http://schemas.openxmlformats.org/officeDocument/2006/relationships/hyperlink" Target="https://barttorvik.com/team.php?team=Lamar&amp;year=2024" TargetMode="External"/><Relationship Id="rId388" Type="http://schemas.openxmlformats.org/officeDocument/2006/relationships/hyperlink" Target="https://barttorvik.com/team.php?team=South+Dakota&amp;year=2024" TargetMode="External"/><Relationship Id="rId85" Type="http://schemas.openxmlformats.org/officeDocument/2006/relationships/hyperlink" Target="https://barttorvik.com/team.php?team=USC&amp;year=2024" TargetMode="External"/><Relationship Id="rId150" Type="http://schemas.openxmlformats.org/officeDocument/2006/relationships/hyperlink" Target="https://barttorvik.com/team.php?team=Bradley&amp;year=2024" TargetMode="External"/><Relationship Id="rId192" Type="http://schemas.openxmlformats.org/officeDocument/2006/relationships/hyperlink" Target="https://barttorvik.com/team.php?team=Longwood&amp;year=2024" TargetMode="External"/><Relationship Id="rId206" Type="http://schemas.openxmlformats.org/officeDocument/2006/relationships/hyperlink" Target="https://barttorvik.com/team.php?team=California&amp;year=2024" TargetMode="External"/><Relationship Id="rId413" Type="http://schemas.openxmlformats.org/officeDocument/2006/relationships/hyperlink" Target="https://barttorvik.com/team.php?team=Lafayette&amp;year=2024" TargetMode="External"/><Relationship Id="rId248" Type="http://schemas.openxmlformats.org/officeDocument/2006/relationships/hyperlink" Target="https://barttorvik.com/team.php?team=Norfolk+St.&amp;year=2024" TargetMode="External"/><Relationship Id="rId12" Type="http://schemas.openxmlformats.org/officeDocument/2006/relationships/hyperlink" Target="https://barttorvik.com/team.php?team=Alabama&amp;year=2024" TargetMode="External"/><Relationship Id="rId108" Type="http://schemas.openxmlformats.org/officeDocument/2006/relationships/hyperlink" Target="https://barttorvik.com/team.php?team=Northern+Iowa&amp;year=2024" TargetMode="External"/><Relationship Id="rId315" Type="http://schemas.openxmlformats.org/officeDocument/2006/relationships/hyperlink" Target="https://barttorvik.com/team.php?team=North+Dakota+St.&amp;year=2024" TargetMode="External"/><Relationship Id="rId357" Type="http://schemas.openxmlformats.org/officeDocument/2006/relationships/hyperlink" Target="https://barttorvik.com/team.php?team=FIU&amp;year=2024" TargetMode="External"/><Relationship Id="rId54" Type="http://schemas.openxmlformats.org/officeDocument/2006/relationships/hyperlink" Target="https://barttorvik.com/team.php?team=Florida&amp;year=2024" TargetMode="External"/><Relationship Id="rId75" Type="http://schemas.openxmlformats.org/officeDocument/2006/relationships/hyperlink" Target="https://barttorvik.com/team.php?team=Dayton&amp;year=2024" TargetMode="External"/><Relationship Id="rId96" Type="http://schemas.openxmlformats.org/officeDocument/2006/relationships/hyperlink" Target="https://barttorvik.com/team.php?team=McNeese+St.&amp;year=2024" TargetMode="External"/><Relationship Id="rId140" Type="http://schemas.openxmlformats.org/officeDocument/2006/relationships/hyperlink" Target="https://barttorvik.com/team.php?team=Liberty&amp;year=2024" TargetMode="External"/><Relationship Id="rId161" Type="http://schemas.openxmlformats.org/officeDocument/2006/relationships/hyperlink" Target="https://barttorvik.com/team.php?team=Yale&amp;year=2024" TargetMode="External"/><Relationship Id="rId182" Type="http://schemas.openxmlformats.org/officeDocument/2006/relationships/hyperlink" Target="https://barttorvik.com/team.php?team=Montana&amp;year=2024" TargetMode="External"/><Relationship Id="rId217" Type="http://schemas.openxmlformats.org/officeDocument/2006/relationships/hyperlink" Target="https://barttorvik.com/team.php?team=Cleveland+St.&amp;year=2024" TargetMode="External"/><Relationship Id="rId378" Type="http://schemas.openxmlformats.org/officeDocument/2006/relationships/hyperlink" Target="https://barttorvik.com/team.php?team=Green+Bay&amp;year=2024" TargetMode="External"/><Relationship Id="rId399" Type="http://schemas.openxmlformats.org/officeDocument/2006/relationships/hyperlink" Target="https://barttorvik.com/team.php?team=Tennessee+Tech&amp;year=2024" TargetMode="External"/><Relationship Id="rId403" Type="http://schemas.openxmlformats.org/officeDocument/2006/relationships/hyperlink" Target="https://barttorvik.com/team.php?team=Hampton&amp;year=2024" TargetMode="External"/><Relationship Id="rId6" Type="http://schemas.openxmlformats.org/officeDocument/2006/relationships/hyperlink" Target="https://barttorvik.com/team.php?team=Arizona&amp;year=2024" TargetMode="External"/><Relationship Id="rId238" Type="http://schemas.openxmlformats.org/officeDocument/2006/relationships/hyperlink" Target="https://barttorvik.com/team.php?team=UC+San+Diego&amp;year=2024" TargetMode="External"/><Relationship Id="rId259" Type="http://schemas.openxmlformats.org/officeDocument/2006/relationships/hyperlink" Target="https://barttorvik.com/team.php?team=San+Jose+St.&amp;year=2024" TargetMode="External"/><Relationship Id="rId424" Type="http://schemas.openxmlformats.org/officeDocument/2006/relationships/hyperlink" Target="https://barttorvik.com/team.php?team=Arkansas+Pine+Bluff&amp;year=2024" TargetMode="External"/><Relationship Id="rId445" Type="http://schemas.openxmlformats.org/officeDocument/2006/relationships/hyperlink" Target="https://barttorvik.com/team.php?team=IUPUI&amp;year=2024" TargetMode="External"/><Relationship Id="rId23" Type="http://schemas.openxmlformats.org/officeDocument/2006/relationships/hyperlink" Target="https://barttorvik.com/team.php?team=Creighton&amp;year=2024" TargetMode="External"/><Relationship Id="rId119" Type="http://schemas.openxmlformats.org/officeDocument/2006/relationships/hyperlink" Target="https://barttorvik.com/team.php?team=Seattle&amp;year=2024" TargetMode="External"/><Relationship Id="rId270" Type="http://schemas.openxmlformats.org/officeDocument/2006/relationships/hyperlink" Target="https://barttorvik.com/team.php?team=Quinnipiac&amp;year=2024" TargetMode="External"/><Relationship Id="rId291" Type="http://schemas.openxmlformats.org/officeDocument/2006/relationships/hyperlink" Target="https://barttorvik.com/team.php?team=Mount+St.+Mary%27s&amp;year=2024" TargetMode="External"/><Relationship Id="rId305" Type="http://schemas.openxmlformats.org/officeDocument/2006/relationships/hyperlink" Target="https://barttorvik.com/team.php?team=Mercer&amp;year=2024" TargetMode="External"/><Relationship Id="rId326" Type="http://schemas.openxmlformats.org/officeDocument/2006/relationships/hyperlink" Target="https://barttorvik.com/team.php?team=Alabama+St.&amp;year=2024" TargetMode="External"/><Relationship Id="rId347" Type="http://schemas.openxmlformats.org/officeDocument/2006/relationships/hyperlink" Target="https://barttorvik.com/team.php?team=Old+Dominion&amp;year=2024" TargetMode="External"/><Relationship Id="rId44" Type="http://schemas.openxmlformats.org/officeDocument/2006/relationships/hyperlink" Target="https://barttorvik.com/team.php?team=Texas&amp;year=2024" TargetMode="External"/><Relationship Id="rId65" Type="http://schemas.openxmlformats.org/officeDocument/2006/relationships/hyperlink" Target="https://barttorvik.com/team.php?team=Pittsburgh&amp;year=2024" TargetMode="External"/><Relationship Id="rId86" Type="http://schemas.openxmlformats.org/officeDocument/2006/relationships/hyperlink" Target="https://barttorvik.com/team.php?team=Xavier&amp;year=2024" TargetMode="External"/><Relationship Id="rId130" Type="http://schemas.openxmlformats.org/officeDocument/2006/relationships/hyperlink" Target="https://barttorvik.com/team.php?team=George+Mason&amp;year=2024" TargetMode="External"/><Relationship Id="rId151" Type="http://schemas.openxmlformats.org/officeDocument/2006/relationships/hyperlink" Target="https://barttorvik.com/team.php?team=Drake&amp;year=2024" TargetMode="External"/><Relationship Id="rId368" Type="http://schemas.openxmlformats.org/officeDocument/2006/relationships/hyperlink" Target="https://barttorvik.com/team.php?team=UC+Riverside&amp;year=2024" TargetMode="External"/><Relationship Id="rId389" Type="http://schemas.openxmlformats.org/officeDocument/2006/relationships/hyperlink" Target="https://barttorvik.com/team.php?team=Coastal+Carolina&amp;year=2024" TargetMode="External"/><Relationship Id="rId172" Type="http://schemas.openxmlformats.org/officeDocument/2006/relationships/hyperlink" Target="https://barttorvik.com/team.php?team=Seton+Hall&amp;year=2024" TargetMode="External"/><Relationship Id="rId193" Type="http://schemas.openxmlformats.org/officeDocument/2006/relationships/hyperlink" Target="https://barttorvik.com/team.php?team=Vermont&amp;year=2024" TargetMode="External"/><Relationship Id="rId207" Type="http://schemas.openxmlformats.org/officeDocument/2006/relationships/hyperlink" Target="https://barttorvik.com/team.php?team=Western+Kentucky&amp;year=2024" TargetMode="External"/><Relationship Id="rId228" Type="http://schemas.openxmlformats.org/officeDocument/2006/relationships/hyperlink" Target="https://barttorvik.com/team.php?team=Northern+Illinois&amp;year=2024" TargetMode="External"/><Relationship Id="rId249" Type="http://schemas.openxmlformats.org/officeDocument/2006/relationships/hyperlink" Target="https://barttorvik.com/team.php?team=Abilene+Christian&amp;year=2024" TargetMode="External"/><Relationship Id="rId414" Type="http://schemas.openxmlformats.org/officeDocument/2006/relationships/hyperlink" Target="https://barttorvik.com/team.php?team=Southern+Indiana&amp;year=2024" TargetMode="External"/><Relationship Id="rId435" Type="http://schemas.openxmlformats.org/officeDocument/2006/relationships/hyperlink" Target="https://barttorvik.com/team.php?team=Stonehill&amp;year=2024" TargetMode="External"/><Relationship Id="rId13" Type="http://schemas.openxmlformats.org/officeDocument/2006/relationships/hyperlink" Target="https://barttorvik.com/team.php?team=Auburn&amp;year=2024" TargetMode="External"/><Relationship Id="rId109" Type="http://schemas.openxmlformats.org/officeDocument/2006/relationships/hyperlink" Target="https://barttorvik.com/team.php?team=Saint+Joseph%27s&amp;year=2024" TargetMode="External"/><Relationship Id="rId260" Type="http://schemas.openxmlformats.org/officeDocument/2006/relationships/hyperlink" Target="https://barttorvik.com/team.php?team=Pepperdine&amp;year=2024" TargetMode="External"/><Relationship Id="rId281" Type="http://schemas.openxmlformats.org/officeDocument/2006/relationships/hyperlink" Target="https://barttorvik.com/team.php?team=Temple&amp;year=2024" TargetMode="External"/><Relationship Id="rId316" Type="http://schemas.openxmlformats.org/officeDocument/2006/relationships/hyperlink" Target="https://barttorvik.com/team.php?team=San+Diego&amp;year=2024" TargetMode="External"/><Relationship Id="rId337" Type="http://schemas.openxmlformats.org/officeDocument/2006/relationships/hyperlink" Target="https://barttorvik.com/team.php?team=Central+Connecticut&amp;year=2024" TargetMode="External"/><Relationship Id="rId34" Type="http://schemas.openxmlformats.org/officeDocument/2006/relationships/hyperlink" Target="https://barttorvik.com/team.php?team=Duke&amp;year=2024" TargetMode="External"/><Relationship Id="rId55" Type="http://schemas.openxmlformats.org/officeDocument/2006/relationships/hyperlink" Target="https://barttorvik.com/team.php?team=Miami+FL&amp;year=2024" TargetMode="External"/><Relationship Id="rId76" Type="http://schemas.openxmlformats.org/officeDocument/2006/relationships/hyperlink" Target="https://barttorvik.com/team.php?team=Dayton&amp;year=2024" TargetMode="External"/><Relationship Id="rId97" Type="http://schemas.openxmlformats.org/officeDocument/2006/relationships/hyperlink" Target="https://barttorvik.com/team.php?team=Princeton&amp;year=2024" TargetMode="External"/><Relationship Id="rId120" Type="http://schemas.openxmlformats.org/officeDocument/2006/relationships/hyperlink" Target="https://barttorvik.com/team.php?team=Richmond&amp;year=2024" TargetMode="External"/><Relationship Id="rId141" Type="http://schemas.openxmlformats.org/officeDocument/2006/relationships/hyperlink" Target="https://barttorvik.com/team.php?team=Northwestern&amp;year=2024" TargetMode="External"/><Relationship Id="rId358" Type="http://schemas.openxmlformats.org/officeDocument/2006/relationships/hyperlink" Target="https://barttorvik.com/team.php?team=Nebraska+Omaha&amp;year=2024" TargetMode="External"/><Relationship Id="rId379" Type="http://schemas.openxmlformats.org/officeDocument/2006/relationships/hyperlink" Target="https://barttorvik.com/team.php?team=Northern+Arizona&amp;year=2024" TargetMode="External"/><Relationship Id="rId7" Type="http://schemas.openxmlformats.org/officeDocument/2006/relationships/hyperlink" Target="https://barttorvik.com/team.php?team=Connecticut&amp;year=2024" TargetMode="External"/><Relationship Id="rId162" Type="http://schemas.openxmlformats.org/officeDocument/2006/relationships/hyperlink" Target="https://barttorvik.com/team.php?team=Appalachian+St.&amp;year=2024" TargetMode="External"/><Relationship Id="rId183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218" Type="http://schemas.openxmlformats.org/officeDocument/2006/relationships/hyperlink" Target="https://barttorvik.com/team.php?team=South+Florida&amp;year=2024" TargetMode="External"/><Relationship Id="rId239" Type="http://schemas.openxmlformats.org/officeDocument/2006/relationships/hyperlink" Target="https://barttorvik.com/team.php?team=Long+Beach+St.&amp;year=2024" TargetMode="External"/><Relationship Id="rId390" Type="http://schemas.openxmlformats.org/officeDocument/2006/relationships/hyperlink" Target="https://barttorvik.com/team.php?team=Cal+St.+Bakersfield&amp;year=2024" TargetMode="External"/><Relationship Id="rId404" Type="http://schemas.openxmlformats.org/officeDocument/2006/relationships/hyperlink" Target="https://barttorvik.com/team.php?team=Dartmouth&amp;year=2024" TargetMode="External"/><Relationship Id="rId425" Type="http://schemas.openxmlformats.org/officeDocument/2006/relationships/hyperlink" Target="https://barttorvik.com/team.php?team=Central+Arkansas&amp;year=2024" TargetMode="External"/><Relationship Id="rId446" Type="http://schemas.openxmlformats.org/officeDocument/2006/relationships/hyperlink" Target="https://barttorvik.com/team.php?team=Mississippi+Valley+St.&amp;year=2024" TargetMode="External"/><Relationship Id="rId250" Type="http://schemas.openxmlformats.org/officeDocument/2006/relationships/hyperlink" Target="https://barttorvik.com/team.php?team=Georgia+St.&amp;year=2024" TargetMode="External"/><Relationship Id="rId271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292" Type="http://schemas.openxmlformats.org/officeDocument/2006/relationships/hyperlink" Target="https://barttorvik.com/team.php?team=Nicholls+St.&amp;year=2024" TargetMode="External"/><Relationship Id="rId306" Type="http://schemas.openxmlformats.org/officeDocument/2006/relationships/hyperlink" Target="https://barttorvik.com/team.php?team=Fordham&amp;year=2024" TargetMode="External"/><Relationship Id="rId24" Type="http://schemas.openxmlformats.org/officeDocument/2006/relationships/hyperlink" Target="https://barttorvik.com/team.php?team=Creighton&amp;year=2024" TargetMode="External"/><Relationship Id="rId45" Type="http://schemas.openxmlformats.org/officeDocument/2006/relationships/hyperlink" Target="https://barttorvik.com/team.php?team=Texas&amp;year=2024" TargetMode="External"/><Relationship Id="rId66" Type="http://schemas.openxmlformats.org/officeDocument/2006/relationships/hyperlink" Target="https://barttorvik.com/team.php?team=Butler&amp;year=2024" TargetMode="External"/><Relationship Id="rId87" Type="http://schemas.openxmlformats.org/officeDocument/2006/relationships/hyperlink" Target="https://barttorvik.com/team.php?team=Iowa&amp;year=2024" TargetMode="External"/><Relationship Id="rId110" Type="http://schemas.openxmlformats.org/officeDocument/2006/relationships/hyperlink" Target="https://barttorvik.com/team.php?team=James+Madison&amp;year=2024" TargetMode="External"/><Relationship Id="rId131" Type="http://schemas.openxmlformats.org/officeDocument/2006/relationships/hyperlink" Target="https://barttorvik.com/team.php?team=Duquesne&amp;year=2024" TargetMode="External"/><Relationship Id="rId327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348" Type="http://schemas.openxmlformats.org/officeDocument/2006/relationships/hyperlink" Target="https://barttorvik.com/team.php?team=Louisiana+Monroe&amp;year=2024" TargetMode="External"/><Relationship Id="rId369" Type="http://schemas.openxmlformats.org/officeDocument/2006/relationships/hyperlink" Target="https://barttorvik.com/team.php?team=Navy&amp;year=2024" TargetMode="External"/><Relationship Id="rId152" Type="http://schemas.openxmlformats.org/officeDocument/2006/relationships/hyperlink" Target="https://barttorvik.com/team.php?team=Drake&amp;year=2024" TargetMode="External"/><Relationship Id="rId173" Type="http://schemas.openxmlformats.org/officeDocument/2006/relationships/hyperlink" Target="https://barttorvik.com/team.php?team=Tulane&amp;year=2024" TargetMode="External"/><Relationship Id="rId194" Type="http://schemas.openxmlformats.org/officeDocument/2006/relationships/hyperlink" Target="https://barttorvik.com/team.php?team=Vermont&amp;year=2024" TargetMode="External"/><Relationship Id="rId208" Type="http://schemas.openxmlformats.org/officeDocument/2006/relationships/hyperlink" Target="https://barttorvik.com/team.php?team=Western+Kentucky&amp;year=2024" TargetMode="External"/><Relationship Id="rId229" Type="http://schemas.openxmlformats.org/officeDocument/2006/relationships/hyperlink" Target="https://barttorvik.com/team.php?team=Tarleton+St.&amp;year=2024" TargetMode="External"/><Relationship Id="rId380" Type="http://schemas.openxmlformats.org/officeDocument/2006/relationships/hyperlink" Target="https://barttorvik.com/team.php?team=Central+Michigan&amp;year=2024" TargetMode="External"/><Relationship Id="rId415" Type="http://schemas.openxmlformats.org/officeDocument/2006/relationships/hyperlink" Target="https://barttorvik.com/team.php?team=Loyola+MD&amp;year=2024" TargetMode="External"/><Relationship Id="rId436" Type="http://schemas.openxmlformats.org/officeDocument/2006/relationships/hyperlink" Target="https://barttorvik.com/team.php?team=LIU+Brooklyn&amp;year=2024" TargetMode="External"/><Relationship Id="rId240" Type="http://schemas.openxmlformats.org/officeDocument/2006/relationships/hyperlink" Target="https://barttorvik.com/team.php?team=Long+Beach+St.&amp;year=2024" TargetMode="External"/><Relationship Id="rId261" Type="http://schemas.openxmlformats.org/officeDocument/2006/relationships/hyperlink" Target="https://barttorvik.com/team.php?team=Southern+Utah&amp;year=2024" TargetMode="External"/><Relationship Id="rId14" Type="http://schemas.openxmlformats.org/officeDocument/2006/relationships/hyperlink" Target="https://barttorvik.com/team.php?team=Auburn&amp;year=2024" TargetMode="External"/><Relationship Id="rId35" Type="http://schemas.openxmlformats.org/officeDocument/2006/relationships/hyperlink" Target="https://barttorvik.com/team.php?team=Duke&amp;year=2024" TargetMode="External"/><Relationship Id="rId56" Type="http://schemas.openxmlformats.org/officeDocument/2006/relationships/hyperlink" Target="https://barttorvik.com/team.php?team=New+Mexico&amp;year=2024" TargetMode="External"/><Relationship Id="rId77" Type="http://schemas.openxmlformats.org/officeDocument/2006/relationships/hyperlink" Target="https://barttorvik.com/team.php?team=Wisconsin&amp;year=2024" TargetMode="External"/><Relationship Id="rId100" Type="http://schemas.openxmlformats.org/officeDocument/2006/relationships/hyperlink" Target="https://barttorvik.com/team.php?team=Utah+St.&amp;year=2024" TargetMode="External"/><Relationship Id="rId282" Type="http://schemas.openxmlformats.org/officeDocument/2006/relationships/hyperlink" Target="https://barttorvik.com/team.php?team=Temple&amp;year=2024" TargetMode="External"/><Relationship Id="rId317" Type="http://schemas.openxmlformats.org/officeDocument/2006/relationships/hyperlink" Target="https://barttorvik.com/team.php?team=Vanderbilt&amp;year=2024" TargetMode="External"/><Relationship Id="rId338" Type="http://schemas.openxmlformats.org/officeDocument/2006/relationships/hyperlink" Target="https://barttorvik.com/team.php?team=Illinois+St.&amp;year=2024" TargetMode="External"/><Relationship Id="rId359" Type="http://schemas.openxmlformats.org/officeDocument/2006/relationships/hyperlink" Target="https://barttorvik.com/team.php?team=Idaho+St.&amp;year=2024" TargetMode="External"/><Relationship Id="rId8" Type="http://schemas.openxmlformats.org/officeDocument/2006/relationships/hyperlink" Target="https://barttorvik.com/team.php?team=Connecticut&amp;year=2024" TargetMode="External"/><Relationship Id="rId98" Type="http://schemas.openxmlformats.org/officeDocument/2006/relationships/hyperlink" Target="https://barttorvik.com/team.php?team=Washington&amp;year=2024" TargetMode="External"/><Relationship Id="rId121" Type="http://schemas.openxmlformats.org/officeDocument/2006/relationships/hyperlink" Target="https://barttorvik.com/team.php?team=Indiana+St.&amp;year=2024" TargetMode="External"/><Relationship Id="rId142" Type="http://schemas.openxmlformats.org/officeDocument/2006/relationships/hyperlink" Target="https://barttorvik.com/team.php?team=Northwestern&amp;year=2024" TargetMode="External"/><Relationship Id="rId163" Type="http://schemas.openxmlformats.org/officeDocument/2006/relationships/hyperlink" Target="https://barttorvik.com/team.php?team=Oklahoma+St.&amp;year=2024" TargetMode="External"/><Relationship Id="rId184" Type="http://schemas.openxmlformats.org/officeDocument/2006/relationships/hyperlink" Target="https://barttorvik.com/team.php?team=Arizona+St.&amp;year=2024" TargetMode="External"/><Relationship Id="rId219" Type="http://schemas.openxmlformats.org/officeDocument/2006/relationships/hyperlink" Target="https://barttorvik.com/team.php?team=Tulsa&amp;year=2024" TargetMode="External"/><Relationship Id="rId370" Type="http://schemas.openxmlformats.org/officeDocument/2006/relationships/hyperlink" Target="https://barttorvik.com/team.php?team=Texas+A%26M+Corpus+Chris&amp;year=2024" TargetMode="External"/><Relationship Id="rId391" Type="http://schemas.openxmlformats.org/officeDocument/2006/relationships/hyperlink" Target="https://barttorvik.com/team.php?team=Delaware+St.&amp;year=2024" TargetMode="External"/><Relationship Id="rId405" Type="http://schemas.openxmlformats.org/officeDocument/2006/relationships/hyperlink" Target="https://barttorvik.com/team.php?team=Manhattan&amp;year=2024" TargetMode="External"/><Relationship Id="rId426" Type="http://schemas.openxmlformats.org/officeDocument/2006/relationships/hyperlink" Target="https://barttorvik.com/team.php?team=Grambling+St.&amp;year=2024" TargetMode="External"/><Relationship Id="rId447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230" Type="http://schemas.openxmlformats.org/officeDocument/2006/relationships/hyperlink" Target="https://barttorvik.com/team.php?team=Ohio&amp;year=2024" TargetMode="External"/><Relationship Id="rId251" Type="http://schemas.openxmlformats.org/officeDocument/2006/relationships/hyperlink" Target="https://barttorvik.com/team.php?team=Eastern+Washington&amp;year=2024" TargetMode="External"/><Relationship Id="rId25" Type="http://schemas.openxmlformats.org/officeDocument/2006/relationships/hyperlink" Target="https://barttorvik.com/team.php?team=North+Carolina&amp;year=2024" TargetMode="External"/><Relationship Id="rId46" Type="http://schemas.openxmlformats.org/officeDocument/2006/relationships/hyperlink" Target="https://barttorvik.com/team.php?team=Colorado+St.&amp;year=2024" TargetMode="External"/><Relationship Id="rId67" Type="http://schemas.openxmlformats.org/officeDocument/2006/relationships/hyperlink" Target="https://barttorvik.com/team.php?team=Virginia+Tech&amp;year=2024" TargetMode="External"/><Relationship Id="rId272" Type="http://schemas.openxmlformats.org/officeDocument/2006/relationships/hyperlink" Target="https://barttorvik.com/team.php?team=Kennesaw+St.&amp;year=2024" TargetMode="External"/><Relationship Id="rId293" Type="http://schemas.openxmlformats.org/officeDocument/2006/relationships/hyperlink" Target="https://barttorvik.com/team.php?team=Southern+Miss&amp;year=2024" TargetMode="External"/><Relationship Id="rId307" Type="http://schemas.openxmlformats.org/officeDocument/2006/relationships/hyperlink" Target="https://barttorvik.com/team.php?team=UC+Davis&amp;year=2024" TargetMode="External"/><Relationship Id="rId328" Type="http://schemas.openxmlformats.org/officeDocument/2006/relationships/hyperlink" Target="https://barttorvik.com/team.php?team=Middle+Tennessee&amp;year=2024" TargetMode="External"/><Relationship Id="rId349" Type="http://schemas.openxmlformats.org/officeDocument/2006/relationships/hyperlink" Target="https://barttorvik.com/team.php?team=Florida+Gulf+Coast&amp;year=2024" TargetMode="External"/><Relationship Id="rId88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111" Type="http://schemas.openxmlformats.org/officeDocument/2006/relationships/hyperlink" Target="https://barttorvik.com/team.php?team=James+Madison&amp;year=2024" TargetMode="External"/><Relationship Id="rId132" Type="http://schemas.openxmlformats.org/officeDocument/2006/relationships/hyperlink" Target="https://barttorvik.com/team.php?team=Duquesne&amp;year=2024" TargetMode="External"/><Relationship Id="rId153" Type="http://schemas.openxmlformats.org/officeDocument/2006/relationships/hyperlink" Target="https://barttorvik.com/team.php?team=Oakland&amp;year=2024" TargetMode="External"/><Relationship Id="rId174" Type="http://schemas.openxmlformats.org/officeDocument/2006/relationships/hyperlink" Target="https://barttorvik.com/team.php?team=Charlotte&amp;year=2024" TargetMode="External"/><Relationship Id="rId195" Type="http://schemas.openxmlformats.org/officeDocument/2006/relationships/hyperlink" Target="https://barttorvik.com/team.php?team=West+Virginia&amp;year=2024" TargetMode="External"/><Relationship Id="rId209" Type="http://schemas.openxmlformats.org/officeDocument/2006/relationships/hyperlink" Target="https://barttorvik.com/team.php?team=UMass+Lowell&amp;year=2024" TargetMode="External"/><Relationship Id="rId360" Type="http://schemas.openxmlformats.org/officeDocument/2006/relationships/hyperlink" Target="https://barttorvik.com/team.php?team=Florida+A%26M&amp;year=2024" TargetMode="External"/><Relationship Id="rId381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416" Type="http://schemas.openxmlformats.org/officeDocument/2006/relationships/hyperlink" Target="https://barttorvik.com/team.php?team=Cal+Poly&amp;year=2024" TargetMode="External"/><Relationship Id="rId220" Type="http://schemas.openxmlformats.org/officeDocument/2006/relationships/hyperlink" Target="https://barttorvik.com/team.php?team=Lipscomb&amp;year=2024" TargetMode="External"/><Relationship Id="rId241" Type="http://schemas.openxmlformats.org/officeDocument/2006/relationships/hyperlink" Target="https://barttorvik.com/team.php?team=Rhode+Island&amp;year=2024" TargetMode="External"/><Relationship Id="rId437" Type="http://schemas.openxmlformats.org/officeDocument/2006/relationships/hyperlink" Target="https://barttorvik.com/team.php?team=Pacific&amp;year=2024" TargetMode="External"/><Relationship Id="rId15" Type="http://schemas.openxmlformats.org/officeDocument/2006/relationships/hyperlink" Target="https://barttorvik.com/team.php?team=BYU&amp;year=2024" TargetMode="External"/><Relationship Id="rId36" Type="http://schemas.openxmlformats.org/officeDocument/2006/relationships/hyperlink" Target="https://barttorvik.com/team.php?team=Clemson&amp;year=2024" TargetMode="External"/><Relationship Id="rId57" Type="http://schemas.openxmlformats.org/officeDocument/2006/relationships/hyperlink" Target="https://barttorvik.com/team.php?team=New+Mexico&amp;year=2024" TargetMode="External"/><Relationship Id="rId262" Type="http://schemas.openxmlformats.org/officeDocument/2006/relationships/hyperlink" Target="https://barttorvik.com/team.php?team=Colgate&amp;year=2024" TargetMode="External"/><Relationship Id="rId283" Type="http://schemas.openxmlformats.org/officeDocument/2006/relationships/hyperlink" Target="https://barttorvik.com/team.php?team=South+Alabama&amp;year=2024" TargetMode="External"/><Relationship Id="rId318" Type="http://schemas.openxmlformats.org/officeDocument/2006/relationships/hyperlink" Target="https://barttorvik.com/team.php?team=Lehigh&amp;year=2024" TargetMode="External"/><Relationship Id="rId339" Type="http://schemas.openxmlformats.org/officeDocument/2006/relationships/hyperlink" Target="https://barttorvik.com/team.php?team=Little+Rock&amp;year=2024" TargetMode="External"/><Relationship Id="rId78" Type="http://schemas.openxmlformats.org/officeDocument/2006/relationships/hyperlink" Target="https://barttorvik.com/team.php?team=Wisconsin&amp;year=2024" TargetMode="External"/><Relationship Id="rId99" Type="http://schemas.openxmlformats.org/officeDocument/2006/relationships/hyperlink" Target="https://barttorvik.com/team.php?team=Southern+Illinois&amp;year=2024" TargetMode="External"/><Relationship Id="rId101" Type="http://schemas.openxmlformats.org/officeDocument/2006/relationships/hyperlink" Target="https://barttorvik.com/team.php?team=Utah+St.&amp;year=2024" TargetMode="External"/><Relationship Id="rId122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143" Type="http://schemas.openxmlformats.org/officeDocument/2006/relationships/hyperlink" Target="https://barttorvik.com/team.php?team=Missouri+St.&amp;year=2024" TargetMode="External"/><Relationship Id="rId164" Type="http://schemas.openxmlformats.org/officeDocument/2006/relationships/hyperlink" Target="https://barttorvik.com/team.php?team=LSU&amp;year=2024" TargetMode="External"/><Relationship Id="rId185" Type="http://schemas.openxmlformats.org/officeDocument/2006/relationships/hyperlink" Target="https://barttorvik.com/team.php?team=Wright+St.&amp;year=2024" TargetMode="External"/><Relationship Id="rId350" Type="http://schemas.openxmlformats.org/officeDocument/2006/relationships/hyperlink" Target="https://barttorvik.com/team.php?team=Jacksonville&amp;year=2024" TargetMode="External"/><Relationship Id="rId371" Type="http://schemas.openxmlformats.org/officeDocument/2006/relationships/hyperlink" Target="https://barttorvik.com/team.php?team=Rider&amp;year=2024" TargetMode="External"/><Relationship Id="rId406" Type="http://schemas.openxmlformats.org/officeDocument/2006/relationships/hyperlink" Target="https://barttorvik.com/team.php?team=William+%26+Mary&amp;year=2024" TargetMode="External"/><Relationship Id="rId9" Type="http://schemas.openxmlformats.org/officeDocument/2006/relationships/hyperlink" Target="https://barttorvik.com/team.php?team=Michigan+St.&amp;year=2024" TargetMode="External"/><Relationship Id="rId210" Type="http://schemas.openxmlformats.org/officeDocument/2006/relationships/hyperlink" Target="https://barttorvik.com/team.php?team=Morehead+St.&amp;year=2024" TargetMode="External"/><Relationship Id="rId392" Type="http://schemas.openxmlformats.org/officeDocument/2006/relationships/hyperlink" Target="https://barttorvik.com/team.php?team=Utah+Tech&amp;year=2024" TargetMode="External"/><Relationship Id="rId427" Type="http://schemas.openxmlformats.org/officeDocument/2006/relationships/hyperlink" Target="https://barttorvik.com/team.php?team=Grambling+St.&amp;year=2024" TargetMode="External"/><Relationship Id="rId26" Type="http://schemas.openxmlformats.org/officeDocument/2006/relationships/hyperlink" Target="https://barttorvik.com/team.php?team=North+Carolina&amp;year=2024" TargetMode="External"/><Relationship Id="rId231" Type="http://schemas.openxmlformats.org/officeDocument/2006/relationships/hyperlink" Target="https://barttorvik.com/team.php?team=Marist&amp;year=2024" TargetMode="External"/><Relationship Id="rId252" Type="http://schemas.openxmlformats.org/officeDocument/2006/relationships/hyperlink" Target="https://barttorvik.com/team.php?team=Wyoming&amp;year=2024" TargetMode="External"/><Relationship Id="rId273" Type="http://schemas.openxmlformats.org/officeDocument/2006/relationships/hyperlink" Target="https://barttorvik.com/team.php?team=Cal+St.+Fullerton&amp;year=2024" TargetMode="External"/><Relationship Id="rId294" Type="http://schemas.openxmlformats.org/officeDocument/2006/relationships/hyperlink" Target="https://barttorvik.com/team.php?team=Notre+Dame&amp;year=2024" TargetMode="External"/><Relationship Id="rId308" Type="http://schemas.openxmlformats.org/officeDocument/2006/relationships/hyperlink" Target="https://barttorvik.com/team.php?team=Cal+Baptist&amp;year=2024" TargetMode="External"/><Relationship Id="rId329" Type="http://schemas.openxmlformats.org/officeDocument/2006/relationships/hyperlink" Target="https://barttorvik.com/team.php?team=Tennessee+Martin&amp;year=2024" TargetMode="External"/><Relationship Id="rId47" Type="http://schemas.openxmlformats.org/officeDocument/2006/relationships/hyperlink" Target="https://barttorvik.com/team.php?team=Colorado+St.&amp;year=2024" TargetMode="External"/><Relationship Id="rId68" Type="http://schemas.openxmlformats.org/officeDocument/2006/relationships/hyperlink" Target="https://barttorvik.com/team.php?team=SMU&amp;year=2024" TargetMode="External"/><Relationship Id="rId89" Type="http://schemas.openxmlformats.org/officeDocument/2006/relationships/hyperlink" Target="https://barttorvik.com/team.php?team=Texas+A%26M&amp;year=2024" TargetMode="External"/><Relationship Id="rId112" Type="http://schemas.openxmlformats.org/officeDocument/2006/relationships/hyperlink" Target="https://barttorvik.com/team.php?team=Boston+College&amp;year=2024" TargetMode="External"/><Relationship Id="rId133" Type="http://schemas.openxmlformats.org/officeDocument/2006/relationships/hyperlink" Target="https://barttorvik.com/team.php?team=VCU&amp;year=2024" TargetMode="External"/><Relationship Id="rId154" Type="http://schemas.openxmlformats.org/officeDocument/2006/relationships/hyperlink" Target="https://barttorvik.com/team.php?team=Oakland&amp;year=2024" TargetMode="External"/><Relationship Id="rId175" Type="http://schemas.openxmlformats.org/officeDocument/2006/relationships/hyperlink" Target="https://barttorvik.com/team.php?team=High+Point&amp;year=2024" TargetMode="External"/><Relationship Id="rId340" Type="http://schemas.openxmlformats.org/officeDocument/2006/relationships/hyperlink" Target="https://barttorvik.com/team.php?team=Portland&amp;year=2024" TargetMode="External"/><Relationship Id="rId361" Type="http://schemas.openxmlformats.org/officeDocument/2006/relationships/hyperlink" Target="https://barttorvik.com/team.php?team=Montana+St.&amp;year=2024" TargetMode="External"/><Relationship Id="rId196" Type="http://schemas.openxmlformats.org/officeDocument/2006/relationships/hyperlink" Target="https://barttorvik.com/team.php?team=UCLA&amp;year=2024" TargetMode="External"/><Relationship Id="rId200" Type="http://schemas.openxmlformats.org/officeDocument/2006/relationships/hyperlink" Target="https://barttorvik.com/team.php?team=Hawaii&amp;year=2024" TargetMode="External"/><Relationship Id="rId382" Type="http://schemas.openxmlformats.org/officeDocument/2006/relationships/hyperlink" Target="https://barttorvik.com/team.php?team=Southeastern+Louisiana&amp;year=2024" TargetMode="External"/><Relationship Id="rId417" Type="http://schemas.openxmlformats.org/officeDocument/2006/relationships/hyperlink" Target="https://barttorvik.com/team.php?team=Western+Michigan&amp;year=2024" TargetMode="External"/><Relationship Id="rId438" Type="http://schemas.openxmlformats.org/officeDocument/2006/relationships/hyperlink" Target="https://barttorvik.com/team.php?team=Northwestern+St.&amp;year=2024" TargetMode="External"/><Relationship Id="rId16" Type="http://schemas.openxmlformats.org/officeDocument/2006/relationships/hyperlink" Target="https://barttorvik.com/team.php?team=BYU&amp;year=2024" TargetMode="External"/><Relationship Id="rId221" Type="http://schemas.openxmlformats.org/officeDocument/2006/relationships/hyperlink" Target="https://barttorvik.com/team.php?team=Harvard&amp;year=2024" TargetMode="External"/><Relationship Id="rId242" Type="http://schemas.openxmlformats.org/officeDocument/2006/relationships/hyperlink" Target="https://barttorvik.com/team.php?team=George+Washington&amp;year=2024" TargetMode="External"/><Relationship Id="rId263" Type="http://schemas.openxmlformats.org/officeDocument/2006/relationships/hyperlink" Target="https://barttorvik.com/team.php?team=Colgate&amp;year=2024" TargetMode="External"/><Relationship Id="rId284" Type="http://schemas.openxmlformats.org/officeDocument/2006/relationships/hyperlink" Target="https://barttorvik.com/team.php?team=Bowling+Green&amp;year=2024" TargetMode="External"/><Relationship Id="rId319" Type="http://schemas.openxmlformats.org/officeDocument/2006/relationships/hyperlink" Target="https://barttorvik.com/team.php?team=Howard&amp;year=2024" TargetMode="External"/><Relationship Id="rId37" Type="http://schemas.openxmlformats.org/officeDocument/2006/relationships/hyperlink" Target="https://barttorvik.com/team.php?team=Clemson&amp;year=2024" TargetMode="External"/><Relationship Id="rId58" Type="http://schemas.openxmlformats.org/officeDocument/2006/relationships/hyperlink" Target="https://barttorvik.com/team.php?team=San+Diego+St.&amp;year=2024" TargetMode="External"/><Relationship Id="rId79" Type="http://schemas.openxmlformats.org/officeDocument/2006/relationships/hyperlink" Target="https://barttorvik.com/team.php?team=Providence&amp;year=2024" TargetMode="External"/><Relationship Id="rId102" Type="http://schemas.openxmlformats.org/officeDocument/2006/relationships/hyperlink" Target="https://barttorvik.com/team.php?team=San+Francisco&amp;year=2024" TargetMode="External"/><Relationship Id="rId123" Type="http://schemas.openxmlformats.org/officeDocument/2006/relationships/hyperlink" Target="https://barttorvik.com/team.php?team=Maryland&amp;year=2024" TargetMode="External"/><Relationship Id="rId144" Type="http://schemas.openxmlformats.org/officeDocument/2006/relationships/hyperlink" Target="https://barttorvik.com/team.php?team=Samford&amp;year=2024" TargetMode="External"/><Relationship Id="rId330" Type="http://schemas.openxmlformats.org/officeDocument/2006/relationships/hyperlink" Target="https://barttorvik.com/team.php?team=Binghamton&amp;year=2024" TargetMode="External"/><Relationship Id="rId90" Type="http://schemas.openxmlformats.org/officeDocument/2006/relationships/hyperlink" Target="https://barttorvik.com/team.php?team=Texas+A%26M&amp;year=2024" TargetMode="External"/><Relationship Id="rId165" Type="http://schemas.openxmlformats.org/officeDocument/2006/relationships/hyperlink" Target="https://barttorvik.com/team.php?team=Western+Carolina&amp;year=2024" TargetMode="External"/><Relationship Id="rId186" Type="http://schemas.openxmlformats.org/officeDocument/2006/relationships/hyperlink" Target="https://barttorvik.com/team.php?team=Stephen+F.+Austin&amp;year=2024" TargetMode="External"/><Relationship Id="rId351" Type="http://schemas.openxmlformats.org/officeDocument/2006/relationships/hyperlink" Target="https://barttorvik.com/team.php?team=New+Orleans&amp;year=2024" TargetMode="External"/><Relationship Id="rId372" Type="http://schemas.openxmlformats.org/officeDocument/2006/relationships/hyperlink" Target="https://barttorvik.com/team.php?team=Incarnate+Word&amp;year=2024" TargetMode="External"/><Relationship Id="rId393" Type="http://schemas.openxmlformats.org/officeDocument/2006/relationships/hyperlink" Target="https://barttorvik.com/team.php?team=Charleston+Southern&amp;year=2024" TargetMode="External"/><Relationship Id="rId407" Type="http://schemas.openxmlformats.org/officeDocument/2006/relationships/hyperlink" Target="https://barttorvik.com/team.php?team=Bethune+Cookman&amp;year=2024" TargetMode="External"/><Relationship Id="rId428" Type="http://schemas.openxmlformats.org/officeDocument/2006/relationships/hyperlink" Target="https://barttorvik.com/team.php?team=Houston+Christian&amp;year=2024" TargetMode="External"/><Relationship Id="rId211" Type="http://schemas.openxmlformats.org/officeDocument/2006/relationships/hyperlink" Target="https://barttorvik.com/team.php?team=Morehead+St.&amp;year=2024" TargetMode="External"/><Relationship Id="rId232" Type="http://schemas.openxmlformats.org/officeDocument/2006/relationships/hyperlink" Target="https://barttorvik.com/team.php?team=UAB&amp;year=2024" TargetMode="External"/><Relationship Id="rId253" Type="http://schemas.openxmlformats.org/officeDocument/2006/relationships/hyperlink" Target="https://barttorvik.com/team.php?team=Monmouth&amp;year=2024" TargetMode="External"/><Relationship Id="rId274" Type="http://schemas.openxmlformats.org/officeDocument/2006/relationships/hyperlink" Target="https://barttorvik.com/team.php?team=Merrimack&amp;year=2024" TargetMode="External"/><Relationship Id="rId295" Type="http://schemas.openxmlformats.org/officeDocument/2006/relationships/hyperlink" Target="https://barttorvik.com/team.php?team=Stetson&amp;year=2024" TargetMode="External"/><Relationship Id="rId309" Type="http://schemas.openxmlformats.org/officeDocument/2006/relationships/hyperlink" Target="https://barttorvik.com/team.php?team=Murray+St.&amp;year=2024" TargetMode="External"/><Relationship Id="rId27" Type="http://schemas.openxmlformats.org/officeDocument/2006/relationships/hyperlink" Target="https://barttorvik.com/team.php?team=Baylor&amp;year=2024" TargetMode="External"/><Relationship Id="rId48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69" Type="http://schemas.openxmlformats.org/officeDocument/2006/relationships/hyperlink" Target="https://barttorvik.com/team.php?team=Texas+Tech&amp;year=2024" TargetMode="External"/><Relationship Id="rId113" Type="http://schemas.openxmlformats.org/officeDocument/2006/relationships/hyperlink" Target="https://barttorvik.com/team.php?team=South+Carolina&amp;year=2024" TargetMode="External"/><Relationship Id="rId134" Type="http://schemas.openxmlformats.org/officeDocument/2006/relationships/hyperlink" Target="https://barttorvik.com/team.php?team=VCU&amp;year=2024" TargetMode="External"/><Relationship Id="rId320" Type="http://schemas.openxmlformats.org/officeDocument/2006/relationships/hyperlink" Target="https://barttorvik.com/team.php?team=Howard&amp;year=2024" TargetMode="External"/><Relationship Id="rId80" Type="http://schemas.openxmlformats.org/officeDocument/2006/relationships/hyperlink" Target="https://barttorvik.com/team.php?team=Nebraska&amp;year=2024" TargetMode="External"/><Relationship Id="rId155" Type="http://schemas.openxmlformats.org/officeDocument/2006/relationships/hyperlink" Target="https://barttorvik.com/team.php?team=Kansas+St.&amp;year=2024" TargetMode="External"/><Relationship Id="rId176" Type="http://schemas.openxmlformats.org/officeDocument/2006/relationships/hyperlink" Target="https://barttorvik.com/team.php?team=Wichita+St.&amp;year=2024" TargetMode="External"/><Relationship Id="rId197" Type="http://schemas.openxmlformats.org/officeDocument/2006/relationships/hyperlink" Target="https://barttorvik.com/team.php?team=Loyola+Chicago&amp;year=2024" TargetMode="External"/><Relationship Id="rId341" Type="http://schemas.openxmlformats.org/officeDocument/2006/relationships/hyperlink" Target="https://barttorvik.com/team.php?team=Western+Illinois&amp;year=2024" TargetMode="External"/><Relationship Id="rId362" Type="http://schemas.openxmlformats.org/officeDocument/2006/relationships/hyperlink" Target="https://barttorvik.com/team.php?team=Montana+St.&amp;year=2024" TargetMode="External"/><Relationship Id="rId383" Type="http://schemas.openxmlformats.org/officeDocument/2006/relationships/hyperlink" Target="https://barttorvik.com/team.php?team=Texas+Southern&amp;year=2024" TargetMode="External"/><Relationship Id="rId418" Type="http://schemas.openxmlformats.org/officeDocument/2006/relationships/hyperlink" Target="https://barttorvik.com/team.php?team=UMBC&amp;year=2024" TargetMode="External"/><Relationship Id="rId439" Type="http://schemas.openxmlformats.org/officeDocument/2006/relationships/hyperlink" Target="https://barttorvik.com/team.php?team=VMI&amp;year=2024" TargetMode="External"/><Relationship Id="rId201" Type="http://schemas.openxmlformats.org/officeDocument/2006/relationships/hyperlink" Target="https://barttorvik.com/team.php?team=South+Dakota+St.&amp;year=2024" TargetMode="External"/><Relationship Id="rId222" Type="http://schemas.openxmlformats.org/officeDocument/2006/relationships/hyperlink" Target="https://barttorvik.com/team.php?team=Loyola+Marymount&amp;year=2024" TargetMode="External"/><Relationship Id="rId243" Type="http://schemas.openxmlformats.org/officeDocument/2006/relationships/hyperlink" Target="https://barttorvik.com/team.php?team=Cal+St.+Northridge&amp;year=2024" TargetMode="External"/><Relationship Id="rId264" Type="http://schemas.openxmlformats.org/officeDocument/2006/relationships/hyperlink" Target="https://barttorvik.com/team.php?team=East+Carolina&amp;year=2024" TargetMode="External"/><Relationship Id="rId285" Type="http://schemas.openxmlformats.org/officeDocument/2006/relationships/hyperlink" Target="https://barttorvik.com/team.php?team=East+Tennessee+St.&amp;year=2024" TargetMode="External"/><Relationship Id="rId17" Type="http://schemas.openxmlformats.org/officeDocument/2006/relationships/hyperlink" Target="https://barttorvik.com/team.php?team=Marquette&amp;year=2024" TargetMode="External"/><Relationship Id="rId38" Type="http://schemas.openxmlformats.org/officeDocument/2006/relationships/hyperlink" Target="https://barttorvik.com/team.php?team=Gonzaga&amp;year=2024" TargetMode="External"/><Relationship Id="rId59" Type="http://schemas.openxmlformats.org/officeDocument/2006/relationships/hyperlink" Target="https://barttorvik.com/team.php?team=San+Diego+St.&amp;year=2024" TargetMode="External"/><Relationship Id="rId103" Type="http://schemas.openxmlformats.org/officeDocument/2006/relationships/hyperlink" Target="https://barttorvik.com/team.php?team=Mississippi&amp;year=2024" TargetMode="External"/><Relationship Id="rId124" Type="http://schemas.openxmlformats.org/officeDocument/2006/relationships/hyperlink" Target="https://barttorvik.com/team.php?team=Louisiana+Tech&amp;year=2024" TargetMode="External"/><Relationship Id="rId310" Type="http://schemas.openxmlformats.org/officeDocument/2006/relationships/hyperlink" Target="https://barttorvik.com/team.php?team=Saint+Peter%27s&amp;year=2024" TargetMode="External"/><Relationship Id="rId70" Type="http://schemas.openxmlformats.org/officeDocument/2006/relationships/hyperlink" Target="https://barttorvik.com/team.php?team=Texas+Tech&amp;year=2024" TargetMode="External"/><Relationship Id="rId91" Type="http://schemas.openxmlformats.org/officeDocument/2006/relationships/hyperlink" Target="https://barttorvik.com/team.php?team=Washington+St.&amp;year=2024" TargetMode="External"/><Relationship Id="rId145" Type="http://schemas.openxmlformats.org/officeDocument/2006/relationships/hyperlink" Target="https://barttorvik.com/team.php?team=Samford&amp;year=2024" TargetMode="External"/><Relationship Id="rId166" Type="http://schemas.openxmlformats.org/officeDocument/2006/relationships/hyperlink" Target="https://barttorvik.com/team.php?team=UNLV&amp;year=2024" TargetMode="External"/><Relationship Id="rId187" Type="http://schemas.openxmlformats.org/officeDocument/2006/relationships/hyperlink" Target="https://barttorvik.com/team.php?team=Akron&amp;year=2024" TargetMode="External"/><Relationship Id="rId331" Type="http://schemas.openxmlformats.org/officeDocument/2006/relationships/hyperlink" Target="https://barttorvik.com/team.php?team=Eastern+Kentucky&amp;year=2024" TargetMode="External"/><Relationship Id="rId352" Type="http://schemas.openxmlformats.org/officeDocument/2006/relationships/hyperlink" Target="https://barttorvik.com/team.php?team=UMKC&amp;year=2024" TargetMode="External"/><Relationship Id="rId373" Type="http://schemas.openxmlformats.org/officeDocument/2006/relationships/hyperlink" Target="https://barttorvik.com/team.php?team=American&amp;year=2024" TargetMode="External"/><Relationship Id="rId394" Type="http://schemas.openxmlformats.org/officeDocument/2006/relationships/hyperlink" Target="https://barttorvik.com/team.php?team=Sacramento+St.&amp;year=2024" TargetMode="External"/><Relationship Id="rId408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429" Type="http://schemas.openxmlformats.org/officeDocument/2006/relationships/hyperlink" Target="https://barttorvik.com/team.php?team=Georgia+Southern&amp;year=2024" TargetMode="External"/><Relationship Id="rId1" Type="http://schemas.openxmlformats.org/officeDocument/2006/relationships/hyperlink" Target="https://barttorvik.com/team.php?team=Houston&amp;year=2024" TargetMode="External"/><Relationship Id="rId212" Type="http://schemas.openxmlformats.org/officeDocument/2006/relationships/hyperlink" Target="https://barttorvik.com/team.php?team=Arkansas+St.&amp;year=2024" TargetMode="External"/><Relationship Id="rId233" Type="http://schemas.openxmlformats.org/officeDocument/2006/relationships/hyperlink" Target="https://barttorvik.com/team.php?team=UAB&amp;year=2024" TargetMode="External"/><Relationship Id="rId254" Type="http://schemas.openxmlformats.org/officeDocument/2006/relationships/hyperlink" Target="https://barttorvik.com/team.php?team=Wofford&amp;year=2024" TargetMode="External"/><Relationship Id="rId440" Type="http://schemas.openxmlformats.org/officeDocument/2006/relationships/hyperlink" Target="https://barttorvik.com/team.php?team=UT+Rio+Grande+Valley&amp;year=2024" TargetMode="External"/><Relationship Id="rId28" Type="http://schemas.openxmlformats.org/officeDocument/2006/relationships/hyperlink" Target="https://barttorvik.com/team.php?team=Baylor&amp;year=2024" TargetMode="External"/><Relationship Id="rId49" Type="http://schemas.openxmlformats.org/officeDocument/2006/relationships/hyperlink" Target="https://barttorvik.com/team.php?team=Illinois&amp;year=2024" TargetMode="External"/><Relationship Id="rId114" Type="http://schemas.openxmlformats.org/officeDocument/2006/relationships/hyperlink" Target="https://barttorvik.com/team.php?team=South+Carolina&amp;year=2024" TargetMode="External"/><Relationship Id="rId275" Type="http://schemas.openxmlformats.org/officeDocument/2006/relationships/hyperlink" Target="https://barttorvik.com/team.php?team=Fort+Wayne&amp;year=2024" TargetMode="External"/><Relationship Id="rId296" Type="http://schemas.openxmlformats.org/officeDocument/2006/relationships/hyperlink" Target="https://barttorvik.com/team.php?team=Stetson&amp;year=2024" TargetMode="External"/><Relationship Id="rId300" Type="http://schemas.openxmlformats.org/officeDocument/2006/relationships/hyperlink" Target="https://barttorvik.com/team.php?team=Columbia&amp;year=2024" TargetMode="External"/><Relationship Id="rId60" Type="http://schemas.openxmlformats.org/officeDocument/2006/relationships/hyperlink" Target="https://barttorvik.com/team.php?team=Villanova&amp;year=2024" TargetMode="External"/><Relationship Id="rId81" Type="http://schemas.openxmlformats.org/officeDocument/2006/relationships/hyperlink" Target="https://barttorvik.com/team.php?team=Nebraska&amp;year=2024" TargetMode="External"/><Relationship Id="rId135" Type="http://schemas.openxmlformats.org/officeDocument/2006/relationships/hyperlink" Target="https://barttorvik.com/team.php?team=North+Carolina+St.&amp;year=2024" TargetMode="External"/><Relationship Id="rId156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177" Type="http://schemas.openxmlformats.org/officeDocument/2006/relationships/hyperlink" Target="https://barttorvik.com/team.php?team=Santa+Clara&amp;year=2024" TargetMode="External"/><Relationship Id="rId198" Type="http://schemas.openxmlformats.org/officeDocument/2006/relationships/hyperlink" Target="https://barttorvik.com/team.php?team=Stanford&amp;year=2024" TargetMode="External"/><Relationship Id="rId321" Type="http://schemas.openxmlformats.org/officeDocument/2006/relationships/hyperlink" Target="https://barttorvik.com/team.php?team=North+Alabama&amp;year=2024" TargetMode="External"/><Relationship Id="rId342" Type="http://schemas.openxmlformats.org/officeDocument/2006/relationships/hyperlink" Target="https://barttorvik.com/team.php?team=Boston+University&amp;year=2024" TargetMode="External"/><Relationship Id="rId363" Type="http://schemas.openxmlformats.org/officeDocument/2006/relationships/hyperlink" Target="https://barttorvik.com/team.php?team=Eastern+Michigan&amp;year=2024" TargetMode="External"/><Relationship Id="rId384" Type="http://schemas.openxmlformats.org/officeDocument/2006/relationships/hyperlink" Target="https://barttorvik.com/team.php?team=North+Carolina+Central&amp;year=2024" TargetMode="External"/><Relationship Id="rId419" Type="http://schemas.openxmlformats.org/officeDocument/2006/relationships/hyperlink" Target="https://barttorvik.com/team.php?team=Texas+A%26M+Commerce&amp;year=2024" TargetMode="External"/><Relationship Id="rId202" Type="http://schemas.openxmlformats.org/officeDocument/2006/relationships/hyperlink" Target="https://barttorvik.com/team.php?team=South+Dakota+St.&amp;year=2024" TargetMode="External"/><Relationship Id="rId223" Type="http://schemas.openxmlformats.org/officeDocument/2006/relationships/hyperlink" Target="https://barttorvik.com/team.php?team=Penn&amp;year=2024" TargetMode="External"/><Relationship Id="rId244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430" Type="http://schemas.openxmlformats.org/officeDocument/2006/relationships/hyperlink" Target="https://barttorvik.com/team.php?team=Detroit&amp;year=2024" TargetMode="External"/><Relationship Id="rId18" Type="http://schemas.openxmlformats.org/officeDocument/2006/relationships/hyperlink" Target="https://barttorvik.com/team.php?team=Marquette&amp;year=2024" TargetMode="External"/><Relationship Id="rId39" Type="http://schemas.openxmlformats.org/officeDocument/2006/relationships/hyperlink" Target="https://barttorvik.com/team.php?team=Gonzaga&amp;year=2024" TargetMode="External"/><Relationship Id="rId265" Type="http://schemas.openxmlformats.org/officeDocument/2006/relationships/hyperlink" Target="https://barttorvik.com/team.php?team=Oral+Roberts&amp;year=2024" TargetMode="External"/><Relationship Id="rId286" Type="http://schemas.openxmlformats.org/officeDocument/2006/relationships/hyperlink" Target="https://barttorvik.com/team.php?team=UTEP&amp;year=2024" TargetMode="External"/><Relationship Id="rId50" Type="http://schemas.openxmlformats.org/officeDocument/2006/relationships/hyperlink" Target="https://barttorvik.com/team.php?team=Illinois&amp;year=2024" TargetMode="External"/><Relationship Id="rId104" Type="http://schemas.openxmlformats.org/officeDocument/2006/relationships/hyperlink" Target="https://barttorvik.com/team.php?team=TCU&amp;year=2024" TargetMode="External"/><Relationship Id="rId125" Type="http://schemas.openxmlformats.org/officeDocument/2006/relationships/hyperlink" Target="https://barttorvik.com/team.php?team=Oregon&amp;year=2024" TargetMode="External"/><Relationship Id="rId146" Type="http://schemas.openxmlformats.org/officeDocument/2006/relationships/hyperlink" Target="https://barttorvik.com/team.php?team=Hofstra&amp;year=2024" TargetMode="External"/><Relationship Id="rId167" Type="http://schemas.openxmlformats.org/officeDocument/2006/relationships/hyperlink" Target="https://barttorvik.com/team.php?team=Cornell&amp;year=2024" TargetMode="External"/><Relationship Id="rId188" Type="http://schemas.openxmlformats.org/officeDocument/2006/relationships/hyperlink" Target="https://barttorvik.com/team.php?team=Akron&amp;year=2024" TargetMode="External"/><Relationship Id="rId311" Type="http://schemas.openxmlformats.org/officeDocument/2006/relationships/hyperlink" Target="https://barttorvik.com/team.php?team=Saint+Peter%27s&amp;year=2024" TargetMode="External"/><Relationship Id="rId332" Type="http://schemas.openxmlformats.org/officeDocument/2006/relationships/hyperlink" Target="https://barttorvik.com/team.php?team=DePaul&amp;year=2024" TargetMode="External"/><Relationship Id="rId353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374" Type="http://schemas.openxmlformats.org/officeDocument/2006/relationships/hyperlink" Target="https://barttorvik.com/team.php?team=UTSA&amp;year=2024" TargetMode="External"/><Relationship Id="rId395" Type="http://schemas.openxmlformats.org/officeDocument/2006/relationships/hyperlink" Target="https://barttorvik.com/team.php?team=Alcorn+St.&amp;year=2024" TargetMode="External"/><Relationship Id="rId409" Type="http://schemas.openxmlformats.org/officeDocument/2006/relationships/hyperlink" Target="https://barttorvik.com/team.php?team=Campbell&amp;year=2024" TargetMode="External"/><Relationship Id="rId71" Type="http://schemas.openxmlformats.org/officeDocument/2006/relationships/hyperlink" Target="https://barttorvik.com/team.php?team=Virginia&amp;year=2024" TargetMode="External"/><Relationship Id="rId92" Type="http://schemas.openxmlformats.org/officeDocument/2006/relationships/hyperlink" Target="https://barttorvik.com/team.php?team=Washington+St.&amp;year=2024" TargetMode="External"/><Relationship Id="rId213" Type="http://schemas.openxmlformats.org/officeDocument/2006/relationships/hyperlink" Target="https://barttorvik.com/team.php?team=Toledo&amp;year=2024" TargetMode="External"/><Relationship Id="rId234" Type="http://schemas.openxmlformats.org/officeDocument/2006/relationships/hyperlink" Target="https://barttorvik.com/team.php?team=Georgetown&amp;year=2024" TargetMode="External"/><Relationship Id="rId420" Type="http://schemas.openxmlformats.org/officeDocument/2006/relationships/hyperlink" Target="https://barttorvik.com/team.php?team=Le+Moyne&amp;year=2024" TargetMode="External"/><Relationship Id="rId2" Type="http://schemas.openxmlformats.org/officeDocument/2006/relationships/hyperlink" Target="https://barttorvik.com/team.php?team=Houston&amp;year=2024" TargetMode="External"/><Relationship Id="rId29" Type="http://schemas.openxmlformats.org/officeDocument/2006/relationships/hyperlink" Target="https://barttorvik.com/team.php?team=Utah&amp;year=2024" TargetMode="External"/><Relationship Id="rId255" Type="http://schemas.openxmlformats.org/officeDocument/2006/relationships/hyperlink" Target="https://barttorvik.com/team.php?team=Oregon+St.&amp;year=2024" TargetMode="External"/><Relationship Id="rId276" Type="http://schemas.openxmlformats.org/officeDocument/2006/relationships/hyperlink" Target="https://barttorvik.com/team.php?team=Portland+St.&amp;year=2024" TargetMode="External"/><Relationship Id="rId297" Type="http://schemas.openxmlformats.org/officeDocument/2006/relationships/hyperlink" Target="https://barttorvik.com/team.php?team=Utah+Valley&amp;year=2024" TargetMode="External"/><Relationship Id="rId441" Type="http://schemas.openxmlformats.org/officeDocument/2006/relationships/hyperlink" Target="https://barttorvik.com/team.php?team=Holy+Cross&amp;year=2024" TargetMode="External"/><Relationship Id="rId40" Type="http://schemas.openxmlformats.org/officeDocument/2006/relationships/hyperlink" Target="https://barttorvik.com/team.php?team=Florida+Atlantic&amp;year=2024" TargetMode="External"/><Relationship Id="rId115" Type="http://schemas.openxmlformats.org/officeDocument/2006/relationships/hyperlink" Target="https://barttorvik.com/team.php?team=Michigan&amp;year=2024" TargetMode="External"/><Relationship Id="rId136" Type="http://schemas.openxmlformats.org/officeDocument/2006/relationships/hyperlink" Target="https://barttorvik.com/team.php?team=North+Carolina+St.&amp;year=2024" TargetMode="External"/><Relationship Id="rId157" Type="http://schemas.openxmlformats.org/officeDocument/2006/relationships/hyperlink" Target="https://barttorvik.com/team.php?team=UNC+Wilmington&amp;year=2024" TargetMode="External"/><Relationship Id="rId178" Type="http://schemas.openxmlformats.org/officeDocument/2006/relationships/hyperlink" Target="https://barttorvik.com/team.php?team=Indiana&amp;year=2024" TargetMode="External"/><Relationship Id="rId301" Type="http://schemas.openxmlformats.org/officeDocument/2006/relationships/hyperlink" Target="https://barttorvik.com/team.php?team=Elon&amp;year=2024" TargetMode="External"/><Relationship Id="rId322" Type="http://schemas.openxmlformats.org/officeDocument/2006/relationships/hyperlink" Target="https://barttorvik.com/team.php?team=Bellarmine&amp;year=2024" TargetMode="External"/><Relationship Id="rId343" Type="http://schemas.openxmlformats.org/officeDocument/2006/relationships/hyperlink" Target="https://barttorvik.com/team.php?team=North+Dakota&amp;year=2024" TargetMode="External"/><Relationship Id="rId364" Type="http://schemas.openxmlformats.org/officeDocument/2006/relationships/hyperlink" Target="https://barttorvik.com/team.php?team=Brown&amp;year=2024" TargetMode="External"/><Relationship Id="rId61" Type="http://schemas.openxmlformats.org/officeDocument/2006/relationships/hyperlink" Target="https://barttorvik.com/team.php?team=Kentucky&amp;year=2024" TargetMode="External"/><Relationship Id="rId82" Type="http://schemas.openxmlformats.org/officeDocument/2006/relationships/hyperlink" Target="https://barttorvik.com/team.php?team=North+Texas&amp;year=2024" TargetMode="External"/><Relationship Id="rId199" Type="http://schemas.openxmlformats.org/officeDocument/2006/relationships/hyperlink" Target="https://barttorvik.com/team.php?team=Evansville&amp;year=2024" TargetMode="External"/><Relationship Id="rId203" Type="http://schemas.openxmlformats.org/officeDocument/2006/relationships/hyperlink" Target="https://barttorvik.com/team.php?team=Drexel&amp;year=2024" TargetMode="External"/><Relationship Id="rId385" Type="http://schemas.openxmlformats.org/officeDocument/2006/relationships/hyperlink" Target="https://barttorvik.com/team.php?team=Milwaukee&amp;year=2024" TargetMode="External"/><Relationship Id="rId19" Type="http://schemas.openxmlformats.org/officeDocument/2006/relationships/hyperlink" Target="https://barttorvik.com/team.php?team=Iowa+St.&amp;year=2024" TargetMode="External"/><Relationship Id="rId224" Type="http://schemas.openxmlformats.org/officeDocument/2006/relationships/hyperlink" Target="https://barttorvik.com/team.php?team=UC+Santa+Barbara&amp;year=2024" TargetMode="External"/><Relationship Id="rId245" Type="http://schemas.openxmlformats.org/officeDocument/2006/relationships/hyperlink" Target="https://barttorvik.com/team.php?team=Southern&amp;year=2024" TargetMode="External"/><Relationship Id="rId266" Type="http://schemas.openxmlformats.org/officeDocument/2006/relationships/hyperlink" Target="https://barttorvik.com/team.php?team=Texas+St.&amp;year=2024" TargetMode="External"/><Relationship Id="rId287" Type="http://schemas.openxmlformats.org/officeDocument/2006/relationships/hyperlink" Target="https://barttorvik.com/team.php?team=Maine&amp;year=2024" TargetMode="External"/><Relationship Id="rId410" Type="http://schemas.openxmlformats.org/officeDocument/2006/relationships/hyperlink" Target="https://barttorvik.com/team.php?team=Lindenwood&amp;year=2024" TargetMode="External"/><Relationship Id="rId431" Type="http://schemas.openxmlformats.org/officeDocument/2006/relationships/hyperlink" Target="https://barttorvik.com/team.php?team=North+Carolina+A%26T&amp;year=2024" TargetMode="External"/><Relationship Id="rId30" Type="http://schemas.openxmlformats.org/officeDocument/2006/relationships/hyperlink" Target="https://barttorvik.com/team.php?team=Kansas&amp;year=2024" TargetMode="External"/><Relationship Id="rId105" Type="http://schemas.openxmlformats.org/officeDocument/2006/relationships/hyperlink" Target="https://barttorvik.com/team.php?team=TCU&amp;year=2024" TargetMode="External"/><Relationship Id="rId126" Type="http://schemas.openxmlformats.org/officeDocument/2006/relationships/hyperlink" Target="https://barttorvik.com/team.php?team=Oregon&amp;year=2024" TargetMode="External"/><Relationship Id="rId147" Type="http://schemas.openxmlformats.org/officeDocument/2006/relationships/hyperlink" Target="https://barttorvik.com/team.php?team=Penn+St.&amp;year=2024" TargetMode="External"/><Relationship Id="rId168" Type="http://schemas.openxmlformats.org/officeDocument/2006/relationships/hyperlink" Target="https://barttorvik.com/team.php?team=Weber+St.&amp;year=2024" TargetMode="External"/><Relationship Id="rId312" Type="http://schemas.openxmlformats.org/officeDocument/2006/relationships/hyperlink" Target="https://barttorvik.com/team.php?team=Albany&amp;year=2024" TargetMode="External"/><Relationship Id="rId333" Type="http://schemas.openxmlformats.org/officeDocument/2006/relationships/hyperlink" Target="https://barttorvik.com/team.php?team=SIU+Edwardsville&amp;year=2024" TargetMode="External"/><Relationship Id="rId354" Type="http://schemas.openxmlformats.org/officeDocument/2006/relationships/hyperlink" Target="https://barttorvik.com/team.php?team=Miami+OH&amp;year=2024" TargetMode="External"/><Relationship Id="rId51" Type="http://schemas.openxmlformats.org/officeDocument/2006/relationships/hyperlink" Target="https://barttorvik.com/team.php?team=Mississippi+St.&amp;year=2024" TargetMode="External"/><Relationship Id="rId72" Type="http://schemas.openxmlformats.org/officeDocument/2006/relationships/hyperlink" Target="https://barttorvik.com/team.php?team=Virginia&amp;year=2024" TargetMode="External"/><Relationship Id="rId93" Type="http://schemas.openxmlformats.org/officeDocument/2006/relationships/hyperlink" Target="https://barttorvik.com/team.php?team=Cincinnati&amp;year=2024" TargetMode="External"/><Relationship Id="rId189" Type="http://schemas.openxmlformats.org/officeDocument/2006/relationships/hyperlink" Target="https://barttorvik.com/team.php?team=College+of+Charleston&amp;year=2024" TargetMode="External"/><Relationship Id="rId375" Type="http://schemas.openxmlformats.org/officeDocument/2006/relationships/hyperlink" Target="https://barttorvik.com/team.php?team=Prairie+View+A%26M&amp;year=2024" TargetMode="External"/><Relationship Id="rId396" Type="http://schemas.openxmlformats.org/officeDocument/2006/relationships/hyperlink" Target="https://barttorvik.com/team.php?team=Wagner&amp;year=2024" TargetMode="External"/><Relationship Id="rId3" Type="http://schemas.openxmlformats.org/officeDocument/2006/relationships/hyperlink" Target="https://barttorvik.com/team.php?team=Purdue&amp;year=2024" TargetMode="External"/><Relationship Id="rId214" Type="http://schemas.openxmlformats.org/officeDocument/2006/relationships/hyperlink" Target="https://barttorvik.com/team.php?team=St.+Thomas&amp;year=2024" TargetMode="External"/><Relationship Id="rId235" Type="http://schemas.openxmlformats.org/officeDocument/2006/relationships/hyperlink" Target="https://barttorvik.com/team.php?team=Youngstown+St.&amp;year=2024" TargetMode="External"/><Relationship Id="rId256" Type="http://schemas.openxmlformats.org/officeDocument/2006/relationships/hyperlink" Target="https://barttorvik.com/team.php?team=New+Hampshire&amp;year=2024" TargetMode="External"/><Relationship Id="rId277" Type="http://schemas.openxmlformats.org/officeDocument/2006/relationships/hyperlink" Target="https://barttorvik.com/team.php?team=Sam+Houston+St.&amp;year=2024" TargetMode="External"/><Relationship Id="rId298" Type="http://schemas.openxmlformats.org/officeDocument/2006/relationships/hyperlink" Target="https://barttorvik.com/team.php?team=UT+Arlington&amp;year=2024" TargetMode="External"/><Relationship Id="rId400" Type="http://schemas.openxmlformats.org/officeDocument/2006/relationships/hyperlink" Target="https://barttorvik.com/team.php?team=Eastern+Illinois&amp;year=2024" TargetMode="External"/><Relationship Id="rId421" Type="http://schemas.openxmlformats.org/officeDocument/2006/relationships/hyperlink" Target="https://barttorvik.com/team.php?team=Fairleigh+Dickinson&amp;year=2024" TargetMode="External"/><Relationship Id="rId442" Type="http://schemas.openxmlformats.org/officeDocument/2006/relationships/hyperlink" Target="https://barttorvik.com/team.php?team=Maryland+Eastern+Shore&amp;year=2024" TargetMode="External"/><Relationship Id="rId116" Type="http://schemas.openxmlformats.org/officeDocument/2006/relationships/hyperlink" Target="https://barttorvik.com/team.php?team=UCF&amp;year=2024" TargetMode="External"/><Relationship Id="rId137" Type="http://schemas.openxmlformats.org/officeDocument/2006/relationships/hyperlink" Target="https://barttorvik.com/team.php?team=Wake+Forest&amp;year=2024" TargetMode="External"/><Relationship Id="rId158" Type="http://schemas.openxmlformats.org/officeDocument/2006/relationships/hyperlink" Target="https://barttorvik.com/team.php?team=Davidson&amp;year=2024" TargetMode="External"/><Relationship Id="rId302" Type="http://schemas.openxmlformats.org/officeDocument/2006/relationships/hyperlink" Target="https://barttorvik.com/team.php?team=La+Salle&amp;year=2024" TargetMode="External"/><Relationship Id="rId323" Type="http://schemas.openxmlformats.org/officeDocument/2006/relationships/hyperlink" Target="https://barttorvik.com/team.php?team=Fairfield&amp;year=2024" TargetMode="External"/><Relationship Id="rId344" Type="http://schemas.openxmlformats.org/officeDocument/2006/relationships/hyperlink" Target="https://barttorvik.com/team.php?team=Austin+Peay&amp;year=2024" TargetMode="External"/><Relationship Id="rId20" Type="http://schemas.openxmlformats.org/officeDocument/2006/relationships/hyperlink" Target="https://barttorvik.com/team.php?team=Iowa+St.&amp;year=2024" TargetMode="External"/><Relationship Id="rId41" Type="http://schemas.openxmlformats.org/officeDocument/2006/relationships/hyperlink" Target="https://barttorvik.com/team.php?team=Florida+Atlantic&amp;year=2024" TargetMode="External"/><Relationship Id="rId62" Type="http://schemas.openxmlformats.org/officeDocument/2006/relationships/hyperlink" Target="https://barttorvik.com/team.php?team=Kentucky&amp;year=2024" TargetMode="External"/><Relationship Id="rId83" Type="http://schemas.openxmlformats.org/officeDocument/2006/relationships/hyperlink" Target="https://barttorvik.com/team.php?team=Boise+St.&amp;year=2024" TargetMode="External"/><Relationship Id="rId179" Type="http://schemas.openxmlformats.org/officeDocument/2006/relationships/hyperlink" Target="https://barttorvik.com/team.php?team=Louisiana+Lafayette&amp;year=2024" TargetMode="External"/><Relationship Id="rId365" Type="http://schemas.openxmlformats.org/officeDocument/2006/relationships/hyperlink" Target="https://barttorvik.com/team.php?team=Brown&amp;year=2024" TargetMode="External"/><Relationship Id="rId386" Type="http://schemas.openxmlformats.org/officeDocument/2006/relationships/hyperlink" Target="https://barttorvik.com/team.php?team=South+Carolina+St.&amp;year=2024" TargetMode="External"/><Relationship Id="rId190" Type="http://schemas.openxmlformats.org/officeDocument/2006/relationships/hyperlink" Target="https://barttorvik.com/team.php?team=College+of+Charleston&amp;year=2024" TargetMode="External"/><Relationship Id="rId204" Type="http://schemas.openxmlformats.org/officeDocument/2006/relationships/hyperlink" Target="https://barttorvik.com/team.php?team=Canisius&amp;year=2024" TargetMode="External"/><Relationship Id="rId225" Type="http://schemas.openxmlformats.org/officeDocument/2006/relationships/hyperlink" Target="https://barttorvik.com/team.php?team=UNC+Greensboro&amp;year=2024" TargetMode="External"/><Relationship Id="rId246" Type="http://schemas.openxmlformats.org/officeDocument/2006/relationships/hyperlink" Target="https://barttorvik.com/team.php?team=Bryant&amp;year=2024" TargetMode="External"/><Relationship Id="rId267" Type="http://schemas.openxmlformats.org/officeDocument/2006/relationships/hyperlink" Target="https://barttorvik.com/team.php?team=Northeastern&amp;year=2024" TargetMode="External"/><Relationship Id="rId288" Type="http://schemas.openxmlformats.org/officeDocument/2006/relationships/hyperlink" Target="https://barttorvik.com/team.php?team=Northern+Kentucky&amp;year=2024" TargetMode="External"/><Relationship Id="rId411" Type="http://schemas.openxmlformats.org/officeDocument/2006/relationships/hyperlink" Target="https://barttorvik.com/team.php?team=Army&amp;year=2024" TargetMode="External"/><Relationship Id="rId432" Type="http://schemas.openxmlformats.org/officeDocument/2006/relationships/hyperlink" Target="https://barttorvik.com/team.php?team=Buffalo&amp;year=2024" TargetMode="External"/><Relationship Id="rId106" Type="http://schemas.openxmlformats.org/officeDocument/2006/relationships/hyperlink" Target="https://barttorvik.com/team.php?team=Grand+Canyon&amp;year=2024" TargetMode="External"/><Relationship Id="rId127" Type="http://schemas.openxmlformats.org/officeDocument/2006/relationships/hyperlink" Target="https://barttorvik.com/team.php?team=UC+Irvine&amp;year=2024" TargetMode="External"/><Relationship Id="rId313" Type="http://schemas.openxmlformats.org/officeDocument/2006/relationships/hyperlink" Target="https://barttorvik.com/team.php?team=Fresno+St.&amp;year=2024" TargetMode="External"/><Relationship Id="rId10" Type="http://schemas.openxmlformats.org/officeDocument/2006/relationships/hyperlink" Target="https://barttorvik.com/team.php?team=Michigan+St.&amp;year=2024" TargetMode="External"/><Relationship Id="rId31" Type="http://schemas.openxmlformats.org/officeDocument/2006/relationships/hyperlink" Target="https://barttorvik.com/team.php?team=Kansas&amp;year=2024" TargetMode="External"/><Relationship Id="rId52" Type="http://schemas.openxmlformats.org/officeDocument/2006/relationships/hyperlink" Target="https://barttorvik.com/team.php?team=Mississippi+St.&amp;year=2024" TargetMode="External"/><Relationship Id="rId73" Type="http://schemas.openxmlformats.org/officeDocument/2006/relationships/hyperlink" Target="https://barttorvik.com/team.php?team=Nevada&amp;year=2024" TargetMode="External"/><Relationship Id="rId94" Type="http://schemas.openxmlformats.org/officeDocument/2006/relationships/hyperlink" Target="https://barttorvik.com/team.php?team=St.+John%27s&amp;year=2024" TargetMode="External"/><Relationship Id="rId148" Type="http://schemas.openxmlformats.org/officeDocument/2006/relationships/hyperlink" Target="https://barttorvik.com/team.php?team=Georgia&amp;year=2024" TargetMode="External"/><Relationship Id="rId169" Type="http://schemas.openxmlformats.org/officeDocument/2006/relationships/hyperlink" Target="https://barttorvik.com/team.php?team=Missouri&amp;year=2024" TargetMode="External"/><Relationship Id="rId334" Type="http://schemas.openxmlformats.org/officeDocument/2006/relationships/hyperlink" Target="https://barttorvik.com/team.php?team=Jackson+St.&amp;year=2024" TargetMode="External"/><Relationship Id="rId355" Type="http://schemas.openxmlformats.org/officeDocument/2006/relationships/hyperlink" Target="https://barttorvik.com/team.php?team=USC+Upstate&amp;year=2024" TargetMode="External"/><Relationship Id="rId376" Type="http://schemas.openxmlformats.org/officeDocument/2006/relationships/hyperlink" Target="https://barttorvik.com/team.php?team=North+Florida&amp;year=2024" TargetMode="External"/><Relationship Id="rId397" Type="http://schemas.openxmlformats.org/officeDocument/2006/relationships/hyperlink" Target="https://barttorvik.com/team.php?team=Wagner&amp;year=2024" TargetMode="External"/><Relationship Id="rId4" Type="http://schemas.openxmlformats.org/officeDocument/2006/relationships/hyperlink" Target="https://barttorvik.com/team.php?team=Purdue&amp;year=2024" TargetMode="External"/><Relationship Id="rId180" Type="http://schemas.openxmlformats.org/officeDocument/2006/relationships/hyperlink" Target="https://barttorvik.com/team.php?team=Georgia+Tech&amp;year=2024" TargetMode="External"/><Relationship Id="rId215" Type="http://schemas.openxmlformats.org/officeDocument/2006/relationships/hyperlink" Target="https://barttorvik.com/team.php?team=Furman&amp;year=2024" TargetMode="External"/><Relationship Id="rId236" Type="http://schemas.openxmlformats.org/officeDocument/2006/relationships/hyperlink" Target="https://barttorvik.com/team.php?team=Radford&amp;year=2024" TargetMode="External"/><Relationship Id="rId257" Type="http://schemas.openxmlformats.org/officeDocument/2006/relationships/hyperlink" Target="https://barttorvik.com/team.php?team=Iona&amp;year=2024" TargetMode="External"/><Relationship Id="rId278" Type="http://schemas.openxmlformats.org/officeDocument/2006/relationships/hyperlink" Target="https://barttorvik.com/team.php?team=Denver&amp;year=2024" TargetMode="External"/><Relationship Id="rId401" Type="http://schemas.openxmlformats.org/officeDocument/2006/relationships/hyperlink" Target="https://barttorvik.com/team.php?team=NJIT&amp;year=2024" TargetMode="External"/><Relationship Id="rId422" Type="http://schemas.openxmlformats.org/officeDocument/2006/relationships/hyperlink" Target="https://barttorvik.com/team.php?team=St.+Francis+PA&amp;year=2024" TargetMode="External"/><Relationship Id="rId443" Type="http://schemas.openxmlformats.org/officeDocument/2006/relationships/hyperlink" Target="https://barttorvik.com/team.php?team=Southeast+Missouri+St.&amp;year=2024" TargetMode="External"/><Relationship Id="rId303" Type="http://schemas.openxmlformats.org/officeDocument/2006/relationships/hyperlink" Target="https://barttorvik.com/team.php?team=Rice&amp;year=2024" TargetMode="External"/><Relationship Id="rId42" Type="http://schemas.openxmlformats.org/officeDocument/2006/relationships/hyperlink" Target="https://barttorvik.com/team.php?team=Oklahoma&amp;year=2024" TargetMode="External"/><Relationship Id="rId84" Type="http://schemas.openxmlformats.org/officeDocument/2006/relationships/hyperlink" Target="https://barttorvik.com/team.php?team=Boise+St.&amp;year=2024" TargetMode="External"/><Relationship Id="rId138" Type="http://schemas.openxmlformats.org/officeDocument/2006/relationships/hyperlink" Target="https://barttorvik.com/team.php?team=Rutgers&amp;year=2024" TargetMode="External"/><Relationship Id="rId345" Type="http://schemas.openxmlformats.org/officeDocument/2006/relationships/hyperlink" Target="https://barttorvik.com/team.php?team=Ball+St.&amp;year=2024" TargetMode="External"/><Relationship Id="rId387" Type="http://schemas.openxmlformats.org/officeDocument/2006/relationships/hyperlink" Target="https://barttorvik.com/team.php?team=Valparaiso&amp;year=2024" TargetMode="External"/><Relationship Id="rId191" Type="http://schemas.openxmlformats.org/officeDocument/2006/relationships/hyperlink" Target="https://barttorvik.com/team.php?team=Longwood&amp;year=2024" TargetMode="External"/><Relationship Id="rId205" Type="http://schemas.openxmlformats.org/officeDocument/2006/relationships/hyperlink" Target="https://barttorvik.com/team.php?team=Winthrop&amp;year=2024" TargetMode="External"/><Relationship Id="rId247" Type="http://schemas.openxmlformats.org/officeDocument/2006/relationships/hyperlink" Target="https://barttorvik.com/team.php?team=Saint+Louis&amp;year=2024" TargetMode="External"/><Relationship Id="rId412" Type="http://schemas.openxmlformats.org/officeDocument/2006/relationships/hyperlink" Target="https://barttorvik.com/team.php?team=Presbyterian&amp;year=2024" TargetMode="External"/><Relationship Id="rId107" Type="http://schemas.openxmlformats.org/officeDocument/2006/relationships/hyperlink" Target="https://barttorvik.com/team.php?team=Grand+Canyon&amp;year=2024" TargetMode="External"/><Relationship Id="rId289" Type="http://schemas.openxmlformats.org/officeDocument/2006/relationships/hyperlink" Target="https://barttorvik.com/team.php?team=Gardner+Webb&amp;year=2024" TargetMode="External"/><Relationship Id="rId11" Type="http://schemas.openxmlformats.org/officeDocument/2006/relationships/hyperlink" Target="https://barttorvik.com/team.php?team=Alabama&amp;year=2024" TargetMode="External"/><Relationship Id="rId53" Type="http://schemas.openxmlformats.org/officeDocument/2006/relationships/hyperlink" Target="https://barttorvik.com/team.php?team=Florida&amp;year=2024" TargetMode="External"/><Relationship Id="rId149" Type="http://schemas.openxmlformats.org/officeDocument/2006/relationships/hyperlink" Target="https://barttorvik.com/team.php?team=Arkansas&amp;year=2024" TargetMode="External"/><Relationship Id="rId314" Type="http://schemas.openxmlformats.org/officeDocument/2006/relationships/hyperlink" Target="https://barttorvik.com/team.php?team=Northern+Colorado&amp;year=2024" TargetMode="External"/><Relationship Id="rId356" Type="http://schemas.openxmlformats.org/officeDocument/2006/relationships/hyperlink" Target="https://barttorvik.com/team.php?team=Idaho&amp;year=2024" TargetMode="External"/><Relationship Id="rId398" Type="http://schemas.openxmlformats.org/officeDocument/2006/relationships/hyperlink" Target="https://barttorvik.com/team.php?team=Niagara&amp;year=2024" TargetMode="External"/><Relationship Id="rId95" Type="http://schemas.openxmlformats.org/officeDocument/2006/relationships/hyperlink" Target="https://barttorvik.com/team.php?team=McNeese+St.&amp;year=2024" TargetMode="External"/><Relationship Id="rId160" Type="http://schemas.openxmlformats.org/officeDocument/2006/relationships/hyperlink" Target="https://barttorvik.com/team.php?team=Yale&amp;year=2024" TargetMode="External"/><Relationship Id="rId216" Type="http://schemas.openxmlformats.org/officeDocument/2006/relationships/hyperlink" Target="https://barttorvik.com/?&amp;begin=20231101&amp;end=20240501&amp;conlimit=All&amp;year=2024&amp;top=0&amp;venue=All&amp;type=N&amp;mingames=0&amp;quad=5&amp;rpi=" TargetMode="External"/><Relationship Id="rId423" Type="http://schemas.openxmlformats.org/officeDocument/2006/relationships/hyperlink" Target="https://barttorvik.com/team.php?team=Morgan+St.&amp;year=2024" TargetMode="External"/><Relationship Id="rId258" Type="http://schemas.openxmlformats.org/officeDocument/2006/relationships/hyperlink" Target="https://barttorvik.com/team.php?team=Jacksonville+St.&amp;year=2024" TargetMode="External"/><Relationship Id="rId22" Type="http://schemas.openxmlformats.org/officeDocument/2006/relationships/hyperlink" Target="https://barttorvik.com/team.php?team=Tennessee&amp;year=2024" TargetMode="External"/><Relationship Id="rId64" Type="http://schemas.openxmlformats.org/officeDocument/2006/relationships/hyperlink" Target="https://barttorvik.com/team.php?team=Saint+Mary%27s&amp;year=2024" TargetMode="External"/><Relationship Id="rId118" Type="http://schemas.openxmlformats.org/officeDocument/2006/relationships/hyperlink" Target="https://barttorvik.com/team.php?team=Memphis&amp;year=2024" TargetMode="External"/><Relationship Id="rId325" Type="http://schemas.openxmlformats.org/officeDocument/2006/relationships/hyperlink" Target="https://barttorvik.com/team.php?team=Tennessee+St.&amp;year=2024" TargetMode="External"/><Relationship Id="rId367" Type="http://schemas.openxmlformats.org/officeDocument/2006/relationships/hyperlink" Target="https://barttorvik.com/team.php?team=Queens&amp;year=2024" TargetMode="External"/><Relationship Id="rId171" Type="http://schemas.openxmlformats.org/officeDocument/2006/relationships/hyperlink" Target="https://barttorvik.com/team.php?team=Delaware&amp;year=2024" TargetMode="External"/><Relationship Id="rId227" Type="http://schemas.openxmlformats.org/officeDocument/2006/relationships/hyperlink" Target="https://barttorvik.com/team.php?team=The+Citadel&amp;year=2024" TargetMode="External"/><Relationship Id="rId269" Type="http://schemas.openxmlformats.org/officeDocument/2006/relationships/hyperlink" Target="https://barttorvik.com/team.php?team=Belmont&amp;year=2024" TargetMode="External"/><Relationship Id="rId434" Type="http://schemas.openxmlformats.org/officeDocument/2006/relationships/hyperlink" Target="https://barttorvik.com/team.php?team=Siena&amp;year=2024" TargetMode="External"/><Relationship Id="rId33" Type="http://schemas.openxmlformats.org/officeDocument/2006/relationships/hyperlink" Target="https://barttorvik.com/team.php?team=Colorado&amp;year=2024" TargetMode="External"/><Relationship Id="rId129" Type="http://schemas.openxmlformats.org/officeDocument/2006/relationships/hyperlink" Target="https://barttorvik.com/team.php?team=St.+Bonaventure&amp;year=2024" TargetMode="External"/><Relationship Id="rId280" Type="http://schemas.openxmlformats.org/officeDocument/2006/relationships/hyperlink" Target="https://barttorvik.com/team.php?team=Air+Force&amp;year=2024" TargetMode="External"/><Relationship Id="rId336" Type="http://schemas.openxmlformats.org/officeDocument/2006/relationships/hyperlink" Target="https://barttorvik.com/team.php?team=Robert+Morris&amp;year=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G363"/>
  <sheetViews>
    <sheetView tabSelected="1" topLeftCell="AH1" zoomScale="80" zoomScaleNormal="80" workbookViewId="0">
      <selection activeCell="BF14" sqref="BF14"/>
    </sheetView>
  </sheetViews>
  <sheetFormatPr defaultRowHeight="15"/>
  <cols>
    <col min="4" max="4" width="13" customWidth="1"/>
    <col min="22" max="25" width="14" customWidth="1"/>
    <col min="30" max="30" width="14" customWidth="1"/>
    <col min="31" max="31" width="26.5703125" customWidth="1"/>
    <col min="32" max="32" width="18.140625" bestFit="1" customWidth="1"/>
    <col min="33" max="34" width="18.140625" customWidth="1"/>
    <col min="41" max="41" width="16.5703125" customWidth="1"/>
    <col min="45" max="45" width="22.7109375" bestFit="1" customWidth="1"/>
    <col min="46" max="46" width="12" bestFit="1" customWidth="1"/>
    <col min="47" max="47" width="9" bestFit="1" customWidth="1"/>
    <col min="48" max="48" width="14.140625" bestFit="1" customWidth="1"/>
    <col min="49" max="49" width="19.28515625" customWidth="1"/>
    <col min="51" max="51" width="16" customWidth="1"/>
    <col min="52" max="52" width="17.85546875" bestFit="1" customWidth="1"/>
    <col min="53" max="53" width="17.85546875" style="3" customWidth="1"/>
    <col min="54" max="55" width="17.85546875" customWidth="1"/>
  </cols>
  <sheetData>
    <row r="1" spans="1:59">
      <c r="A1" s="4" t="s">
        <v>30</v>
      </c>
      <c r="B1" s="4" t="s">
        <v>27</v>
      </c>
      <c r="C1" s="4" t="s">
        <v>28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485</v>
      </c>
      <c r="T1" s="425" t="s">
        <v>498</v>
      </c>
      <c r="U1" s="4" t="s">
        <v>496</v>
      </c>
      <c r="V1" s="425" t="s">
        <v>497</v>
      </c>
      <c r="W1" s="425" t="s">
        <v>494</v>
      </c>
      <c r="X1" s="425" t="s">
        <v>495</v>
      </c>
      <c r="Y1" s="425" t="s">
        <v>499</v>
      </c>
      <c r="Z1" s="3" t="s">
        <v>15</v>
      </c>
      <c r="AA1" s="3" t="s">
        <v>439</v>
      </c>
      <c r="AB1" s="3" t="s">
        <v>16</v>
      </c>
      <c r="AC1" s="1" t="s">
        <v>17</v>
      </c>
      <c r="AD1" s="2" t="s">
        <v>18</v>
      </c>
      <c r="AE1" s="14" t="s">
        <v>40</v>
      </c>
      <c r="AF1" s="13" t="s">
        <v>41</v>
      </c>
      <c r="AG1" s="13" t="s">
        <v>42</v>
      </c>
      <c r="AH1" s="13" t="s">
        <v>43</v>
      </c>
      <c r="AI1" s="1" t="s">
        <v>19</v>
      </c>
      <c r="AJ1" s="1" t="s">
        <v>20</v>
      </c>
      <c r="AK1" s="2" t="s">
        <v>21</v>
      </c>
      <c r="AL1" s="1" t="s">
        <v>22</v>
      </c>
      <c r="AM1" s="2" t="s">
        <v>23</v>
      </c>
      <c r="AN1" s="1" t="s">
        <v>24</v>
      </c>
      <c r="AO1" s="12" t="s">
        <v>25</v>
      </c>
      <c r="AP1" s="1" t="s">
        <v>26</v>
      </c>
      <c r="AQ1" s="1" t="s">
        <v>31</v>
      </c>
      <c r="AR1" s="1" t="s">
        <v>32</v>
      </c>
      <c r="AS1" s="2" t="s">
        <v>25</v>
      </c>
      <c r="AT1" s="1" t="s">
        <v>32</v>
      </c>
      <c r="AU1" s="3" t="s">
        <v>33</v>
      </c>
      <c r="AV1" s="3" t="s">
        <v>438</v>
      </c>
      <c r="AW1" s="5" t="s">
        <v>36</v>
      </c>
      <c r="AX1" s="5" t="s">
        <v>44</v>
      </c>
      <c r="AY1" s="5" t="s">
        <v>45</v>
      </c>
      <c r="AZ1" s="5" t="s">
        <v>440</v>
      </c>
      <c r="BA1" s="2" t="s">
        <v>500</v>
      </c>
      <c r="BB1" s="2">
        <f>COUNT(BA:BA)</f>
        <v>16</v>
      </c>
      <c r="BC1" s="5"/>
      <c r="BD1" s="5"/>
      <c r="BE1" s="6"/>
      <c r="BF1" s="7" t="s">
        <v>29</v>
      </c>
      <c r="BG1" s="8" t="s">
        <v>34</v>
      </c>
    </row>
    <row r="2" spans="1:59" ht="15.75" thickBot="1">
      <c r="A2">
        <v>1</v>
      </c>
      <c r="B2">
        <v>1</v>
      </c>
      <c r="C2">
        <v>1</v>
      </c>
      <c r="D2" s="426" t="s">
        <v>108</v>
      </c>
      <c r="E2" s="426">
        <v>66.2316</v>
      </c>
      <c r="F2" s="426">
        <v>299</v>
      </c>
      <c r="G2" s="426">
        <v>64.428600000000003</v>
      </c>
      <c r="H2" s="426">
        <v>329</v>
      </c>
      <c r="I2" s="426">
        <v>122.708</v>
      </c>
      <c r="J2" s="426">
        <v>1</v>
      </c>
      <c r="K2" s="426">
        <v>126.616</v>
      </c>
      <c r="L2" s="426">
        <v>1</v>
      </c>
      <c r="M2" s="426">
        <v>97.645899999999997</v>
      </c>
      <c r="N2" s="426">
        <v>27</v>
      </c>
      <c r="O2" s="426">
        <v>94.403400000000005</v>
      </c>
      <c r="P2" s="426">
        <v>11</v>
      </c>
      <c r="Q2" s="426">
        <v>32.213000000000001</v>
      </c>
      <c r="R2" s="426">
        <v>1</v>
      </c>
      <c r="S2">
        <f t="shared" ref="S2:S65" si="0">(K2-O2)/E2</f>
        <v>0.486363004970437</v>
      </c>
      <c r="T2">
        <f t="shared" ref="T2:T65" si="1">RANK(S2,S:S,0)</f>
        <v>2</v>
      </c>
      <c r="U2">
        <f t="shared" ref="U2:U65" si="2">(K2^2)*E2</f>
        <v>1061799.2773092096</v>
      </c>
      <c r="V2">
        <f t="shared" ref="V2:V65" si="3">RANK(U2,U:U,0)</f>
        <v>6</v>
      </c>
      <c r="W2">
        <f t="shared" ref="W2:W65" si="4">O2^1.6/E2</f>
        <v>21.823026038888006</v>
      </c>
      <c r="X2">
        <f t="shared" ref="X2:X65" si="5">((RANK(W2,W:W,1)))</f>
        <v>21</v>
      </c>
      <c r="Y2">
        <f t="shared" ref="Y2:Y65" si="6">AVERAGE(X2,T2)</f>
        <v>11.5</v>
      </c>
      <c r="Z2" s="426">
        <v>0.96120000000000005</v>
      </c>
      <c r="AA2">
        <f t="shared" ref="AA2:AA65" si="7">RANK(Z2,Z:Z,0)</f>
        <v>1</v>
      </c>
      <c r="AB2" s="426">
        <v>0.97660000000000002</v>
      </c>
      <c r="AC2" s="426">
        <f t="shared" ref="AC2:AC65" si="8">(Z2+AB2)/2</f>
        <v>0.96890000000000009</v>
      </c>
      <c r="AD2">
        <f t="shared" ref="AD2:AD65" si="9">RANK(AC2,AC:AC,0)</f>
        <v>2</v>
      </c>
      <c r="AE2" s="426">
        <v>0.97089999999999999</v>
      </c>
      <c r="AF2">
        <f t="shared" ref="AF2:AF65" si="10">RANK(AE2,AE:AE,0)</f>
        <v>2</v>
      </c>
      <c r="AG2" s="426">
        <v>0.96440000000000003</v>
      </c>
      <c r="AH2">
        <f t="shared" ref="AH2:AH65" si="11">RANK(AG2,AG:AG,0)</f>
        <v>4</v>
      </c>
      <c r="AI2">
        <f t="shared" ref="AI2:AI65" si="12">(T2+V2+(AD2)+AF2+AH2+Y2)/6</f>
        <v>4.583333333333333</v>
      </c>
      <c r="AJ2" s="426">
        <f>IF(C2=1,(AI2/Z2),REF)</f>
        <v>4.7683451241503674</v>
      </c>
      <c r="AK2">
        <f t="shared" ref="AK2:AK65" si="13">RANK(AJ2,AJ:AJ,1)</f>
        <v>1</v>
      </c>
      <c r="AL2" s="426">
        <f>IF(B2=1,(AI2/AC2),REF)</f>
        <v>4.7304503388722603</v>
      </c>
      <c r="AM2">
        <f t="shared" ref="AM2:AM65" si="14">RANK(AL2,AL:AL,1)</f>
        <v>1</v>
      </c>
      <c r="AN2" s="426">
        <f t="shared" ref="AN2:AN65" si="15">MIN(AK2,AM2,AD2)</f>
        <v>1</v>
      </c>
      <c r="AO2" s="427" t="str">
        <f t="shared" ref="AO2:AO65" si="16">D2</f>
        <v>Connecticut</v>
      </c>
      <c r="AP2" s="426">
        <f t="shared" ref="AP2:AP65" si="17">(Z2*(($BG$2)/((AJ2)))^(1/10))</f>
        <v>0.96120000000000005</v>
      </c>
      <c r="AQ2" s="426">
        <f t="shared" ref="AQ2:AQ65" si="18">(AC2*(($BF$2)/((AL2)))^(1/8))</f>
        <v>0.96890000000000009</v>
      </c>
      <c r="AR2" s="426">
        <f t="shared" ref="AR2:AR65" si="19">((AP2+AQ2)/2)^(1/2.5)</f>
        <v>0.98587062376817691</v>
      </c>
      <c r="AS2" s="427" t="str">
        <f t="shared" ref="AS2:AS65" si="20">AO2</f>
        <v>Connecticut</v>
      </c>
      <c r="AT2" s="426">
        <f t="shared" ref="AT2:AT65" si="21">AR2</f>
        <v>0.98587062376817691</v>
      </c>
      <c r="AU2" s="426">
        <f t="shared" ref="AU2:AU65" si="22">RANK(AT2,AT:AT,0)</f>
        <v>1</v>
      </c>
      <c r="AV2" s="426">
        <f t="shared" ref="AV2:AV33" si="23">ROUNDUP(AU2/4,0)</f>
        <v>1</v>
      </c>
      <c r="AW2" s="426" t="str">
        <f t="shared" ref="AW2:AW65" si="24">AS2</f>
        <v>Connecticut</v>
      </c>
      <c r="AX2" t="str">
        <f t="shared" ref="AX2:AX65" si="25">IF(OR(((RANK(AB2,AB:AB,0))&lt;17),(RANK(Z2,Z:Z,0)&lt;17)),"y","")</f>
        <v>y</v>
      </c>
      <c r="AY2">
        <v>1</v>
      </c>
      <c r="AZ2">
        <f t="shared" ref="AZ2:AZ65" si="26">AY2-AF2</f>
        <v>-1</v>
      </c>
      <c r="BA2" s="3">
        <v>6</v>
      </c>
      <c r="BE2" s="9" t="s">
        <v>35</v>
      </c>
      <c r="BF2" s="10">
        <f>MIN(AL:AL)</f>
        <v>4.7304503388722603</v>
      </c>
      <c r="BG2" s="11">
        <f>MIN(AJ:AJ)</f>
        <v>4.7683451241503674</v>
      </c>
    </row>
    <row r="3" spans="1:59">
      <c r="A3">
        <v>1</v>
      </c>
      <c r="B3">
        <v>1</v>
      </c>
      <c r="C3">
        <v>1</v>
      </c>
      <c r="D3" s="426" t="s">
        <v>286</v>
      </c>
      <c r="E3" s="426">
        <v>68.986000000000004</v>
      </c>
      <c r="F3" s="426">
        <v>144</v>
      </c>
      <c r="G3" s="426">
        <v>67.355999999999995</v>
      </c>
      <c r="H3" s="426">
        <v>175</v>
      </c>
      <c r="I3" s="426">
        <v>119.453</v>
      </c>
      <c r="J3" s="426">
        <v>4</v>
      </c>
      <c r="K3" s="426">
        <v>125.096</v>
      </c>
      <c r="L3" s="426">
        <v>3</v>
      </c>
      <c r="M3" s="426">
        <v>100.72799999999999</v>
      </c>
      <c r="N3" s="426">
        <v>71</v>
      </c>
      <c r="O3" s="426">
        <v>95.9756</v>
      </c>
      <c r="P3" s="426">
        <v>21</v>
      </c>
      <c r="Q3" s="426">
        <v>29.1203</v>
      </c>
      <c r="R3" s="426">
        <v>3</v>
      </c>
      <c r="S3">
        <f t="shared" si="0"/>
        <v>0.42212043023222107</v>
      </c>
      <c r="T3">
        <f t="shared" si="1"/>
        <v>3</v>
      </c>
      <c r="U3">
        <f t="shared" si="2"/>
        <v>1079562.549774976</v>
      </c>
      <c r="V3">
        <f t="shared" si="3"/>
        <v>4</v>
      </c>
      <c r="W3">
        <f t="shared" si="4"/>
        <v>21.512771941125035</v>
      </c>
      <c r="X3">
        <f t="shared" si="5"/>
        <v>15</v>
      </c>
      <c r="Y3">
        <f t="shared" si="6"/>
        <v>9</v>
      </c>
      <c r="Z3" s="426">
        <v>0.95279999999999998</v>
      </c>
      <c r="AA3">
        <f t="shared" si="7"/>
        <v>2</v>
      </c>
      <c r="AB3" s="426">
        <v>0.97819999999999996</v>
      </c>
      <c r="AC3" s="426">
        <f t="shared" si="8"/>
        <v>0.96550000000000002</v>
      </c>
      <c r="AD3">
        <f t="shared" si="9"/>
        <v>3</v>
      </c>
      <c r="AE3" s="426">
        <v>0.93230000000000002</v>
      </c>
      <c r="AF3">
        <f t="shared" si="10"/>
        <v>9</v>
      </c>
      <c r="AG3" s="426">
        <v>0.97919999999999996</v>
      </c>
      <c r="AH3">
        <f t="shared" si="11"/>
        <v>2</v>
      </c>
      <c r="AI3">
        <f t="shared" si="12"/>
        <v>5</v>
      </c>
      <c r="AJ3" s="426">
        <f>IF(C3=1,(AI3/Z3),REF)</f>
        <v>5.2476910159529808</v>
      </c>
      <c r="AK3">
        <f t="shared" si="13"/>
        <v>2</v>
      </c>
      <c r="AL3" s="426">
        <f>IF(B3=1,(AI3/AC3),REF)</f>
        <v>5.1786639047125842</v>
      </c>
      <c r="AM3">
        <f t="shared" si="14"/>
        <v>2</v>
      </c>
      <c r="AN3" s="426">
        <f t="shared" si="15"/>
        <v>2</v>
      </c>
      <c r="AO3" s="426" t="str">
        <f t="shared" si="16"/>
        <v>Purdue</v>
      </c>
      <c r="AP3" s="426">
        <f t="shared" si="17"/>
        <v>0.94371681002558139</v>
      </c>
      <c r="AQ3" s="426">
        <f t="shared" si="18"/>
        <v>0.95463614373298511</v>
      </c>
      <c r="AR3" s="426">
        <f t="shared" si="19"/>
        <v>0.97935193712764146</v>
      </c>
      <c r="AS3" s="426" t="str">
        <f t="shared" si="20"/>
        <v>Purdue</v>
      </c>
      <c r="AT3" s="426">
        <f t="shared" si="21"/>
        <v>0.97935193712764146</v>
      </c>
      <c r="AU3" s="426">
        <f t="shared" si="22"/>
        <v>2</v>
      </c>
      <c r="AV3" s="426">
        <f t="shared" si="23"/>
        <v>1</v>
      </c>
      <c r="AW3" s="426" t="str">
        <f t="shared" si="24"/>
        <v>Purdue</v>
      </c>
      <c r="AX3" t="str">
        <f t="shared" si="25"/>
        <v>y</v>
      </c>
      <c r="AY3">
        <v>2</v>
      </c>
      <c r="AZ3">
        <f t="shared" si="26"/>
        <v>-7</v>
      </c>
      <c r="BA3" s="3">
        <v>5</v>
      </c>
    </row>
    <row r="4" spans="1:59">
      <c r="A4">
        <v>1</v>
      </c>
      <c r="B4">
        <v>1</v>
      </c>
      <c r="C4">
        <v>1</v>
      </c>
      <c r="D4" s="421" t="s">
        <v>65</v>
      </c>
      <c r="E4" s="433">
        <v>70.790199999999999</v>
      </c>
      <c r="F4" s="433">
        <v>56</v>
      </c>
      <c r="G4" s="433">
        <v>69.654799999999994</v>
      </c>
      <c r="H4" s="433">
        <v>61</v>
      </c>
      <c r="I4" s="433">
        <v>117.52200000000001</v>
      </c>
      <c r="J4" s="433">
        <v>11</v>
      </c>
      <c r="K4" s="433">
        <v>120.785</v>
      </c>
      <c r="L4" s="433">
        <v>10</v>
      </c>
      <c r="M4" s="433">
        <v>96.046800000000005</v>
      </c>
      <c r="N4" s="433">
        <v>8</v>
      </c>
      <c r="O4" s="433">
        <v>92.379400000000004</v>
      </c>
      <c r="P4" s="650">
        <v>5</v>
      </c>
      <c r="Q4" s="650">
        <v>28.405200000000001</v>
      </c>
      <c r="R4" s="650">
        <v>4</v>
      </c>
      <c r="S4" s="650">
        <f t="shared" si="0"/>
        <v>0.40126458182064739</v>
      </c>
      <c r="T4" s="650">
        <f t="shared" si="1"/>
        <v>4</v>
      </c>
      <c r="U4" s="650">
        <f t="shared" si="2"/>
        <v>1032759.376370995</v>
      </c>
      <c r="V4" s="650">
        <f t="shared" si="3"/>
        <v>8</v>
      </c>
      <c r="W4" s="650">
        <f t="shared" si="4"/>
        <v>19.721824063986723</v>
      </c>
      <c r="X4">
        <f t="shared" si="5"/>
        <v>3</v>
      </c>
      <c r="Y4">
        <f t="shared" si="6"/>
        <v>3.5</v>
      </c>
      <c r="Z4" s="650">
        <v>0.94679999999999997</v>
      </c>
      <c r="AA4" s="650">
        <f t="shared" si="7"/>
        <v>4</v>
      </c>
      <c r="AB4" s="650">
        <v>0.96730000000000005</v>
      </c>
      <c r="AC4" s="650">
        <f t="shared" si="8"/>
        <v>0.95704999999999996</v>
      </c>
      <c r="AD4" s="650">
        <f t="shared" si="9"/>
        <v>4</v>
      </c>
      <c r="AE4" s="650">
        <v>0.95079999999999998</v>
      </c>
      <c r="AF4" s="650">
        <f t="shared" si="10"/>
        <v>5</v>
      </c>
      <c r="AG4" s="650">
        <v>0.95269999999999999</v>
      </c>
      <c r="AH4" s="650">
        <f t="shared" si="11"/>
        <v>7</v>
      </c>
      <c r="AI4" s="650">
        <f t="shared" si="12"/>
        <v>5.25</v>
      </c>
      <c r="AJ4" s="650">
        <f>IF(C4=1,(AI4/Z4),REF)</f>
        <v>5.5449936628643854</v>
      </c>
      <c r="AK4" s="650">
        <f t="shared" si="13"/>
        <v>3</v>
      </c>
      <c r="AL4" s="650">
        <f>IF(B4=1,(AI4/AC4),REF)</f>
        <v>5.4856068126012225</v>
      </c>
      <c r="AM4" s="650">
        <f t="shared" si="14"/>
        <v>3</v>
      </c>
      <c r="AN4" s="650">
        <f t="shared" si="15"/>
        <v>3</v>
      </c>
      <c r="AO4" s="650" t="str">
        <f t="shared" si="16"/>
        <v>Auburn</v>
      </c>
      <c r="AP4" s="650">
        <f t="shared" si="17"/>
        <v>0.93262040227266796</v>
      </c>
      <c r="AQ4" s="650">
        <f t="shared" si="18"/>
        <v>0.93949474243776221</v>
      </c>
      <c r="AR4" s="650">
        <f t="shared" si="19"/>
        <v>0.97391493178090893</v>
      </c>
      <c r="AS4" s="421" t="str">
        <f t="shared" si="20"/>
        <v>Auburn</v>
      </c>
      <c r="AT4" s="421">
        <f t="shared" si="21"/>
        <v>0.97391493178090893</v>
      </c>
      <c r="AU4" s="421">
        <f t="shared" si="22"/>
        <v>3</v>
      </c>
      <c r="AV4" s="421">
        <f t="shared" si="23"/>
        <v>1</v>
      </c>
      <c r="AW4" s="421" t="str">
        <f t="shared" si="24"/>
        <v>Auburn</v>
      </c>
      <c r="AX4" t="str">
        <f t="shared" si="25"/>
        <v>y</v>
      </c>
      <c r="AY4">
        <v>3</v>
      </c>
      <c r="AZ4">
        <f t="shared" si="26"/>
        <v>-2</v>
      </c>
    </row>
    <row r="5" spans="1:59">
      <c r="A5">
        <v>1</v>
      </c>
      <c r="B5">
        <v>1</v>
      </c>
      <c r="C5">
        <v>1</v>
      </c>
      <c r="D5" s="422" t="s">
        <v>59</v>
      </c>
      <c r="E5">
        <v>73.376000000000005</v>
      </c>
      <c r="F5">
        <v>11</v>
      </c>
      <c r="G5">
        <v>71.811899999999994</v>
      </c>
      <c r="H5">
        <v>16</v>
      </c>
      <c r="I5">
        <v>117.65300000000001</v>
      </c>
      <c r="J5">
        <v>10</v>
      </c>
      <c r="K5">
        <v>121.154</v>
      </c>
      <c r="L5">
        <v>8</v>
      </c>
      <c r="M5">
        <v>96.908600000000007</v>
      </c>
      <c r="N5">
        <v>17</v>
      </c>
      <c r="O5">
        <v>94.526200000000003</v>
      </c>
      <c r="P5">
        <v>12</v>
      </c>
      <c r="Q5">
        <v>26.6282</v>
      </c>
      <c r="R5">
        <v>6</v>
      </c>
      <c r="S5">
        <f t="shared" si="0"/>
        <v>0.36289522459659823</v>
      </c>
      <c r="T5">
        <f t="shared" si="1"/>
        <v>8</v>
      </c>
      <c r="U5">
        <f t="shared" si="2"/>
        <v>1077034.332953216</v>
      </c>
      <c r="V5">
        <f t="shared" si="3"/>
        <v>5</v>
      </c>
      <c r="W5">
        <f t="shared" si="4"/>
        <v>19.739197208688946</v>
      </c>
      <c r="X5">
        <f t="shared" si="5"/>
        <v>4</v>
      </c>
      <c r="Y5">
        <f t="shared" si="6"/>
        <v>6</v>
      </c>
      <c r="Z5">
        <v>0.92720000000000002</v>
      </c>
      <c r="AA5">
        <f t="shared" si="7"/>
        <v>7</v>
      </c>
      <c r="AB5">
        <v>0.97309999999999997</v>
      </c>
      <c r="AC5">
        <f t="shared" si="8"/>
        <v>0.95015000000000005</v>
      </c>
      <c r="AD5">
        <f t="shared" si="9"/>
        <v>6</v>
      </c>
      <c r="AE5">
        <v>0.95499999999999996</v>
      </c>
      <c r="AF5">
        <f t="shared" si="10"/>
        <v>4</v>
      </c>
      <c r="AG5">
        <v>0.96879999999999999</v>
      </c>
      <c r="AH5">
        <f t="shared" si="11"/>
        <v>3</v>
      </c>
      <c r="AI5">
        <f t="shared" si="12"/>
        <v>5.333333333333333</v>
      </c>
      <c r="AJ5">
        <f>IF(C5=1,(AI5/Z5),REF)</f>
        <v>5.7520851308599363</v>
      </c>
      <c r="AK5">
        <f t="shared" si="13"/>
        <v>4</v>
      </c>
      <c r="AL5">
        <f>IF(B5=1,(AI5/AC5),REF)</f>
        <v>5.6131488010664974</v>
      </c>
      <c r="AM5">
        <f t="shared" si="14"/>
        <v>4</v>
      </c>
      <c r="AN5">
        <f t="shared" si="15"/>
        <v>4</v>
      </c>
      <c r="AO5" s="422" t="str">
        <f t="shared" si="16"/>
        <v>Arizona</v>
      </c>
      <c r="AP5">
        <f t="shared" si="17"/>
        <v>0.9099712276364782</v>
      </c>
      <c r="AQ5">
        <f t="shared" si="18"/>
        <v>0.9300454324362043</v>
      </c>
      <c r="AR5">
        <f t="shared" si="19"/>
        <v>0.96720092642761357</v>
      </c>
      <c r="AS5" s="422" t="str">
        <f t="shared" si="20"/>
        <v>Arizona</v>
      </c>
      <c r="AT5">
        <f t="shared" si="21"/>
        <v>0.96720092642761357</v>
      </c>
      <c r="AU5">
        <f t="shared" si="22"/>
        <v>4</v>
      </c>
      <c r="AV5">
        <f t="shared" si="23"/>
        <v>1</v>
      </c>
      <c r="AW5" t="str">
        <f t="shared" si="24"/>
        <v>Arizona</v>
      </c>
      <c r="AX5" t="str">
        <f t="shared" si="25"/>
        <v>y</v>
      </c>
      <c r="AY5">
        <v>4</v>
      </c>
      <c r="AZ5">
        <f t="shared" si="26"/>
        <v>0</v>
      </c>
      <c r="BA5" s="3">
        <v>2</v>
      </c>
    </row>
    <row r="6" spans="1:59">
      <c r="A6">
        <v>1</v>
      </c>
      <c r="B6">
        <v>1</v>
      </c>
      <c r="C6">
        <v>1</v>
      </c>
      <c r="D6" s="422" t="s">
        <v>161</v>
      </c>
      <c r="E6">
        <v>64.158799999999999</v>
      </c>
      <c r="F6">
        <v>351</v>
      </c>
      <c r="G6">
        <v>63.242800000000003</v>
      </c>
      <c r="H6">
        <v>348</v>
      </c>
      <c r="I6">
        <v>113.057</v>
      </c>
      <c r="J6">
        <v>33</v>
      </c>
      <c r="K6">
        <v>118.889</v>
      </c>
      <c r="L6">
        <v>17</v>
      </c>
      <c r="M6">
        <v>88.2881</v>
      </c>
      <c r="N6">
        <v>1</v>
      </c>
      <c r="O6">
        <v>87.165800000000004</v>
      </c>
      <c r="P6">
        <v>2</v>
      </c>
      <c r="Q6">
        <v>31.723500000000001</v>
      </c>
      <c r="R6">
        <v>2</v>
      </c>
      <c r="S6">
        <f t="shared" si="0"/>
        <v>0.49444815052650598</v>
      </c>
      <c r="T6">
        <f t="shared" si="1"/>
        <v>1</v>
      </c>
      <c r="U6">
        <f t="shared" si="2"/>
        <v>906858.61012217472</v>
      </c>
      <c r="V6">
        <f t="shared" si="3"/>
        <v>44</v>
      </c>
      <c r="W6">
        <f t="shared" si="4"/>
        <v>19.828851494829461</v>
      </c>
      <c r="X6">
        <f t="shared" si="5"/>
        <v>6</v>
      </c>
      <c r="Y6">
        <f t="shared" si="6"/>
        <v>3.5</v>
      </c>
      <c r="Z6">
        <v>0.95209999999999995</v>
      </c>
      <c r="AA6">
        <f t="shared" si="7"/>
        <v>3</v>
      </c>
      <c r="AB6">
        <v>0.99319999999999997</v>
      </c>
      <c r="AC6">
        <f t="shared" si="8"/>
        <v>0.97265000000000001</v>
      </c>
      <c r="AD6">
        <f t="shared" si="9"/>
        <v>1</v>
      </c>
      <c r="AE6">
        <v>0.93740000000000001</v>
      </c>
      <c r="AF6">
        <f t="shared" si="10"/>
        <v>8</v>
      </c>
      <c r="AG6">
        <v>0.98719999999999997</v>
      </c>
      <c r="AH6">
        <f t="shared" si="11"/>
        <v>1</v>
      </c>
      <c r="AI6">
        <f t="shared" si="12"/>
        <v>9.75</v>
      </c>
      <c r="AJ6">
        <f>IF(C6=1,(AI6/Z6),REF)</f>
        <v>10.240520953681337</v>
      </c>
      <c r="AK6">
        <f t="shared" si="13"/>
        <v>5</v>
      </c>
      <c r="AL6">
        <f>IF(B6=1,(AI6/AC6),REF)</f>
        <v>10.024160797820388</v>
      </c>
      <c r="AM6">
        <f t="shared" si="14"/>
        <v>5</v>
      </c>
      <c r="AN6">
        <f t="shared" si="15"/>
        <v>1</v>
      </c>
      <c r="AO6" s="422" t="str">
        <f t="shared" si="16"/>
        <v>Houston</v>
      </c>
      <c r="AP6">
        <f t="shared" si="17"/>
        <v>0.88203765962082248</v>
      </c>
      <c r="AQ6">
        <f t="shared" si="18"/>
        <v>0.88549966046118733</v>
      </c>
      <c r="AR6">
        <f t="shared" si="19"/>
        <v>0.95177751051036674</v>
      </c>
      <c r="AS6" s="422" t="str">
        <f t="shared" si="20"/>
        <v>Houston</v>
      </c>
      <c r="AT6">
        <f t="shared" si="21"/>
        <v>0.95177751051036674</v>
      </c>
      <c r="AU6">
        <f t="shared" si="22"/>
        <v>5</v>
      </c>
      <c r="AV6">
        <f t="shared" si="23"/>
        <v>2</v>
      </c>
      <c r="AW6" t="str">
        <f t="shared" si="24"/>
        <v>Houston</v>
      </c>
      <c r="AX6" t="str">
        <f t="shared" si="25"/>
        <v>y</v>
      </c>
      <c r="AY6">
        <v>5</v>
      </c>
      <c r="AZ6">
        <f t="shared" si="26"/>
        <v>-3</v>
      </c>
      <c r="BA6" s="3">
        <v>2</v>
      </c>
    </row>
    <row r="7" spans="1:59">
      <c r="A7">
        <v>1</v>
      </c>
      <c r="B7">
        <v>1</v>
      </c>
      <c r="C7">
        <v>1</v>
      </c>
      <c r="D7" s="422" t="s">
        <v>250</v>
      </c>
      <c r="E7">
        <v>71.4602</v>
      </c>
      <c r="F7">
        <v>41</v>
      </c>
      <c r="G7">
        <v>70.421499999999995</v>
      </c>
      <c r="H7">
        <v>43</v>
      </c>
      <c r="I7">
        <v>113.459</v>
      </c>
      <c r="J7">
        <v>31</v>
      </c>
      <c r="K7">
        <v>117.813</v>
      </c>
      <c r="L7">
        <v>24</v>
      </c>
      <c r="M7">
        <v>97.832300000000004</v>
      </c>
      <c r="N7">
        <v>28</v>
      </c>
      <c r="O7">
        <v>93.160200000000003</v>
      </c>
      <c r="P7">
        <v>6</v>
      </c>
      <c r="Q7">
        <v>24.6523</v>
      </c>
      <c r="R7">
        <v>9</v>
      </c>
      <c r="S7">
        <f t="shared" si="0"/>
        <v>0.34498644000436607</v>
      </c>
      <c r="T7">
        <f t="shared" si="1"/>
        <v>9</v>
      </c>
      <c r="U7">
        <f t="shared" si="2"/>
        <v>991860.64214533381</v>
      </c>
      <c r="V7">
        <f t="shared" si="3"/>
        <v>15</v>
      </c>
      <c r="W7">
        <f t="shared" si="4"/>
        <v>19.801789167496668</v>
      </c>
      <c r="X7">
        <f t="shared" si="5"/>
        <v>5</v>
      </c>
      <c r="Y7">
        <f t="shared" si="6"/>
        <v>7</v>
      </c>
      <c r="Z7">
        <v>0.92190000000000005</v>
      </c>
      <c r="AA7">
        <f t="shared" si="7"/>
        <v>9</v>
      </c>
      <c r="AB7">
        <v>0.94110000000000005</v>
      </c>
      <c r="AC7">
        <f t="shared" si="8"/>
        <v>0.93149999999999999</v>
      </c>
      <c r="AD7">
        <f t="shared" si="9"/>
        <v>7</v>
      </c>
      <c r="AE7">
        <v>0.92420000000000002</v>
      </c>
      <c r="AF7">
        <f t="shared" si="10"/>
        <v>13</v>
      </c>
      <c r="AG7">
        <v>0.92320000000000002</v>
      </c>
      <c r="AH7">
        <f t="shared" si="11"/>
        <v>13</v>
      </c>
      <c r="AI7">
        <f t="shared" si="12"/>
        <v>10.666666666666666</v>
      </c>
      <c r="AJ7">
        <f>IF(C7=1,(AI7/Z7),REF)</f>
        <v>11.570307697870339</v>
      </c>
      <c r="AK7">
        <f t="shared" si="13"/>
        <v>6</v>
      </c>
      <c r="AL7">
        <f>IF(B7=1,(AI7/AC7),REF)</f>
        <v>11.451064591161209</v>
      </c>
      <c r="AM7">
        <f t="shared" si="14"/>
        <v>6</v>
      </c>
      <c r="AN7">
        <f t="shared" si="15"/>
        <v>6</v>
      </c>
      <c r="AO7" s="422" t="str">
        <f t="shared" si="16"/>
        <v>North Carolina</v>
      </c>
      <c r="AP7">
        <f t="shared" si="17"/>
        <v>0.84369619843007138</v>
      </c>
      <c r="AQ7">
        <f t="shared" si="18"/>
        <v>0.83404587182721379</v>
      </c>
      <c r="AR7">
        <f t="shared" si="19"/>
        <v>0.93213342117801867</v>
      </c>
      <c r="AS7" s="422" t="str">
        <f t="shared" si="20"/>
        <v>North Carolina</v>
      </c>
      <c r="AT7">
        <f t="shared" si="21"/>
        <v>0.93213342117801867</v>
      </c>
      <c r="AU7">
        <f t="shared" si="22"/>
        <v>6</v>
      </c>
      <c r="AV7">
        <f t="shared" si="23"/>
        <v>2</v>
      </c>
      <c r="AW7" t="str">
        <f t="shared" si="24"/>
        <v>North Carolina</v>
      </c>
      <c r="AX7" t="str">
        <f t="shared" si="25"/>
        <v>y</v>
      </c>
      <c r="AY7">
        <v>6</v>
      </c>
      <c r="AZ7">
        <f t="shared" si="26"/>
        <v>-7</v>
      </c>
      <c r="BA7" s="3">
        <v>2</v>
      </c>
    </row>
    <row r="8" spans="1:59">
      <c r="A8">
        <v>1</v>
      </c>
      <c r="B8">
        <v>1</v>
      </c>
      <c r="C8">
        <v>1</v>
      </c>
      <c r="D8" s="422" t="s">
        <v>174</v>
      </c>
      <c r="E8">
        <v>68.171300000000002</v>
      </c>
      <c r="F8">
        <v>199</v>
      </c>
      <c r="G8">
        <v>67.311400000000006</v>
      </c>
      <c r="H8">
        <v>180</v>
      </c>
      <c r="I8">
        <v>110.446</v>
      </c>
      <c r="J8">
        <v>75</v>
      </c>
      <c r="K8">
        <v>113.86799999999999</v>
      </c>
      <c r="L8">
        <v>55</v>
      </c>
      <c r="M8">
        <v>89.9131</v>
      </c>
      <c r="N8">
        <v>2</v>
      </c>
      <c r="O8">
        <v>87.136300000000006</v>
      </c>
      <c r="P8">
        <v>1</v>
      </c>
      <c r="Q8">
        <v>26.731400000000001</v>
      </c>
      <c r="R8">
        <v>5</v>
      </c>
      <c r="S8">
        <f t="shared" si="0"/>
        <v>0.3921254252155964</v>
      </c>
      <c r="T8">
        <f t="shared" si="1"/>
        <v>5</v>
      </c>
      <c r="U8">
        <f t="shared" si="2"/>
        <v>883903.71917193115</v>
      </c>
      <c r="V8">
        <f t="shared" si="3"/>
        <v>66</v>
      </c>
      <c r="W8">
        <f t="shared" si="4"/>
        <v>18.651639290516304</v>
      </c>
      <c r="X8">
        <f t="shared" si="5"/>
        <v>1</v>
      </c>
      <c r="Y8">
        <f t="shared" si="6"/>
        <v>3</v>
      </c>
      <c r="Z8">
        <v>0.93200000000000005</v>
      </c>
      <c r="AA8">
        <f t="shared" si="7"/>
        <v>6</v>
      </c>
      <c r="AB8">
        <v>0.97350000000000003</v>
      </c>
      <c r="AC8">
        <f t="shared" si="8"/>
        <v>0.95274999999999999</v>
      </c>
      <c r="AD8">
        <f t="shared" si="9"/>
        <v>5</v>
      </c>
      <c r="AE8">
        <v>0.97430000000000005</v>
      </c>
      <c r="AF8">
        <f t="shared" si="10"/>
        <v>1</v>
      </c>
      <c r="AG8">
        <v>0.93669999999999998</v>
      </c>
      <c r="AH8">
        <f t="shared" si="11"/>
        <v>10</v>
      </c>
      <c r="AI8">
        <f t="shared" si="12"/>
        <v>15</v>
      </c>
      <c r="AJ8">
        <f>IF(C8=1,(AI8/Z8),REF)</f>
        <v>16.094420600858367</v>
      </c>
      <c r="AK8">
        <f t="shared" si="13"/>
        <v>11</v>
      </c>
      <c r="AL8">
        <f>IF(B8=1,(AI8/AC8),REF)</f>
        <v>15.74389923904487</v>
      </c>
      <c r="AM8">
        <f t="shared" si="14"/>
        <v>11</v>
      </c>
      <c r="AN8">
        <f t="shared" si="15"/>
        <v>5</v>
      </c>
      <c r="AO8" s="422" t="str">
        <f t="shared" si="16"/>
        <v>Iowa St.</v>
      </c>
      <c r="AP8">
        <f t="shared" si="17"/>
        <v>0.82524926426424039</v>
      </c>
      <c r="AQ8">
        <f t="shared" si="18"/>
        <v>0.81979021576333388</v>
      </c>
      <c r="AR8">
        <f t="shared" si="19"/>
        <v>0.92482280808586659</v>
      </c>
      <c r="AS8" s="422" t="str">
        <f t="shared" si="20"/>
        <v>Iowa St.</v>
      </c>
      <c r="AT8">
        <f t="shared" si="21"/>
        <v>0.92482280808586659</v>
      </c>
      <c r="AU8">
        <f t="shared" si="22"/>
        <v>7</v>
      </c>
      <c r="AV8">
        <f t="shared" si="23"/>
        <v>2</v>
      </c>
      <c r="AW8" t="str">
        <f t="shared" si="24"/>
        <v>Iowa St.</v>
      </c>
      <c r="AX8" t="str">
        <f t="shared" si="25"/>
        <v>y</v>
      </c>
      <c r="AY8">
        <v>7</v>
      </c>
      <c r="AZ8">
        <f t="shared" si="26"/>
        <v>6</v>
      </c>
      <c r="BA8" s="3">
        <v>2</v>
      </c>
    </row>
    <row r="9" spans="1:59">
      <c r="A9">
        <v>1</v>
      </c>
      <c r="B9">
        <v>1</v>
      </c>
      <c r="C9">
        <v>1</v>
      </c>
      <c r="D9" s="432" t="s">
        <v>122</v>
      </c>
      <c r="E9">
        <v>67.730900000000005</v>
      </c>
      <c r="F9">
        <v>225</v>
      </c>
      <c r="G9">
        <v>66.651700000000005</v>
      </c>
      <c r="H9">
        <v>230</v>
      </c>
      <c r="I9">
        <v>118.229</v>
      </c>
      <c r="J9">
        <v>7</v>
      </c>
      <c r="K9">
        <v>121.843</v>
      </c>
      <c r="L9">
        <v>7</v>
      </c>
      <c r="M9">
        <v>99.486400000000003</v>
      </c>
      <c r="N9">
        <v>41</v>
      </c>
      <c r="O9">
        <v>96.958500000000001</v>
      </c>
      <c r="P9">
        <v>26</v>
      </c>
      <c r="Q9">
        <v>24.8843</v>
      </c>
      <c r="R9">
        <v>8</v>
      </c>
      <c r="S9">
        <f t="shared" si="0"/>
        <v>0.36740247065962511</v>
      </c>
      <c r="T9">
        <f t="shared" si="1"/>
        <v>7</v>
      </c>
      <c r="U9">
        <f t="shared" si="2"/>
        <v>1005513.7497817542</v>
      </c>
      <c r="V9">
        <f t="shared" si="3"/>
        <v>12</v>
      </c>
      <c r="W9">
        <f t="shared" si="4"/>
        <v>22.27155674040414</v>
      </c>
      <c r="X9">
        <f t="shared" si="5"/>
        <v>30</v>
      </c>
      <c r="Y9">
        <f t="shared" si="6"/>
        <v>18.5</v>
      </c>
      <c r="Z9">
        <v>0.92559999999999998</v>
      </c>
      <c r="AA9">
        <f t="shared" si="7"/>
        <v>8</v>
      </c>
      <c r="AB9">
        <v>0.91979999999999995</v>
      </c>
      <c r="AC9">
        <f t="shared" si="8"/>
        <v>0.92269999999999996</v>
      </c>
      <c r="AD9">
        <f t="shared" si="9"/>
        <v>11</v>
      </c>
      <c r="AE9">
        <v>0.9264</v>
      </c>
      <c r="AF9">
        <f t="shared" si="10"/>
        <v>10</v>
      </c>
      <c r="AG9">
        <v>0.91339999999999999</v>
      </c>
      <c r="AH9">
        <f t="shared" si="11"/>
        <v>18</v>
      </c>
      <c r="AI9">
        <f t="shared" si="12"/>
        <v>12.75</v>
      </c>
      <c r="AJ9">
        <f>IF(C9=1,(AI9/Z9),REF)</f>
        <v>13.77484874675886</v>
      </c>
      <c r="AK9">
        <f t="shared" si="13"/>
        <v>7</v>
      </c>
      <c r="AL9">
        <f>IF(B9=1,(AI9/AC9),REF)</f>
        <v>13.818142408149996</v>
      </c>
      <c r="AM9">
        <f t="shared" si="14"/>
        <v>9</v>
      </c>
      <c r="AN9">
        <f t="shared" si="15"/>
        <v>7</v>
      </c>
      <c r="AO9" s="423" t="str">
        <f t="shared" si="16"/>
        <v>Duke</v>
      </c>
      <c r="AP9">
        <f t="shared" si="17"/>
        <v>0.8324371050117767</v>
      </c>
      <c r="AQ9">
        <f t="shared" si="18"/>
        <v>0.80698808690679669</v>
      </c>
      <c r="AR9">
        <f t="shared" si="19"/>
        <v>0.92355899708272304</v>
      </c>
      <c r="AS9" s="423" t="str">
        <f t="shared" si="20"/>
        <v>Duke</v>
      </c>
      <c r="AT9">
        <f t="shared" si="21"/>
        <v>0.92355899708272304</v>
      </c>
      <c r="AU9">
        <f t="shared" si="22"/>
        <v>8</v>
      </c>
      <c r="AV9">
        <f t="shared" si="23"/>
        <v>2</v>
      </c>
      <c r="AW9" t="str">
        <f t="shared" si="24"/>
        <v>Duke</v>
      </c>
      <c r="AX9" t="str">
        <f t="shared" si="25"/>
        <v>y</v>
      </c>
      <c r="AY9">
        <v>8</v>
      </c>
      <c r="AZ9">
        <f t="shared" si="26"/>
        <v>-2</v>
      </c>
      <c r="BA9" s="3">
        <v>3</v>
      </c>
    </row>
    <row r="10" spans="1:59">
      <c r="A10">
        <v>1</v>
      </c>
      <c r="B10">
        <v>1</v>
      </c>
      <c r="C10">
        <v>1</v>
      </c>
      <c r="D10" t="s">
        <v>208</v>
      </c>
      <c r="E10">
        <v>69.326400000000007</v>
      </c>
      <c r="F10">
        <v>123</v>
      </c>
      <c r="G10">
        <v>68.953500000000005</v>
      </c>
      <c r="H10">
        <v>91</v>
      </c>
      <c r="I10">
        <v>112.444</v>
      </c>
      <c r="J10">
        <v>45</v>
      </c>
      <c r="K10">
        <v>118.34099999999999</v>
      </c>
      <c r="L10">
        <v>21</v>
      </c>
      <c r="M10">
        <v>100.601</v>
      </c>
      <c r="N10">
        <v>67</v>
      </c>
      <c r="O10">
        <v>95.605400000000003</v>
      </c>
      <c r="P10">
        <v>19</v>
      </c>
      <c r="Q10">
        <v>22.735800000000001</v>
      </c>
      <c r="R10">
        <v>12</v>
      </c>
      <c r="S10">
        <f t="shared" si="0"/>
        <v>0.32795010270257779</v>
      </c>
      <c r="T10">
        <f t="shared" si="1"/>
        <v>13</v>
      </c>
      <c r="U10">
        <f t="shared" si="2"/>
        <v>970887.96630951844</v>
      </c>
      <c r="V10">
        <f t="shared" si="3"/>
        <v>20</v>
      </c>
      <c r="W10">
        <f t="shared" si="4"/>
        <v>21.275179255737985</v>
      </c>
      <c r="X10">
        <f t="shared" si="5"/>
        <v>11</v>
      </c>
      <c r="Y10">
        <f t="shared" si="6"/>
        <v>12</v>
      </c>
      <c r="Z10">
        <v>0.90600000000000003</v>
      </c>
      <c r="AA10">
        <f t="shared" si="7"/>
        <v>14</v>
      </c>
      <c r="AB10">
        <v>0.95340000000000003</v>
      </c>
      <c r="AC10">
        <f t="shared" si="8"/>
        <v>0.92969999999999997</v>
      </c>
      <c r="AD10">
        <f t="shared" si="9"/>
        <v>8</v>
      </c>
      <c r="AE10">
        <v>0.9163</v>
      </c>
      <c r="AF10">
        <f t="shared" si="10"/>
        <v>15</v>
      </c>
      <c r="AG10">
        <v>0.94350000000000001</v>
      </c>
      <c r="AH10">
        <f t="shared" si="11"/>
        <v>9</v>
      </c>
      <c r="AI10">
        <f t="shared" si="12"/>
        <v>12.833333333333334</v>
      </c>
      <c r="AJ10">
        <f>IF(C10=1,(AI10/Z10),REF)</f>
        <v>14.164827078734364</v>
      </c>
      <c r="AK10">
        <f t="shared" si="13"/>
        <v>9</v>
      </c>
      <c r="AL10">
        <f>IF(B10=1,(AI10/AC10),REF)</f>
        <v>13.803735972177407</v>
      </c>
      <c r="AM10">
        <f t="shared" si="14"/>
        <v>8</v>
      </c>
      <c r="AN10">
        <f t="shared" si="15"/>
        <v>8</v>
      </c>
      <c r="AO10" s="422" t="str">
        <f t="shared" si="16"/>
        <v>Marquette</v>
      </c>
      <c r="AP10">
        <f t="shared" si="17"/>
        <v>0.81253829430287261</v>
      </c>
      <c r="AQ10">
        <f t="shared" si="18"/>
        <v>0.81321627458712431</v>
      </c>
      <c r="AR10">
        <f t="shared" si="19"/>
        <v>0.92047075555482827</v>
      </c>
      <c r="AS10" s="422" t="str">
        <f t="shared" si="20"/>
        <v>Marquette</v>
      </c>
      <c r="AT10">
        <f t="shared" si="21"/>
        <v>0.92047075555482827</v>
      </c>
      <c r="AU10">
        <f t="shared" si="22"/>
        <v>9</v>
      </c>
      <c r="AV10">
        <f t="shared" si="23"/>
        <v>3</v>
      </c>
      <c r="AW10" t="str">
        <f t="shared" si="24"/>
        <v>Marquette</v>
      </c>
      <c r="AX10" t="str">
        <f t="shared" si="25"/>
        <v>y</v>
      </c>
      <c r="AY10">
        <v>9</v>
      </c>
      <c r="AZ10">
        <f t="shared" si="26"/>
        <v>-6</v>
      </c>
      <c r="BA10" s="3">
        <v>2</v>
      </c>
    </row>
    <row r="11" spans="1:59">
      <c r="A11">
        <v>1</v>
      </c>
      <c r="B11">
        <v>1</v>
      </c>
      <c r="C11">
        <v>1</v>
      </c>
      <c r="D11" s="423" t="s">
        <v>341</v>
      </c>
      <c r="E11">
        <v>70.590999999999994</v>
      </c>
      <c r="F11">
        <v>65</v>
      </c>
      <c r="G11">
        <v>69.180800000000005</v>
      </c>
      <c r="H11">
        <v>79</v>
      </c>
      <c r="I11">
        <v>112.545</v>
      </c>
      <c r="J11">
        <v>43</v>
      </c>
      <c r="K11">
        <v>117.05800000000001</v>
      </c>
      <c r="L11">
        <v>28</v>
      </c>
      <c r="M11">
        <v>96.025300000000001</v>
      </c>
      <c r="N11">
        <v>7</v>
      </c>
      <c r="O11">
        <v>91.090400000000002</v>
      </c>
      <c r="P11">
        <v>3</v>
      </c>
      <c r="Q11">
        <v>25.967300000000002</v>
      </c>
      <c r="R11">
        <v>7</v>
      </c>
      <c r="S11">
        <f t="shared" si="0"/>
        <v>0.3678599254862519</v>
      </c>
      <c r="T11">
        <f t="shared" si="1"/>
        <v>6</v>
      </c>
      <c r="U11">
        <f t="shared" si="2"/>
        <v>967278.49752012407</v>
      </c>
      <c r="V11">
        <f t="shared" si="3"/>
        <v>21</v>
      </c>
      <c r="W11">
        <f t="shared" si="4"/>
        <v>19.337790035568496</v>
      </c>
      <c r="X11">
        <f t="shared" si="5"/>
        <v>2</v>
      </c>
      <c r="Y11">
        <f t="shared" si="6"/>
        <v>4</v>
      </c>
      <c r="Z11">
        <v>0.88629999999999998</v>
      </c>
      <c r="AA11">
        <f t="shared" si="7"/>
        <v>17</v>
      </c>
      <c r="AB11">
        <v>0.9708</v>
      </c>
      <c r="AC11">
        <f t="shared" si="8"/>
        <v>0.92854999999999999</v>
      </c>
      <c r="AD11">
        <f t="shared" si="9"/>
        <v>9</v>
      </c>
      <c r="AE11">
        <v>0.88859999999999995</v>
      </c>
      <c r="AF11">
        <f t="shared" si="10"/>
        <v>24</v>
      </c>
      <c r="AG11">
        <v>0.93569999999999998</v>
      </c>
      <c r="AH11">
        <f t="shared" si="11"/>
        <v>11</v>
      </c>
      <c r="AI11">
        <f t="shared" si="12"/>
        <v>12.5</v>
      </c>
      <c r="AJ11">
        <f>IF(C11=1,(AI11/Z11),REF)</f>
        <v>14.103576667042763</v>
      </c>
      <c r="AK11">
        <f t="shared" si="13"/>
        <v>8</v>
      </c>
      <c r="AL11">
        <f>IF(B11=1,(AI11/AC11),REF)</f>
        <v>13.461849119595067</v>
      </c>
      <c r="AM11">
        <f t="shared" si="14"/>
        <v>7</v>
      </c>
      <c r="AN11">
        <f t="shared" si="15"/>
        <v>7</v>
      </c>
      <c r="AO11" s="423" t="str">
        <f t="shared" si="16"/>
        <v>Tennessee</v>
      </c>
      <c r="AP11">
        <f t="shared" si="17"/>
        <v>0.79521505049825858</v>
      </c>
      <c r="AQ11">
        <f t="shared" si="18"/>
        <v>0.81476059271054579</v>
      </c>
      <c r="AR11">
        <f t="shared" si="19"/>
        <v>0.91688680762619679</v>
      </c>
      <c r="AS11" s="423" t="str">
        <f t="shared" si="20"/>
        <v>Tennessee</v>
      </c>
      <c r="AT11">
        <f t="shared" si="21"/>
        <v>0.91688680762619679</v>
      </c>
      <c r="AU11">
        <f t="shared" si="22"/>
        <v>10</v>
      </c>
      <c r="AV11">
        <f t="shared" si="23"/>
        <v>3</v>
      </c>
      <c r="AW11" t="str">
        <f t="shared" si="24"/>
        <v>Tennessee</v>
      </c>
      <c r="AX11" t="str">
        <f t="shared" si="25"/>
        <v>y</v>
      </c>
      <c r="AY11">
        <v>10</v>
      </c>
      <c r="AZ11">
        <f t="shared" si="26"/>
        <v>-14</v>
      </c>
      <c r="BA11" s="3">
        <v>3</v>
      </c>
    </row>
    <row r="12" spans="1:59">
      <c r="A12">
        <v>1</v>
      </c>
      <c r="B12">
        <v>1</v>
      </c>
      <c r="C12">
        <v>1</v>
      </c>
      <c r="D12" t="s">
        <v>166</v>
      </c>
      <c r="E12">
        <v>70.624499999999998</v>
      </c>
      <c r="F12">
        <v>63</v>
      </c>
      <c r="G12">
        <v>69.834400000000002</v>
      </c>
      <c r="H12">
        <v>57</v>
      </c>
      <c r="I12">
        <v>118.321</v>
      </c>
      <c r="J12">
        <v>6</v>
      </c>
      <c r="K12">
        <v>124.81100000000001</v>
      </c>
      <c r="L12">
        <v>4</v>
      </c>
      <c r="M12">
        <v>103.33199999999999</v>
      </c>
      <c r="N12">
        <v>128</v>
      </c>
      <c r="O12">
        <v>101.038</v>
      </c>
      <c r="P12">
        <v>81</v>
      </c>
      <c r="Q12">
        <v>23.773499999999999</v>
      </c>
      <c r="R12">
        <v>10</v>
      </c>
      <c r="S12">
        <f t="shared" si="0"/>
        <v>0.33661123264589499</v>
      </c>
      <c r="T12">
        <f t="shared" si="1"/>
        <v>11</v>
      </c>
      <c r="U12">
        <f t="shared" si="2"/>
        <v>1100173.3276527645</v>
      </c>
      <c r="V12">
        <f t="shared" si="3"/>
        <v>3</v>
      </c>
      <c r="W12">
        <f t="shared" si="4"/>
        <v>22.814985620936106</v>
      </c>
      <c r="X12">
        <f t="shared" si="5"/>
        <v>51</v>
      </c>
      <c r="Y12">
        <f t="shared" si="6"/>
        <v>31</v>
      </c>
      <c r="Z12">
        <v>0.93300000000000005</v>
      </c>
      <c r="AA12">
        <f t="shared" si="7"/>
        <v>5</v>
      </c>
      <c r="AB12">
        <v>0.90790000000000004</v>
      </c>
      <c r="AC12">
        <f t="shared" si="8"/>
        <v>0.92044999999999999</v>
      </c>
      <c r="AD12">
        <f t="shared" si="9"/>
        <v>12</v>
      </c>
      <c r="AE12">
        <v>0.92490000000000006</v>
      </c>
      <c r="AF12">
        <f t="shared" si="10"/>
        <v>12</v>
      </c>
      <c r="AG12">
        <v>0.89170000000000005</v>
      </c>
      <c r="AH12">
        <f t="shared" si="11"/>
        <v>26</v>
      </c>
      <c r="AI12">
        <f t="shared" si="12"/>
        <v>15.833333333333334</v>
      </c>
      <c r="AJ12">
        <f>IF(C12=1,(AI12/Z12),REF)</f>
        <v>16.970346552340121</v>
      </c>
      <c r="AK12">
        <f t="shared" si="13"/>
        <v>12</v>
      </c>
      <c r="AL12">
        <f>IF(B12=1,(AI12/AC12),REF)</f>
        <v>17.201731037354918</v>
      </c>
      <c r="AM12">
        <f t="shared" si="14"/>
        <v>12</v>
      </c>
      <c r="AN12">
        <f t="shared" si="15"/>
        <v>12</v>
      </c>
      <c r="AO12" s="423" t="str">
        <f t="shared" si="16"/>
        <v>Illinois</v>
      </c>
      <c r="AP12">
        <f t="shared" si="17"/>
        <v>0.82176821783137544</v>
      </c>
      <c r="AQ12">
        <f t="shared" si="18"/>
        <v>0.78327901946600098</v>
      </c>
      <c r="AR12">
        <f t="shared" si="19"/>
        <v>0.91576307708941573</v>
      </c>
      <c r="AS12" s="423" t="str">
        <f t="shared" si="20"/>
        <v>Illinois</v>
      </c>
      <c r="AT12">
        <f t="shared" si="21"/>
        <v>0.91576307708941573</v>
      </c>
      <c r="AU12">
        <f t="shared" si="22"/>
        <v>11</v>
      </c>
      <c r="AV12">
        <f t="shared" si="23"/>
        <v>3</v>
      </c>
      <c r="AW12" t="str">
        <f t="shared" si="24"/>
        <v>Illinois</v>
      </c>
      <c r="AX12" t="str">
        <f t="shared" si="25"/>
        <v>y</v>
      </c>
      <c r="AY12">
        <v>11</v>
      </c>
      <c r="AZ12">
        <f t="shared" si="26"/>
        <v>-1</v>
      </c>
      <c r="BA12" s="3">
        <v>3</v>
      </c>
    </row>
    <row r="13" spans="1:59">
      <c r="A13">
        <v>1</v>
      </c>
      <c r="B13">
        <v>1</v>
      </c>
      <c r="C13">
        <v>1</v>
      </c>
      <c r="D13" s="422" t="s">
        <v>111</v>
      </c>
      <c r="E13">
        <v>67.975399999999993</v>
      </c>
      <c r="F13">
        <v>213</v>
      </c>
      <c r="G13">
        <v>67.003500000000003</v>
      </c>
      <c r="H13">
        <v>207</v>
      </c>
      <c r="I13">
        <v>116.36499999999999</v>
      </c>
      <c r="J13">
        <v>18</v>
      </c>
      <c r="K13">
        <v>120.099</v>
      </c>
      <c r="L13">
        <v>12</v>
      </c>
      <c r="M13">
        <v>100.617</v>
      </c>
      <c r="N13">
        <v>68</v>
      </c>
      <c r="O13">
        <v>96.700500000000005</v>
      </c>
      <c r="P13">
        <v>24</v>
      </c>
      <c r="Q13">
        <v>23.398399999999999</v>
      </c>
      <c r="R13">
        <v>11</v>
      </c>
      <c r="S13">
        <f t="shared" si="0"/>
        <v>0.3442201149239284</v>
      </c>
      <c r="T13">
        <f t="shared" si="1"/>
        <v>10</v>
      </c>
      <c r="U13">
        <f t="shared" si="2"/>
        <v>980461.52173089539</v>
      </c>
      <c r="V13">
        <f t="shared" si="3"/>
        <v>16</v>
      </c>
      <c r="W13">
        <f t="shared" si="4"/>
        <v>22.097043955443908</v>
      </c>
      <c r="X13">
        <f t="shared" si="5"/>
        <v>28</v>
      </c>
      <c r="Y13">
        <f t="shared" si="6"/>
        <v>19</v>
      </c>
      <c r="Z13">
        <v>0.90690000000000004</v>
      </c>
      <c r="AA13">
        <f t="shared" si="7"/>
        <v>13</v>
      </c>
      <c r="AB13">
        <v>0.94369999999999998</v>
      </c>
      <c r="AC13">
        <f t="shared" si="8"/>
        <v>0.92530000000000001</v>
      </c>
      <c r="AD13">
        <f t="shared" si="9"/>
        <v>10</v>
      </c>
      <c r="AE13">
        <v>0.90459999999999996</v>
      </c>
      <c r="AF13">
        <f t="shared" si="10"/>
        <v>18</v>
      </c>
      <c r="AG13">
        <v>0.92600000000000005</v>
      </c>
      <c r="AH13">
        <f t="shared" si="11"/>
        <v>12</v>
      </c>
      <c r="AI13">
        <f t="shared" si="12"/>
        <v>14.166666666666666</v>
      </c>
      <c r="AJ13">
        <f>IF(C13=1,(AI13/Z13),REF)</f>
        <v>15.620979894879993</v>
      </c>
      <c r="AK13">
        <f t="shared" si="13"/>
        <v>10</v>
      </c>
      <c r="AL13">
        <f>IF(B13=1,(AI13/AC13),REF)</f>
        <v>15.310349796462408</v>
      </c>
      <c r="AM13">
        <f t="shared" si="14"/>
        <v>10</v>
      </c>
      <c r="AN13">
        <f t="shared" si="15"/>
        <v>10</v>
      </c>
      <c r="AO13" s="422" t="str">
        <f t="shared" si="16"/>
        <v>Creighton</v>
      </c>
      <c r="AP13">
        <f t="shared" si="17"/>
        <v>0.80542543937433675</v>
      </c>
      <c r="AQ13">
        <f t="shared" si="18"/>
        <v>0.79895484358942848</v>
      </c>
      <c r="AR13">
        <f t="shared" si="19"/>
        <v>0.91561084523111547</v>
      </c>
      <c r="AS13" s="422" t="str">
        <f t="shared" si="20"/>
        <v>Creighton</v>
      </c>
      <c r="AT13">
        <f t="shared" si="21"/>
        <v>0.91561084523111547</v>
      </c>
      <c r="AU13">
        <f t="shared" si="22"/>
        <v>12</v>
      </c>
      <c r="AV13">
        <f t="shared" si="23"/>
        <v>3</v>
      </c>
      <c r="AW13" t="str">
        <f t="shared" si="24"/>
        <v>Creighton</v>
      </c>
      <c r="AX13" t="str">
        <f t="shared" si="25"/>
        <v>y</v>
      </c>
      <c r="AY13">
        <v>12</v>
      </c>
      <c r="AZ13">
        <f t="shared" si="26"/>
        <v>-6</v>
      </c>
      <c r="BA13" s="3">
        <v>2</v>
      </c>
    </row>
    <row r="14" spans="1:59">
      <c r="A14">
        <v>1</v>
      </c>
      <c r="B14">
        <v>1</v>
      </c>
      <c r="C14">
        <v>1</v>
      </c>
      <c r="D14" t="s">
        <v>151</v>
      </c>
      <c r="E14">
        <v>69.794799999999995</v>
      </c>
      <c r="F14">
        <v>98</v>
      </c>
      <c r="G14">
        <v>69.066400000000002</v>
      </c>
      <c r="H14">
        <v>83</v>
      </c>
      <c r="I14">
        <v>119.756</v>
      </c>
      <c r="J14">
        <v>3</v>
      </c>
      <c r="K14">
        <v>121.006</v>
      </c>
      <c r="L14">
        <v>9</v>
      </c>
      <c r="M14">
        <v>99.629499999999993</v>
      </c>
      <c r="N14">
        <v>46</v>
      </c>
      <c r="O14">
        <v>99.422700000000006</v>
      </c>
      <c r="P14">
        <v>46</v>
      </c>
      <c r="Q14">
        <v>21.5838</v>
      </c>
      <c r="R14">
        <v>15</v>
      </c>
      <c r="S14">
        <f t="shared" si="0"/>
        <v>0.30923937026827208</v>
      </c>
      <c r="T14">
        <f t="shared" si="1"/>
        <v>16</v>
      </c>
      <c r="U14">
        <f t="shared" si="2"/>
        <v>1021967.0113622128</v>
      </c>
      <c r="V14">
        <f t="shared" si="3"/>
        <v>10</v>
      </c>
      <c r="W14">
        <f t="shared" si="4"/>
        <v>22.498513133524209</v>
      </c>
      <c r="X14">
        <f t="shared" si="5"/>
        <v>39</v>
      </c>
      <c r="Y14">
        <f t="shared" si="6"/>
        <v>27.5</v>
      </c>
      <c r="Z14">
        <v>0.92049999999999998</v>
      </c>
      <c r="AA14">
        <f t="shared" si="7"/>
        <v>10</v>
      </c>
      <c r="AB14">
        <v>0.89570000000000005</v>
      </c>
      <c r="AC14">
        <f t="shared" si="8"/>
        <v>0.90810000000000002</v>
      </c>
      <c r="AD14">
        <f t="shared" si="9"/>
        <v>15</v>
      </c>
      <c r="AE14">
        <v>0.94489999999999996</v>
      </c>
      <c r="AF14">
        <f t="shared" si="10"/>
        <v>6</v>
      </c>
      <c r="AG14">
        <v>0.9073</v>
      </c>
      <c r="AH14">
        <f t="shared" si="11"/>
        <v>20</v>
      </c>
      <c r="AI14">
        <f t="shared" si="12"/>
        <v>15.75</v>
      </c>
      <c r="AJ14">
        <f>IF(C14=1,(AI14/Z14),REF)</f>
        <v>17.110266159695819</v>
      </c>
      <c r="AK14">
        <f t="shared" si="13"/>
        <v>13</v>
      </c>
      <c r="AL14">
        <f>IF(B14=1,(AI14/AC14),REF)</f>
        <v>17.34390485629336</v>
      </c>
      <c r="AM14">
        <f t="shared" si="14"/>
        <v>13</v>
      </c>
      <c r="AN14">
        <f t="shared" si="15"/>
        <v>13</v>
      </c>
      <c r="AO14" s="422" t="str">
        <f t="shared" si="16"/>
        <v>Gonzaga</v>
      </c>
      <c r="AP14">
        <f t="shared" si="17"/>
        <v>0.81009300930060846</v>
      </c>
      <c r="AQ14">
        <f t="shared" si="18"/>
        <v>0.77197480472876046</v>
      </c>
      <c r="AR14">
        <f t="shared" si="19"/>
        <v>0.9104959950521726</v>
      </c>
      <c r="AS14" s="422" t="str">
        <f t="shared" si="20"/>
        <v>Gonzaga</v>
      </c>
      <c r="AT14">
        <f t="shared" si="21"/>
        <v>0.9104959950521726</v>
      </c>
      <c r="AU14">
        <f t="shared" si="22"/>
        <v>13</v>
      </c>
      <c r="AV14">
        <f t="shared" si="23"/>
        <v>4</v>
      </c>
      <c r="AW14" t="str">
        <f t="shared" si="24"/>
        <v>Gonzaga</v>
      </c>
      <c r="AX14" t="str">
        <f t="shared" si="25"/>
        <v>y</v>
      </c>
      <c r="AY14">
        <v>13</v>
      </c>
      <c r="AZ14">
        <f t="shared" si="26"/>
        <v>7</v>
      </c>
      <c r="BA14" s="3">
        <v>2</v>
      </c>
    </row>
    <row r="15" spans="1:59">
      <c r="A15">
        <v>1</v>
      </c>
      <c r="B15">
        <v>1</v>
      </c>
      <c r="C15">
        <v>1</v>
      </c>
      <c r="D15" t="s">
        <v>184</v>
      </c>
      <c r="E15">
        <v>74.0625</v>
      </c>
      <c r="F15">
        <v>8</v>
      </c>
      <c r="G15">
        <v>72.617400000000004</v>
      </c>
      <c r="H15">
        <v>10</v>
      </c>
      <c r="I15">
        <v>119.233</v>
      </c>
      <c r="J15">
        <v>5</v>
      </c>
      <c r="K15">
        <v>122.733</v>
      </c>
      <c r="L15">
        <v>5</v>
      </c>
      <c r="M15">
        <v>106.07599999999999</v>
      </c>
      <c r="N15">
        <v>212</v>
      </c>
      <c r="O15">
        <v>102.702</v>
      </c>
      <c r="P15">
        <v>106</v>
      </c>
      <c r="Q15">
        <v>20.030899999999999</v>
      </c>
      <c r="R15">
        <v>18</v>
      </c>
      <c r="S15">
        <f t="shared" si="0"/>
        <v>0.27046075949367099</v>
      </c>
      <c r="T15">
        <f t="shared" si="1"/>
        <v>23</v>
      </c>
      <c r="U15">
        <f t="shared" si="2"/>
        <v>1115632.2692165626</v>
      </c>
      <c r="V15">
        <f t="shared" si="3"/>
        <v>2</v>
      </c>
      <c r="W15">
        <f t="shared" si="4"/>
        <v>22.332013102835127</v>
      </c>
      <c r="X15">
        <f t="shared" si="5"/>
        <v>32</v>
      </c>
      <c r="Y15">
        <f t="shared" si="6"/>
        <v>27.5</v>
      </c>
      <c r="Z15">
        <v>0.90790000000000004</v>
      </c>
      <c r="AA15">
        <f t="shared" si="7"/>
        <v>12</v>
      </c>
      <c r="AB15">
        <v>0.87490000000000001</v>
      </c>
      <c r="AC15">
        <f t="shared" si="8"/>
        <v>0.89139999999999997</v>
      </c>
      <c r="AD15">
        <f t="shared" si="9"/>
        <v>22</v>
      </c>
      <c r="AE15">
        <v>0.94089999999999996</v>
      </c>
      <c r="AF15">
        <f t="shared" si="10"/>
        <v>7</v>
      </c>
      <c r="AG15">
        <v>0.87339999999999995</v>
      </c>
      <c r="AH15">
        <f t="shared" si="11"/>
        <v>33</v>
      </c>
      <c r="AI15">
        <f t="shared" si="12"/>
        <v>19.083333333333332</v>
      </c>
      <c r="AJ15">
        <f>IF(C15=1,(AI15/Z15),REF)</f>
        <v>21.019201821052242</v>
      </c>
      <c r="AK15">
        <f t="shared" si="13"/>
        <v>14</v>
      </c>
      <c r="AL15">
        <f>IF(B15=1,(AI15/AC15),REF)</f>
        <v>21.408271632637799</v>
      </c>
      <c r="AM15">
        <f t="shared" si="14"/>
        <v>14</v>
      </c>
      <c r="AN15">
        <f t="shared" si="15"/>
        <v>14</v>
      </c>
      <c r="AO15" s="421" t="str">
        <f t="shared" si="16"/>
        <v>Kentucky</v>
      </c>
      <c r="AP15">
        <f t="shared" si="17"/>
        <v>0.78273213157956134</v>
      </c>
      <c r="AQ15">
        <f t="shared" si="18"/>
        <v>0.73809580988197621</v>
      </c>
      <c r="AR15">
        <f t="shared" si="19"/>
        <v>0.89623115098688666</v>
      </c>
      <c r="AS15" s="421" t="str">
        <f t="shared" si="20"/>
        <v>Kentucky</v>
      </c>
      <c r="AT15">
        <f t="shared" si="21"/>
        <v>0.89623115098688666</v>
      </c>
      <c r="AU15">
        <f t="shared" si="22"/>
        <v>14</v>
      </c>
      <c r="AV15">
        <f t="shared" si="23"/>
        <v>4</v>
      </c>
      <c r="AW15" s="421" t="str">
        <f t="shared" si="24"/>
        <v>Kentucky</v>
      </c>
      <c r="AX15" t="str">
        <f t="shared" si="25"/>
        <v>y</v>
      </c>
      <c r="AY15">
        <v>14</v>
      </c>
      <c r="AZ15">
        <f t="shared" si="26"/>
        <v>7</v>
      </c>
    </row>
    <row r="16" spans="1:59">
      <c r="A16">
        <v>1</v>
      </c>
      <c r="B16">
        <v>1</v>
      </c>
      <c r="C16">
        <v>1</v>
      </c>
      <c r="D16" s="424" t="s">
        <v>52</v>
      </c>
      <c r="E16" s="424">
        <v>74.162499999999994</v>
      </c>
      <c r="F16" s="424">
        <v>7</v>
      </c>
      <c r="G16" s="424">
        <v>72.635900000000007</v>
      </c>
      <c r="H16" s="424">
        <v>9</v>
      </c>
      <c r="I16" s="424">
        <v>121.712</v>
      </c>
      <c r="J16" s="424">
        <v>2</v>
      </c>
      <c r="K16" s="424">
        <v>125.547</v>
      </c>
      <c r="L16" s="424">
        <v>2</v>
      </c>
      <c r="M16" s="424">
        <v>108.03100000000001</v>
      </c>
      <c r="N16" s="424">
        <v>254</v>
      </c>
      <c r="O16" s="424">
        <v>103.04900000000001</v>
      </c>
      <c r="P16" s="424">
        <v>112</v>
      </c>
      <c r="Q16" s="424">
        <v>22.4971</v>
      </c>
      <c r="R16" s="424">
        <v>13</v>
      </c>
      <c r="S16">
        <f t="shared" si="0"/>
        <v>0.30336086296982967</v>
      </c>
      <c r="T16">
        <f t="shared" si="1"/>
        <v>17</v>
      </c>
      <c r="U16">
        <f t="shared" si="2"/>
        <v>1168952.9744624624</v>
      </c>
      <c r="V16">
        <f t="shared" si="3"/>
        <v>1</v>
      </c>
      <c r="W16">
        <f t="shared" si="4"/>
        <v>22.422585533586776</v>
      </c>
      <c r="X16">
        <f t="shared" si="5"/>
        <v>34</v>
      </c>
      <c r="Y16">
        <f t="shared" si="6"/>
        <v>25.5</v>
      </c>
      <c r="Z16" s="424">
        <v>0.86519999999999997</v>
      </c>
      <c r="AA16">
        <f t="shared" si="7"/>
        <v>24</v>
      </c>
      <c r="AB16" s="424">
        <v>0.95760000000000001</v>
      </c>
      <c r="AC16" s="424">
        <f t="shared" si="8"/>
        <v>0.91139999999999999</v>
      </c>
      <c r="AD16">
        <f t="shared" si="9"/>
        <v>14</v>
      </c>
      <c r="AE16" s="424">
        <v>0.79159999999999997</v>
      </c>
      <c r="AF16">
        <f t="shared" si="10"/>
        <v>64</v>
      </c>
      <c r="AG16" s="424">
        <v>0.95699999999999996</v>
      </c>
      <c r="AH16">
        <f t="shared" si="11"/>
        <v>6</v>
      </c>
      <c r="AI16">
        <f t="shared" si="12"/>
        <v>21.25</v>
      </c>
      <c r="AJ16" s="424">
        <f>IF(C16=1,(AI16/Z16),REF)</f>
        <v>24.560795191863154</v>
      </c>
      <c r="AK16">
        <f t="shared" si="13"/>
        <v>15</v>
      </c>
      <c r="AL16" s="424">
        <f>IF(B16=1,(AI16/AC16),REF)</f>
        <v>23.315777924072854</v>
      </c>
      <c r="AM16">
        <f t="shared" si="14"/>
        <v>15</v>
      </c>
      <c r="AN16" s="424">
        <f t="shared" si="15"/>
        <v>14</v>
      </c>
      <c r="AO16" s="424" t="str">
        <f t="shared" si="16"/>
        <v>Alabama</v>
      </c>
      <c r="AP16" s="424">
        <f t="shared" si="17"/>
        <v>0.7343938588272354</v>
      </c>
      <c r="AQ16" s="424">
        <f t="shared" si="18"/>
        <v>0.74664746756581468</v>
      </c>
      <c r="AR16" s="424">
        <f t="shared" si="19"/>
        <v>0.88677792314780246</v>
      </c>
      <c r="AS16" s="424" t="str">
        <f t="shared" si="20"/>
        <v>Alabama</v>
      </c>
      <c r="AT16" s="424">
        <f t="shared" si="21"/>
        <v>0.88677792314780246</v>
      </c>
      <c r="AU16" s="424">
        <f t="shared" si="22"/>
        <v>15</v>
      </c>
      <c r="AV16" s="424">
        <f t="shared" si="23"/>
        <v>4</v>
      </c>
      <c r="AW16" s="424" t="str">
        <f t="shared" si="24"/>
        <v>Alabama</v>
      </c>
      <c r="AX16" t="str">
        <f t="shared" si="25"/>
        <v>y</v>
      </c>
      <c r="AY16">
        <v>15</v>
      </c>
      <c r="AZ16">
        <f t="shared" si="26"/>
        <v>-49</v>
      </c>
      <c r="BA16" s="3">
        <v>4</v>
      </c>
    </row>
    <row r="17" spans="1:53">
      <c r="A17">
        <v>1</v>
      </c>
      <c r="B17">
        <v>1</v>
      </c>
      <c r="C17">
        <v>1</v>
      </c>
      <c r="D17" t="s">
        <v>242</v>
      </c>
      <c r="E17">
        <v>72.426500000000004</v>
      </c>
      <c r="F17">
        <v>22</v>
      </c>
      <c r="G17">
        <v>72.654600000000002</v>
      </c>
      <c r="H17">
        <v>8</v>
      </c>
      <c r="I17">
        <v>112.623</v>
      </c>
      <c r="J17">
        <v>41</v>
      </c>
      <c r="K17">
        <v>115.429</v>
      </c>
      <c r="L17">
        <v>41</v>
      </c>
      <c r="M17">
        <v>98.169399999999996</v>
      </c>
      <c r="N17">
        <v>29</v>
      </c>
      <c r="O17">
        <v>96.484200000000001</v>
      </c>
      <c r="P17">
        <v>23</v>
      </c>
      <c r="Q17">
        <v>18.944500000000001</v>
      </c>
      <c r="R17">
        <v>23</v>
      </c>
      <c r="S17">
        <f t="shared" si="0"/>
        <v>0.26157276687400327</v>
      </c>
      <c r="T17">
        <f t="shared" si="1"/>
        <v>30</v>
      </c>
      <c r="U17">
        <f t="shared" si="2"/>
        <v>965000.11470048665</v>
      </c>
      <c r="V17">
        <f t="shared" si="3"/>
        <v>22</v>
      </c>
      <c r="W17">
        <f t="shared" si="4"/>
        <v>20.66485783575418</v>
      </c>
      <c r="X17">
        <f t="shared" si="5"/>
        <v>8</v>
      </c>
      <c r="Y17">
        <f t="shared" si="6"/>
        <v>19</v>
      </c>
      <c r="Z17">
        <v>0.88560000000000005</v>
      </c>
      <c r="AA17">
        <f t="shared" si="7"/>
        <v>18</v>
      </c>
      <c r="AB17">
        <v>0.89749999999999996</v>
      </c>
      <c r="AC17">
        <f t="shared" si="8"/>
        <v>0.89155000000000006</v>
      </c>
      <c r="AD17">
        <f t="shared" si="9"/>
        <v>21</v>
      </c>
      <c r="AE17">
        <v>0.92630000000000001</v>
      </c>
      <c r="AF17">
        <f t="shared" si="10"/>
        <v>11</v>
      </c>
      <c r="AG17">
        <v>0.88280000000000003</v>
      </c>
      <c r="AH17">
        <f t="shared" si="11"/>
        <v>30</v>
      </c>
      <c r="AI17">
        <f t="shared" si="12"/>
        <v>22.166666666666668</v>
      </c>
      <c r="AJ17">
        <f>IF(C17=1,(AI17/Z17),REF)</f>
        <v>25.030111412225232</v>
      </c>
      <c r="AK17">
        <f t="shared" si="13"/>
        <v>16</v>
      </c>
      <c r="AL17">
        <f>IF(B17=1,(AI17/AC17),REF)</f>
        <v>24.863066195576991</v>
      </c>
      <c r="AM17">
        <f t="shared" si="14"/>
        <v>16</v>
      </c>
      <c r="AN17">
        <f t="shared" si="15"/>
        <v>16</v>
      </c>
      <c r="AO17" t="str">
        <f t="shared" si="16"/>
        <v>New Mexico</v>
      </c>
      <c r="AP17">
        <f t="shared" si="17"/>
        <v>0.75028816804314058</v>
      </c>
      <c r="AQ17">
        <f t="shared" si="18"/>
        <v>0.72454302424232309</v>
      </c>
      <c r="AR17">
        <f t="shared" si="19"/>
        <v>0.88528871344849425</v>
      </c>
      <c r="AS17" t="str">
        <f t="shared" si="20"/>
        <v>New Mexico</v>
      </c>
      <c r="AT17">
        <f t="shared" si="21"/>
        <v>0.88528871344849425</v>
      </c>
      <c r="AU17">
        <f t="shared" si="22"/>
        <v>16</v>
      </c>
      <c r="AV17">
        <f t="shared" si="23"/>
        <v>4</v>
      </c>
      <c r="AW17" t="str">
        <f t="shared" si="24"/>
        <v>New Mexico</v>
      </c>
      <c r="AX17" t="str">
        <f t="shared" si="25"/>
        <v/>
      </c>
      <c r="AY17">
        <v>25</v>
      </c>
      <c r="AZ17">
        <f t="shared" si="26"/>
        <v>14</v>
      </c>
    </row>
    <row r="18" spans="1:53">
      <c r="A18">
        <v>1</v>
      </c>
      <c r="B18">
        <v>1</v>
      </c>
      <c r="C18">
        <v>1</v>
      </c>
      <c r="D18" t="s">
        <v>68</v>
      </c>
      <c r="E18">
        <v>66.842799999999997</v>
      </c>
      <c r="F18">
        <v>271</v>
      </c>
      <c r="G18">
        <v>65.584299999999999</v>
      </c>
      <c r="H18">
        <v>281</v>
      </c>
      <c r="I18">
        <v>117.262</v>
      </c>
      <c r="J18">
        <v>15</v>
      </c>
      <c r="K18">
        <v>122.48099999999999</v>
      </c>
      <c r="L18">
        <v>6</v>
      </c>
      <c r="M18">
        <v>104.166</v>
      </c>
      <c r="N18">
        <v>158</v>
      </c>
      <c r="O18">
        <v>100.173</v>
      </c>
      <c r="P18">
        <v>62</v>
      </c>
      <c r="Q18">
        <v>22.308199999999999</v>
      </c>
      <c r="R18">
        <v>14</v>
      </c>
      <c r="S18">
        <f t="shared" si="0"/>
        <v>0.33373826350781227</v>
      </c>
      <c r="T18">
        <f t="shared" si="1"/>
        <v>12</v>
      </c>
      <c r="U18">
        <f t="shared" si="2"/>
        <v>1002748.6383962507</v>
      </c>
      <c r="V18">
        <f t="shared" si="3"/>
        <v>13</v>
      </c>
      <c r="W18">
        <f t="shared" si="4"/>
        <v>23.776419496757363</v>
      </c>
      <c r="X18">
        <f t="shared" si="5"/>
        <v>95</v>
      </c>
      <c r="Y18">
        <f t="shared" si="6"/>
        <v>53.5</v>
      </c>
      <c r="Z18">
        <v>0.86660000000000004</v>
      </c>
      <c r="AA18">
        <f t="shared" si="7"/>
        <v>23</v>
      </c>
      <c r="AB18">
        <v>0.94279999999999997</v>
      </c>
      <c r="AC18">
        <f t="shared" si="8"/>
        <v>0.90470000000000006</v>
      </c>
      <c r="AD18">
        <f t="shared" si="9"/>
        <v>17</v>
      </c>
      <c r="AE18">
        <v>0.87609999999999999</v>
      </c>
      <c r="AF18">
        <f t="shared" si="10"/>
        <v>30</v>
      </c>
      <c r="AG18">
        <v>0.92210000000000003</v>
      </c>
      <c r="AH18">
        <f t="shared" si="11"/>
        <v>14</v>
      </c>
      <c r="AI18">
        <f t="shared" si="12"/>
        <v>23.25</v>
      </c>
      <c r="AJ18">
        <f>IF(C18=1,(AI18/Z18),REF)</f>
        <v>26.828986845141934</v>
      </c>
      <c r="AK18">
        <f t="shared" si="13"/>
        <v>17</v>
      </c>
      <c r="AL18">
        <f>IF(B18=1,(AI18/AC18),REF)</f>
        <v>25.699126782358793</v>
      </c>
      <c r="AM18">
        <f t="shared" si="14"/>
        <v>18</v>
      </c>
      <c r="AN18">
        <f t="shared" si="15"/>
        <v>17</v>
      </c>
      <c r="AO18" t="str">
        <f t="shared" si="16"/>
        <v>Baylor</v>
      </c>
      <c r="AP18">
        <f t="shared" si="17"/>
        <v>0.72911330866000834</v>
      </c>
      <c r="AQ18">
        <f t="shared" si="18"/>
        <v>0.73219642722200584</v>
      </c>
      <c r="AR18">
        <f t="shared" si="19"/>
        <v>0.88203316023701894</v>
      </c>
      <c r="AS18" t="str">
        <f t="shared" si="20"/>
        <v>Baylor</v>
      </c>
      <c r="AT18">
        <f t="shared" si="21"/>
        <v>0.88203316023701894</v>
      </c>
      <c r="AU18">
        <f t="shared" si="22"/>
        <v>17</v>
      </c>
      <c r="AV18">
        <f t="shared" si="23"/>
        <v>5</v>
      </c>
      <c r="AW18" t="str">
        <f t="shared" si="24"/>
        <v>Baylor</v>
      </c>
      <c r="AX18" t="str">
        <f t="shared" si="25"/>
        <v>y</v>
      </c>
      <c r="AY18">
        <v>16</v>
      </c>
      <c r="AZ18">
        <f t="shared" si="26"/>
        <v>-14</v>
      </c>
    </row>
    <row r="19" spans="1:53">
      <c r="A19">
        <v>1</v>
      </c>
      <c r="B19">
        <v>1</v>
      </c>
      <c r="C19">
        <v>1</v>
      </c>
      <c r="D19" t="s">
        <v>83</v>
      </c>
      <c r="E19">
        <v>70.024600000000007</v>
      </c>
      <c r="F19">
        <v>90</v>
      </c>
      <c r="G19">
        <v>69.032499999999999</v>
      </c>
      <c r="H19">
        <v>85</v>
      </c>
      <c r="I19">
        <v>116.926</v>
      </c>
      <c r="J19">
        <v>16</v>
      </c>
      <c r="K19">
        <v>120.501</v>
      </c>
      <c r="L19">
        <v>11</v>
      </c>
      <c r="M19">
        <v>99.9495</v>
      </c>
      <c r="N19">
        <v>51</v>
      </c>
      <c r="O19">
        <v>99.488699999999994</v>
      </c>
      <c r="P19">
        <v>47</v>
      </c>
      <c r="Q19">
        <v>21.012799999999999</v>
      </c>
      <c r="R19">
        <v>16</v>
      </c>
      <c r="S19">
        <f t="shared" si="0"/>
        <v>0.30007026102255507</v>
      </c>
      <c r="T19">
        <f t="shared" si="1"/>
        <v>19</v>
      </c>
      <c r="U19">
        <f t="shared" si="2"/>
        <v>1016791.5741486247</v>
      </c>
      <c r="V19">
        <f t="shared" si="3"/>
        <v>11</v>
      </c>
      <c r="W19">
        <f t="shared" si="4"/>
        <v>22.448502381924293</v>
      </c>
      <c r="X19">
        <f t="shared" si="5"/>
        <v>36</v>
      </c>
      <c r="Y19">
        <f t="shared" si="6"/>
        <v>27.5</v>
      </c>
      <c r="Z19">
        <v>0.86419999999999997</v>
      </c>
      <c r="AA19">
        <f t="shared" si="7"/>
        <v>25</v>
      </c>
      <c r="AB19">
        <v>0.94679999999999997</v>
      </c>
      <c r="AC19">
        <f t="shared" si="8"/>
        <v>0.90549999999999997</v>
      </c>
      <c r="AD19">
        <f t="shared" si="9"/>
        <v>16</v>
      </c>
      <c r="AE19">
        <v>0.80149999999999999</v>
      </c>
      <c r="AF19">
        <f t="shared" si="10"/>
        <v>58</v>
      </c>
      <c r="AG19">
        <v>0.94899999999999995</v>
      </c>
      <c r="AH19">
        <f t="shared" si="11"/>
        <v>8</v>
      </c>
      <c r="AI19">
        <f t="shared" si="12"/>
        <v>23.25</v>
      </c>
      <c r="AJ19">
        <f>IF(C19=1,(AI19/Z19),REF)</f>
        <v>26.903494561444113</v>
      </c>
      <c r="AK19">
        <f t="shared" si="13"/>
        <v>18</v>
      </c>
      <c r="AL19">
        <f>IF(B19=1,(AI19/AC19),REF)</f>
        <v>25.67642186637217</v>
      </c>
      <c r="AM19">
        <f t="shared" si="14"/>
        <v>17</v>
      </c>
      <c r="AN19">
        <f t="shared" si="15"/>
        <v>16</v>
      </c>
      <c r="AO19" s="421" t="str">
        <f t="shared" si="16"/>
        <v>BYU</v>
      </c>
      <c r="AP19">
        <f t="shared" si="17"/>
        <v>0.72689245431698879</v>
      </c>
      <c r="AQ19">
        <f t="shared" si="18"/>
        <v>0.73292486006686097</v>
      </c>
      <c r="AR19">
        <f t="shared" si="19"/>
        <v>0.88167272500408889</v>
      </c>
      <c r="AS19" s="421" t="str">
        <f t="shared" si="20"/>
        <v>BYU</v>
      </c>
      <c r="AT19">
        <f t="shared" si="21"/>
        <v>0.88167272500408889</v>
      </c>
      <c r="AU19">
        <f t="shared" si="22"/>
        <v>18</v>
      </c>
      <c r="AV19">
        <f t="shared" si="23"/>
        <v>5</v>
      </c>
      <c r="AW19" t="str">
        <f t="shared" si="24"/>
        <v>BYU</v>
      </c>
      <c r="AX19" t="str">
        <f t="shared" si="25"/>
        <v>y</v>
      </c>
      <c r="AY19">
        <v>17</v>
      </c>
      <c r="AZ19">
        <f t="shared" si="26"/>
        <v>-41</v>
      </c>
    </row>
    <row r="20" spans="1:53">
      <c r="A20">
        <v>1</v>
      </c>
      <c r="B20">
        <v>1</v>
      </c>
      <c r="C20">
        <v>1</v>
      </c>
      <c r="D20" s="421" t="s">
        <v>302</v>
      </c>
      <c r="E20" s="433">
        <v>63.351399999999998</v>
      </c>
      <c r="F20" s="433">
        <v>355</v>
      </c>
      <c r="G20" s="433">
        <v>61.920900000000003</v>
      </c>
      <c r="H20" s="433">
        <v>358</v>
      </c>
      <c r="I20" s="433">
        <v>114.91500000000001</v>
      </c>
      <c r="J20" s="433">
        <v>22</v>
      </c>
      <c r="K20" s="433">
        <v>114.925</v>
      </c>
      <c r="L20" s="433">
        <v>45</v>
      </c>
      <c r="M20" s="433">
        <v>93.5732</v>
      </c>
      <c r="N20" s="433">
        <v>3</v>
      </c>
      <c r="O20" s="433">
        <v>95.028400000000005</v>
      </c>
      <c r="P20">
        <v>16</v>
      </c>
      <c r="Q20">
        <v>19.8965</v>
      </c>
      <c r="R20">
        <v>20</v>
      </c>
      <c r="S20">
        <f t="shared" si="0"/>
        <v>0.3140672502896541</v>
      </c>
      <c r="T20">
        <f t="shared" si="1"/>
        <v>15</v>
      </c>
      <c r="U20">
        <f t="shared" si="2"/>
        <v>836729.80970162491</v>
      </c>
      <c r="V20">
        <f t="shared" si="3"/>
        <v>100</v>
      </c>
      <c r="W20">
        <f t="shared" si="4"/>
        <v>23.057342489469633</v>
      </c>
      <c r="X20">
        <f t="shared" si="5"/>
        <v>61</v>
      </c>
      <c r="Y20">
        <f t="shared" si="6"/>
        <v>38</v>
      </c>
      <c r="Z20">
        <v>0.91300000000000003</v>
      </c>
      <c r="AA20">
        <f t="shared" si="7"/>
        <v>11</v>
      </c>
      <c r="AB20">
        <v>0.9153</v>
      </c>
      <c r="AC20">
        <f t="shared" si="8"/>
        <v>0.91415000000000002</v>
      </c>
      <c r="AD20">
        <f t="shared" si="9"/>
        <v>13</v>
      </c>
      <c r="AE20">
        <v>0.96240000000000003</v>
      </c>
      <c r="AF20">
        <f t="shared" si="10"/>
        <v>3</v>
      </c>
      <c r="AG20">
        <v>0.87219999999999998</v>
      </c>
      <c r="AH20">
        <f t="shared" si="11"/>
        <v>34</v>
      </c>
      <c r="AI20">
        <f t="shared" si="12"/>
        <v>33.833333333333336</v>
      </c>
      <c r="AJ20">
        <f>IF(C20=1,(AI20/Z20),REF)</f>
        <v>37.057320189850309</v>
      </c>
      <c r="AK20">
        <f t="shared" si="13"/>
        <v>29</v>
      </c>
      <c r="AL20">
        <f>IF(B20=1,(AI20/AC20),REF)</f>
        <v>37.010702109427704</v>
      </c>
      <c r="AM20">
        <f t="shared" si="14"/>
        <v>29</v>
      </c>
      <c r="AN20">
        <f t="shared" si="15"/>
        <v>13</v>
      </c>
      <c r="AO20" s="421" t="str">
        <f t="shared" si="16"/>
        <v>Saint Mary's</v>
      </c>
      <c r="AP20">
        <f t="shared" si="17"/>
        <v>0.74373829642086364</v>
      </c>
      <c r="AQ20">
        <f t="shared" si="18"/>
        <v>0.7068696886714172</v>
      </c>
      <c r="AR20">
        <f t="shared" si="19"/>
        <v>0.87944366985213418</v>
      </c>
      <c r="AS20" s="421" t="str">
        <f t="shared" si="20"/>
        <v>Saint Mary's</v>
      </c>
      <c r="AT20">
        <f t="shared" si="21"/>
        <v>0.87944366985213418</v>
      </c>
      <c r="AU20">
        <f t="shared" si="22"/>
        <v>19</v>
      </c>
      <c r="AV20">
        <f t="shared" si="23"/>
        <v>5</v>
      </c>
      <c r="AW20" t="str">
        <f t="shared" si="24"/>
        <v>Saint Mary's</v>
      </c>
      <c r="AX20" t="str">
        <f t="shared" si="25"/>
        <v>y</v>
      </c>
      <c r="AY20">
        <v>18</v>
      </c>
      <c r="AZ20">
        <f t="shared" si="26"/>
        <v>15</v>
      </c>
    </row>
    <row r="21" spans="1:53">
      <c r="A21">
        <v>1</v>
      </c>
      <c r="B21">
        <v>1</v>
      </c>
      <c r="C21">
        <v>1</v>
      </c>
      <c r="D21" t="s">
        <v>220</v>
      </c>
      <c r="E21">
        <v>66.396500000000003</v>
      </c>
      <c r="F21">
        <v>288</v>
      </c>
      <c r="G21">
        <v>65.165199999999999</v>
      </c>
      <c r="H21">
        <v>305</v>
      </c>
      <c r="I21">
        <v>109.535</v>
      </c>
      <c r="J21">
        <v>93</v>
      </c>
      <c r="K21">
        <v>113.824</v>
      </c>
      <c r="L21">
        <v>57</v>
      </c>
      <c r="M21">
        <v>99.3536</v>
      </c>
      <c r="N21">
        <v>36</v>
      </c>
      <c r="O21">
        <v>93.796599999999998</v>
      </c>
      <c r="P21">
        <v>8</v>
      </c>
      <c r="Q21">
        <v>20.0276</v>
      </c>
      <c r="R21">
        <v>19</v>
      </c>
      <c r="S21">
        <f t="shared" si="0"/>
        <v>0.30163336922879969</v>
      </c>
      <c r="T21">
        <f t="shared" si="1"/>
        <v>18</v>
      </c>
      <c r="U21">
        <f t="shared" si="2"/>
        <v>860226.61194598395</v>
      </c>
      <c r="V21">
        <f t="shared" si="3"/>
        <v>80</v>
      </c>
      <c r="W21">
        <f t="shared" si="4"/>
        <v>21.545380434523896</v>
      </c>
      <c r="X21">
        <f t="shared" si="5"/>
        <v>17</v>
      </c>
      <c r="Y21">
        <f t="shared" si="6"/>
        <v>17.5</v>
      </c>
      <c r="Z21">
        <v>0.87909999999999999</v>
      </c>
      <c r="AA21">
        <f t="shared" si="7"/>
        <v>21</v>
      </c>
      <c r="AB21">
        <v>0.92610000000000003</v>
      </c>
      <c r="AC21">
        <f t="shared" si="8"/>
        <v>0.90260000000000007</v>
      </c>
      <c r="AD21">
        <f t="shared" si="9"/>
        <v>18</v>
      </c>
      <c r="AE21">
        <v>0.88090000000000002</v>
      </c>
      <c r="AF21">
        <f t="shared" si="10"/>
        <v>28</v>
      </c>
      <c r="AG21">
        <v>0.96120000000000005</v>
      </c>
      <c r="AH21">
        <f t="shared" si="11"/>
        <v>5</v>
      </c>
      <c r="AI21">
        <f t="shared" si="12"/>
        <v>27.75</v>
      </c>
      <c r="AJ21">
        <f>IF(C21=1,(AI21/Z21),REF)</f>
        <v>31.566374701399159</v>
      </c>
      <c r="AK21">
        <f t="shared" si="13"/>
        <v>20</v>
      </c>
      <c r="AL21">
        <f>IF(B21=1,(AI21/AC21),REF)</f>
        <v>30.744515843119874</v>
      </c>
      <c r="AM21">
        <f t="shared" si="14"/>
        <v>20</v>
      </c>
      <c r="AN21">
        <f t="shared" si="15"/>
        <v>18</v>
      </c>
      <c r="AO21" t="str">
        <f t="shared" si="16"/>
        <v>Michigan St.</v>
      </c>
      <c r="AP21">
        <f t="shared" si="17"/>
        <v>0.72770033934752998</v>
      </c>
      <c r="AQ21">
        <f t="shared" si="18"/>
        <v>0.71431074468049927</v>
      </c>
      <c r="AR21">
        <f t="shared" si="19"/>
        <v>0.87735517318727763</v>
      </c>
      <c r="AS21" t="str">
        <f t="shared" si="20"/>
        <v>Michigan St.</v>
      </c>
      <c r="AT21">
        <f t="shared" si="21"/>
        <v>0.87735517318727763</v>
      </c>
      <c r="AU21">
        <f t="shared" si="22"/>
        <v>20</v>
      </c>
      <c r="AV21">
        <f t="shared" si="23"/>
        <v>5</v>
      </c>
      <c r="AW21" t="str">
        <f t="shared" si="24"/>
        <v>Michigan St.</v>
      </c>
      <c r="AX21" t="str">
        <f t="shared" si="25"/>
        <v/>
      </c>
      <c r="AY21">
        <v>26</v>
      </c>
      <c r="AZ21">
        <f t="shared" si="26"/>
        <v>-2</v>
      </c>
    </row>
    <row r="22" spans="1:53">
      <c r="A22">
        <v>1</v>
      </c>
      <c r="B22">
        <v>1</v>
      </c>
      <c r="C22">
        <v>1</v>
      </c>
      <c r="D22" t="s">
        <v>330</v>
      </c>
      <c r="E22">
        <v>69.568600000000004</v>
      </c>
      <c r="F22">
        <v>109</v>
      </c>
      <c r="G22">
        <v>69.186800000000005</v>
      </c>
      <c r="H22">
        <v>78</v>
      </c>
      <c r="I22">
        <v>113.437</v>
      </c>
      <c r="J22">
        <v>32</v>
      </c>
      <c r="K22">
        <v>118.38200000000001</v>
      </c>
      <c r="L22">
        <v>20</v>
      </c>
      <c r="M22">
        <v>103.47199999999999</v>
      </c>
      <c r="N22">
        <v>138</v>
      </c>
      <c r="O22">
        <v>99.879900000000006</v>
      </c>
      <c r="P22">
        <v>57</v>
      </c>
      <c r="Q22">
        <v>18.502400000000002</v>
      </c>
      <c r="R22">
        <v>26</v>
      </c>
      <c r="S22">
        <f t="shared" si="0"/>
        <v>0.26595475545001623</v>
      </c>
      <c r="T22">
        <f t="shared" si="1"/>
        <v>27</v>
      </c>
      <c r="U22">
        <f t="shared" si="2"/>
        <v>974955.08655558643</v>
      </c>
      <c r="V22">
        <f t="shared" si="3"/>
        <v>18</v>
      </c>
      <c r="W22">
        <f t="shared" si="4"/>
        <v>22.737970279450828</v>
      </c>
      <c r="X22">
        <f t="shared" si="5"/>
        <v>50</v>
      </c>
      <c r="Y22">
        <f t="shared" si="6"/>
        <v>38.5</v>
      </c>
      <c r="Z22">
        <v>0.88239999999999996</v>
      </c>
      <c r="AA22">
        <f t="shared" si="7"/>
        <v>19</v>
      </c>
      <c r="AB22">
        <v>0.90990000000000004</v>
      </c>
      <c r="AC22">
        <f t="shared" si="8"/>
        <v>0.89615</v>
      </c>
      <c r="AD22">
        <f t="shared" si="9"/>
        <v>20</v>
      </c>
      <c r="AE22">
        <v>0.89529999999999998</v>
      </c>
      <c r="AF22">
        <f t="shared" si="10"/>
        <v>20</v>
      </c>
      <c r="AG22">
        <v>0.82630000000000003</v>
      </c>
      <c r="AH22">
        <f t="shared" si="11"/>
        <v>54</v>
      </c>
      <c r="AI22">
        <f t="shared" si="12"/>
        <v>29.583333333333332</v>
      </c>
      <c r="AJ22">
        <f>IF(C22=1,(AI22/Z22),REF)</f>
        <v>33.525989724992442</v>
      </c>
      <c r="AK22">
        <f t="shared" si="13"/>
        <v>23</v>
      </c>
      <c r="AL22">
        <f>IF(B22=1,(AI22/AC22),REF)</f>
        <v>33.011586601945361</v>
      </c>
      <c r="AM22">
        <f t="shared" si="14"/>
        <v>24</v>
      </c>
      <c r="AN22">
        <f t="shared" si="15"/>
        <v>20</v>
      </c>
      <c r="AO22" t="str">
        <f t="shared" si="16"/>
        <v>St. John's</v>
      </c>
      <c r="AP22">
        <f t="shared" si="17"/>
        <v>0.72604594933910616</v>
      </c>
      <c r="AQ22">
        <f t="shared" si="18"/>
        <v>0.70292699205482267</v>
      </c>
      <c r="AR22">
        <f t="shared" si="19"/>
        <v>0.8741734332024389</v>
      </c>
      <c r="AS22" t="str">
        <f t="shared" si="20"/>
        <v>St. John's</v>
      </c>
      <c r="AT22">
        <f t="shared" si="21"/>
        <v>0.8741734332024389</v>
      </c>
      <c r="AU22">
        <f t="shared" si="22"/>
        <v>21</v>
      </c>
      <c r="AV22">
        <f t="shared" si="23"/>
        <v>6</v>
      </c>
      <c r="AW22" t="str">
        <f t="shared" si="24"/>
        <v>St. John's</v>
      </c>
      <c r="AX22" t="str">
        <f t="shared" si="25"/>
        <v/>
      </c>
      <c r="AY22">
        <v>27</v>
      </c>
      <c r="AZ22">
        <f t="shared" si="26"/>
        <v>7</v>
      </c>
    </row>
    <row r="23" spans="1:53">
      <c r="A23">
        <v>1</v>
      </c>
      <c r="B23">
        <v>1</v>
      </c>
      <c r="C23">
        <v>1</v>
      </c>
      <c r="D23" t="s">
        <v>404</v>
      </c>
      <c r="E23">
        <v>65.701499999999996</v>
      </c>
      <c r="F23">
        <v>319</v>
      </c>
      <c r="G23">
        <v>65.1006</v>
      </c>
      <c r="H23">
        <v>307</v>
      </c>
      <c r="I23">
        <v>112.711</v>
      </c>
      <c r="J23">
        <v>40</v>
      </c>
      <c r="K23">
        <v>119.581</v>
      </c>
      <c r="L23">
        <v>14</v>
      </c>
      <c r="M23">
        <v>103.809</v>
      </c>
      <c r="N23">
        <v>146</v>
      </c>
      <c r="O23">
        <v>98.802599999999998</v>
      </c>
      <c r="P23">
        <v>39</v>
      </c>
      <c r="Q23">
        <v>20.778099999999998</v>
      </c>
      <c r="R23">
        <v>17</v>
      </c>
      <c r="S23">
        <f t="shared" si="0"/>
        <v>0.31625457561851716</v>
      </c>
      <c r="T23">
        <f t="shared" si="1"/>
        <v>14</v>
      </c>
      <c r="U23">
        <f t="shared" si="2"/>
        <v>939506.19178104145</v>
      </c>
      <c r="V23">
        <f t="shared" si="3"/>
        <v>28</v>
      </c>
      <c r="W23">
        <f t="shared" si="4"/>
        <v>23.662145053322835</v>
      </c>
      <c r="X23">
        <f t="shared" si="5"/>
        <v>91</v>
      </c>
      <c r="Y23">
        <f t="shared" si="6"/>
        <v>52.5</v>
      </c>
      <c r="Z23">
        <v>0.8821</v>
      </c>
      <c r="AA23">
        <f t="shared" si="7"/>
        <v>20</v>
      </c>
      <c r="AB23">
        <v>0.92159999999999997</v>
      </c>
      <c r="AC23">
        <f t="shared" si="8"/>
        <v>0.90185000000000004</v>
      </c>
      <c r="AD23">
        <f t="shared" si="9"/>
        <v>19</v>
      </c>
      <c r="AE23">
        <v>0.87429999999999997</v>
      </c>
      <c r="AF23">
        <f t="shared" si="10"/>
        <v>32</v>
      </c>
      <c r="AG23">
        <v>0.8599</v>
      </c>
      <c r="AH23">
        <f t="shared" si="11"/>
        <v>43</v>
      </c>
      <c r="AI23">
        <f t="shared" si="12"/>
        <v>31.416666666666668</v>
      </c>
      <c r="AJ23">
        <f>IF(C23=1,(AI23/Z23),REF)</f>
        <v>35.61576540830594</v>
      </c>
      <c r="AK23">
        <f t="shared" si="13"/>
        <v>26</v>
      </c>
      <c r="AL23">
        <f>IF(B23=1,(AI23/AC23),REF)</f>
        <v>34.835800484189903</v>
      </c>
      <c r="AM23">
        <f t="shared" si="14"/>
        <v>25</v>
      </c>
      <c r="AN23">
        <f t="shared" si="15"/>
        <v>19</v>
      </c>
      <c r="AO23" t="str">
        <f t="shared" si="16"/>
        <v>Wisconsin</v>
      </c>
      <c r="AP23">
        <f t="shared" si="17"/>
        <v>0.7214236276898025</v>
      </c>
      <c r="AQ23">
        <f t="shared" si="18"/>
        <v>0.70265783986685082</v>
      </c>
      <c r="AR23">
        <f t="shared" si="19"/>
        <v>0.87297525918576413</v>
      </c>
      <c r="AS23" s="421" t="str">
        <f t="shared" si="20"/>
        <v>Wisconsin</v>
      </c>
      <c r="AT23">
        <f t="shared" si="21"/>
        <v>0.87297525918576413</v>
      </c>
      <c r="AU23">
        <f t="shared" si="22"/>
        <v>22</v>
      </c>
      <c r="AV23">
        <f t="shared" si="23"/>
        <v>6</v>
      </c>
      <c r="AW23" t="str">
        <f t="shared" si="24"/>
        <v>Wisconsin</v>
      </c>
      <c r="AX23" t="str">
        <f t="shared" si="25"/>
        <v/>
      </c>
      <c r="AY23">
        <v>28</v>
      </c>
      <c r="AZ23">
        <f t="shared" si="26"/>
        <v>-4</v>
      </c>
    </row>
    <row r="24" spans="1:53">
      <c r="A24">
        <v>1</v>
      </c>
      <c r="B24">
        <v>1</v>
      </c>
      <c r="C24">
        <v>1</v>
      </c>
      <c r="D24" t="s">
        <v>345</v>
      </c>
      <c r="E24">
        <v>68.195899999999995</v>
      </c>
      <c r="F24">
        <v>195</v>
      </c>
      <c r="G24">
        <v>67.134799999999998</v>
      </c>
      <c r="H24">
        <v>196</v>
      </c>
      <c r="I24">
        <v>111.93300000000001</v>
      </c>
      <c r="J24">
        <v>52</v>
      </c>
      <c r="K24">
        <v>118.54</v>
      </c>
      <c r="L24">
        <v>18</v>
      </c>
      <c r="M24">
        <v>102.265</v>
      </c>
      <c r="N24">
        <v>103</v>
      </c>
      <c r="O24">
        <v>100.133</v>
      </c>
      <c r="P24">
        <v>60</v>
      </c>
      <c r="Q24">
        <v>18.407299999999999</v>
      </c>
      <c r="R24">
        <v>28</v>
      </c>
      <c r="S24">
        <f t="shared" si="0"/>
        <v>0.26991358718046116</v>
      </c>
      <c r="T24">
        <f t="shared" si="1"/>
        <v>24</v>
      </c>
      <c r="U24">
        <f t="shared" si="2"/>
        <v>958270.48302043998</v>
      </c>
      <c r="V24">
        <f t="shared" si="3"/>
        <v>23</v>
      </c>
      <c r="W24">
        <f t="shared" si="4"/>
        <v>23.289775347558709</v>
      </c>
      <c r="X24">
        <f t="shared" si="5"/>
        <v>70</v>
      </c>
      <c r="Y24">
        <f t="shared" si="6"/>
        <v>47</v>
      </c>
      <c r="Z24">
        <v>0.85519999999999996</v>
      </c>
      <c r="AA24">
        <f t="shared" si="7"/>
        <v>32</v>
      </c>
      <c r="AB24">
        <v>0.92490000000000006</v>
      </c>
      <c r="AC24">
        <f t="shared" si="8"/>
        <v>0.89005000000000001</v>
      </c>
      <c r="AD24">
        <f t="shared" si="9"/>
        <v>24</v>
      </c>
      <c r="AE24">
        <v>0.89039999999999997</v>
      </c>
      <c r="AF24">
        <f t="shared" si="10"/>
        <v>23</v>
      </c>
      <c r="AG24">
        <v>0.89490000000000003</v>
      </c>
      <c r="AH24">
        <f t="shared" si="11"/>
        <v>24</v>
      </c>
      <c r="AI24">
        <f t="shared" si="12"/>
        <v>27.5</v>
      </c>
      <c r="AJ24">
        <f>IF(C24=1,(AI24/Z24),REF)</f>
        <v>32.156220767072028</v>
      </c>
      <c r="AK24">
        <f t="shared" si="13"/>
        <v>21</v>
      </c>
      <c r="AL24">
        <f>IF(B24=1,(AI24/AC24),REF)</f>
        <v>30.897140610078086</v>
      </c>
      <c r="AM24">
        <f t="shared" si="14"/>
        <v>21</v>
      </c>
      <c r="AN24">
        <f t="shared" si="15"/>
        <v>21</v>
      </c>
      <c r="AO24" t="str">
        <f t="shared" si="16"/>
        <v>Texas</v>
      </c>
      <c r="AP24">
        <f t="shared" si="17"/>
        <v>0.70660704020731413</v>
      </c>
      <c r="AQ24">
        <f t="shared" si="18"/>
        <v>0.70394289404987098</v>
      </c>
      <c r="AR24">
        <f t="shared" si="19"/>
        <v>0.86964777018764317</v>
      </c>
      <c r="AS24" t="str">
        <f t="shared" si="20"/>
        <v>Texas</v>
      </c>
      <c r="AT24">
        <f t="shared" si="21"/>
        <v>0.86964777018764317</v>
      </c>
      <c r="AU24">
        <f t="shared" si="22"/>
        <v>23</v>
      </c>
      <c r="AV24">
        <f t="shared" si="23"/>
        <v>6</v>
      </c>
      <c r="AW24" t="str">
        <f t="shared" si="24"/>
        <v>Texas</v>
      </c>
      <c r="AX24" t="str">
        <f t="shared" si="25"/>
        <v/>
      </c>
      <c r="AY24">
        <v>29</v>
      </c>
      <c r="AZ24">
        <f t="shared" si="26"/>
        <v>6</v>
      </c>
    </row>
    <row r="25" spans="1:53">
      <c r="A25">
        <v>1</v>
      </c>
      <c r="B25">
        <v>1</v>
      </c>
      <c r="C25">
        <v>1</v>
      </c>
      <c r="D25" t="s">
        <v>225</v>
      </c>
      <c r="E25">
        <v>68.898799999999994</v>
      </c>
      <c r="F25">
        <v>149</v>
      </c>
      <c r="G25">
        <v>67.033799999999999</v>
      </c>
      <c r="H25">
        <v>202</v>
      </c>
      <c r="I25">
        <v>108.114</v>
      </c>
      <c r="J25">
        <v>118</v>
      </c>
      <c r="K25">
        <v>113.624</v>
      </c>
      <c r="L25">
        <v>59</v>
      </c>
      <c r="M25">
        <v>100.035</v>
      </c>
      <c r="N25">
        <v>53</v>
      </c>
      <c r="O25">
        <v>95.6751</v>
      </c>
      <c r="P25">
        <v>20</v>
      </c>
      <c r="Q25">
        <v>17.948799999999999</v>
      </c>
      <c r="R25">
        <v>30</v>
      </c>
      <c r="S25">
        <f t="shared" si="0"/>
        <v>0.26051106840757743</v>
      </c>
      <c r="T25">
        <f t="shared" si="1"/>
        <v>31</v>
      </c>
      <c r="U25">
        <f t="shared" si="2"/>
        <v>889511.98911034863</v>
      </c>
      <c r="V25">
        <f t="shared" si="3"/>
        <v>59</v>
      </c>
      <c r="W25">
        <f t="shared" si="4"/>
        <v>21.432193507435692</v>
      </c>
      <c r="X25">
        <f t="shared" si="5"/>
        <v>13</v>
      </c>
      <c r="Y25">
        <f t="shared" si="6"/>
        <v>22</v>
      </c>
      <c r="Z25">
        <v>0.88849999999999996</v>
      </c>
      <c r="AA25">
        <f t="shared" si="7"/>
        <v>16</v>
      </c>
      <c r="AB25">
        <v>0.86040000000000005</v>
      </c>
      <c r="AC25">
        <f t="shared" si="8"/>
        <v>0.87444999999999995</v>
      </c>
      <c r="AD25">
        <f t="shared" si="9"/>
        <v>30</v>
      </c>
      <c r="AE25">
        <v>0.89870000000000005</v>
      </c>
      <c r="AF25">
        <f t="shared" si="10"/>
        <v>19</v>
      </c>
      <c r="AG25">
        <v>0.89049999999999996</v>
      </c>
      <c r="AH25">
        <f t="shared" si="11"/>
        <v>27</v>
      </c>
      <c r="AI25">
        <f t="shared" si="12"/>
        <v>31.333333333333332</v>
      </c>
      <c r="AJ25">
        <f>IF(C25=1,(AI25/Z25),REF)</f>
        <v>35.265428625023446</v>
      </c>
      <c r="AK25">
        <f t="shared" si="13"/>
        <v>25</v>
      </c>
      <c r="AL25">
        <f>IF(B25=1,(AI25/AC25),REF)</f>
        <v>35.832046810376049</v>
      </c>
      <c r="AM25">
        <f t="shared" si="14"/>
        <v>28</v>
      </c>
      <c r="AN25">
        <f t="shared" si="15"/>
        <v>25</v>
      </c>
      <c r="AO25" t="str">
        <f t="shared" si="16"/>
        <v>Mississippi St.</v>
      </c>
      <c r="AP25">
        <f t="shared" si="17"/>
        <v>0.72737652979879253</v>
      </c>
      <c r="AQ25">
        <f t="shared" si="18"/>
        <v>0.67891255634170933</v>
      </c>
      <c r="AR25">
        <f t="shared" si="19"/>
        <v>0.8685960384344773</v>
      </c>
      <c r="AS25" t="str">
        <f t="shared" si="20"/>
        <v>Mississippi St.</v>
      </c>
      <c r="AT25">
        <f t="shared" si="21"/>
        <v>0.8685960384344773</v>
      </c>
      <c r="AU25">
        <f t="shared" si="22"/>
        <v>24</v>
      </c>
      <c r="AV25">
        <f t="shared" si="23"/>
        <v>6</v>
      </c>
      <c r="AW25" t="str">
        <f t="shared" si="24"/>
        <v>Mississippi St.</v>
      </c>
      <c r="AX25" t="str">
        <f t="shared" si="25"/>
        <v>y</v>
      </c>
      <c r="AY25">
        <v>19</v>
      </c>
      <c r="AZ25">
        <f t="shared" si="26"/>
        <v>0</v>
      </c>
    </row>
    <row r="26" spans="1:53">
      <c r="A26">
        <v>1</v>
      </c>
      <c r="B26">
        <v>1</v>
      </c>
      <c r="C26">
        <v>1</v>
      </c>
      <c r="D26" t="s">
        <v>135</v>
      </c>
      <c r="E26">
        <v>72.848200000000006</v>
      </c>
      <c r="F26">
        <v>18</v>
      </c>
      <c r="G26">
        <v>71.563599999999994</v>
      </c>
      <c r="H26">
        <v>18</v>
      </c>
      <c r="I26">
        <v>115.44199999999999</v>
      </c>
      <c r="J26">
        <v>19</v>
      </c>
      <c r="K26">
        <v>119.91</v>
      </c>
      <c r="L26">
        <v>13</v>
      </c>
      <c r="M26">
        <v>105.435</v>
      </c>
      <c r="N26">
        <v>193</v>
      </c>
      <c r="O26">
        <v>101.277</v>
      </c>
      <c r="P26">
        <v>87</v>
      </c>
      <c r="Q26">
        <v>18.6326</v>
      </c>
      <c r="R26">
        <v>24</v>
      </c>
      <c r="S26">
        <f t="shared" si="0"/>
        <v>0.25577845437498792</v>
      </c>
      <c r="T26">
        <f t="shared" si="1"/>
        <v>33</v>
      </c>
      <c r="U26">
        <f t="shared" si="2"/>
        <v>1047441.14895042</v>
      </c>
      <c r="V26">
        <f t="shared" si="3"/>
        <v>7</v>
      </c>
      <c r="W26">
        <f t="shared" si="4"/>
        <v>22.202327269324527</v>
      </c>
      <c r="X26">
        <f t="shared" si="5"/>
        <v>29</v>
      </c>
      <c r="Y26">
        <f t="shared" si="6"/>
        <v>31</v>
      </c>
      <c r="Z26">
        <v>0.83609999999999995</v>
      </c>
      <c r="AA26">
        <f t="shared" si="7"/>
        <v>37</v>
      </c>
      <c r="AB26">
        <v>0.94430000000000003</v>
      </c>
      <c r="AC26">
        <f t="shared" si="8"/>
        <v>0.89019999999999999</v>
      </c>
      <c r="AD26">
        <f t="shared" si="9"/>
        <v>23</v>
      </c>
      <c r="AE26">
        <v>0.87170000000000003</v>
      </c>
      <c r="AF26">
        <f t="shared" si="10"/>
        <v>34</v>
      </c>
      <c r="AG26">
        <v>0.88549999999999995</v>
      </c>
      <c r="AH26">
        <f t="shared" si="11"/>
        <v>28</v>
      </c>
      <c r="AI26">
        <f t="shared" si="12"/>
        <v>26</v>
      </c>
      <c r="AJ26">
        <f>IF(C26=1,(AI26/Z26),REF)</f>
        <v>31.096758760913769</v>
      </c>
      <c r="AK26">
        <f t="shared" si="13"/>
        <v>19</v>
      </c>
      <c r="AL26">
        <f>IF(B26=1,(AI26/AC26),REF)</f>
        <v>29.206919793304877</v>
      </c>
      <c r="AM26">
        <f t="shared" si="14"/>
        <v>19</v>
      </c>
      <c r="AN26">
        <f t="shared" si="15"/>
        <v>19</v>
      </c>
      <c r="AO26" t="str">
        <f t="shared" si="16"/>
        <v>Florida</v>
      </c>
      <c r="AP26">
        <f t="shared" si="17"/>
        <v>0.69314401733954911</v>
      </c>
      <c r="AQ26">
        <f t="shared" si="18"/>
        <v>0.70903011426335438</v>
      </c>
      <c r="AR26">
        <f t="shared" si="19"/>
        <v>0.86757850207468246</v>
      </c>
      <c r="AS26" t="str">
        <f t="shared" si="20"/>
        <v>Florida</v>
      </c>
      <c r="AT26">
        <f t="shared" si="21"/>
        <v>0.86757850207468246</v>
      </c>
      <c r="AU26">
        <f t="shared" si="22"/>
        <v>25</v>
      </c>
      <c r="AV26">
        <f t="shared" si="23"/>
        <v>7</v>
      </c>
      <c r="AW26" t="str">
        <f t="shared" si="24"/>
        <v>Florida</v>
      </c>
      <c r="AX26" t="str">
        <f t="shared" si="25"/>
        <v>y</v>
      </c>
      <c r="AY26">
        <v>20</v>
      </c>
      <c r="AZ26">
        <f t="shared" si="26"/>
        <v>-14</v>
      </c>
    </row>
    <row r="27" spans="1:53">
      <c r="A27">
        <v>1</v>
      </c>
      <c r="B27">
        <v>1</v>
      </c>
      <c r="C27">
        <v>1</v>
      </c>
      <c r="D27" t="s">
        <v>351</v>
      </c>
      <c r="E27">
        <v>67.209999999999994</v>
      </c>
      <c r="F27">
        <v>258</v>
      </c>
      <c r="G27">
        <v>66.614699999999999</v>
      </c>
      <c r="H27">
        <v>233</v>
      </c>
      <c r="I27">
        <v>111.985</v>
      </c>
      <c r="J27">
        <v>51</v>
      </c>
      <c r="K27">
        <v>117.958</v>
      </c>
      <c r="L27">
        <v>23</v>
      </c>
      <c r="M27">
        <v>102.629</v>
      </c>
      <c r="N27">
        <v>110</v>
      </c>
      <c r="O27">
        <v>99.410399999999996</v>
      </c>
      <c r="P27">
        <v>45</v>
      </c>
      <c r="Q27">
        <v>18.547999999999998</v>
      </c>
      <c r="R27">
        <v>25</v>
      </c>
      <c r="S27">
        <f t="shared" si="0"/>
        <v>0.27596488617765219</v>
      </c>
      <c r="T27">
        <f t="shared" si="1"/>
        <v>22</v>
      </c>
      <c r="U27">
        <f t="shared" si="2"/>
        <v>935165.97303843999</v>
      </c>
      <c r="V27">
        <f t="shared" si="3"/>
        <v>30</v>
      </c>
      <c r="W27">
        <f t="shared" si="4"/>
        <v>23.359149094507398</v>
      </c>
      <c r="X27">
        <f t="shared" si="5"/>
        <v>72</v>
      </c>
      <c r="Y27">
        <f t="shared" si="6"/>
        <v>47</v>
      </c>
      <c r="Z27">
        <v>0.87180000000000002</v>
      </c>
      <c r="AA27">
        <f t="shared" si="7"/>
        <v>22</v>
      </c>
      <c r="AB27">
        <v>0.8911</v>
      </c>
      <c r="AC27">
        <f t="shared" si="8"/>
        <v>0.88145000000000007</v>
      </c>
      <c r="AD27">
        <f t="shared" si="9"/>
        <v>28</v>
      </c>
      <c r="AE27">
        <v>0.89090000000000003</v>
      </c>
      <c r="AF27">
        <f t="shared" si="10"/>
        <v>22</v>
      </c>
      <c r="AG27">
        <v>0.86519999999999997</v>
      </c>
      <c r="AH27">
        <f t="shared" si="11"/>
        <v>39</v>
      </c>
      <c r="AI27">
        <f t="shared" si="12"/>
        <v>31.333333333333332</v>
      </c>
      <c r="AJ27">
        <f>IF(C27=1,(AI27/Z27),REF)</f>
        <v>35.940965053146741</v>
      </c>
      <c r="AK27">
        <f t="shared" si="13"/>
        <v>27</v>
      </c>
      <c r="AL27">
        <f>IF(B27=1,(AI27/AC27),REF)</f>
        <v>35.547488040539257</v>
      </c>
      <c r="AM27">
        <f t="shared" si="14"/>
        <v>26</v>
      </c>
      <c r="AN27">
        <f t="shared" si="15"/>
        <v>26</v>
      </c>
      <c r="AO27" t="str">
        <f t="shared" si="16"/>
        <v>Texas Tech</v>
      </c>
      <c r="AP27">
        <f t="shared" si="17"/>
        <v>0.71235201874542142</v>
      </c>
      <c r="AQ27">
        <f t="shared" si="18"/>
        <v>0.68502966430524825</v>
      </c>
      <c r="AR27">
        <f t="shared" si="19"/>
        <v>0.86639117553578349</v>
      </c>
      <c r="AS27" t="str">
        <f t="shared" si="20"/>
        <v>Texas Tech</v>
      </c>
      <c r="AT27">
        <f t="shared" si="21"/>
        <v>0.86639117553578349</v>
      </c>
      <c r="AU27">
        <f t="shared" si="22"/>
        <v>26</v>
      </c>
      <c r="AV27">
        <f t="shared" si="23"/>
        <v>7</v>
      </c>
      <c r="AW27" t="str">
        <f t="shared" si="24"/>
        <v>Texas Tech</v>
      </c>
      <c r="AX27" t="str">
        <f t="shared" si="25"/>
        <v/>
      </c>
      <c r="AY27">
        <v>30</v>
      </c>
      <c r="AZ27">
        <f t="shared" si="26"/>
        <v>8</v>
      </c>
    </row>
    <row r="28" spans="1:53">
      <c r="A28">
        <v>1</v>
      </c>
      <c r="B28">
        <v>1</v>
      </c>
      <c r="C28">
        <v>1</v>
      </c>
      <c r="D28" t="s">
        <v>307</v>
      </c>
      <c r="E28">
        <v>67.033699999999996</v>
      </c>
      <c r="F28">
        <v>266</v>
      </c>
      <c r="G28">
        <v>65.959000000000003</v>
      </c>
      <c r="H28">
        <v>266</v>
      </c>
      <c r="I28">
        <v>108.712</v>
      </c>
      <c r="J28">
        <v>109</v>
      </c>
      <c r="K28">
        <v>113.565</v>
      </c>
      <c r="L28">
        <v>61</v>
      </c>
      <c r="M28">
        <v>98.4268</v>
      </c>
      <c r="N28">
        <v>31</v>
      </c>
      <c r="O28">
        <v>93.8583</v>
      </c>
      <c r="P28">
        <v>9</v>
      </c>
      <c r="Q28">
        <v>19.706399999999999</v>
      </c>
      <c r="R28">
        <v>21</v>
      </c>
      <c r="S28">
        <f t="shared" si="0"/>
        <v>0.29398198219701432</v>
      </c>
      <c r="T28">
        <f t="shared" si="1"/>
        <v>20</v>
      </c>
      <c r="U28">
        <f t="shared" si="2"/>
        <v>864534.24728588248</v>
      </c>
      <c r="V28">
        <f t="shared" si="3"/>
        <v>75</v>
      </c>
      <c r="W28">
        <f t="shared" si="4"/>
        <v>21.363042412296014</v>
      </c>
      <c r="X28">
        <f t="shared" si="5"/>
        <v>12</v>
      </c>
      <c r="Y28">
        <f t="shared" si="6"/>
        <v>16</v>
      </c>
      <c r="Z28">
        <v>0.86080000000000001</v>
      </c>
      <c r="AA28">
        <f t="shared" si="7"/>
        <v>28</v>
      </c>
      <c r="AB28">
        <v>0.90339999999999998</v>
      </c>
      <c r="AC28">
        <f t="shared" si="8"/>
        <v>0.8821</v>
      </c>
      <c r="AD28">
        <f t="shared" si="9"/>
        <v>26</v>
      </c>
      <c r="AE28">
        <v>0.89470000000000005</v>
      </c>
      <c r="AF28">
        <f t="shared" si="10"/>
        <v>21</v>
      </c>
      <c r="AG28">
        <v>0.88019999999999998</v>
      </c>
      <c r="AH28">
        <f t="shared" si="11"/>
        <v>31</v>
      </c>
      <c r="AI28">
        <f t="shared" si="12"/>
        <v>31.5</v>
      </c>
      <c r="AJ28">
        <f>IF(C28=1,(AI28/Z28),REF)</f>
        <v>36.593866171003718</v>
      </c>
      <c r="AK28">
        <f t="shared" si="13"/>
        <v>28</v>
      </c>
      <c r="AL28">
        <f>IF(B28=1,(AI28/AC28),REF)</f>
        <v>35.710236934587918</v>
      </c>
      <c r="AM28">
        <f t="shared" si="14"/>
        <v>27</v>
      </c>
      <c r="AN28">
        <f t="shared" si="15"/>
        <v>26</v>
      </c>
      <c r="AO28" s="422" t="str">
        <f t="shared" si="16"/>
        <v>San Diego St.</v>
      </c>
      <c r="AP28">
        <f t="shared" si="17"/>
        <v>0.70209874527829952</v>
      </c>
      <c r="AQ28">
        <f t="shared" si="18"/>
        <v>0.68514349945325481</v>
      </c>
      <c r="AR28">
        <f t="shared" si="19"/>
        <v>0.86387105752013138</v>
      </c>
      <c r="AS28" s="422" t="str">
        <f t="shared" si="20"/>
        <v>San Diego St.</v>
      </c>
      <c r="AT28">
        <f t="shared" si="21"/>
        <v>0.86387105752013138</v>
      </c>
      <c r="AU28">
        <f t="shared" si="22"/>
        <v>27</v>
      </c>
      <c r="AV28">
        <f t="shared" si="23"/>
        <v>7</v>
      </c>
      <c r="AW28" t="str">
        <f t="shared" si="24"/>
        <v>San Diego St.</v>
      </c>
      <c r="AX28" t="str">
        <f t="shared" si="25"/>
        <v/>
      </c>
      <c r="AY28">
        <v>31</v>
      </c>
      <c r="AZ28">
        <f t="shared" si="26"/>
        <v>10</v>
      </c>
      <c r="BA28" s="3">
        <v>2</v>
      </c>
    </row>
    <row r="29" spans="1:53">
      <c r="A29">
        <v>1</v>
      </c>
      <c r="B29">
        <v>1</v>
      </c>
      <c r="C29">
        <v>1</v>
      </c>
      <c r="D29" t="s">
        <v>238</v>
      </c>
      <c r="E29">
        <v>69.252600000000001</v>
      </c>
      <c r="F29">
        <v>125</v>
      </c>
      <c r="G29">
        <v>68.5852</v>
      </c>
      <c r="H29">
        <v>103</v>
      </c>
      <c r="I29">
        <v>110.955</v>
      </c>
      <c r="J29">
        <v>62</v>
      </c>
      <c r="K29">
        <v>115.914</v>
      </c>
      <c r="L29">
        <v>34</v>
      </c>
      <c r="M29">
        <v>100.262</v>
      </c>
      <c r="N29">
        <v>59</v>
      </c>
      <c r="O29">
        <v>97.738399999999999</v>
      </c>
      <c r="P29">
        <v>29</v>
      </c>
      <c r="Q29">
        <v>18.1754</v>
      </c>
      <c r="R29">
        <v>29</v>
      </c>
      <c r="S29">
        <f t="shared" si="0"/>
        <v>0.26245368404940755</v>
      </c>
      <c r="T29">
        <f t="shared" si="1"/>
        <v>29</v>
      </c>
      <c r="U29">
        <f t="shared" si="2"/>
        <v>930481.76991702965</v>
      </c>
      <c r="V29">
        <f t="shared" si="3"/>
        <v>32</v>
      </c>
      <c r="W29">
        <f t="shared" si="4"/>
        <v>22.063188594884423</v>
      </c>
      <c r="X29">
        <f t="shared" si="5"/>
        <v>26</v>
      </c>
      <c r="Y29">
        <f t="shared" si="6"/>
        <v>27.5</v>
      </c>
      <c r="Z29">
        <v>0.84430000000000005</v>
      </c>
      <c r="AA29">
        <f t="shared" si="7"/>
        <v>35</v>
      </c>
      <c r="AB29">
        <v>0.91969999999999996</v>
      </c>
      <c r="AC29">
        <f t="shared" si="8"/>
        <v>0.88200000000000001</v>
      </c>
      <c r="AD29">
        <f t="shared" si="9"/>
        <v>27</v>
      </c>
      <c r="AE29">
        <v>0.91830000000000001</v>
      </c>
      <c r="AF29">
        <f t="shared" si="10"/>
        <v>14</v>
      </c>
      <c r="AG29">
        <v>0.8528</v>
      </c>
      <c r="AH29">
        <f t="shared" si="11"/>
        <v>45</v>
      </c>
      <c r="AI29">
        <f t="shared" si="12"/>
        <v>29.083333333333332</v>
      </c>
      <c r="AJ29">
        <f>IF(C29=1,(AI29/Z29),REF)</f>
        <v>34.446681669232895</v>
      </c>
      <c r="AK29">
        <f t="shared" si="13"/>
        <v>24</v>
      </c>
      <c r="AL29">
        <f>IF(B29=1,(AI29/AC29),REF)</f>
        <v>32.974300831443685</v>
      </c>
      <c r="AM29">
        <f t="shared" si="14"/>
        <v>23</v>
      </c>
      <c r="AN29">
        <f t="shared" si="15"/>
        <v>23</v>
      </c>
      <c r="AO29" t="str">
        <f t="shared" si="16"/>
        <v>Nebraska</v>
      </c>
      <c r="AP29">
        <f t="shared" si="17"/>
        <v>0.69281745082057922</v>
      </c>
      <c r="AQ29">
        <f t="shared" si="18"/>
        <v>0.69192567581831654</v>
      </c>
      <c r="AR29">
        <f t="shared" si="19"/>
        <v>0.86324821498293702</v>
      </c>
      <c r="AS29" t="str">
        <f t="shared" si="20"/>
        <v>Nebraska</v>
      </c>
      <c r="AT29">
        <f t="shared" si="21"/>
        <v>0.86324821498293702</v>
      </c>
      <c r="AU29">
        <f t="shared" si="22"/>
        <v>28</v>
      </c>
      <c r="AV29">
        <f t="shared" si="23"/>
        <v>7</v>
      </c>
      <c r="AW29" t="str">
        <f t="shared" si="24"/>
        <v>Nebraska</v>
      </c>
      <c r="AX29" t="str">
        <f t="shared" si="25"/>
        <v/>
      </c>
      <c r="AY29">
        <v>32</v>
      </c>
      <c r="AZ29">
        <f t="shared" si="26"/>
        <v>18</v>
      </c>
    </row>
    <row r="30" spans="1:53">
      <c r="A30">
        <v>1</v>
      </c>
      <c r="B30">
        <v>1</v>
      </c>
      <c r="C30">
        <v>1</v>
      </c>
      <c r="D30" t="s">
        <v>105</v>
      </c>
      <c r="E30">
        <v>69.082300000000004</v>
      </c>
      <c r="F30">
        <v>137</v>
      </c>
      <c r="G30">
        <v>67.483000000000004</v>
      </c>
      <c r="H30">
        <v>165</v>
      </c>
      <c r="I30">
        <v>113.52800000000001</v>
      </c>
      <c r="J30">
        <v>30</v>
      </c>
      <c r="K30">
        <v>117.593</v>
      </c>
      <c r="L30">
        <v>25</v>
      </c>
      <c r="M30">
        <v>101.908</v>
      </c>
      <c r="N30">
        <v>93</v>
      </c>
      <c r="O30">
        <v>99.125</v>
      </c>
      <c r="P30">
        <v>43</v>
      </c>
      <c r="Q30">
        <v>18.467700000000001</v>
      </c>
      <c r="R30">
        <v>27</v>
      </c>
      <c r="S30">
        <f t="shared" si="0"/>
        <v>0.26733331113758518</v>
      </c>
      <c r="T30">
        <f t="shared" si="1"/>
        <v>26</v>
      </c>
      <c r="U30">
        <f t="shared" si="2"/>
        <v>955277.89553431282</v>
      </c>
      <c r="V30">
        <f t="shared" si="3"/>
        <v>24</v>
      </c>
      <c r="W30">
        <f t="shared" si="4"/>
        <v>22.621756958768895</v>
      </c>
      <c r="X30">
        <f t="shared" si="5"/>
        <v>42</v>
      </c>
      <c r="Y30">
        <f t="shared" si="6"/>
        <v>34</v>
      </c>
      <c r="Z30">
        <v>0.81579999999999997</v>
      </c>
      <c r="AA30">
        <f t="shared" si="7"/>
        <v>46</v>
      </c>
      <c r="AB30">
        <v>0.93330000000000002</v>
      </c>
      <c r="AC30">
        <f t="shared" si="8"/>
        <v>0.87454999999999994</v>
      </c>
      <c r="AD30">
        <f t="shared" si="9"/>
        <v>29</v>
      </c>
      <c r="AE30">
        <v>0.87260000000000004</v>
      </c>
      <c r="AF30">
        <f t="shared" si="10"/>
        <v>33</v>
      </c>
      <c r="AG30">
        <v>0.91510000000000002</v>
      </c>
      <c r="AH30">
        <f t="shared" si="11"/>
        <v>17</v>
      </c>
      <c r="AI30">
        <f t="shared" si="12"/>
        <v>27.166666666666668</v>
      </c>
      <c r="AJ30">
        <f>IF(C30=1,(AI30/Z30),REF)</f>
        <v>33.300645583067748</v>
      </c>
      <c r="AK30">
        <f t="shared" si="13"/>
        <v>22</v>
      </c>
      <c r="AL30">
        <f>IF(B30=1,(AI30/AC30),REF)</f>
        <v>31.063594610561626</v>
      </c>
      <c r="AM30">
        <f t="shared" si="14"/>
        <v>22</v>
      </c>
      <c r="AN30">
        <f t="shared" si="15"/>
        <v>22</v>
      </c>
      <c r="AO30" t="str">
        <f t="shared" si="16"/>
        <v>Colorado</v>
      </c>
      <c r="AP30">
        <f t="shared" si="17"/>
        <v>0.67169977652499713</v>
      </c>
      <c r="AQ30">
        <f t="shared" si="18"/>
        <v>0.69121951559329053</v>
      </c>
      <c r="AR30">
        <f t="shared" si="19"/>
        <v>0.85778027914282962</v>
      </c>
      <c r="AS30" t="str">
        <f t="shared" si="20"/>
        <v>Colorado</v>
      </c>
      <c r="AT30">
        <f t="shared" si="21"/>
        <v>0.85778027914282962</v>
      </c>
      <c r="AU30">
        <f t="shared" si="22"/>
        <v>29</v>
      </c>
      <c r="AV30">
        <f t="shared" si="23"/>
        <v>8</v>
      </c>
      <c r="AW30" t="str">
        <f t="shared" si="24"/>
        <v>Colorado</v>
      </c>
      <c r="AX30" t="str">
        <f t="shared" si="25"/>
        <v/>
      </c>
      <c r="AY30">
        <v>33</v>
      </c>
      <c r="AZ30">
        <f t="shared" si="26"/>
        <v>0</v>
      </c>
    </row>
    <row r="31" spans="1:53">
      <c r="A31">
        <v>1</v>
      </c>
      <c r="B31">
        <v>1</v>
      </c>
      <c r="C31">
        <v>1</v>
      </c>
      <c r="D31" t="s">
        <v>101</v>
      </c>
      <c r="E31">
        <v>67.582300000000004</v>
      </c>
      <c r="F31">
        <v>232</v>
      </c>
      <c r="G31">
        <v>66.084599999999995</v>
      </c>
      <c r="H31">
        <v>260</v>
      </c>
      <c r="I31">
        <v>113.63500000000001</v>
      </c>
      <c r="J31">
        <v>29</v>
      </c>
      <c r="K31">
        <v>117.43899999999999</v>
      </c>
      <c r="L31">
        <v>27</v>
      </c>
      <c r="M31">
        <v>104.78100000000001</v>
      </c>
      <c r="N31">
        <v>178</v>
      </c>
      <c r="O31">
        <v>100.506</v>
      </c>
      <c r="P31">
        <v>68</v>
      </c>
      <c r="Q31">
        <v>16.9329</v>
      </c>
      <c r="R31">
        <v>35</v>
      </c>
      <c r="S31">
        <f t="shared" si="0"/>
        <v>0.25055376925615125</v>
      </c>
      <c r="T31">
        <f t="shared" si="1"/>
        <v>35</v>
      </c>
      <c r="U31">
        <f t="shared" si="2"/>
        <v>932089.58857823827</v>
      </c>
      <c r="V31">
        <f t="shared" si="3"/>
        <v>31</v>
      </c>
      <c r="W31">
        <f t="shared" si="4"/>
        <v>23.641455714523541</v>
      </c>
      <c r="X31">
        <f t="shared" si="5"/>
        <v>89</v>
      </c>
      <c r="Y31">
        <f t="shared" si="6"/>
        <v>62</v>
      </c>
      <c r="Z31">
        <v>0.85529999999999995</v>
      </c>
      <c r="AA31">
        <f t="shared" si="7"/>
        <v>31</v>
      </c>
      <c r="AB31">
        <v>0.87980000000000003</v>
      </c>
      <c r="AC31">
        <f t="shared" si="8"/>
        <v>0.86755000000000004</v>
      </c>
      <c r="AD31">
        <f t="shared" si="9"/>
        <v>32</v>
      </c>
      <c r="AE31">
        <v>0.86560000000000004</v>
      </c>
      <c r="AF31">
        <f t="shared" si="10"/>
        <v>37</v>
      </c>
      <c r="AG31">
        <v>0.90980000000000005</v>
      </c>
      <c r="AH31">
        <f t="shared" si="11"/>
        <v>19</v>
      </c>
      <c r="AI31">
        <f t="shared" si="12"/>
        <v>36</v>
      </c>
      <c r="AJ31">
        <f>IF(C31=1,(AI31/Z31),REF)</f>
        <v>42.090494563311118</v>
      </c>
      <c r="AK31">
        <f t="shared" si="13"/>
        <v>30</v>
      </c>
      <c r="AL31">
        <f>IF(B31=1,(AI31/AC31),REF)</f>
        <v>41.496167367875046</v>
      </c>
      <c r="AM31">
        <f t="shared" si="14"/>
        <v>30</v>
      </c>
      <c r="AN31">
        <f t="shared" si="15"/>
        <v>30</v>
      </c>
      <c r="AO31" s="423" t="str">
        <f t="shared" si="16"/>
        <v>Clemson</v>
      </c>
      <c r="AP31">
        <f t="shared" si="17"/>
        <v>0.68791825974027754</v>
      </c>
      <c r="AQ31">
        <f t="shared" si="18"/>
        <v>0.66131188330253154</v>
      </c>
      <c r="AR31">
        <f t="shared" si="19"/>
        <v>0.85432362407146289</v>
      </c>
      <c r="AS31" s="423" t="str">
        <f t="shared" si="20"/>
        <v>Clemson</v>
      </c>
      <c r="AT31">
        <f t="shared" si="21"/>
        <v>0.85432362407146289</v>
      </c>
      <c r="AU31">
        <f t="shared" si="22"/>
        <v>30</v>
      </c>
      <c r="AV31">
        <f t="shared" si="23"/>
        <v>8</v>
      </c>
      <c r="AW31" t="str">
        <f t="shared" si="24"/>
        <v>Clemson</v>
      </c>
      <c r="AX31" t="str">
        <f t="shared" si="25"/>
        <v/>
      </c>
      <c r="AY31">
        <v>34</v>
      </c>
      <c r="AZ31">
        <f t="shared" si="26"/>
        <v>-3</v>
      </c>
      <c r="BA31" s="3">
        <v>3</v>
      </c>
    </row>
    <row r="32" spans="1:53">
      <c r="A32">
        <v>1</v>
      </c>
      <c r="B32">
        <v>1</v>
      </c>
      <c r="C32">
        <v>1</v>
      </c>
      <c r="D32" t="s">
        <v>339</v>
      </c>
      <c r="E32">
        <v>70.641099999999994</v>
      </c>
      <c r="F32">
        <v>62</v>
      </c>
      <c r="G32">
        <v>69.638999999999996</v>
      </c>
      <c r="H32">
        <v>63</v>
      </c>
      <c r="I32">
        <v>110.06</v>
      </c>
      <c r="J32">
        <v>83</v>
      </c>
      <c r="K32">
        <v>115.117</v>
      </c>
      <c r="L32">
        <v>44</v>
      </c>
      <c r="M32">
        <v>99.708200000000005</v>
      </c>
      <c r="N32">
        <v>48</v>
      </c>
      <c r="O32">
        <v>97.820599999999999</v>
      </c>
      <c r="P32">
        <v>30</v>
      </c>
      <c r="Q32">
        <v>17.296199999999999</v>
      </c>
      <c r="R32">
        <v>32</v>
      </c>
      <c r="S32">
        <f t="shared" si="0"/>
        <v>0.24484896186497671</v>
      </c>
      <c r="T32">
        <f t="shared" si="1"/>
        <v>39</v>
      </c>
      <c r="U32">
        <f t="shared" si="2"/>
        <v>936130.46650701796</v>
      </c>
      <c r="V32">
        <f t="shared" si="3"/>
        <v>29</v>
      </c>
      <c r="W32">
        <f t="shared" si="4"/>
        <v>21.658633999522021</v>
      </c>
      <c r="X32">
        <f t="shared" si="5"/>
        <v>18</v>
      </c>
      <c r="Y32">
        <f t="shared" si="6"/>
        <v>28.5</v>
      </c>
      <c r="Z32">
        <v>0.84899999999999998</v>
      </c>
      <c r="AA32">
        <f t="shared" si="7"/>
        <v>33</v>
      </c>
      <c r="AB32">
        <v>0.88370000000000004</v>
      </c>
      <c r="AC32">
        <f t="shared" si="8"/>
        <v>0.86634999999999995</v>
      </c>
      <c r="AD32">
        <f t="shared" si="9"/>
        <v>33</v>
      </c>
      <c r="AE32">
        <v>0.88460000000000005</v>
      </c>
      <c r="AF32">
        <f t="shared" si="10"/>
        <v>25</v>
      </c>
      <c r="AG32">
        <v>0.80330000000000001</v>
      </c>
      <c r="AH32">
        <f t="shared" si="11"/>
        <v>62</v>
      </c>
      <c r="AI32">
        <f t="shared" si="12"/>
        <v>36.083333333333336</v>
      </c>
      <c r="AJ32">
        <f>IF(C32=1,(AI32/Z32),REF)</f>
        <v>42.500981546917949</v>
      </c>
      <c r="AK32">
        <f t="shared" si="13"/>
        <v>31</v>
      </c>
      <c r="AL32">
        <f>IF(B32=1,(AI32/AC32),REF)</f>
        <v>41.649833593043617</v>
      </c>
      <c r="AM32">
        <f t="shared" si="14"/>
        <v>31</v>
      </c>
      <c r="AN32">
        <f t="shared" si="15"/>
        <v>31</v>
      </c>
      <c r="AO32" t="str">
        <f t="shared" si="16"/>
        <v>TCU</v>
      </c>
      <c r="AP32">
        <f t="shared" si="17"/>
        <v>0.68218876445956989</v>
      </c>
      <c r="AQ32">
        <f t="shared" si="18"/>
        <v>0.66009209501094801</v>
      </c>
      <c r="AR32">
        <f t="shared" si="19"/>
        <v>0.85256080073204998</v>
      </c>
      <c r="AS32" t="str">
        <f t="shared" si="20"/>
        <v>TCU</v>
      </c>
      <c r="AT32">
        <f t="shared" si="21"/>
        <v>0.85256080073204998</v>
      </c>
      <c r="AU32">
        <f t="shared" si="22"/>
        <v>31</v>
      </c>
      <c r="AV32">
        <f t="shared" si="23"/>
        <v>8</v>
      </c>
      <c r="AW32" t="str">
        <f t="shared" si="24"/>
        <v>TCU</v>
      </c>
      <c r="AX32" t="str">
        <f t="shared" si="25"/>
        <v/>
      </c>
      <c r="AY32">
        <v>35</v>
      </c>
      <c r="AZ32">
        <f t="shared" si="26"/>
        <v>10</v>
      </c>
    </row>
    <row r="33" spans="1:52">
      <c r="A33">
        <v>1</v>
      </c>
      <c r="B33">
        <v>1</v>
      </c>
      <c r="C33">
        <v>1</v>
      </c>
      <c r="D33" t="s">
        <v>279</v>
      </c>
      <c r="E33">
        <v>66.965100000000007</v>
      </c>
      <c r="F33">
        <v>269</v>
      </c>
      <c r="G33">
        <v>65.426400000000001</v>
      </c>
      <c r="H33">
        <v>292</v>
      </c>
      <c r="I33">
        <v>112.77500000000001</v>
      </c>
      <c r="J33">
        <v>38</v>
      </c>
      <c r="K33">
        <v>115.907</v>
      </c>
      <c r="L33">
        <v>36</v>
      </c>
      <c r="M33">
        <v>101.44</v>
      </c>
      <c r="N33">
        <v>83</v>
      </c>
      <c r="O33">
        <v>99.523600000000002</v>
      </c>
      <c r="P33">
        <v>48</v>
      </c>
      <c r="Q33">
        <v>16.383800000000001</v>
      </c>
      <c r="R33">
        <v>40</v>
      </c>
      <c r="S33">
        <f t="shared" si="0"/>
        <v>0.24465579831882567</v>
      </c>
      <c r="T33">
        <f t="shared" si="1"/>
        <v>40</v>
      </c>
      <c r="U33">
        <f t="shared" si="2"/>
        <v>899638.12578354985</v>
      </c>
      <c r="V33">
        <f t="shared" si="3"/>
        <v>48</v>
      </c>
      <c r="W33">
        <f t="shared" si="4"/>
        <v>23.487305765217656</v>
      </c>
      <c r="X33">
        <f t="shared" si="5"/>
        <v>83</v>
      </c>
      <c r="Y33">
        <f t="shared" si="6"/>
        <v>61.5</v>
      </c>
      <c r="Z33">
        <v>0.8911</v>
      </c>
      <c r="AA33">
        <f t="shared" si="7"/>
        <v>15</v>
      </c>
      <c r="AB33">
        <v>0.79720000000000002</v>
      </c>
      <c r="AC33">
        <f t="shared" si="8"/>
        <v>0.84414999999999996</v>
      </c>
      <c r="AD33">
        <f t="shared" si="9"/>
        <v>45</v>
      </c>
      <c r="AE33">
        <v>0.9093</v>
      </c>
      <c r="AF33">
        <f t="shared" si="10"/>
        <v>17</v>
      </c>
      <c r="AG33">
        <v>0.87170000000000003</v>
      </c>
      <c r="AH33">
        <f t="shared" si="11"/>
        <v>35</v>
      </c>
      <c r="AI33">
        <f t="shared" si="12"/>
        <v>41.083333333333336</v>
      </c>
      <c r="AJ33">
        <f>IF(C33=1,(AI33/Z33),REF)</f>
        <v>46.104066135487976</v>
      </c>
      <c r="AK33">
        <f t="shared" si="13"/>
        <v>32</v>
      </c>
      <c r="AL33">
        <f>IF(B33=1,(AI33/AC33),REF)</f>
        <v>48.668285652234005</v>
      </c>
      <c r="AM33">
        <f t="shared" si="14"/>
        <v>33</v>
      </c>
      <c r="AN33">
        <f t="shared" si="15"/>
        <v>32</v>
      </c>
      <c r="AO33" t="str">
        <f t="shared" si="16"/>
        <v>Pittsburgh</v>
      </c>
      <c r="AP33">
        <f t="shared" si="17"/>
        <v>0.71021409782603695</v>
      </c>
      <c r="AQ33">
        <f t="shared" si="18"/>
        <v>0.63077820611006408</v>
      </c>
      <c r="AR33">
        <f t="shared" si="19"/>
        <v>0.85223333171604232</v>
      </c>
      <c r="AS33" t="str">
        <f t="shared" si="20"/>
        <v>Pittsburgh</v>
      </c>
      <c r="AT33">
        <f t="shared" si="21"/>
        <v>0.85223333171604232</v>
      </c>
      <c r="AU33">
        <f t="shared" si="22"/>
        <v>32</v>
      </c>
      <c r="AV33">
        <f t="shared" si="23"/>
        <v>8</v>
      </c>
      <c r="AW33" t="str">
        <f t="shared" si="24"/>
        <v>Pittsburgh</v>
      </c>
      <c r="AX33" t="str">
        <f t="shared" si="25"/>
        <v>y</v>
      </c>
      <c r="AY33">
        <v>21</v>
      </c>
      <c r="AZ33">
        <f t="shared" si="26"/>
        <v>4</v>
      </c>
    </row>
    <row r="34" spans="1:52">
      <c r="A34">
        <v>1</v>
      </c>
      <c r="B34">
        <v>1</v>
      </c>
      <c r="C34">
        <v>1</v>
      </c>
      <c r="D34" t="s">
        <v>268</v>
      </c>
      <c r="E34">
        <v>66.647000000000006</v>
      </c>
      <c r="F34">
        <v>276</v>
      </c>
      <c r="G34">
        <v>65.415899999999993</v>
      </c>
      <c r="H34">
        <v>294</v>
      </c>
      <c r="I34">
        <v>111.092</v>
      </c>
      <c r="J34">
        <v>59</v>
      </c>
      <c r="K34">
        <v>115.762</v>
      </c>
      <c r="L34">
        <v>37</v>
      </c>
      <c r="M34">
        <v>103.438</v>
      </c>
      <c r="N34">
        <v>132</v>
      </c>
      <c r="O34">
        <v>100.18</v>
      </c>
      <c r="P34">
        <v>63</v>
      </c>
      <c r="Q34">
        <v>15.582800000000001</v>
      </c>
      <c r="R34">
        <v>47</v>
      </c>
      <c r="S34">
        <f t="shared" si="0"/>
        <v>0.2337989706963553</v>
      </c>
      <c r="T34">
        <f t="shared" si="1"/>
        <v>46</v>
      </c>
      <c r="U34">
        <f t="shared" si="2"/>
        <v>893125.82640066801</v>
      </c>
      <c r="V34">
        <f t="shared" si="3"/>
        <v>55</v>
      </c>
      <c r="W34">
        <f t="shared" si="4"/>
        <v>23.848937672965157</v>
      </c>
      <c r="X34">
        <f t="shared" si="5"/>
        <v>99</v>
      </c>
      <c r="Y34">
        <f t="shared" si="6"/>
        <v>72.5</v>
      </c>
      <c r="Z34">
        <v>0.84760000000000002</v>
      </c>
      <c r="AA34">
        <f t="shared" si="7"/>
        <v>34</v>
      </c>
      <c r="AB34">
        <v>0.88080000000000003</v>
      </c>
      <c r="AC34">
        <f t="shared" si="8"/>
        <v>0.86420000000000008</v>
      </c>
      <c r="AD34">
        <f t="shared" si="9"/>
        <v>34</v>
      </c>
      <c r="AE34">
        <v>0.87949999999999995</v>
      </c>
      <c r="AF34">
        <f t="shared" si="10"/>
        <v>29</v>
      </c>
      <c r="AG34">
        <v>0.89659999999999995</v>
      </c>
      <c r="AH34">
        <f t="shared" si="11"/>
        <v>23</v>
      </c>
      <c r="AI34">
        <f t="shared" si="12"/>
        <v>43.25</v>
      </c>
      <c r="AJ34">
        <f>IF(C34=1,(AI34/Z34),REF)</f>
        <v>51.026427560169893</v>
      </c>
      <c r="AK34">
        <f t="shared" si="13"/>
        <v>34</v>
      </c>
      <c r="AL34">
        <f>IF(B34=1,(AI34/AC34),REF)</f>
        <v>50.046285582041186</v>
      </c>
      <c r="AM34">
        <f t="shared" si="14"/>
        <v>34</v>
      </c>
      <c r="AN34">
        <f t="shared" si="15"/>
        <v>34</v>
      </c>
      <c r="AO34" t="str">
        <f t="shared" si="16"/>
        <v>Ohio St.</v>
      </c>
      <c r="AP34">
        <f t="shared" si="17"/>
        <v>0.66872598604918587</v>
      </c>
      <c r="AQ34">
        <f t="shared" si="18"/>
        <v>0.64351043201320779</v>
      </c>
      <c r="AR34">
        <f t="shared" si="19"/>
        <v>0.84487573312418263</v>
      </c>
      <c r="AS34" t="str">
        <f t="shared" si="20"/>
        <v>Ohio St.</v>
      </c>
      <c r="AT34">
        <f t="shared" si="21"/>
        <v>0.84487573312418263</v>
      </c>
      <c r="AU34">
        <f t="shared" si="22"/>
        <v>33</v>
      </c>
      <c r="AV34">
        <f t="shared" ref="AV34:AV55" si="27">ROUNDUP(AU34/4,0)</f>
        <v>9</v>
      </c>
      <c r="AW34" t="str">
        <f t="shared" si="24"/>
        <v>Ohio St.</v>
      </c>
      <c r="AX34" t="str">
        <f t="shared" si="25"/>
        <v/>
      </c>
      <c r="AY34">
        <v>36</v>
      </c>
      <c r="AZ34">
        <f t="shared" si="26"/>
        <v>7</v>
      </c>
    </row>
    <row r="35" spans="1:52">
      <c r="A35">
        <v>1</v>
      </c>
      <c r="B35">
        <v>1</v>
      </c>
      <c r="C35">
        <v>1</v>
      </c>
      <c r="D35" t="s">
        <v>240</v>
      </c>
      <c r="E35">
        <v>67.0488</v>
      </c>
      <c r="F35">
        <v>265</v>
      </c>
      <c r="G35">
        <v>66.624899999999997</v>
      </c>
      <c r="H35">
        <v>232</v>
      </c>
      <c r="I35">
        <v>112.943</v>
      </c>
      <c r="J35">
        <v>36</v>
      </c>
      <c r="K35">
        <v>115.57</v>
      </c>
      <c r="L35">
        <v>40</v>
      </c>
      <c r="M35">
        <v>100.063</v>
      </c>
      <c r="N35">
        <v>56</v>
      </c>
      <c r="O35">
        <v>98.736400000000003</v>
      </c>
      <c r="P35">
        <v>36</v>
      </c>
      <c r="Q35">
        <v>16.8338</v>
      </c>
      <c r="R35">
        <v>36</v>
      </c>
      <c r="S35">
        <f t="shared" si="0"/>
        <v>0.25106489601603593</v>
      </c>
      <c r="T35">
        <f t="shared" si="1"/>
        <v>34</v>
      </c>
      <c r="U35">
        <f t="shared" si="2"/>
        <v>895532.26183511992</v>
      </c>
      <c r="V35">
        <f t="shared" si="3"/>
        <v>50</v>
      </c>
      <c r="W35">
        <f t="shared" si="4"/>
        <v>23.161818392251273</v>
      </c>
      <c r="X35">
        <f t="shared" si="5"/>
        <v>65</v>
      </c>
      <c r="Y35">
        <f t="shared" si="6"/>
        <v>49.5</v>
      </c>
      <c r="Z35">
        <v>0.82399999999999995</v>
      </c>
      <c r="AA35">
        <f t="shared" si="7"/>
        <v>39</v>
      </c>
      <c r="AB35">
        <v>0.88819999999999999</v>
      </c>
      <c r="AC35">
        <f t="shared" si="8"/>
        <v>0.85609999999999997</v>
      </c>
      <c r="AD35">
        <f t="shared" si="9"/>
        <v>38</v>
      </c>
      <c r="AE35">
        <v>0.91069999999999995</v>
      </c>
      <c r="AF35">
        <f t="shared" si="10"/>
        <v>16</v>
      </c>
      <c r="AG35">
        <v>0.86199999999999999</v>
      </c>
      <c r="AH35">
        <f t="shared" si="11"/>
        <v>41</v>
      </c>
      <c r="AI35">
        <f t="shared" si="12"/>
        <v>38.083333333333336</v>
      </c>
      <c r="AJ35">
        <f>IF(C35=1,(AI35/Z35),REF)</f>
        <v>46.217637540453083</v>
      </c>
      <c r="AK35">
        <f t="shared" si="13"/>
        <v>33</v>
      </c>
      <c r="AL35">
        <f>IF(B35=1,(AI35/AC35),REF)</f>
        <v>44.48467858116264</v>
      </c>
      <c r="AM35">
        <f t="shared" si="14"/>
        <v>32</v>
      </c>
      <c r="AN35">
        <f t="shared" si="15"/>
        <v>32</v>
      </c>
      <c r="AO35" t="str">
        <f t="shared" si="16"/>
        <v>Nevada</v>
      </c>
      <c r="AP35">
        <f t="shared" si="17"/>
        <v>0.65657328144138494</v>
      </c>
      <c r="AQ35">
        <f t="shared" si="18"/>
        <v>0.64693552615881367</v>
      </c>
      <c r="AR35">
        <f t="shared" si="19"/>
        <v>0.84262354401787287</v>
      </c>
      <c r="AS35" t="str">
        <f t="shared" si="20"/>
        <v>Nevada</v>
      </c>
      <c r="AT35">
        <f t="shared" si="21"/>
        <v>0.84262354401787287</v>
      </c>
      <c r="AU35">
        <f t="shared" si="22"/>
        <v>34</v>
      </c>
      <c r="AV35">
        <f t="shared" si="27"/>
        <v>9</v>
      </c>
      <c r="AW35" t="str">
        <f t="shared" si="24"/>
        <v>Nevada</v>
      </c>
      <c r="AX35" t="str">
        <f t="shared" si="25"/>
        <v/>
      </c>
      <c r="AY35">
        <v>37</v>
      </c>
      <c r="AZ35">
        <f t="shared" si="26"/>
        <v>21</v>
      </c>
    </row>
    <row r="36" spans="1:52">
      <c r="A36">
        <v>1</v>
      </c>
      <c r="B36">
        <v>1</v>
      </c>
      <c r="C36">
        <v>1</v>
      </c>
      <c r="D36" t="s">
        <v>114</v>
      </c>
      <c r="E36">
        <v>64.559399999999997</v>
      </c>
      <c r="F36">
        <v>348</v>
      </c>
      <c r="G36">
        <v>64.139200000000002</v>
      </c>
      <c r="H36">
        <v>337</v>
      </c>
      <c r="I36">
        <v>115.089</v>
      </c>
      <c r="J36">
        <v>21</v>
      </c>
      <c r="K36">
        <v>118.52500000000001</v>
      </c>
      <c r="L36">
        <v>19</v>
      </c>
      <c r="M36">
        <v>102.217</v>
      </c>
      <c r="N36">
        <v>101</v>
      </c>
      <c r="O36">
        <v>101.23699999999999</v>
      </c>
      <c r="P36">
        <v>85</v>
      </c>
      <c r="Q36">
        <v>17.2881</v>
      </c>
      <c r="R36">
        <v>33</v>
      </c>
      <c r="S36">
        <f t="shared" si="0"/>
        <v>0.26778439700492895</v>
      </c>
      <c r="T36">
        <f t="shared" si="1"/>
        <v>25</v>
      </c>
      <c r="U36">
        <f t="shared" si="2"/>
        <v>906941.78944462503</v>
      </c>
      <c r="V36">
        <f t="shared" si="3"/>
        <v>43</v>
      </c>
      <c r="W36">
        <f t="shared" si="4"/>
        <v>25.037060672353302</v>
      </c>
      <c r="X36">
        <f t="shared" si="5"/>
        <v>153</v>
      </c>
      <c r="Y36">
        <f t="shared" si="6"/>
        <v>89</v>
      </c>
      <c r="Z36">
        <v>0.86209999999999998</v>
      </c>
      <c r="AA36">
        <f t="shared" si="7"/>
        <v>27</v>
      </c>
      <c r="AB36">
        <v>0.85909999999999997</v>
      </c>
      <c r="AC36">
        <f t="shared" si="8"/>
        <v>0.86060000000000003</v>
      </c>
      <c r="AD36">
        <f t="shared" si="9"/>
        <v>35</v>
      </c>
      <c r="AE36">
        <v>0.77700000000000002</v>
      </c>
      <c r="AF36">
        <f t="shared" si="10"/>
        <v>70</v>
      </c>
      <c r="AG36">
        <v>0.86</v>
      </c>
      <c r="AH36">
        <f t="shared" si="11"/>
        <v>42</v>
      </c>
      <c r="AI36">
        <f t="shared" si="12"/>
        <v>50.666666666666664</v>
      </c>
      <c r="AJ36">
        <f>IF(C36=1,(AI36/Z36),REF)</f>
        <v>58.771217569500827</v>
      </c>
      <c r="AK36">
        <f t="shared" si="13"/>
        <v>42</v>
      </c>
      <c r="AL36">
        <f>IF(B36=1,(AI36/AC36),REF)</f>
        <v>58.873654039817175</v>
      </c>
      <c r="AM36">
        <f t="shared" si="14"/>
        <v>46</v>
      </c>
      <c r="AN36">
        <f t="shared" si="15"/>
        <v>35</v>
      </c>
      <c r="AO36" t="str">
        <f t="shared" si="16"/>
        <v>Dayton</v>
      </c>
      <c r="AP36">
        <f t="shared" si="17"/>
        <v>0.6706222283749057</v>
      </c>
      <c r="AQ36">
        <f t="shared" si="18"/>
        <v>0.62794850201157915</v>
      </c>
      <c r="AR36">
        <f t="shared" si="19"/>
        <v>0.84134524699742397</v>
      </c>
      <c r="AS36" t="str">
        <f t="shared" si="20"/>
        <v>Dayton</v>
      </c>
      <c r="AT36">
        <f t="shared" si="21"/>
        <v>0.84134524699742397</v>
      </c>
      <c r="AU36">
        <f t="shared" si="22"/>
        <v>35</v>
      </c>
      <c r="AV36">
        <f t="shared" si="27"/>
        <v>9</v>
      </c>
      <c r="AW36" t="str">
        <f t="shared" si="24"/>
        <v>Dayton</v>
      </c>
      <c r="AX36" t="str">
        <f t="shared" si="25"/>
        <v/>
      </c>
      <c r="AY36">
        <v>38</v>
      </c>
      <c r="AZ36">
        <f t="shared" si="26"/>
        <v>-32</v>
      </c>
    </row>
    <row r="37" spans="1:52">
      <c r="A37">
        <v>1</v>
      </c>
      <c r="B37">
        <v>1</v>
      </c>
      <c r="C37">
        <v>1</v>
      </c>
      <c r="D37" t="s">
        <v>180</v>
      </c>
      <c r="E37">
        <v>69.611800000000002</v>
      </c>
      <c r="F37">
        <v>104</v>
      </c>
      <c r="G37">
        <v>68.911699999999996</v>
      </c>
      <c r="H37">
        <v>92</v>
      </c>
      <c r="I37">
        <v>107.292</v>
      </c>
      <c r="J37">
        <v>135</v>
      </c>
      <c r="K37">
        <v>113.38800000000001</v>
      </c>
      <c r="L37">
        <v>65</v>
      </c>
      <c r="M37">
        <v>99.157200000000003</v>
      </c>
      <c r="N37">
        <v>35</v>
      </c>
      <c r="O37">
        <v>94.148099999999999</v>
      </c>
      <c r="P37">
        <v>10</v>
      </c>
      <c r="Q37">
        <v>19.240100000000002</v>
      </c>
      <c r="R37">
        <v>22</v>
      </c>
      <c r="S37">
        <f t="shared" si="0"/>
        <v>0.27638848586015596</v>
      </c>
      <c r="T37">
        <f t="shared" si="1"/>
        <v>21</v>
      </c>
      <c r="U37">
        <f t="shared" si="2"/>
        <v>894987.67335721932</v>
      </c>
      <c r="V37">
        <f t="shared" si="3"/>
        <v>52</v>
      </c>
      <c r="W37">
        <f t="shared" si="4"/>
        <v>20.673577295289189</v>
      </c>
      <c r="X37">
        <f t="shared" si="5"/>
        <v>9</v>
      </c>
      <c r="Y37">
        <f t="shared" si="6"/>
        <v>15</v>
      </c>
      <c r="Z37">
        <v>0.81640000000000001</v>
      </c>
      <c r="AA37">
        <f t="shared" si="7"/>
        <v>44</v>
      </c>
      <c r="AB37">
        <v>0.95989999999999998</v>
      </c>
      <c r="AC37">
        <f t="shared" si="8"/>
        <v>0.88815</v>
      </c>
      <c r="AD37">
        <f t="shared" si="9"/>
        <v>25</v>
      </c>
      <c r="AE37">
        <v>0.5756</v>
      </c>
      <c r="AF37">
        <f t="shared" si="10"/>
        <v>143</v>
      </c>
      <c r="AG37">
        <v>0.9153</v>
      </c>
      <c r="AH37">
        <f t="shared" si="11"/>
        <v>16</v>
      </c>
      <c r="AI37">
        <f t="shared" si="12"/>
        <v>45.333333333333336</v>
      </c>
      <c r="AJ37">
        <f>IF(C37=1,(AI37/Z37),REF)</f>
        <v>55.528335783112858</v>
      </c>
      <c r="AK37">
        <f t="shared" si="13"/>
        <v>37</v>
      </c>
      <c r="AL37">
        <f>IF(B37=1,(AI37/AC37),REF)</f>
        <v>51.042429019122146</v>
      </c>
      <c r="AM37">
        <f t="shared" si="14"/>
        <v>35</v>
      </c>
      <c r="AN37">
        <f t="shared" si="15"/>
        <v>25</v>
      </c>
      <c r="AO37" t="str">
        <f t="shared" si="16"/>
        <v>Kansas</v>
      </c>
      <c r="AP37">
        <f t="shared" si="17"/>
        <v>0.6386873263461631</v>
      </c>
      <c r="AQ37">
        <f t="shared" si="18"/>
        <v>0.65971705923530222</v>
      </c>
      <c r="AR37">
        <f t="shared" si="19"/>
        <v>0.8413021353558322</v>
      </c>
      <c r="AS37" t="str">
        <f t="shared" si="20"/>
        <v>Kansas</v>
      </c>
      <c r="AT37">
        <f t="shared" si="21"/>
        <v>0.8413021353558322</v>
      </c>
      <c r="AU37">
        <f t="shared" si="22"/>
        <v>36</v>
      </c>
      <c r="AV37">
        <f t="shared" si="27"/>
        <v>9</v>
      </c>
      <c r="AW37" t="str">
        <f t="shared" si="24"/>
        <v>Kansas</v>
      </c>
      <c r="AX37" t="str">
        <f t="shared" si="25"/>
        <v>y</v>
      </c>
      <c r="AY37">
        <v>22</v>
      </c>
      <c r="AZ37">
        <f t="shared" si="26"/>
        <v>-121</v>
      </c>
    </row>
    <row r="38" spans="1:52">
      <c r="A38">
        <v>1</v>
      </c>
      <c r="B38">
        <v>1</v>
      </c>
      <c r="C38">
        <v>1</v>
      </c>
      <c r="D38" t="s">
        <v>346</v>
      </c>
      <c r="E38">
        <v>67.437100000000001</v>
      </c>
      <c r="F38">
        <v>249</v>
      </c>
      <c r="G38">
        <v>65.821799999999996</v>
      </c>
      <c r="H38">
        <v>269</v>
      </c>
      <c r="I38">
        <v>110.767</v>
      </c>
      <c r="J38">
        <v>67</v>
      </c>
      <c r="K38">
        <v>115.985</v>
      </c>
      <c r="L38">
        <v>31</v>
      </c>
      <c r="M38">
        <v>104.483</v>
      </c>
      <c r="N38">
        <v>169</v>
      </c>
      <c r="O38">
        <v>99.859200000000001</v>
      </c>
      <c r="P38">
        <v>56</v>
      </c>
      <c r="Q38">
        <v>16.126000000000001</v>
      </c>
      <c r="R38">
        <v>43</v>
      </c>
      <c r="S38">
        <f t="shared" si="0"/>
        <v>0.23912356848085101</v>
      </c>
      <c r="T38">
        <f t="shared" si="1"/>
        <v>43</v>
      </c>
      <c r="U38">
        <f t="shared" si="2"/>
        <v>907198.95166534756</v>
      </c>
      <c r="V38">
        <f t="shared" si="3"/>
        <v>41</v>
      </c>
      <c r="W38">
        <f t="shared" si="4"/>
        <v>23.448876857358684</v>
      </c>
      <c r="X38">
        <f t="shared" si="5"/>
        <v>78</v>
      </c>
      <c r="Y38">
        <f t="shared" si="6"/>
        <v>60.5</v>
      </c>
      <c r="Z38">
        <v>0.8639</v>
      </c>
      <c r="AA38">
        <f t="shared" si="7"/>
        <v>26</v>
      </c>
      <c r="AB38">
        <v>0.80559999999999998</v>
      </c>
      <c r="AC38">
        <f t="shared" si="8"/>
        <v>0.83474999999999999</v>
      </c>
      <c r="AD38">
        <f t="shared" si="9"/>
        <v>46</v>
      </c>
      <c r="AE38">
        <v>0.88139999999999996</v>
      </c>
      <c r="AF38">
        <f t="shared" si="10"/>
        <v>27</v>
      </c>
      <c r="AG38">
        <v>0.8357</v>
      </c>
      <c r="AH38">
        <f t="shared" si="11"/>
        <v>51</v>
      </c>
      <c r="AI38">
        <f t="shared" si="12"/>
        <v>44.75</v>
      </c>
      <c r="AJ38">
        <f>IF(C38=1,(AI38/Z38),REF)</f>
        <v>51.79997684917236</v>
      </c>
      <c r="AK38">
        <f t="shared" si="13"/>
        <v>35</v>
      </c>
      <c r="AL38">
        <f>IF(B38=1,(AI38/AC38),REF)</f>
        <v>53.608864929619649</v>
      </c>
      <c r="AM38">
        <f t="shared" si="14"/>
        <v>37</v>
      </c>
      <c r="AN38">
        <f t="shared" si="15"/>
        <v>35</v>
      </c>
      <c r="AO38" t="str">
        <f t="shared" si="16"/>
        <v>Texas A&amp;M</v>
      </c>
      <c r="AP38">
        <f t="shared" si="17"/>
        <v>0.68056135671120277</v>
      </c>
      <c r="AQ38">
        <f t="shared" si="18"/>
        <v>0.61626096856892909</v>
      </c>
      <c r="AR38">
        <f t="shared" si="19"/>
        <v>0.84089194648997212</v>
      </c>
      <c r="AS38" t="str">
        <f t="shared" si="20"/>
        <v>Texas A&amp;M</v>
      </c>
      <c r="AT38">
        <f t="shared" si="21"/>
        <v>0.84089194648997212</v>
      </c>
      <c r="AU38">
        <f t="shared" si="22"/>
        <v>37</v>
      </c>
      <c r="AV38">
        <f t="shared" si="27"/>
        <v>10</v>
      </c>
      <c r="AW38" t="str">
        <f t="shared" si="24"/>
        <v>Texas A&amp;M</v>
      </c>
      <c r="AX38" t="str">
        <f t="shared" si="25"/>
        <v/>
      </c>
      <c r="AY38">
        <v>39</v>
      </c>
      <c r="AZ38">
        <f t="shared" si="26"/>
        <v>12</v>
      </c>
    </row>
    <row r="39" spans="1:52">
      <c r="A39">
        <v>1</v>
      </c>
      <c r="B39">
        <v>1</v>
      </c>
      <c r="C39">
        <v>1</v>
      </c>
      <c r="D39" t="s">
        <v>387</v>
      </c>
      <c r="E39">
        <v>64.197199999999995</v>
      </c>
      <c r="F39">
        <v>350</v>
      </c>
      <c r="G39">
        <v>63.184600000000003</v>
      </c>
      <c r="H39">
        <v>350</v>
      </c>
      <c r="I39">
        <v>107.402</v>
      </c>
      <c r="J39">
        <v>131</v>
      </c>
      <c r="K39">
        <v>111.599</v>
      </c>
      <c r="L39">
        <v>83</v>
      </c>
      <c r="M39">
        <v>99.521699999999996</v>
      </c>
      <c r="N39">
        <v>42</v>
      </c>
      <c r="O39">
        <v>94.665400000000005</v>
      </c>
      <c r="P39">
        <v>13</v>
      </c>
      <c r="Q39">
        <v>16.934100000000001</v>
      </c>
      <c r="R39">
        <v>34</v>
      </c>
      <c r="S39">
        <f t="shared" si="0"/>
        <v>0.26377474406983481</v>
      </c>
      <c r="T39">
        <f t="shared" si="1"/>
        <v>28</v>
      </c>
      <c r="U39">
        <f t="shared" si="2"/>
        <v>799533.55048115726</v>
      </c>
      <c r="V39">
        <f t="shared" si="3"/>
        <v>145</v>
      </c>
      <c r="W39">
        <f t="shared" si="4"/>
        <v>22.614654256100486</v>
      </c>
      <c r="X39">
        <f t="shared" si="5"/>
        <v>41</v>
      </c>
      <c r="Y39">
        <f t="shared" si="6"/>
        <v>34.5</v>
      </c>
      <c r="Z39">
        <v>0.84009999999999996</v>
      </c>
      <c r="AA39">
        <f t="shared" si="7"/>
        <v>36</v>
      </c>
      <c r="AB39">
        <v>0.90239999999999998</v>
      </c>
      <c r="AC39">
        <f t="shared" si="8"/>
        <v>0.87124999999999997</v>
      </c>
      <c r="AD39">
        <f t="shared" si="9"/>
        <v>31</v>
      </c>
      <c r="AE39">
        <v>0.78490000000000004</v>
      </c>
      <c r="AF39">
        <f t="shared" si="10"/>
        <v>67</v>
      </c>
      <c r="AG39">
        <v>0.87660000000000005</v>
      </c>
      <c r="AH39">
        <f t="shared" si="11"/>
        <v>32</v>
      </c>
      <c r="AI39">
        <f t="shared" si="12"/>
        <v>56.25</v>
      </c>
      <c r="AJ39">
        <f>IF(C39=1,(AI39/Z39),REF)</f>
        <v>66.956314724437576</v>
      </c>
      <c r="AK39">
        <f t="shared" si="13"/>
        <v>47</v>
      </c>
      <c r="AL39">
        <f>IF(B39=1,(AI39/AC39),REF)</f>
        <v>64.562410329985653</v>
      </c>
      <c r="AM39">
        <f t="shared" si="14"/>
        <v>47</v>
      </c>
      <c r="AN39">
        <f t="shared" si="15"/>
        <v>31</v>
      </c>
      <c r="AO39" t="str">
        <f t="shared" si="16"/>
        <v>Villanova</v>
      </c>
      <c r="AP39">
        <f t="shared" si="17"/>
        <v>0.64504289899745182</v>
      </c>
      <c r="AQ39">
        <f t="shared" si="18"/>
        <v>0.62843177385329851</v>
      </c>
      <c r="AR39">
        <f t="shared" si="19"/>
        <v>0.83480324113370852</v>
      </c>
      <c r="AS39" t="str">
        <f t="shared" si="20"/>
        <v>Villanova</v>
      </c>
      <c r="AT39">
        <f t="shared" si="21"/>
        <v>0.83480324113370852</v>
      </c>
      <c r="AU39">
        <f t="shared" si="22"/>
        <v>38</v>
      </c>
      <c r="AV39">
        <f t="shared" si="27"/>
        <v>10</v>
      </c>
      <c r="AW39" t="str">
        <f t="shared" si="24"/>
        <v>Villanova</v>
      </c>
      <c r="AX39" t="str">
        <f t="shared" si="25"/>
        <v/>
      </c>
      <c r="AY39">
        <v>40</v>
      </c>
      <c r="AZ39">
        <f t="shared" si="26"/>
        <v>-27</v>
      </c>
    </row>
    <row r="40" spans="1:52">
      <c r="A40">
        <v>1</v>
      </c>
      <c r="B40">
        <v>1</v>
      </c>
      <c r="C40">
        <v>1</v>
      </c>
      <c r="D40" t="s">
        <v>106</v>
      </c>
      <c r="E40">
        <v>66.497100000000003</v>
      </c>
      <c r="F40">
        <v>282</v>
      </c>
      <c r="G40">
        <v>65.778400000000005</v>
      </c>
      <c r="H40">
        <v>270</v>
      </c>
      <c r="I40">
        <v>112.111</v>
      </c>
      <c r="J40">
        <v>50</v>
      </c>
      <c r="K40">
        <v>115.398</v>
      </c>
      <c r="L40">
        <v>42</v>
      </c>
      <c r="M40">
        <v>103.134</v>
      </c>
      <c r="N40">
        <v>124</v>
      </c>
      <c r="O40">
        <v>98.787700000000001</v>
      </c>
      <c r="P40">
        <v>38</v>
      </c>
      <c r="Q40">
        <v>16.610099999999999</v>
      </c>
      <c r="R40">
        <v>38</v>
      </c>
      <c r="S40">
        <f t="shared" si="0"/>
        <v>0.24978984045920791</v>
      </c>
      <c r="T40">
        <f t="shared" si="1"/>
        <v>36</v>
      </c>
      <c r="U40">
        <f t="shared" si="2"/>
        <v>885521.82544062834</v>
      </c>
      <c r="V40">
        <f t="shared" si="3"/>
        <v>63</v>
      </c>
      <c r="W40">
        <f t="shared" si="4"/>
        <v>23.373400084149122</v>
      </c>
      <c r="X40">
        <f t="shared" si="5"/>
        <v>73</v>
      </c>
      <c r="Y40">
        <f t="shared" si="6"/>
        <v>54.5</v>
      </c>
      <c r="Z40">
        <v>0.83230000000000004</v>
      </c>
      <c r="AA40">
        <f t="shared" si="7"/>
        <v>38</v>
      </c>
      <c r="AB40">
        <v>0.86960000000000004</v>
      </c>
      <c r="AC40">
        <f t="shared" si="8"/>
        <v>0.8509500000000001</v>
      </c>
      <c r="AD40">
        <f t="shared" si="9"/>
        <v>39</v>
      </c>
      <c r="AE40">
        <v>0.77669999999999995</v>
      </c>
      <c r="AF40">
        <f t="shared" si="10"/>
        <v>71</v>
      </c>
      <c r="AG40">
        <v>0.89429999999999998</v>
      </c>
      <c r="AH40">
        <f t="shared" si="11"/>
        <v>25</v>
      </c>
      <c r="AI40">
        <f t="shared" si="12"/>
        <v>48.083333333333336</v>
      </c>
      <c r="AJ40">
        <f>IF(C40=1,(AI40/Z40),REF)</f>
        <v>57.771636829668786</v>
      </c>
      <c r="AK40">
        <f t="shared" si="13"/>
        <v>41</v>
      </c>
      <c r="AL40">
        <f>IF(B40=1,(AI40/AC40),REF)</f>
        <v>56.505474273850794</v>
      </c>
      <c r="AM40">
        <f t="shared" si="14"/>
        <v>41</v>
      </c>
      <c r="AN40">
        <f t="shared" si="15"/>
        <v>39</v>
      </c>
      <c r="AO40" t="str">
        <f t="shared" si="16"/>
        <v>Colorado St.</v>
      </c>
      <c r="AP40">
        <f t="shared" si="17"/>
        <v>0.64855258624535861</v>
      </c>
      <c r="AQ40">
        <f t="shared" si="18"/>
        <v>0.62410194780194628</v>
      </c>
      <c r="AR40">
        <f t="shared" si="19"/>
        <v>0.83458814871922726</v>
      </c>
      <c r="AS40" t="str">
        <f t="shared" si="20"/>
        <v>Colorado St.</v>
      </c>
      <c r="AT40">
        <f t="shared" si="21"/>
        <v>0.83458814871922726</v>
      </c>
      <c r="AU40">
        <f t="shared" si="22"/>
        <v>39</v>
      </c>
      <c r="AV40">
        <f t="shared" si="27"/>
        <v>10</v>
      </c>
      <c r="AW40" t="str">
        <f t="shared" si="24"/>
        <v>Colorado St.</v>
      </c>
      <c r="AX40" t="str">
        <f t="shared" si="25"/>
        <v/>
      </c>
      <c r="AY40">
        <v>41</v>
      </c>
      <c r="AZ40">
        <f t="shared" si="26"/>
        <v>-30</v>
      </c>
    </row>
    <row r="41" spans="1:52">
      <c r="A41">
        <v>1</v>
      </c>
      <c r="B41">
        <v>1</v>
      </c>
      <c r="C41">
        <v>1</v>
      </c>
      <c r="D41" t="s">
        <v>171</v>
      </c>
      <c r="E41">
        <v>71.363500000000002</v>
      </c>
      <c r="F41">
        <v>45</v>
      </c>
      <c r="G41">
        <v>70.473699999999994</v>
      </c>
      <c r="H41">
        <v>40</v>
      </c>
      <c r="I41">
        <v>117.797</v>
      </c>
      <c r="J41">
        <v>9</v>
      </c>
      <c r="K41">
        <v>118.268</v>
      </c>
      <c r="L41">
        <v>22</v>
      </c>
      <c r="M41">
        <v>101.149</v>
      </c>
      <c r="N41">
        <v>78</v>
      </c>
      <c r="O41">
        <v>102.181</v>
      </c>
      <c r="P41">
        <v>99</v>
      </c>
      <c r="Q41">
        <v>16.0871</v>
      </c>
      <c r="R41">
        <v>45</v>
      </c>
      <c r="S41">
        <f t="shared" si="0"/>
        <v>0.22542336068158095</v>
      </c>
      <c r="T41">
        <f t="shared" si="1"/>
        <v>48</v>
      </c>
      <c r="U41">
        <f t="shared" si="2"/>
        <v>998184.09826002398</v>
      </c>
      <c r="V41">
        <f t="shared" si="3"/>
        <v>14</v>
      </c>
      <c r="W41">
        <f t="shared" si="4"/>
        <v>22.988789099850834</v>
      </c>
      <c r="X41">
        <f t="shared" si="5"/>
        <v>59</v>
      </c>
      <c r="Y41">
        <f t="shared" si="6"/>
        <v>53.5</v>
      </c>
      <c r="Z41">
        <v>0.81879999999999997</v>
      </c>
      <c r="AA41">
        <f t="shared" si="7"/>
        <v>41</v>
      </c>
      <c r="AB41">
        <v>0.89629999999999999</v>
      </c>
      <c r="AC41">
        <f t="shared" si="8"/>
        <v>0.85755000000000003</v>
      </c>
      <c r="AD41">
        <f t="shared" si="9"/>
        <v>37</v>
      </c>
      <c r="AE41">
        <v>0.82850000000000001</v>
      </c>
      <c r="AF41">
        <f t="shared" si="10"/>
        <v>51</v>
      </c>
      <c r="AG41">
        <v>0.7681</v>
      </c>
      <c r="AH41">
        <f t="shared" si="11"/>
        <v>75</v>
      </c>
      <c r="AI41">
        <f t="shared" si="12"/>
        <v>46.416666666666664</v>
      </c>
      <c r="AJ41">
        <f>IF(C41=1,(AI41/Z41),REF)</f>
        <v>56.688650056993971</v>
      </c>
      <c r="AK41">
        <f t="shared" si="13"/>
        <v>38</v>
      </c>
      <c r="AL41">
        <f>IF(B41=1,(AI41/AC41),REF)</f>
        <v>54.127067420752915</v>
      </c>
      <c r="AM41">
        <f t="shared" si="14"/>
        <v>38</v>
      </c>
      <c r="AN41">
        <f t="shared" si="15"/>
        <v>37</v>
      </c>
      <c r="AO41" t="str">
        <f t="shared" si="16"/>
        <v>Indiana St.</v>
      </c>
      <c r="AP41">
        <f t="shared" si="17"/>
        <v>0.63924154222795493</v>
      </c>
      <c r="AQ41">
        <f t="shared" si="18"/>
        <v>0.63233242160273562</v>
      </c>
      <c r="AR41">
        <f t="shared" si="19"/>
        <v>0.83430462765632585</v>
      </c>
      <c r="AS41" t="str">
        <f t="shared" si="20"/>
        <v>Indiana St.</v>
      </c>
      <c r="AT41">
        <f t="shared" si="21"/>
        <v>0.83430462765632585</v>
      </c>
      <c r="AU41">
        <f t="shared" si="22"/>
        <v>40</v>
      </c>
      <c r="AV41">
        <f t="shared" si="27"/>
        <v>10</v>
      </c>
      <c r="AW41" t="str">
        <f t="shared" si="24"/>
        <v>Indiana St.</v>
      </c>
      <c r="AX41" t="str">
        <f t="shared" si="25"/>
        <v/>
      </c>
      <c r="AY41">
        <v>42</v>
      </c>
      <c r="AZ41">
        <f t="shared" si="26"/>
        <v>-9</v>
      </c>
    </row>
    <row r="42" spans="1:52">
      <c r="A42">
        <v>1</v>
      </c>
      <c r="B42">
        <v>1</v>
      </c>
      <c r="C42">
        <v>1</v>
      </c>
      <c r="D42" t="s">
        <v>263</v>
      </c>
      <c r="E42">
        <v>64.6113</v>
      </c>
      <c r="F42">
        <v>346</v>
      </c>
      <c r="G42">
        <v>63.698399999999999</v>
      </c>
      <c r="H42">
        <v>342</v>
      </c>
      <c r="I42">
        <v>112.16</v>
      </c>
      <c r="J42">
        <v>49</v>
      </c>
      <c r="K42">
        <v>116.726</v>
      </c>
      <c r="L42">
        <v>30</v>
      </c>
      <c r="M42">
        <v>104.78100000000001</v>
      </c>
      <c r="N42">
        <v>179</v>
      </c>
      <c r="O42">
        <v>100.828</v>
      </c>
      <c r="P42">
        <v>73</v>
      </c>
      <c r="Q42">
        <v>15.897</v>
      </c>
      <c r="R42">
        <v>46</v>
      </c>
      <c r="S42">
        <f t="shared" si="0"/>
        <v>0.2460560304466865</v>
      </c>
      <c r="T42">
        <f t="shared" si="1"/>
        <v>38</v>
      </c>
      <c r="U42">
        <f t="shared" si="2"/>
        <v>880326.31834715873</v>
      </c>
      <c r="V42">
        <f t="shared" si="3"/>
        <v>69</v>
      </c>
      <c r="W42">
        <f t="shared" si="4"/>
        <v>24.855434819869416</v>
      </c>
      <c r="X42">
        <f t="shared" si="5"/>
        <v>143</v>
      </c>
      <c r="Y42">
        <f t="shared" si="6"/>
        <v>90.5</v>
      </c>
      <c r="Z42">
        <v>0.85589999999999999</v>
      </c>
      <c r="AA42">
        <f t="shared" si="7"/>
        <v>30</v>
      </c>
      <c r="AB42">
        <v>0.86070000000000002</v>
      </c>
      <c r="AC42">
        <f t="shared" si="8"/>
        <v>0.85830000000000006</v>
      </c>
      <c r="AD42">
        <f t="shared" si="9"/>
        <v>36</v>
      </c>
      <c r="AE42">
        <v>0.88160000000000005</v>
      </c>
      <c r="AF42">
        <f t="shared" si="10"/>
        <v>26</v>
      </c>
      <c r="AG42">
        <v>0.72829999999999995</v>
      </c>
      <c r="AH42">
        <f t="shared" si="11"/>
        <v>90</v>
      </c>
      <c r="AI42">
        <f t="shared" si="12"/>
        <v>58.25</v>
      </c>
      <c r="AJ42">
        <f>IF(C42=1,(AI42/Z42),REF)</f>
        <v>68.057016006542824</v>
      </c>
      <c r="AK42">
        <f t="shared" si="13"/>
        <v>48</v>
      </c>
      <c r="AL42">
        <f>IF(B42=1,(AI42/AC42),REF)</f>
        <v>67.866713270418259</v>
      </c>
      <c r="AM42">
        <f t="shared" si="14"/>
        <v>50</v>
      </c>
      <c r="AN42">
        <f t="shared" si="15"/>
        <v>36</v>
      </c>
      <c r="AO42" t="str">
        <f t="shared" si="16"/>
        <v>Northwestern</v>
      </c>
      <c r="AP42">
        <f t="shared" si="17"/>
        <v>0.65610372609375922</v>
      </c>
      <c r="AQ42">
        <f t="shared" si="18"/>
        <v>0.6152403652570525</v>
      </c>
      <c r="AR42">
        <f t="shared" si="19"/>
        <v>0.8342442948463541</v>
      </c>
      <c r="AS42" t="str">
        <f t="shared" si="20"/>
        <v>Northwestern</v>
      </c>
      <c r="AT42">
        <f t="shared" si="21"/>
        <v>0.8342442948463541</v>
      </c>
      <c r="AU42">
        <f t="shared" si="22"/>
        <v>41</v>
      </c>
      <c r="AV42">
        <f t="shared" si="27"/>
        <v>11</v>
      </c>
      <c r="AW42" t="str">
        <f t="shared" si="24"/>
        <v>Northwestern</v>
      </c>
      <c r="AX42" t="str">
        <f t="shared" si="25"/>
        <v/>
      </c>
      <c r="AY42">
        <v>43</v>
      </c>
      <c r="AZ42">
        <f t="shared" si="26"/>
        <v>17</v>
      </c>
    </row>
    <row r="43" spans="1:52">
      <c r="A43">
        <v>1</v>
      </c>
      <c r="B43">
        <v>1</v>
      </c>
      <c r="C43">
        <v>1</v>
      </c>
      <c r="D43" t="s">
        <v>392</v>
      </c>
      <c r="E43">
        <v>68.693700000000007</v>
      </c>
      <c r="F43">
        <v>158</v>
      </c>
      <c r="G43">
        <v>68.089100000000002</v>
      </c>
      <c r="H43">
        <v>133</v>
      </c>
      <c r="I43">
        <v>113.035</v>
      </c>
      <c r="J43">
        <v>35</v>
      </c>
      <c r="K43">
        <v>117.58199999999999</v>
      </c>
      <c r="L43">
        <v>26</v>
      </c>
      <c r="M43">
        <v>101.74</v>
      </c>
      <c r="N43">
        <v>89</v>
      </c>
      <c r="O43">
        <v>99.771000000000001</v>
      </c>
      <c r="P43">
        <v>55</v>
      </c>
      <c r="Q43">
        <v>17.8108</v>
      </c>
      <c r="R43">
        <v>31</v>
      </c>
      <c r="S43">
        <f t="shared" si="0"/>
        <v>0.25928141882006633</v>
      </c>
      <c r="T43">
        <f t="shared" si="1"/>
        <v>32</v>
      </c>
      <c r="U43">
        <f t="shared" si="2"/>
        <v>949726.58512043883</v>
      </c>
      <c r="V43">
        <f t="shared" si="3"/>
        <v>26</v>
      </c>
      <c r="W43">
        <f t="shared" si="4"/>
        <v>22.987408371734972</v>
      </c>
      <c r="X43">
        <f t="shared" si="5"/>
        <v>58</v>
      </c>
      <c r="Y43">
        <f t="shared" si="6"/>
        <v>45</v>
      </c>
      <c r="Z43">
        <v>0.80689999999999995</v>
      </c>
      <c r="AA43">
        <f t="shared" si="7"/>
        <v>51</v>
      </c>
      <c r="AB43">
        <v>0.89480000000000004</v>
      </c>
      <c r="AC43">
        <f t="shared" si="8"/>
        <v>0.85085</v>
      </c>
      <c r="AD43">
        <f t="shared" si="9"/>
        <v>40</v>
      </c>
      <c r="AE43">
        <v>0.86960000000000004</v>
      </c>
      <c r="AF43">
        <f t="shared" si="10"/>
        <v>35</v>
      </c>
      <c r="AG43">
        <v>0.73750000000000004</v>
      </c>
      <c r="AH43">
        <f t="shared" si="11"/>
        <v>86</v>
      </c>
      <c r="AI43">
        <f t="shared" si="12"/>
        <v>44</v>
      </c>
      <c r="AJ43">
        <f>IF(C43=1,(AI43/Z43),REF)</f>
        <v>54.529681497087623</v>
      </c>
      <c r="AK43">
        <f t="shared" si="13"/>
        <v>36</v>
      </c>
      <c r="AL43">
        <f>IF(B43=1,(AI43/AC43),REF)</f>
        <v>51.712992889463479</v>
      </c>
      <c r="AM43">
        <f t="shared" si="14"/>
        <v>36</v>
      </c>
      <c r="AN43">
        <f t="shared" si="15"/>
        <v>36</v>
      </c>
      <c r="AO43" t="str">
        <f t="shared" si="16"/>
        <v>Wake Forest</v>
      </c>
      <c r="AP43">
        <f t="shared" si="17"/>
        <v>0.63240193120771615</v>
      </c>
      <c r="AQ43">
        <f t="shared" si="18"/>
        <v>0.63098037953061981</v>
      </c>
      <c r="AR43">
        <f t="shared" si="19"/>
        <v>0.83215057664112868</v>
      </c>
      <c r="AS43" t="str">
        <f t="shared" si="20"/>
        <v>Wake Forest</v>
      </c>
      <c r="AT43">
        <f t="shared" si="21"/>
        <v>0.83215057664112868</v>
      </c>
      <c r="AU43">
        <f t="shared" si="22"/>
        <v>42</v>
      </c>
      <c r="AV43">
        <f t="shared" si="27"/>
        <v>11</v>
      </c>
      <c r="AW43" t="str">
        <f t="shared" si="24"/>
        <v>Wake Forest</v>
      </c>
      <c r="AX43" t="str">
        <f t="shared" si="25"/>
        <v/>
      </c>
      <c r="AY43">
        <v>44</v>
      </c>
      <c r="AZ43">
        <f t="shared" si="26"/>
        <v>9</v>
      </c>
    </row>
    <row r="44" spans="1:52">
      <c r="A44">
        <v>1</v>
      </c>
      <c r="B44">
        <v>1</v>
      </c>
      <c r="C44">
        <v>1</v>
      </c>
      <c r="D44" t="s">
        <v>100</v>
      </c>
      <c r="E44">
        <v>68.413200000000003</v>
      </c>
      <c r="F44">
        <v>180</v>
      </c>
      <c r="G44">
        <v>67.245999999999995</v>
      </c>
      <c r="H44">
        <v>188</v>
      </c>
      <c r="I44">
        <v>107.935</v>
      </c>
      <c r="J44">
        <v>120</v>
      </c>
      <c r="K44">
        <v>112.271</v>
      </c>
      <c r="L44">
        <v>77</v>
      </c>
      <c r="M44">
        <v>98.523499999999999</v>
      </c>
      <c r="N44">
        <v>33</v>
      </c>
      <c r="O44">
        <v>95.543700000000001</v>
      </c>
      <c r="P44">
        <v>17</v>
      </c>
      <c r="Q44">
        <v>16.727599999999999</v>
      </c>
      <c r="R44">
        <v>37</v>
      </c>
      <c r="S44">
        <f t="shared" si="0"/>
        <v>0.24450398461115688</v>
      </c>
      <c r="T44">
        <f t="shared" si="1"/>
        <v>41</v>
      </c>
      <c r="U44">
        <f t="shared" si="2"/>
        <v>862333.16002662131</v>
      </c>
      <c r="V44">
        <f t="shared" si="3"/>
        <v>78</v>
      </c>
      <c r="W44">
        <f t="shared" si="4"/>
        <v>21.536909553107115</v>
      </c>
      <c r="X44">
        <f t="shared" si="5"/>
        <v>16</v>
      </c>
      <c r="Y44">
        <f t="shared" si="6"/>
        <v>28.5</v>
      </c>
      <c r="Z44">
        <v>0.82369999999999999</v>
      </c>
      <c r="AA44">
        <f t="shared" si="7"/>
        <v>40</v>
      </c>
      <c r="AB44">
        <v>0.86799999999999999</v>
      </c>
      <c r="AC44">
        <f t="shared" si="8"/>
        <v>0.84584999999999999</v>
      </c>
      <c r="AD44">
        <f t="shared" si="9"/>
        <v>43</v>
      </c>
      <c r="AE44">
        <v>0.85829999999999995</v>
      </c>
      <c r="AF44">
        <f t="shared" si="10"/>
        <v>41</v>
      </c>
      <c r="AG44">
        <v>0.82789999999999997</v>
      </c>
      <c r="AH44">
        <f t="shared" si="11"/>
        <v>53</v>
      </c>
      <c r="AI44">
        <f t="shared" si="12"/>
        <v>47.416666666666664</v>
      </c>
      <c r="AJ44">
        <f>IF(C44=1,(AI44/Z44),REF)</f>
        <v>57.565456679211685</v>
      </c>
      <c r="AK44">
        <f t="shared" si="13"/>
        <v>40</v>
      </c>
      <c r="AL44">
        <f>IF(B44=1,(AI44/AC44),REF)</f>
        <v>56.058008709187995</v>
      </c>
      <c r="AM44">
        <f t="shared" si="14"/>
        <v>39</v>
      </c>
      <c r="AN44">
        <f t="shared" si="15"/>
        <v>39</v>
      </c>
      <c r="AO44" t="str">
        <f t="shared" si="16"/>
        <v>Cincinnati</v>
      </c>
      <c r="AP44">
        <f t="shared" si="17"/>
        <v>0.64208073373586205</v>
      </c>
      <c r="AQ44">
        <f t="shared" si="18"/>
        <v>0.62097834599413626</v>
      </c>
      <c r="AR44">
        <f t="shared" si="19"/>
        <v>0.8320654092249048</v>
      </c>
      <c r="AS44" t="str">
        <f t="shared" si="20"/>
        <v>Cincinnati</v>
      </c>
      <c r="AT44">
        <f t="shared" si="21"/>
        <v>0.8320654092249048</v>
      </c>
      <c r="AU44">
        <f t="shared" si="22"/>
        <v>43</v>
      </c>
      <c r="AV44">
        <f t="shared" si="27"/>
        <v>11</v>
      </c>
      <c r="AW44" t="str">
        <f t="shared" si="24"/>
        <v>Cincinnati</v>
      </c>
      <c r="AX44" t="str">
        <f t="shared" si="25"/>
        <v/>
      </c>
      <c r="AY44">
        <v>45</v>
      </c>
      <c r="AZ44">
        <f t="shared" si="26"/>
        <v>4</v>
      </c>
    </row>
    <row r="45" spans="1:52">
      <c r="A45">
        <v>1</v>
      </c>
      <c r="B45">
        <v>1</v>
      </c>
      <c r="C45">
        <v>1</v>
      </c>
      <c r="D45" t="s">
        <v>73</v>
      </c>
      <c r="E45">
        <v>66.597800000000007</v>
      </c>
      <c r="F45">
        <v>278</v>
      </c>
      <c r="G45">
        <v>66.778000000000006</v>
      </c>
      <c r="H45">
        <v>222</v>
      </c>
      <c r="I45">
        <v>111.08799999999999</v>
      </c>
      <c r="J45">
        <v>60</v>
      </c>
      <c r="K45">
        <v>113.976</v>
      </c>
      <c r="L45">
        <v>52</v>
      </c>
      <c r="M45">
        <v>100.831</v>
      </c>
      <c r="N45">
        <v>73</v>
      </c>
      <c r="O45">
        <v>97.574799999999996</v>
      </c>
      <c r="P45">
        <v>28</v>
      </c>
      <c r="Q45">
        <v>16.401399999999999</v>
      </c>
      <c r="R45">
        <v>39</v>
      </c>
      <c r="S45">
        <f t="shared" si="0"/>
        <v>0.2462723993885684</v>
      </c>
      <c r="T45">
        <f t="shared" si="1"/>
        <v>37</v>
      </c>
      <c r="U45">
        <f t="shared" si="2"/>
        <v>865140.62399873289</v>
      </c>
      <c r="V45">
        <f t="shared" si="3"/>
        <v>74</v>
      </c>
      <c r="W45">
        <f t="shared" si="4"/>
        <v>22.88128385330668</v>
      </c>
      <c r="X45">
        <f t="shared" si="5"/>
        <v>54</v>
      </c>
      <c r="Y45">
        <f t="shared" si="6"/>
        <v>45.5</v>
      </c>
      <c r="Z45">
        <v>0.8105</v>
      </c>
      <c r="AA45">
        <f t="shared" si="7"/>
        <v>49</v>
      </c>
      <c r="AB45">
        <v>0.8911</v>
      </c>
      <c r="AC45">
        <f t="shared" si="8"/>
        <v>0.8508</v>
      </c>
      <c r="AD45">
        <f t="shared" si="9"/>
        <v>41</v>
      </c>
      <c r="AE45">
        <v>0.84130000000000005</v>
      </c>
      <c r="AF45">
        <f t="shared" si="10"/>
        <v>48</v>
      </c>
      <c r="AG45">
        <v>0.85</v>
      </c>
      <c r="AH45">
        <f t="shared" si="11"/>
        <v>47</v>
      </c>
      <c r="AI45">
        <f t="shared" si="12"/>
        <v>48.75</v>
      </c>
      <c r="AJ45">
        <f>IF(C45=1,(AI45/Z45),REF)</f>
        <v>60.148056755089449</v>
      </c>
      <c r="AK45">
        <f t="shared" si="13"/>
        <v>44</v>
      </c>
      <c r="AL45">
        <f>IF(B45=1,(AI45/AC45),REF)</f>
        <v>57.299012693935119</v>
      </c>
      <c r="AM45">
        <f t="shared" si="14"/>
        <v>43</v>
      </c>
      <c r="AN45">
        <f t="shared" si="15"/>
        <v>41</v>
      </c>
      <c r="AO45" t="str">
        <f t="shared" si="16"/>
        <v>Boise St.</v>
      </c>
      <c r="AP45">
        <f t="shared" si="17"/>
        <v>0.62902459564307645</v>
      </c>
      <c r="AQ45">
        <f t="shared" si="18"/>
        <v>0.62290511889360478</v>
      </c>
      <c r="AR45">
        <f t="shared" si="19"/>
        <v>0.82912494356451438</v>
      </c>
      <c r="AS45" t="str">
        <f t="shared" si="20"/>
        <v>Boise St.</v>
      </c>
      <c r="AT45">
        <f t="shared" si="21"/>
        <v>0.82912494356451438</v>
      </c>
      <c r="AU45">
        <f t="shared" si="22"/>
        <v>44</v>
      </c>
      <c r="AV45">
        <f t="shared" si="27"/>
        <v>11</v>
      </c>
      <c r="AW45" t="str">
        <f t="shared" si="24"/>
        <v>Boise St.</v>
      </c>
      <c r="AX45" t="str">
        <f t="shared" si="25"/>
        <v/>
      </c>
      <c r="AY45">
        <v>46</v>
      </c>
      <c r="AZ45">
        <f t="shared" si="26"/>
        <v>-2</v>
      </c>
    </row>
    <row r="46" spans="1:52">
      <c r="A46">
        <v>1</v>
      </c>
      <c r="B46">
        <v>1</v>
      </c>
      <c r="C46">
        <v>1</v>
      </c>
      <c r="D46" t="s">
        <v>394</v>
      </c>
      <c r="E46">
        <v>66.678899999999999</v>
      </c>
      <c r="F46">
        <v>275</v>
      </c>
      <c r="G46">
        <v>64.795000000000002</v>
      </c>
      <c r="H46">
        <v>316</v>
      </c>
      <c r="I46">
        <v>110.65</v>
      </c>
      <c r="J46">
        <v>72</v>
      </c>
      <c r="K46">
        <v>113.446</v>
      </c>
      <c r="L46">
        <v>64</v>
      </c>
      <c r="M46">
        <v>99.472200000000001</v>
      </c>
      <c r="N46">
        <v>40</v>
      </c>
      <c r="O46">
        <v>97.231099999999998</v>
      </c>
      <c r="P46">
        <v>27</v>
      </c>
      <c r="Q46">
        <v>16.2151</v>
      </c>
      <c r="R46">
        <v>42</v>
      </c>
      <c r="S46">
        <f t="shared" si="0"/>
        <v>0.24317887667612995</v>
      </c>
      <c r="T46">
        <f t="shared" si="1"/>
        <v>42</v>
      </c>
      <c r="U46">
        <f t="shared" si="2"/>
        <v>858157.10400447238</v>
      </c>
      <c r="V46">
        <f t="shared" si="3"/>
        <v>84</v>
      </c>
      <c r="W46">
        <f t="shared" si="4"/>
        <v>22.724790692618164</v>
      </c>
      <c r="X46">
        <f t="shared" si="5"/>
        <v>49</v>
      </c>
      <c r="Y46">
        <f t="shared" si="6"/>
        <v>45.5</v>
      </c>
      <c r="Z46">
        <v>0.81759999999999999</v>
      </c>
      <c r="AA46">
        <f t="shared" si="7"/>
        <v>43</v>
      </c>
      <c r="AB46">
        <v>0.87380000000000002</v>
      </c>
      <c r="AC46">
        <f t="shared" si="8"/>
        <v>0.84570000000000001</v>
      </c>
      <c r="AD46">
        <f t="shared" si="9"/>
        <v>44</v>
      </c>
      <c r="AE46">
        <v>0.87609999999999999</v>
      </c>
      <c r="AF46">
        <f t="shared" si="10"/>
        <v>30</v>
      </c>
      <c r="AG46">
        <v>0.83330000000000004</v>
      </c>
      <c r="AH46">
        <f t="shared" si="11"/>
        <v>52</v>
      </c>
      <c r="AI46">
        <f t="shared" si="12"/>
        <v>49.583333333333336</v>
      </c>
      <c r="AJ46">
        <f>IF(C46=1,(AI46/Z46),REF)</f>
        <v>60.644977168949772</v>
      </c>
      <c r="AK46">
        <f t="shared" si="13"/>
        <v>45</v>
      </c>
      <c r="AL46">
        <f>IF(B46=1,(AI46/AC46),REF)</f>
        <v>58.629931811911241</v>
      </c>
      <c r="AM46">
        <f t="shared" si="14"/>
        <v>45</v>
      </c>
      <c r="AN46">
        <f t="shared" si="15"/>
        <v>44</v>
      </c>
      <c r="AO46" t="str">
        <f t="shared" si="16"/>
        <v>Washington St.</v>
      </c>
      <c r="AP46">
        <f t="shared" si="17"/>
        <v>0.63401300635152247</v>
      </c>
      <c r="AQ46">
        <f t="shared" si="18"/>
        <v>0.61739657782649726</v>
      </c>
      <c r="AR46">
        <f t="shared" si="19"/>
        <v>0.8289871381231797</v>
      </c>
      <c r="AS46" t="str">
        <f t="shared" si="20"/>
        <v>Washington St.</v>
      </c>
      <c r="AT46">
        <f t="shared" si="21"/>
        <v>0.8289871381231797</v>
      </c>
      <c r="AU46">
        <f t="shared" si="22"/>
        <v>45</v>
      </c>
      <c r="AV46">
        <f t="shared" si="27"/>
        <v>12</v>
      </c>
      <c r="AW46" t="str">
        <f t="shared" si="24"/>
        <v>Washington St.</v>
      </c>
      <c r="AX46" t="str">
        <f t="shared" si="25"/>
        <v/>
      </c>
      <c r="AY46">
        <v>47</v>
      </c>
      <c r="AZ46">
        <f t="shared" si="26"/>
        <v>17</v>
      </c>
    </row>
    <row r="47" spans="1:52">
      <c r="A47">
        <v>1</v>
      </c>
      <c r="B47">
        <v>1</v>
      </c>
      <c r="C47">
        <v>1</v>
      </c>
      <c r="D47" t="s">
        <v>173</v>
      </c>
      <c r="E47">
        <v>72.422399999999996</v>
      </c>
      <c r="F47">
        <v>23</v>
      </c>
      <c r="G47">
        <v>71.309299999999993</v>
      </c>
      <c r="H47">
        <v>22</v>
      </c>
      <c r="I47">
        <v>113.977</v>
      </c>
      <c r="J47">
        <v>27</v>
      </c>
      <c r="K47">
        <v>119.27500000000001</v>
      </c>
      <c r="L47">
        <v>15</v>
      </c>
      <c r="M47">
        <v>109.28700000000001</v>
      </c>
      <c r="N47">
        <v>279</v>
      </c>
      <c r="O47">
        <v>105.264</v>
      </c>
      <c r="P47">
        <v>156</v>
      </c>
      <c r="Q47">
        <v>14.0113</v>
      </c>
      <c r="R47">
        <v>52</v>
      </c>
      <c r="S47">
        <f t="shared" si="0"/>
        <v>0.19346224372569829</v>
      </c>
      <c r="T47">
        <f t="shared" si="1"/>
        <v>57</v>
      </c>
      <c r="U47">
        <f t="shared" si="2"/>
        <v>1030319.129424</v>
      </c>
      <c r="V47">
        <f t="shared" si="3"/>
        <v>9</v>
      </c>
      <c r="W47">
        <f t="shared" si="4"/>
        <v>23.756085393263621</v>
      </c>
      <c r="X47">
        <f t="shared" si="5"/>
        <v>93</v>
      </c>
      <c r="Y47">
        <f t="shared" si="6"/>
        <v>75</v>
      </c>
      <c r="Z47">
        <v>0.81799999999999995</v>
      </c>
      <c r="AA47">
        <f t="shared" si="7"/>
        <v>42</v>
      </c>
      <c r="AB47">
        <v>0.8327</v>
      </c>
      <c r="AC47">
        <f t="shared" si="8"/>
        <v>0.82535000000000003</v>
      </c>
      <c r="AD47">
        <f t="shared" si="9"/>
        <v>50</v>
      </c>
      <c r="AE47">
        <v>0.8619</v>
      </c>
      <c r="AF47">
        <f t="shared" si="10"/>
        <v>38</v>
      </c>
      <c r="AG47">
        <v>0.83850000000000002</v>
      </c>
      <c r="AH47">
        <f t="shared" si="11"/>
        <v>50</v>
      </c>
      <c r="AI47">
        <f t="shared" si="12"/>
        <v>46.5</v>
      </c>
      <c r="AJ47">
        <f>IF(C47=1,(AI47/Z47),REF)</f>
        <v>56.845965770171155</v>
      </c>
      <c r="AK47">
        <f t="shared" si="13"/>
        <v>39</v>
      </c>
      <c r="AL47">
        <f>IF(B47=1,(AI47/AC47),REF)</f>
        <v>56.339734658023865</v>
      </c>
      <c r="AM47">
        <f t="shared" si="14"/>
        <v>40</v>
      </c>
      <c r="AN47">
        <f t="shared" si="15"/>
        <v>39</v>
      </c>
      <c r="AO47" t="str">
        <f t="shared" si="16"/>
        <v>Iowa</v>
      </c>
      <c r="AP47">
        <f t="shared" si="17"/>
        <v>0.63844002639792952</v>
      </c>
      <c r="AQ47">
        <f t="shared" si="18"/>
        <v>0.60554875687265219</v>
      </c>
      <c r="AR47">
        <f t="shared" si="19"/>
        <v>0.82701728677939501</v>
      </c>
      <c r="AS47" t="str">
        <f t="shared" si="20"/>
        <v>Iowa</v>
      </c>
      <c r="AT47">
        <f t="shared" si="21"/>
        <v>0.82701728677939501</v>
      </c>
      <c r="AU47">
        <f t="shared" si="22"/>
        <v>46</v>
      </c>
      <c r="AV47">
        <f t="shared" si="27"/>
        <v>12</v>
      </c>
      <c r="AW47" t="str">
        <f t="shared" si="24"/>
        <v>Iowa</v>
      </c>
      <c r="AX47" t="str">
        <f t="shared" si="25"/>
        <v/>
      </c>
      <c r="AY47">
        <v>48</v>
      </c>
      <c r="AZ47">
        <f t="shared" si="26"/>
        <v>10</v>
      </c>
    </row>
    <row r="48" spans="1:52">
      <c r="A48">
        <v>1</v>
      </c>
      <c r="B48">
        <v>1</v>
      </c>
      <c r="C48">
        <v>1</v>
      </c>
      <c r="D48" t="s">
        <v>317</v>
      </c>
      <c r="E48">
        <v>64.744</v>
      </c>
      <c r="F48">
        <v>345</v>
      </c>
      <c r="G48">
        <v>62.845999999999997</v>
      </c>
      <c r="H48">
        <v>354</v>
      </c>
      <c r="I48">
        <v>110.705</v>
      </c>
      <c r="J48">
        <v>68</v>
      </c>
      <c r="K48">
        <v>114.712</v>
      </c>
      <c r="L48">
        <v>46</v>
      </c>
      <c r="M48">
        <v>102.738</v>
      </c>
      <c r="N48">
        <v>112</v>
      </c>
      <c r="O48">
        <v>99.676100000000005</v>
      </c>
      <c r="P48">
        <v>54</v>
      </c>
      <c r="Q48">
        <v>15.035600000000001</v>
      </c>
      <c r="R48">
        <v>49</v>
      </c>
      <c r="S48">
        <f t="shared" si="0"/>
        <v>0.23223619177066598</v>
      </c>
      <c r="T48">
        <f t="shared" si="1"/>
        <v>47</v>
      </c>
      <c r="U48">
        <f t="shared" si="2"/>
        <v>851956.12756633596</v>
      </c>
      <c r="V48">
        <f t="shared" si="3"/>
        <v>86</v>
      </c>
      <c r="W48">
        <f t="shared" si="4"/>
        <v>24.352644670366246</v>
      </c>
      <c r="X48">
        <f t="shared" si="5"/>
        <v>118</v>
      </c>
      <c r="Y48">
        <f t="shared" si="6"/>
        <v>82.5</v>
      </c>
      <c r="Z48">
        <v>0.85719999999999996</v>
      </c>
      <c r="AA48">
        <f t="shared" si="7"/>
        <v>29</v>
      </c>
      <c r="AB48">
        <v>0.80740000000000001</v>
      </c>
      <c r="AC48">
        <f t="shared" si="8"/>
        <v>0.83230000000000004</v>
      </c>
      <c r="AD48">
        <f t="shared" si="9"/>
        <v>47</v>
      </c>
      <c r="AE48">
        <v>0.85229999999999995</v>
      </c>
      <c r="AF48">
        <f t="shared" si="10"/>
        <v>47</v>
      </c>
      <c r="AG48">
        <v>0.78480000000000005</v>
      </c>
      <c r="AH48">
        <f t="shared" si="11"/>
        <v>68</v>
      </c>
      <c r="AI48">
        <f t="shared" si="12"/>
        <v>62.916666666666664</v>
      </c>
      <c r="AJ48">
        <f>IF(C48=1,(AI48/Z48),REF)</f>
        <v>73.397884585472084</v>
      </c>
      <c r="AK48">
        <f t="shared" si="13"/>
        <v>53</v>
      </c>
      <c r="AL48">
        <f>IF(B48=1,(AI48/AC48),REF)</f>
        <v>75.593736232928819</v>
      </c>
      <c r="AM48">
        <f t="shared" si="14"/>
        <v>58</v>
      </c>
      <c r="AN48">
        <f t="shared" si="15"/>
        <v>47</v>
      </c>
      <c r="AO48" t="str">
        <f t="shared" si="16"/>
        <v>South Carolina</v>
      </c>
      <c r="AP48">
        <f t="shared" si="17"/>
        <v>0.65215462138290836</v>
      </c>
      <c r="AQ48">
        <f t="shared" si="18"/>
        <v>0.58861588630515183</v>
      </c>
      <c r="AR48">
        <f t="shared" si="19"/>
        <v>0.82616080378712087</v>
      </c>
      <c r="AS48" s="421" t="str">
        <f t="shared" si="20"/>
        <v>South Carolina</v>
      </c>
      <c r="AT48">
        <f t="shared" si="21"/>
        <v>0.82616080378712087</v>
      </c>
      <c r="AU48">
        <f t="shared" si="22"/>
        <v>47</v>
      </c>
      <c r="AV48">
        <f t="shared" si="27"/>
        <v>12</v>
      </c>
      <c r="AW48" t="str">
        <f t="shared" si="24"/>
        <v>South Carolina</v>
      </c>
      <c r="AX48" t="str">
        <f t="shared" si="25"/>
        <v/>
      </c>
      <c r="AY48">
        <v>49</v>
      </c>
      <c r="AZ48">
        <f t="shared" si="26"/>
        <v>2</v>
      </c>
    </row>
    <row r="49" spans="1:53">
      <c r="A49">
        <v>1</v>
      </c>
      <c r="B49">
        <v>1</v>
      </c>
      <c r="C49">
        <v>1</v>
      </c>
      <c r="D49" t="s">
        <v>137</v>
      </c>
      <c r="E49">
        <v>69.042900000000003</v>
      </c>
      <c r="F49">
        <v>141</v>
      </c>
      <c r="G49">
        <v>68.047200000000004</v>
      </c>
      <c r="H49">
        <v>137</v>
      </c>
      <c r="I49">
        <v>117.369</v>
      </c>
      <c r="J49">
        <v>14</v>
      </c>
      <c r="K49">
        <v>118.992</v>
      </c>
      <c r="L49">
        <v>16</v>
      </c>
      <c r="M49">
        <v>104.021</v>
      </c>
      <c r="N49">
        <v>152</v>
      </c>
      <c r="O49">
        <v>102.759</v>
      </c>
      <c r="P49">
        <v>109</v>
      </c>
      <c r="Q49">
        <v>16.232500000000002</v>
      </c>
      <c r="R49">
        <v>41</v>
      </c>
      <c r="S49">
        <f t="shared" si="0"/>
        <v>0.23511468956257636</v>
      </c>
      <c r="T49">
        <f t="shared" si="1"/>
        <v>45</v>
      </c>
      <c r="U49">
        <f t="shared" si="2"/>
        <v>977585.05363714567</v>
      </c>
      <c r="V49">
        <f t="shared" si="3"/>
        <v>17</v>
      </c>
      <c r="W49">
        <f t="shared" si="4"/>
        <v>23.976885323138553</v>
      </c>
      <c r="X49">
        <f t="shared" si="5"/>
        <v>103</v>
      </c>
      <c r="Y49">
        <f t="shared" si="6"/>
        <v>74</v>
      </c>
      <c r="Z49">
        <v>0.81169999999999998</v>
      </c>
      <c r="AA49">
        <f t="shared" si="7"/>
        <v>48</v>
      </c>
      <c r="AB49">
        <v>0.84950000000000003</v>
      </c>
      <c r="AC49">
        <f t="shared" si="8"/>
        <v>0.8306</v>
      </c>
      <c r="AD49">
        <f t="shared" si="9"/>
        <v>49</v>
      </c>
      <c r="AE49">
        <v>0.73309999999999997</v>
      </c>
      <c r="AF49">
        <f t="shared" si="10"/>
        <v>82</v>
      </c>
      <c r="AG49">
        <v>0.90629999999999999</v>
      </c>
      <c r="AH49">
        <f t="shared" si="11"/>
        <v>21</v>
      </c>
      <c r="AI49">
        <f t="shared" si="12"/>
        <v>48</v>
      </c>
      <c r="AJ49">
        <f>IF(C49=1,(AI49/Z49),REF)</f>
        <v>59.135148453862264</v>
      </c>
      <c r="AK49">
        <f t="shared" si="13"/>
        <v>43</v>
      </c>
      <c r="AL49">
        <f>IF(B49=1,(AI49/AC49),REF)</f>
        <v>57.789549723091739</v>
      </c>
      <c r="AM49">
        <f t="shared" si="14"/>
        <v>44</v>
      </c>
      <c r="AN49">
        <f t="shared" si="15"/>
        <v>43</v>
      </c>
      <c r="AO49" t="str">
        <f t="shared" si="16"/>
        <v>Florida Atlantic</v>
      </c>
      <c r="AP49">
        <f t="shared" si="17"/>
        <v>0.63102671374226038</v>
      </c>
      <c r="AQ49">
        <f t="shared" si="18"/>
        <v>0.60746823588547372</v>
      </c>
      <c r="AR49">
        <f t="shared" si="19"/>
        <v>0.82555440244733924</v>
      </c>
      <c r="AS49" t="str">
        <f t="shared" si="20"/>
        <v>Florida Atlantic</v>
      </c>
      <c r="AT49">
        <f t="shared" si="21"/>
        <v>0.82555440244733924</v>
      </c>
      <c r="AU49">
        <f t="shared" si="22"/>
        <v>48</v>
      </c>
      <c r="AV49">
        <f t="shared" si="27"/>
        <v>12</v>
      </c>
      <c r="AW49" t="str">
        <f t="shared" si="24"/>
        <v>Florida Atlantic</v>
      </c>
      <c r="AX49" t="str">
        <f t="shared" si="25"/>
        <v/>
      </c>
      <c r="AY49">
        <v>50</v>
      </c>
      <c r="AZ49">
        <f t="shared" si="26"/>
        <v>-32</v>
      </c>
    </row>
    <row r="50" spans="1:53" ht="15.75" thickBot="1">
      <c r="A50">
        <v>1</v>
      </c>
      <c r="B50">
        <v>1</v>
      </c>
      <c r="C50">
        <v>1</v>
      </c>
      <c r="D50" t="s">
        <v>269</v>
      </c>
      <c r="E50">
        <v>68.461500000000001</v>
      </c>
      <c r="F50">
        <v>177</v>
      </c>
      <c r="G50">
        <v>66.936999999999998</v>
      </c>
      <c r="H50">
        <v>213</v>
      </c>
      <c r="I50">
        <v>109.19199999999999</v>
      </c>
      <c r="J50">
        <v>100</v>
      </c>
      <c r="K50">
        <v>114.279</v>
      </c>
      <c r="L50">
        <v>48</v>
      </c>
      <c r="M50">
        <v>99.995699999999999</v>
      </c>
      <c r="N50">
        <v>52</v>
      </c>
      <c r="O50">
        <v>98.161600000000007</v>
      </c>
      <c r="P50">
        <v>33</v>
      </c>
      <c r="Q50">
        <v>16.117799999999999</v>
      </c>
      <c r="R50">
        <v>44</v>
      </c>
      <c r="S50">
        <f t="shared" si="0"/>
        <v>0.23542282888922955</v>
      </c>
      <c r="T50">
        <f t="shared" si="1"/>
        <v>44</v>
      </c>
      <c r="U50">
        <f t="shared" si="2"/>
        <v>894085.95604962145</v>
      </c>
      <c r="V50">
        <f t="shared" si="3"/>
        <v>53</v>
      </c>
      <c r="W50">
        <f t="shared" si="4"/>
        <v>22.472955687798244</v>
      </c>
      <c r="X50">
        <f t="shared" si="5"/>
        <v>38</v>
      </c>
      <c r="Y50">
        <f t="shared" si="6"/>
        <v>41</v>
      </c>
      <c r="Z50">
        <v>0.79979999999999996</v>
      </c>
      <c r="AA50">
        <f t="shared" si="7"/>
        <v>54</v>
      </c>
      <c r="AB50">
        <v>0.89400000000000002</v>
      </c>
      <c r="AC50">
        <f t="shared" si="8"/>
        <v>0.84689999999999999</v>
      </c>
      <c r="AD50">
        <f t="shared" si="9"/>
        <v>42</v>
      </c>
      <c r="AE50">
        <v>0.58930000000000005</v>
      </c>
      <c r="AF50">
        <f t="shared" si="10"/>
        <v>136</v>
      </c>
      <c r="AG50">
        <v>0.89939999999999998</v>
      </c>
      <c r="AH50">
        <f t="shared" si="11"/>
        <v>22</v>
      </c>
      <c r="AI50">
        <f t="shared" si="12"/>
        <v>56.333333333333336</v>
      </c>
      <c r="AJ50">
        <f>IF(C50=1,(AI50/Z50),REF)</f>
        <v>70.434275235475539</v>
      </c>
      <c r="AK50">
        <f t="shared" si="13"/>
        <v>51</v>
      </c>
      <c r="AL50">
        <f>IF(B50=1,(AI50/AC50),REF)</f>
        <v>66.517101586177048</v>
      </c>
      <c r="AM50">
        <f t="shared" si="14"/>
        <v>49</v>
      </c>
      <c r="AN50">
        <f t="shared" si="15"/>
        <v>42</v>
      </c>
      <c r="AO50" t="str">
        <f t="shared" si="16"/>
        <v>Oklahoma</v>
      </c>
      <c r="AP50">
        <f t="shared" si="17"/>
        <v>0.61099796379402738</v>
      </c>
      <c r="AQ50">
        <f t="shared" si="18"/>
        <v>0.60859485867873553</v>
      </c>
      <c r="AR50">
        <f t="shared" si="19"/>
        <v>0.82049123432896331</v>
      </c>
      <c r="AS50" t="str">
        <f t="shared" si="20"/>
        <v>Oklahoma</v>
      </c>
      <c r="AT50">
        <f t="shared" si="21"/>
        <v>0.82049123432896331</v>
      </c>
      <c r="AU50">
        <f t="shared" si="22"/>
        <v>49</v>
      </c>
      <c r="AV50">
        <f t="shared" si="27"/>
        <v>13</v>
      </c>
      <c r="AW50" t="str">
        <f t="shared" si="24"/>
        <v>Oklahoma</v>
      </c>
      <c r="AX50" t="str">
        <f t="shared" si="25"/>
        <v/>
      </c>
      <c r="AY50">
        <v>51</v>
      </c>
      <c r="AZ50">
        <f t="shared" si="26"/>
        <v>-85</v>
      </c>
    </row>
    <row r="51" spans="1:53">
      <c r="A51">
        <v>1</v>
      </c>
      <c r="B51">
        <v>1</v>
      </c>
      <c r="C51">
        <v>1</v>
      </c>
      <c r="D51" t="s">
        <v>82</v>
      </c>
      <c r="E51">
        <v>69.339100000000002</v>
      </c>
      <c r="F51">
        <v>121</v>
      </c>
      <c r="G51">
        <v>68.325500000000005</v>
      </c>
      <c r="H51">
        <v>121</v>
      </c>
      <c r="I51">
        <v>107.857</v>
      </c>
      <c r="J51">
        <v>121</v>
      </c>
      <c r="K51">
        <v>113.056</v>
      </c>
      <c r="L51">
        <v>71</v>
      </c>
      <c r="M51">
        <v>104.33</v>
      </c>
      <c r="N51">
        <v>164</v>
      </c>
      <c r="O51">
        <v>100.80500000000001</v>
      </c>
      <c r="P51">
        <v>72</v>
      </c>
      <c r="Q51">
        <v>12.250999999999999</v>
      </c>
      <c r="R51">
        <v>67</v>
      </c>
      <c r="S51">
        <f t="shared" si="0"/>
        <v>0.17668242016409197</v>
      </c>
      <c r="T51">
        <f t="shared" si="1"/>
        <v>68</v>
      </c>
      <c r="U51">
        <f t="shared" si="2"/>
        <v>886268.74099701759</v>
      </c>
      <c r="V51">
        <f t="shared" si="3"/>
        <v>62</v>
      </c>
      <c r="W51">
        <f t="shared" si="4"/>
        <v>23.152245449315274</v>
      </c>
      <c r="X51">
        <f t="shared" si="5"/>
        <v>64</v>
      </c>
      <c r="Y51">
        <f t="shared" si="6"/>
        <v>66</v>
      </c>
      <c r="Z51">
        <v>0.81599999999999995</v>
      </c>
      <c r="AA51">
        <f t="shared" si="7"/>
        <v>45</v>
      </c>
      <c r="AB51">
        <v>0.82879999999999998</v>
      </c>
      <c r="AC51">
        <f t="shared" si="8"/>
        <v>0.82240000000000002</v>
      </c>
      <c r="AD51">
        <f t="shared" si="9"/>
        <v>51</v>
      </c>
      <c r="AE51">
        <v>0.82310000000000005</v>
      </c>
      <c r="AF51">
        <f t="shared" si="10"/>
        <v>52</v>
      </c>
      <c r="AG51">
        <v>0.86909999999999998</v>
      </c>
      <c r="AH51">
        <f t="shared" si="11"/>
        <v>36</v>
      </c>
      <c r="AI51">
        <f t="shared" si="12"/>
        <v>55.833333333333336</v>
      </c>
      <c r="AJ51">
        <f>IF(C51=1,(AI51/Z51),REF)</f>
        <v>68.423202614379093</v>
      </c>
      <c r="AK51">
        <f t="shared" si="13"/>
        <v>50</v>
      </c>
      <c r="AL51">
        <f>IF(B51=1,(AI51/AC51),REF)</f>
        <v>67.890726329442288</v>
      </c>
      <c r="AM51">
        <f t="shared" si="14"/>
        <v>51</v>
      </c>
      <c r="AN51">
        <f t="shared" si="15"/>
        <v>50</v>
      </c>
      <c r="AO51" t="str">
        <f t="shared" si="16"/>
        <v>Butler</v>
      </c>
      <c r="AP51">
        <f t="shared" si="17"/>
        <v>0.62518217505918783</v>
      </c>
      <c r="AQ51">
        <f t="shared" si="18"/>
        <v>0.58948072056635814</v>
      </c>
      <c r="AR51">
        <f t="shared" si="19"/>
        <v>0.81916296228799235</v>
      </c>
      <c r="AS51" s="6" t="str">
        <f t="shared" si="20"/>
        <v>Butler</v>
      </c>
      <c r="AT51">
        <f t="shared" si="21"/>
        <v>0.81916296228799235</v>
      </c>
      <c r="AU51">
        <f t="shared" si="22"/>
        <v>50</v>
      </c>
      <c r="AV51">
        <f t="shared" si="27"/>
        <v>13</v>
      </c>
      <c r="AW51" s="7" t="str">
        <f t="shared" si="24"/>
        <v>Butler</v>
      </c>
      <c r="AX51" t="str">
        <f t="shared" si="25"/>
        <v/>
      </c>
      <c r="AY51">
        <v>52</v>
      </c>
      <c r="AZ51" s="7">
        <f t="shared" si="26"/>
        <v>0</v>
      </c>
    </row>
    <row r="52" spans="1:53">
      <c r="A52">
        <v>1</v>
      </c>
      <c r="B52">
        <v>1</v>
      </c>
      <c r="C52">
        <v>1</v>
      </c>
      <c r="D52" t="s">
        <v>273</v>
      </c>
      <c r="E52">
        <v>68.623900000000006</v>
      </c>
      <c r="F52">
        <v>161</v>
      </c>
      <c r="G52">
        <v>67.127600000000001</v>
      </c>
      <c r="H52">
        <v>197</v>
      </c>
      <c r="I52">
        <v>109.416</v>
      </c>
      <c r="J52">
        <v>96</v>
      </c>
      <c r="K52">
        <v>114.051</v>
      </c>
      <c r="L52">
        <v>50</v>
      </c>
      <c r="M52">
        <v>104.173</v>
      </c>
      <c r="N52">
        <v>160</v>
      </c>
      <c r="O52">
        <v>100.622</v>
      </c>
      <c r="P52">
        <v>70</v>
      </c>
      <c r="Q52">
        <v>13.429600000000001</v>
      </c>
      <c r="R52">
        <v>55</v>
      </c>
      <c r="S52">
        <f t="shared" si="0"/>
        <v>0.19568983983714131</v>
      </c>
      <c r="T52">
        <f t="shared" si="1"/>
        <v>55</v>
      </c>
      <c r="U52">
        <f t="shared" si="2"/>
        <v>892634.34159996407</v>
      </c>
      <c r="V52">
        <f t="shared" si="3"/>
        <v>57</v>
      </c>
      <c r="W52">
        <f t="shared" si="4"/>
        <v>23.32562645532623</v>
      </c>
      <c r="X52">
        <f t="shared" si="5"/>
        <v>71</v>
      </c>
      <c r="Y52">
        <f t="shared" si="6"/>
        <v>63</v>
      </c>
      <c r="Z52">
        <v>0.81579999999999997</v>
      </c>
      <c r="AA52">
        <f t="shared" si="7"/>
        <v>46</v>
      </c>
      <c r="AB52">
        <v>0.80710000000000004</v>
      </c>
      <c r="AC52">
        <f t="shared" si="8"/>
        <v>0.81145</v>
      </c>
      <c r="AD52">
        <f t="shared" si="9"/>
        <v>55</v>
      </c>
      <c r="AE52">
        <v>0.85360000000000003</v>
      </c>
      <c r="AF52">
        <f t="shared" si="10"/>
        <v>46</v>
      </c>
      <c r="AG52">
        <v>0.75619999999999998</v>
      </c>
      <c r="AH52">
        <f t="shared" si="11"/>
        <v>78</v>
      </c>
      <c r="AI52">
        <f t="shared" si="12"/>
        <v>59</v>
      </c>
      <c r="AJ52">
        <f>IF(C52=1,(AI52/Z52),REF)</f>
        <v>72.321647462613385</v>
      </c>
      <c r="AK52">
        <f t="shared" si="13"/>
        <v>52</v>
      </c>
      <c r="AL52">
        <f>IF(B52=1,(AI52/AC52),REF)</f>
        <v>72.709347464415558</v>
      </c>
      <c r="AM52">
        <f t="shared" si="14"/>
        <v>53</v>
      </c>
      <c r="AN52">
        <f t="shared" si="15"/>
        <v>52</v>
      </c>
      <c r="AO52" t="str">
        <f t="shared" si="16"/>
        <v>Oregon</v>
      </c>
      <c r="AP52">
        <f t="shared" si="17"/>
        <v>0.62157514226922628</v>
      </c>
      <c r="AQ52">
        <f t="shared" si="18"/>
        <v>0.57666792311045667</v>
      </c>
      <c r="AR52">
        <f t="shared" si="19"/>
        <v>0.81471548608037059</v>
      </c>
      <c r="AS52" s="429" t="str">
        <f t="shared" si="20"/>
        <v>Oregon</v>
      </c>
      <c r="AT52">
        <f t="shared" si="21"/>
        <v>0.81471548608037059</v>
      </c>
      <c r="AU52">
        <f t="shared" si="22"/>
        <v>51</v>
      </c>
      <c r="AV52">
        <f t="shared" si="27"/>
        <v>13</v>
      </c>
      <c r="AW52" s="3" t="str">
        <f t="shared" si="24"/>
        <v>Oregon</v>
      </c>
      <c r="AX52" t="str">
        <f t="shared" si="25"/>
        <v/>
      </c>
      <c r="AY52">
        <v>53</v>
      </c>
      <c r="AZ52">
        <f t="shared" si="26"/>
        <v>7</v>
      </c>
    </row>
    <row r="53" spans="1:53">
      <c r="A53">
        <v>1</v>
      </c>
      <c r="B53">
        <v>1</v>
      </c>
      <c r="C53">
        <v>1</v>
      </c>
      <c r="D53" t="s">
        <v>285</v>
      </c>
      <c r="E53">
        <v>68.622299999999996</v>
      </c>
      <c r="F53">
        <v>162</v>
      </c>
      <c r="G53">
        <v>67.657399999999996</v>
      </c>
      <c r="H53">
        <v>157</v>
      </c>
      <c r="I53">
        <v>104.89</v>
      </c>
      <c r="J53">
        <v>189</v>
      </c>
      <c r="K53">
        <v>109.15600000000001</v>
      </c>
      <c r="L53">
        <v>119</v>
      </c>
      <c r="M53">
        <v>99.695499999999996</v>
      </c>
      <c r="N53">
        <v>47</v>
      </c>
      <c r="O53">
        <v>95.563699999999997</v>
      </c>
      <c r="P53">
        <v>18</v>
      </c>
      <c r="Q53">
        <v>13.592700000000001</v>
      </c>
      <c r="R53">
        <v>54</v>
      </c>
      <c r="S53">
        <f t="shared" si="0"/>
        <v>0.198074095447107</v>
      </c>
      <c r="T53">
        <f t="shared" si="1"/>
        <v>53</v>
      </c>
      <c r="U53">
        <f t="shared" si="2"/>
        <v>817636.92347069294</v>
      </c>
      <c r="V53">
        <f t="shared" si="3"/>
        <v>119</v>
      </c>
      <c r="W53">
        <f t="shared" si="4"/>
        <v>21.478475852732398</v>
      </c>
      <c r="X53">
        <f t="shared" si="5"/>
        <v>14</v>
      </c>
      <c r="Y53">
        <f t="shared" si="6"/>
        <v>33.5</v>
      </c>
      <c r="Z53">
        <v>0.8034</v>
      </c>
      <c r="AA53">
        <f t="shared" si="7"/>
        <v>53</v>
      </c>
      <c r="AB53">
        <v>0.84</v>
      </c>
      <c r="AC53">
        <f t="shared" si="8"/>
        <v>0.82169999999999999</v>
      </c>
      <c r="AD53">
        <f t="shared" si="9"/>
        <v>53</v>
      </c>
      <c r="AE53">
        <v>0.80030000000000001</v>
      </c>
      <c r="AF53">
        <f t="shared" si="10"/>
        <v>60</v>
      </c>
      <c r="AG53">
        <v>0.85509999999999997</v>
      </c>
      <c r="AH53">
        <f t="shared" si="11"/>
        <v>44</v>
      </c>
      <c r="AI53">
        <f t="shared" si="12"/>
        <v>60.416666666666664</v>
      </c>
      <c r="AJ53">
        <f>IF(C53=1,(AI53/Z53),REF)</f>
        <v>75.201228113849467</v>
      </c>
      <c r="AK53">
        <f t="shared" si="13"/>
        <v>56</v>
      </c>
      <c r="AL53">
        <f>IF(B53=1,(AI53/AC53),REF)</f>
        <v>73.526428948115694</v>
      </c>
      <c r="AM53">
        <f t="shared" si="14"/>
        <v>54</v>
      </c>
      <c r="AN53">
        <f t="shared" si="15"/>
        <v>53</v>
      </c>
      <c r="AO53" t="str">
        <f t="shared" si="16"/>
        <v>Providence</v>
      </c>
      <c r="AP53">
        <f t="shared" si="17"/>
        <v>0.60974198773838706</v>
      </c>
      <c r="AQ53">
        <f t="shared" si="18"/>
        <v>0.58313708791352881</v>
      </c>
      <c r="AR53">
        <f t="shared" si="19"/>
        <v>0.81325467780280292</v>
      </c>
      <c r="AS53" s="428" t="str">
        <f t="shared" si="20"/>
        <v>Providence</v>
      </c>
      <c r="AT53">
        <f t="shared" si="21"/>
        <v>0.81325467780280292</v>
      </c>
      <c r="AU53">
        <f t="shared" si="22"/>
        <v>52</v>
      </c>
      <c r="AV53">
        <f t="shared" si="27"/>
        <v>13</v>
      </c>
      <c r="AW53" t="str">
        <f t="shared" si="24"/>
        <v>Providence</v>
      </c>
      <c r="AX53" t="str">
        <f t="shared" si="25"/>
        <v/>
      </c>
      <c r="AY53">
        <v>54</v>
      </c>
      <c r="AZ53">
        <f t="shared" si="26"/>
        <v>-6</v>
      </c>
    </row>
    <row r="54" spans="1:53">
      <c r="A54">
        <v>1</v>
      </c>
      <c r="B54">
        <v>1</v>
      </c>
      <c r="C54">
        <v>1</v>
      </c>
      <c r="D54" t="s">
        <v>378</v>
      </c>
      <c r="E54">
        <v>69.091200000000001</v>
      </c>
      <c r="F54">
        <v>136</v>
      </c>
      <c r="G54">
        <v>68.506799999999998</v>
      </c>
      <c r="H54">
        <v>107</v>
      </c>
      <c r="I54">
        <v>112.57599999999999</v>
      </c>
      <c r="J54">
        <v>42</v>
      </c>
      <c r="K54">
        <v>115.63500000000001</v>
      </c>
      <c r="L54">
        <v>38</v>
      </c>
      <c r="M54">
        <v>101.866</v>
      </c>
      <c r="N54">
        <v>92</v>
      </c>
      <c r="O54">
        <v>100.51600000000001</v>
      </c>
      <c r="P54">
        <v>69</v>
      </c>
      <c r="Q54">
        <v>15.1197</v>
      </c>
      <c r="R54">
        <v>48</v>
      </c>
      <c r="S54">
        <f t="shared" si="0"/>
        <v>0.21882671020332545</v>
      </c>
      <c r="T54">
        <f t="shared" si="1"/>
        <v>49</v>
      </c>
      <c r="U54">
        <f t="shared" si="2"/>
        <v>923849.74905912008</v>
      </c>
      <c r="V54">
        <f t="shared" si="3"/>
        <v>34</v>
      </c>
      <c r="W54">
        <f t="shared" si="4"/>
        <v>23.128825554324116</v>
      </c>
      <c r="X54">
        <f t="shared" si="5"/>
        <v>63</v>
      </c>
      <c r="Y54">
        <f t="shared" si="6"/>
        <v>56</v>
      </c>
      <c r="Z54">
        <v>0.79349999999999998</v>
      </c>
      <c r="AA54">
        <f t="shared" si="7"/>
        <v>56</v>
      </c>
      <c r="AB54">
        <v>0.85</v>
      </c>
      <c r="AC54">
        <f t="shared" si="8"/>
        <v>0.82174999999999998</v>
      </c>
      <c r="AD54">
        <f t="shared" si="9"/>
        <v>52</v>
      </c>
      <c r="AE54">
        <v>0.66420000000000001</v>
      </c>
      <c r="AF54">
        <f t="shared" si="10"/>
        <v>104</v>
      </c>
      <c r="AG54">
        <v>0.81020000000000003</v>
      </c>
      <c r="AH54">
        <f t="shared" si="11"/>
        <v>59</v>
      </c>
      <c r="AI54">
        <f t="shared" si="12"/>
        <v>59</v>
      </c>
      <c r="AJ54">
        <f>IF(C54=1,(AI54/Z54),REF)</f>
        <v>74.354127284184003</v>
      </c>
      <c r="AK54">
        <f t="shared" si="13"/>
        <v>55</v>
      </c>
      <c r="AL54">
        <f>IF(B54=1,(AI54/AC54),REF)</f>
        <v>71.797992090051721</v>
      </c>
      <c r="AM54">
        <f t="shared" si="14"/>
        <v>52</v>
      </c>
      <c r="AN54">
        <f t="shared" si="15"/>
        <v>52</v>
      </c>
      <c r="AO54" t="str">
        <f t="shared" si="16"/>
        <v>Utah St.</v>
      </c>
      <c r="AP54">
        <f t="shared" si="17"/>
        <v>0.60291097724215137</v>
      </c>
      <c r="AQ54">
        <f t="shared" si="18"/>
        <v>0.58490924569374614</v>
      </c>
      <c r="AR54">
        <f t="shared" si="19"/>
        <v>0.81187335362552304</v>
      </c>
      <c r="AS54" s="428" t="str">
        <f t="shared" si="20"/>
        <v>Utah St.</v>
      </c>
      <c r="AT54">
        <f t="shared" si="21"/>
        <v>0.81187335362552304</v>
      </c>
      <c r="AU54">
        <f t="shared" si="22"/>
        <v>53</v>
      </c>
      <c r="AV54">
        <f t="shared" si="27"/>
        <v>14</v>
      </c>
      <c r="AW54" t="str">
        <f t="shared" si="24"/>
        <v>Utah St.</v>
      </c>
      <c r="AX54" t="str">
        <f t="shared" si="25"/>
        <v/>
      </c>
      <c r="AY54">
        <v>55</v>
      </c>
      <c r="AZ54">
        <f t="shared" si="26"/>
        <v>-49</v>
      </c>
    </row>
    <row r="55" spans="1:53">
      <c r="A55">
        <v>1</v>
      </c>
      <c r="B55">
        <v>1</v>
      </c>
      <c r="C55">
        <v>1</v>
      </c>
      <c r="D55" t="s">
        <v>120</v>
      </c>
      <c r="E55">
        <v>68.6721</v>
      </c>
      <c r="F55">
        <v>159</v>
      </c>
      <c r="G55">
        <v>67.818799999999996</v>
      </c>
      <c r="H55">
        <v>150</v>
      </c>
      <c r="I55">
        <v>114.23699999999999</v>
      </c>
      <c r="J55">
        <v>25</v>
      </c>
      <c r="K55">
        <v>115.619</v>
      </c>
      <c r="L55">
        <v>39</v>
      </c>
      <c r="M55">
        <v>100.30500000000001</v>
      </c>
      <c r="N55">
        <v>61</v>
      </c>
      <c r="O55">
        <v>100.928</v>
      </c>
      <c r="P55">
        <v>78</v>
      </c>
      <c r="Q55">
        <v>14.6914</v>
      </c>
      <c r="R55">
        <v>51</v>
      </c>
      <c r="S55">
        <f t="shared" si="0"/>
        <v>0.21392967449662967</v>
      </c>
      <c r="T55">
        <f t="shared" si="1"/>
        <v>50</v>
      </c>
      <c r="U55">
        <f t="shared" si="2"/>
        <v>917991.68184750818</v>
      </c>
      <c r="V55">
        <f t="shared" si="3"/>
        <v>37</v>
      </c>
      <c r="W55">
        <f t="shared" si="4"/>
        <v>23.422774609270853</v>
      </c>
      <c r="X55">
        <f t="shared" si="5"/>
        <v>76</v>
      </c>
      <c r="Y55">
        <f t="shared" si="6"/>
        <v>63</v>
      </c>
      <c r="Z55">
        <v>0.78759999999999997</v>
      </c>
      <c r="AA55">
        <f t="shared" si="7"/>
        <v>61</v>
      </c>
      <c r="AB55">
        <v>0.85450000000000004</v>
      </c>
      <c r="AC55">
        <f t="shared" si="8"/>
        <v>0.82105000000000006</v>
      </c>
      <c r="AD55">
        <f t="shared" si="9"/>
        <v>54</v>
      </c>
      <c r="AE55">
        <v>0.7984</v>
      </c>
      <c r="AF55">
        <f t="shared" si="10"/>
        <v>61</v>
      </c>
      <c r="AG55">
        <v>0.70099999999999996</v>
      </c>
      <c r="AH55">
        <f t="shared" si="11"/>
        <v>98</v>
      </c>
      <c r="AI55">
        <f t="shared" si="12"/>
        <v>60.5</v>
      </c>
      <c r="AJ55">
        <f>IF(C55=1,(AI55/Z55),REF)</f>
        <v>76.815642458100555</v>
      </c>
      <c r="AK55">
        <f t="shared" si="13"/>
        <v>59</v>
      </c>
      <c r="AL55">
        <f>IF(B55=1,(AI55/AC55),REF)</f>
        <v>73.686133609402589</v>
      </c>
      <c r="AM55">
        <f t="shared" si="14"/>
        <v>55</v>
      </c>
      <c r="AN55">
        <f t="shared" si="15"/>
        <v>54</v>
      </c>
      <c r="AO55" t="str">
        <f t="shared" si="16"/>
        <v>Drake</v>
      </c>
      <c r="AP55">
        <f t="shared" si="17"/>
        <v>0.59648222847660537</v>
      </c>
      <c r="AQ55">
        <f t="shared" si="18"/>
        <v>0.58251779272975923</v>
      </c>
      <c r="AR55">
        <f t="shared" si="19"/>
        <v>0.80945652248326128</v>
      </c>
      <c r="AS55" s="428" t="str">
        <f t="shared" si="20"/>
        <v>Drake</v>
      </c>
      <c r="AT55">
        <f t="shared" si="21"/>
        <v>0.80945652248326128</v>
      </c>
      <c r="AU55">
        <f t="shared" si="22"/>
        <v>54</v>
      </c>
      <c r="AV55">
        <f t="shared" si="27"/>
        <v>14</v>
      </c>
      <c r="AW55" t="str">
        <f t="shared" si="24"/>
        <v>Drake</v>
      </c>
      <c r="AX55" t="str">
        <f t="shared" si="25"/>
        <v/>
      </c>
      <c r="AY55">
        <v>56</v>
      </c>
      <c r="AZ55">
        <f t="shared" si="26"/>
        <v>-5</v>
      </c>
    </row>
    <row r="56" spans="1:53">
      <c r="A56">
        <v>1</v>
      </c>
      <c r="B56">
        <v>1</v>
      </c>
      <c r="C56">
        <v>1</v>
      </c>
      <c r="D56" t="s">
        <v>377</v>
      </c>
      <c r="E56">
        <v>70.709699999999998</v>
      </c>
      <c r="F56">
        <v>59</v>
      </c>
      <c r="G56">
        <v>69.577699999999993</v>
      </c>
      <c r="H56">
        <v>68</v>
      </c>
      <c r="I56">
        <v>109.187</v>
      </c>
      <c r="J56">
        <v>101</v>
      </c>
      <c r="K56">
        <v>113.916</v>
      </c>
      <c r="L56">
        <v>54</v>
      </c>
      <c r="M56">
        <v>101.5</v>
      </c>
      <c r="N56">
        <v>84</v>
      </c>
      <c r="O56">
        <v>99.108400000000003</v>
      </c>
      <c r="P56">
        <v>42</v>
      </c>
      <c r="Q56">
        <v>14.807499999999999</v>
      </c>
      <c r="R56">
        <v>50</v>
      </c>
      <c r="S56">
        <f t="shared" si="0"/>
        <v>0.20941398421998672</v>
      </c>
      <c r="T56">
        <f t="shared" si="1"/>
        <v>51</v>
      </c>
      <c r="U56">
        <f t="shared" si="2"/>
        <v>917589.52795324312</v>
      </c>
      <c r="V56">
        <f t="shared" si="3"/>
        <v>38</v>
      </c>
      <c r="W56">
        <f t="shared" si="4"/>
        <v>22.09519044794035</v>
      </c>
      <c r="X56">
        <f t="shared" si="5"/>
        <v>27</v>
      </c>
      <c r="Y56">
        <f t="shared" si="6"/>
        <v>39</v>
      </c>
      <c r="Z56">
        <v>0.72729999999999995</v>
      </c>
      <c r="AA56">
        <f t="shared" si="7"/>
        <v>82</v>
      </c>
      <c r="AB56">
        <v>0.93530000000000002</v>
      </c>
      <c r="AC56">
        <f t="shared" si="8"/>
        <v>0.83129999999999993</v>
      </c>
      <c r="AD56">
        <f t="shared" si="9"/>
        <v>48</v>
      </c>
      <c r="AE56">
        <v>0.70530000000000004</v>
      </c>
      <c r="AF56">
        <f t="shared" si="10"/>
        <v>94</v>
      </c>
      <c r="AG56">
        <v>0.91879999999999995</v>
      </c>
      <c r="AH56">
        <f t="shared" si="11"/>
        <v>15</v>
      </c>
      <c r="AI56">
        <f t="shared" si="12"/>
        <v>47.5</v>
      </c>
      <c r="AJ56">
        <f>IF(C56=1,(AI56/Z56),REF)</f>
        <v>65.310050873092266</v>
      </c>
      <c r="AK56">
        <f t="shared" si="13"/>
        <v>46</v>
      </c>
      <c r="AL56">
        <f>IF(B56=1,(AI56/AC56),REF)</f>
        <v>57.139420185252021</v>
      </c>
      <c r="AM56">
        <f t="shared" si="14"/>
        <v>42</v>
      </c>
      <c r="AN56">
        <f t="shared" si="15"/>
        <v>42</v>
      </c>
      <c r="AO56" t="str">
        <f t="shared" si="16"/>
        <v>Utah</v>
      </c>
      <c r="AP56">
        <f t="shared" si="17"/>
        <v>0.5598250834362154</v>
      </c>
      <c r="AQ56">
        <f t="shared" si="18"/>
        <v>0.60884061055682159</v>
      </c>
      <c r="AR56">
        <f t="shared" si="19"/>
        <v>0.80661096219900541</v>
      </c>
      <c r="AS56" s="428" t="str">
        <f t="shared" si="20"/>
        <v>Utah</v>
      </c>
      <c r="AT56">
        <f t="shared" si="21"/>
        <v>0.80661096219900541</v>
      </c>
      <c r="AU56">
        <f t="shared" si="22"/>
        <v>55</v>
      </c>
      <c r="AW56" t="str">
        <f t="shared" si="24"/>
        <v>Utah</v>
      </c>
      <c r="AX56" t="str">
        <f t="shared" si="25"/>
        <v>y</v>
      </c>
      <c r="AY56">
        <v>23</v>
      </c>
      <c r="AZ56">
        <f t="shared" si="26"/>
        <v>-71</v>
      </c>
    </row>
    <row r="57" spans="1:53">
      <c r="A57">
        <v>1</v>
      </c>
      <c r="B57">
        <v>1</v>
      </c>
      <c r="C57">
        <v>1</v>
      </c>
      <c r="D57" t="s">
        <v>393</v>
      </c>
      <c r="E57">
        <v>72.071899999999999</v>
      </c>
      <c r="F57">
        <v>29</v>
      </c>
      <c r="G57">
        <v>71.025000000000006</v>
      </c>
      <c r="H57">
        <v>30</v>
      </c>
      <c r="I57">
        <v>110.012</v>
      </c>
      <c r="J57">
        <v>84</v>
      </c>
      <c r="K57">
        <v>115.121</v>
      </c>
      <c r="L57">
        <v>43</v>
      </c>
      <c r="M57">
        <v>105.03100000000001</v>
      </c>
      <c r="N57">
        <v>183</v>
      </c>
      <c r="O57">
        <v>102.447</v>
      </c>
      <c r="P57">
        <v>101</v>
      </c>
      <c r="Q57">
        <v>12.6739</v>
      </c>
      <c r="R57">
        <v>63</v>
      </c>
      <c r="S57">
        <f t="shared" si="0"/>
        <v>0.1758521698470554</v>
      </c>
      <c r="T57">
        <f t="shared" si="1"/>
        <v>69</v>
      </c>
      <c r="U57">
        <f t="shared" si="2"/>
        <v>955157.69368168782</v>
      </c>
      <c r="V57">
        <f t="shared" si="3"/>
        <v>25</v>
      </c>
      <c r="W57">
        <f t="shared" si="4"/>
        <v>22.857715405149637</v>
      </c>
      <c r="X57">
        <f t="shared" si="5"/>
        <v>52</v>
      </c>
      <c r="Y57">
        <f t="shared" si="6"/>
        <v>60.5</v>
      </c>
      <c r="Z57">
        <v>0.77459999999999996</v>
      </c>
      <c r="AA57">
        <f t="shared" si="7"/>
        <v>64</v>
      </c>
      <c r="AB57">
        <v>0.82350000000000001</v>
      </c>
      <c r="AC57">
        <f t="shared" si="8"/>
        <v>0.79905000000000004</v>
      </c>
      <c r="AD57">
        <f t="shared" si="9"/>
        <v>57</v>
      </c>
      <c r="AE57">
        <v>0.84050000000000002</v>
      </c>
      <c r="AF57">
        <f t="shared" si="10"/>
        <v>49</v>
      </c>
      <c r="AG57">
        <v>0.81269999999999998</v>
      </c>
      <c r="AH57">
        <f t="shared" si="11"/>
        <v>57</v>
      </c>
      <c r="AI57">
        <f t="shared" si="12"/>
        <v>52.916666666666664</v>
      </c>
      <c r="AJ57">
        <f>IF(C57=1,(AI57/Z57),REF)</f>
        <v>68.314829159135897</v>
      </c>
      <c r="AK57">
        <f t="shared" si="13"/>
        <v>49</v>
      </c>
      <c r="AL57">
        <f>IF(B57=1,(AI57/AC57),REF)</f>
        <v>66.224474897273836</v>
      </c>
      <c r="AM57">
        <f t="shared" si="14"/>
        <v>48</v>
      </c>
      <c r="AN57">
        <f t="shared" si="15"/>
        <v>48</v>
      </c>
      <c r="AO57" t="str">
        <f t="shared" si="16"/>
        <v>Washington</v>
      </c>
      <c r="AP57">
        <f t="shared" si="17"/>
        <v>0.59355745238572333</v>
      </c>
      <c r="AQ57">
        <f t="shared" si="18"/>
        <v>0.57452568782785496</v>
      </c>
      <c r="AR57">
        <f t="shared" si="19"/>
        <v>0.80645010711265253</v>
      </c>
      <c r="AS57" s="428" t="str">
        <f t="shared" si="20"/>
        <v>Washington</v>
      </c>
      <c r="AT57">
        <f t="shared" si="21"/>
        <v>0.80645010711265253</v>
      </c>
      <c r="AU57">
        <f t="shared" si="22"/>
        <v>56</v>
      </c>
      <c r="AV57">
        <f>ROUNDUP(AU57/4,0)</f>
        <v>14</v>
      </c>
      <c r="AW57" t="str">
        <f t="shared" si="24"/>
        <v>Washington</v>
      </c>
      <c r="AX57" t="str">
        <f t="shared" si="25"/>
        <v/>
      </c>
      <c r="AY57">
        <v>57</v>
      </c>
      <c r="AZ57">
        <f t="shared" si="26"/>
        <v>8</v>
      </c>
    </row>
    <row r="58" spans="1:53">
      <c r="A58">
        <v>1</v>
      </c>
      <c r="B58">
        <v>1</v>
      </c>
      <c r="C58">
        <v>1</v>
      </c>
      <c r="D58" s="424" t="s">
        <v>236</v>
      </c>
      <c r="E58" s="424">
        <v>68.900000000000006</v>
      </c>
      <c r="F58" s="424">
        <v>148</v>
      </c>
      <c r="G58" s="424">
        <v>68.0334</v>
      </c>
      <c r="H58" s="424">
        <v>138</v>
      </c>
      <c r="I58" s="424">
        <v>109.748</v>
      </c>
      <c r="J58" s="424">
        <v>90</v>
      </c>
      <c r="K58" s="424">
        <v>114.40300000000001</v>
      </c>
      <c r="L58" s="424">
        <v>47</v>
      </c>
      <c r="M58" s="424">
        <v>104.556</v>
      </c>
      <c r="N58" s="424">
        <v>170</v>
      </c>
      <c r="O58" s="424">
        <v>101.339</v>
      </c>
      <c r="P58" s="424">
        <v>90</v>
      </c>
      <c r="Q58" s="424">
        <v>13.064</v>
      </c>
      <c r="R58" s="424">
        <v>58</v>
      </c>
      <c r="S58">
        <f t="shared" si="0"/>
        <v>0.18960812772133537</v>
      </c>
      <c r="T58">
        <f t="shared" si="1"/>
        <v>59</v>
      </c>
      <c r="U58">
        <f t="shared" si="2"/>
        <v>901766.39758010011</v>
      </c>
      <c r="V58">
        <f t="shared" si="3"/>
        <v>47</v>
      </c>
      <c r="W58">
        <f t="shared" si="4"/>
        <v>23.497592134621101</v>
      </c>
      <c r="X58">
        <f t="shared" si="5"/>
        <v>84</v>
      </c>
      <c r="Y58">
        <f t="shared" si="6"/>
        <v>71.5</v>
      </c>
      <c r="Z58" s="424">
        <v>0.79620000000000002</v>
      </c>
      <c r="AA58">
        <f t="shared" si="7"/>
        <v>55</v>
      </c>
      <c r="AB58" s="424">
        <v>0.78710000000000002</v>
      </c>
      <c r="AC58" s="424">
        <f t="shared" si="8"/>
        <v>0.79164999999999996</v>
      </c>
      <c r="AD58">
        <f t="shared" si="9"/>
        <v>62</v>
      </c>
      <c r="AE58" s="424">
        <v>0.86909999999999998</v>
      </c>
      <c r="AF58">
        <f t="shared" si="10"/>
        <v>36</v>
      </c>
      <c r="AG58" s="424">
        <v>0.73819999999999997</v>
      </c>
      <c r="AH58">
        <f t="shared" si="11"/>
        <v>85</v>
      </c>
      <c r="AI58">
        <f t="shared" si="12"/>
        <v>60.083333333333336</v>
      </c>
      <c r="AJ58" s="424">
        <f>IF(C58=1,(AI58/Z58),REF)</f>
        <v>75.462614083563594</v>
      </c>
      <c r="AK58">
        <f t="shared" si="13"/>
        <v>57</v>
      </c>
      <c r="AL58" s="424">
        <f>IF(B58=1,(AI58/AC58),REF)</f>
        <v>75.896334659677052</v>
      </c>
      <c r="AM58">
        <f t="shared" si="14"/>
        <v>60</v>
      </c>
      <c r="AN58" s="424">
        <f t="shared" si="15"/>
        <v>57</v>
      </c>
      <c r="AO58" s="424" t="str">
        <f t="shared" si="16"/>
        <v>N.C. State</v>
      </c>
      <c r="AP58" s="424">
        <f t="shared" si="17"/>
        <v>0.60406789830640095</v>
      </c>
      <c r="AQ58" s="424">
        <f t="shared" si="18"/>
        <v>0.55958804376679672</v>
      </c>
      <c r="AR58" s="424">
        <f t="shared" si="19"/>
        <v>0.80522609073408247</v>
      </c>
      <c r="AS58" s="430" t="str">
        <f t="shared" si="20"/>
        <v>N.C. State</v>
      </c>
      <c r="AT58">
        <f t="shared" si="21"/>
        <v>0.80522609073408247</v>
      </c>
      <c r="AU58">
        <f t="shared" si="22"/>
        <v>57</v>
      </c>
      <c r="AV58">
        <f>ROUNDUP(AU58/4,0)</f>
        <v>15</v>
      </c>
      <c r="AW58" s="424" t="str">
        <f t="shared" si="24"/>
        <v>N.C. State</v>
      </c>
      <c r="AX58" t="str">
        <f t="shared" si="25"/>
        <v/>
      </c>
      <c r="AY58">
        <v>58</v>
      </c>
      <c r="AZ58">
        <f t="shared" si="26"/>
        <v>22</v>
      </c>
      <c r="BA58" s="3">
        <v>4</v>
      </c>
    </row>
    <row r="59" spans="1:53">
      <c r="A59">
        <v>1</v>
      </c>
      <c r="B59">
        <v>1</v>
      </c>
      <c r="C59">
        <v>1</v>
      </c>
      <c r="D59" t="s">
        <v>408</v>
      </c>
      <c r="E59">
        <v>71.4208</v>
      </c>
      <c r="F59">
        <v>42</v>
      </c>
      <c r="G59">
        <v>70.928100000000001</v>
      </c>
      <c r="H59">
        <v>34</v>
      </c>
      <c r="I59">
        <v>106.229</v>
      </c>
      <c r="J59">
        <v>154</v>
      </c>
      <c r="K59">
        <v>112.69799999999999</v>
      </c>
      <c r="L59">
        <v>73</v>
      </c>
      <c r="M59">
        <v>104.337</v>
      </c>
      <c r="N59">
        <v>165</v>
      </c>
      <c r="O59">
        <v>99.273600000000002</v>
      </c>
      <c r="P59">
        <v>44</v>
      </c>
      <c r="Q59">
        <v>13.424200000000001</v>
      </c>
      <c r="R59">
        <v>56</v>
      </c>
      <c r="S59">
        <f t="shared" si="0"/>
        <v>0.18796205027106938</v>
      </c>
      <c r="T59">
        <f t="shared" si="1"/>
        <v>62</v>
      </c>
      <c r="U59">
        <f t="shared" si="2"/>
        <v>907104.09662104305</v>
      </c>
      <c r="V59">
        <f t="shared" si="3"/>
        <v>42</v>
      </c>
      <c r="W59">
        <f t="shared" si="4"/>
        <v>21.933569915695529</v>
      </c>
      <c r="X59">
        <f t="shared" si="5"/>
        <v>25</v>
      </c>
      <c r="Y59">
        <f t="shared" si="6"/>
        <v>43.5</v>
      </c>
      <c r="Z59">
        <v>0.77190000000000003</v>
      </c>
      <c r="AA59">
        <f t="shared" si="7"/>
        <v>65</v>
      </c>
      <c r="AB59">
        <v>0.84289999999999998</v>
      </c>
      <c r="AC59">
        <f t="shared" si="8"/>
        <v>0.80740000000000001</v>
      </c>
      <c r="AD59">
        <f t="shared" si="9"/>
        <v>56</v>
      </c>
      <c r="AE59">
        <v>0.63959999999999995</v>
      </c>
      <c r="AF59">
        <f t="shared" si="10"/>
        <v>114</v>
      </c>
      <c r="AG59">
        <v>0.84279999999999999</v>
      </c>
      <c r="AH59">
        <f t="shared" si="11"/>
        <v>49</v>
      </c>
      <c r="AI59">
        <f t="shared" si="12"/>
        <v>61.083333333333336</v>
      </c>
      <c r="AJ59">
        <f>IF(C59=1,(AI59/Z59),REF)</f>
        <v>79.133739258107695</v>
      </c>
      <c r="AK59">
        <f t="shared" si="13"/>
        <v>60</v>
      </c>
      <c r="AL59">
        <f>IF(B59=1,(AI59/AC59),REF)</f>
        <v>75.654363801502768</v>
      </c>
      <c r="AM59">
        <f t="shared" si="14"/>
        <v>59</v>
      </c>
      <c r="AN59">
        <f t="shared" si="15"/>
        <v>56</v>
      </c>
      <c r="AO59" t="str">
        <f t="shared" si="16"/>
        <v>Xavier</v>
      </c>
      <c r="AP59">
        <f t="shared" si="17"/>
        <v>0.58285649492835012</v>
      </c>
      <c r="AQ59">
        <f t="shared" si="18"/>
        <v>0.57094898874447331</v>
      </c>
      <c r="AR59">
        <f t="shared" si="19"/>
        <v>0.80249260898363928</v>
      </c>
      <c r="AS59" s="428" t="str">
        <f t="shared" si="20"/>
        <v>Xavier</v>
      </c>
      <c r="AT59">
        <f t="shared" si="21"/>
        <v>0.80249260898363928</v>
      </c>
      <c r="AU59">
        <f t="shared" si="22"/>
        <v>58</v>
      </c>
      <c r="AW59" t="str">
        <f t="shared" si="24"/>
        <v>Xavier</v>
      </c>
      <c r="AX59" t="str">
        <f t="shared" si="25"/>
        <v/>
      </c>
      <c r="AY59">
        <v>59</v>
      </c>
      <c r="AZ59">
        <f t="shared" si="26"/>
        <v>-55</v>
      </c>
    </row>
    <row r="60" spans="1:53">
      <c r="A60">
        <v>1</v>
      </c>
      <c r="B60">
        <v>1</v>
      </c>
      <c r="C60">
        <v>1</v>
      </c>
      <c r="D60" t="s">
        <v>179</v>
      </c>
      <c r="E60">
        <v>71.125600000000006</v>
      </c>
      <c r="F60">
        <v>51</v>
      </c>
      <c r="G60">
        <v>69.449100000000001</v>
      </c>
      <c r="H60">
        <v>71</v>
      </c>
      <c r="I60">
        <v>115.358</v>
      </c>
      <c r="J60">
        <v>20</v>
      </c>
      <c r="K60">
        <v>113.866</v>
      </c>
      <c r="L60">
        <v>56</v>
      </c>
      <c r="M60">
        <v>96.528499999999994</v>
      </c>
      <c r="N60">
        <v>11</v>
      </c>
      <c r="O60">
        <v>100.973</v>
      </c>
      <c r="P60">
        <v>79</v>
      </c>
      <c r="Q60">
        <v>12.8924</v>
      </c>
      <c r="R60">
        <v>59</v>
      </c>
      <c r="S60">
        <f t="shared" si="0"/>
        <v>0.18127087855849369</v>
      </c>
      <c r="T60">
        <f t="shared" si="1"/>
        <v>66</v>
      </c>
      <c r="U60">
        <f t="shared" si="2"/>
        <v>922176.54540007364</v>
      </c>
      <c r="V60">
        <f t="shared" si="3"/>
        <v>35</v>
      </c>
      <c r="W60">
        <f t="shared" si="4"/>
        <v>22.630933712331714</v>
      </c>
      <c r="X60">
        <f t="shared" si="5"/>
        <v>44</v>
      </c>
      <c r="Y60">
        <f t="shared" si="6"/>
        <v>55</v>
      </c>
      <c r="Z60">
        <v>0.7772</v>
      </c>
      <c r="AA60">
        <f t="shared" si="7"/>
        <v>63</v>
      </c>
      <c r="AB60">
        <v>0.76739999999999997</v>
      </c>
      <c r="AC60">
        <f t="shared" si="8"/>
        <v>0.77229999999999999</v>
      </c>
      <c r="AD60">
        <f t="shared" si="9"/>
        <v>67</v>
      </c>
      <c r="AE60">
        <v>0.80920000000000003</v>
      </c>
      <c r="AF60">
        <f t="shared" si="10"/>
        <v>55</v>
      </c>
      <c r="AG60">
        <v>0.79430000000000001</v>
      </c>
      <c r="AH60">
        <f t="shared" si="11"/>
        <v>66</v>
      </c>
      <c r="AI60">
        <f t="shared" si="12"/>
        <v>57.333333333333336</v>
      </c>
      <c r="AJ60">
        <f>IF(C60=1,(AI60/Z60),REF)</f>
        <v>73.769085606450503</v>
      </c>
      <c r="AK60">
        <f t="shared" si="13"/>
        <v>54</v>
      </c>
      <c r="AL60">
        <f>IF(B60=1,(AI60/AC60),REF)</f>
        <v>74.237127195822012</v>
      </c>
      <c r="AM60">
        <f t="shared" si="14"/>
        <v>57</v>
      </c>
      <c r="AN60">
        <f t="shared" si="15"/>
        <v>54</v>
      </c>
      <c r="AO60" t="str">
        <f t="shared" si="16"/>
        <v>James Madison</v>
      </c>
      <c r="AP60">
        <f t="shared" si="17"/>
        <v>0.59099270485402222</v>
      </c>
      <c r="AQ60">
        <f t="shared" si="18"/>
        <v>0.54742068165756741</v>
      </c>
      <c r="AR60">
        <f t="shared" si="19"/>
        <v>0.79819315534977298</v>
      </c>
      <c r="AS60" s="429" t="str">
        <f t="shared" si="20"/>
        <v>James Madison</v>
      </c>
      <c r="AT60">
        <f t="shared" si="21"/>
        <v>0.79819315534977298</v>
      </c>
      <c r="AU60">
        <f t="shared" si="22"/>
        <v>59</v>
      </c>
      <c r="AV60" s="3"/>
      <c r="AW60" s="3" t="str">
        <f t="shared" si="24"/>
        <v>James Madison</v>
      </c>
      <c r="AX60" t="str">
        <f t="shared" si="25"/>
        <v/>
      </c>
      <c r="AY60">
        <v>60</v>
      </c>
      <c r="AZ60">
        <f t="shared" si="26"/>
        <v>5</v>
      </c>
    </row>
    <row r="61" spans="1:53">
      <c r="A61">
        <v>1</v>
      </c>
      <c r="B61">
        <v>1</v>
      </c>
      <c r="C61">
        <v>1</v>
      </c>
      <c r="D61" t="s">
        <v>315</v>
      </c>
      <c r="E61">
        <v>68.250299999999996</v>
      </c>
      <c r="F61">
        <v>192</v>
      </c>
      <c r="G61">
        <v>67.408600000000007</v>
      </c>
      <c r="H61">
        <v>168</v>
      </c>
      <c r="I61">
        <v>111.009</v>
      </c>
      <c r="J61">
        <v>61</v>
      </c>
      <c r="K61">
        <v>111.252</v>
      </c>
      <c r="L61">
        <v>88</v>
      </c>
      <c r="M61">
        <v>99.426100000000005</v>
      </c>
      <c r="N61">
        <v>39</v>
      </c>
      <c r="O61">
        <v>100.017</v>
      </c>
      <c r="P61">
        <v>59</v>
      </c>
      <c r="Q61">
        <v>11.234400000000001</v>
      </c>
      <c r="R61">
        <v>71</v>
      </c>
      <c r="S61">
        <f t="shared" si="0"/>
        <v>0.16461466103445699</v>
      </c>
      <c r="T61">
        <f t="shared" si="1"/>
        <v>73</v>
      </c>
      <c r="U61">
        <f t="shared" si="2"/>
        <v>844734.47525025113</v>
      </c>
      <c r="V61">
        <f t="shared" si="3"/>
        <v>91</v>
      </c>
      <c r="W61">
        <f t="shared" si="4"/>
        <v>23.228092849329656</v>
      </c>
      <c r="X61">
        <f t="shared" si="5"/>
        <v>68</v>
      </c>
      <c r="Y61">
        <f t="shared" si="6"/>
        <v>70.5</v>
      </c>
      <c r="Z61">
        <v>0.78859999999999997</v>
      </c>
      <c r="AA61">
        <f t="shared" si="7"/>
        <v>58</v>
      </c>
      <c r="AB61">
        <v>0.8075</v>
      </c>
      <c r="AC61">
        <f t="shared" si="8"/>
        <v>0.79804999999999993</v>
      </c>
      <c r="AD61">
        <f t="shared" si="9"/>
        <v>60</v>
      </c>
      <c r="AE61">
        <v>0.63480000000000003</v>
      </c>
      <c r="AF61">
        <f t="shared" si="10"/>
        <v>118</v>
      </c>
      <c r="AG61">
        <v>0.86560000000000004</v>
      </c>
      <c r="AH61">
        <f t="shared" si="11"/>
        <v>38</v>
      </c>
      <c r="AI61">
        <f t="shared" si="12"/>
        <v>75.083333333333329</v>
      </c>
      <c r="AJ61">
        <f>IF(C61=1,(AI61/Z61),REF)</f>
        <v>95.210922309578152</v>
      </c>
      <c r="AK61">
        <f t="shared" si="13"/>
        <v>65</v>
      </c>
      <c r="AL61">
        <f>IF(B61=1,(AI61/AC61),REF)</f>
        <v>94.083495186182986</v>
      </c>
      <c r="AM61">
        <f t="shared" si="14"/>
        <v>64</v>
      </c>
      <c r="AN61">
        <f t="shared" si="15"/>
        <v>60</v>
      </c>
      <c r="AO61" t="str">
        <f t="shared" si="16"/>
        <v>SMU</v>
      </c>
      <c r="AP61">
        <f t="shared" si="17"/>
        <v>0.58455430552544763</v>
      </c>
      <c r="AQ61">
        <f t="shared" si="18"/>
        <v>0.54916611528451686</v>
      </c>
      <c r="AR61">
        <f t="shared" si="19"/>
        <v>0.79687534375338542</v>
      </c>
      <c r="AS61" s="428" t="str">
        <f t="shared" si="20"/>
        <v>SMU</v>
      </c>
      <c r="AT61">
        <f t="shared" si="21"/>
        <v>0.79687534375338542</v>
      </c>
      <c r="AU61">
        <f t="shared" si="22"/>
        <v>60</v>
      </c>
      <c r="AW61" t="str">
        <f t="shared" si="24"/>
        <v>SMU</v>
      </c>
      <c r="AX61" t="str">
        <f t="shared" si="25"/>
        <v/>
      </c>
      <c r="AY61">
        <v>61</v>
      </c>
      <c r="AZ61">
        <f t="shared" si="26"/>
        <v>-57</v>
      </c>
    </row>
    <row r="62" spans="1:53">
      <c r="A62">
        <v>1</v>
      </c>
      <c r="B62">
        <v>1</v>
      </c>
      <c r="C62">
        <v>1</v>
      </c>
      <c r="D62" t="s">
        <v>308</v>
      </c>
      <c r="E62">
        <v>68.059799999999996</v>
      </c>
      <c r="F62">
        <v>206</v>
      </c>
      <c r="G62">
        <v>67.179000000000002</v>
      </c>
      <c r="H62">
        <v>193</v>
      </c>
      <c r="I62">
        <v>112.176</v>
      </c>
      <c r="J62">
        <v>48</v>
      </c>
      <c r="K62">
        <v>110.401</v>
      </c>
      <c r="L62">
        <v>97</v>
      </c>
      <c r="M62">
        <v>97.302099999999996</v>
      </c>
      <c r="N62">
        <v>21</v>
      </c>
      <c r="O62">
        <v>98.939899999999994</v>
      </c>
      <c r="P62">
        <v>40</v>
      </c>
      <c r="Q62">
        <v>11.460699999999999</v>
      </c>
      <c r="R62">
        <v>70</v>
      </c>
      <c r="S62">
        <f t="shared" si="0"/>
        <v>0.16839749749485017</v>
      </c>
      <c r="T62">
        <f t="shared" si="1"/>
        <v>71</v>
      </c>
      <c r="U62">
        <f t="shared" si="2"/>
        <v>829538.75963989971</v>
      </c>
      <c r="V62">
        <f t="shared" si="3"/>
        <v>108</v>
      </c>
      <c r="W62">
        <f t="shared" si="4"/>
        <v>22.893051158502541</v>
      </c>
      <c r="X62">
        <f t="shared" si="5"/>
        <v>55</v>
      </c>
      <c r="Y62">
        <f t="shared" si="6"/>
        <v>63</v>
      </c>
      <c r="Z62">
        <v>0.80349999999999999</v>
      </c>
      <c r="AA62">
        <f t="shared" si="7"/>
        <v>52</v>
      </c>
      <c r="AB62">
        <v>0.72899999999999998</v>
      </c>
      <c r="AC62">
        <f t="shared" si="8"/>
        <v>0.76624999999999999</v>
      </c>
      <c r="AD62">
        <f t="shared" si="9"/>
        <v>72</v>
      </c>
      <c r="AE62">
        <v>0.85809999999999997</v>
      </c>
      <c r="AF62">
        <f t="shared" si="10"/>
        <v>42</v>
      </c>
      <c r="AG62">
        <v>0.81010000000000004</v>
      </c>
      <c r="AH62">
        <f t="shared" si="11"/>
        <v>60</v>
      </c>
      <c r="AI62">
        <f t="shared" si="12"/>
        <v>69.333333333333329</v>
      </c>
      <c r="AJ62">
        <f>IF(C62=1,(AI62/Z62),REF)</f>
        <v>86.289151628292885</v>
      </c>
      <c r="AK62">
        <f t="shared" si="13"/>
        <v>61</v>
      </c>
      <c r="AL62">
        <f>IF(B62=1,(AI62/AC62),REF)</f>
        <v>90.48395867319195</v>
      </c>
      <c r="AM62">
        <f t="shared" si="14"/>
        <v>63</v>
      </c>
      <c r="AN62">
        <f t="shared" si="15"/>
        <v>61</v>
      </c>
      <c r="AO62" t="str">
        <f t="shared" si="16"/>
        <v>San Francisco</v>
      </c>
      <c r="AP62">
        <f t="shared" si="17"/>
        <v>0.60148808580779101</v>
      </c>
      <c r="AQ62">
        <f t="shared" si="18"/>
        <v>0.52986087139548876</v>
      </c>
      <c r="AR62">
        <f t="shared" si="19"/>
        <v>0.79620817818382039</v>
      </c>
      <c r="AS62" s="428" t="str">
        <f t="shared" si="20"/>
        <v>San Francisco</v>
      </c>
      <c r="AT62">
        <f t="shared" si="21"/>
        <v>0.79620817818382039</v>
      </c>
      <c r="AU62">
        <f t="shared" si="22"/>
        <v>61</v>
      </c>
      <c r="AW62" t="str">
        <f t="shared" si="24"/>
        <v>San Francisco</v>
      </c>
      <c r="AX62" t="str">
        <f t="shared" si="25"/>
        <v/>
      </c>
      <c r="AY62">
        <v>62</v>
      </c>
      <c r="AZ62">
        <f t="shared" si="26"/>
        <v>20</v>
      </c>
    </row>
    <row r="63" spans="1:53">
      <c r="A63">
        <v>1</v>
      </c>
      <c r="B63">
        <v>1</v>
      </c>
      <c r="C63">
        <v>1</v>
      </c>
      <c r="D63" t="s">
        <v>153</v>
      </c>
      <c r="E63">
        <v>69.334299999999999</v>
      </c>
      <c r="F63">
        <v>122</v>
      </c>
      <c r="G63">
        <v>68.083600000000004</v>
      </c>
      <c r="H63">
        <v>134</v>
      </c>
      <c r="I63">
        <v>112.74</v>
      </c>
      <c r="J63">
        <v>39</v>
      </c>
      <c r="K63">
        <v>113.49299999999999</v>
      </c>
      <c r="L63">
        <v>63</v>
      </c>
      <c r="M63">
        <v>95.724100000000007</v>
      </c>
      <c r="N63">
        <v>6</v>
      </c>
      <c r="O63">
        <v>99.575599999999994</v>
      </c>
      <c r="P63">
        <v>51</v>
      </c>
      <c r="Q63">
        <v>13.917</v>
      </c>
      <c r="R63">
        <v>53</v>
      </c>
      <c r="S63">
        <f t="shared" si="0"/>
        <v>0.20072893214469606</v>
      </c>
      <c r="T63">
        <f t="shared" si="1"/>
        <v>52</v>
      </c>
      <c r="U63">
        <f t="shared" si="2"/>
        <v>893071.61736968055</v>
      </c>
      <c r="V63">
        <f t="shared" si="3"/>
        <v>56</v>
      </c>
      <c r="W63">
        <f t="shared" si="4"/>
        <v>22.703695627494561</v>
      </c>
      <c r="X63">
        <f t="shared" si="5"/>
        <v>48</v>
      </c>
      <c r="Y63">
        <f t="shared" si="6"/>
        <v>50</v>
      </c>
      <c r="Z63">
        <v>0.74980000000000002</v>
      </c>
      <c r="AA63">
        <f t="shared" si="7"/>
        <v>74</v>
      </c>
      <c r="AB63">
        <v>0.79149999999999998</v>
      </c>
      <c r="AC63">
        <f t="shared" si="8"/>
        <v>0.77065000000000006</v>
      </c>
      <c r="AD63">
        <f t="shared" si="9"/>
        <v>68</v>
      </c>
      <c r="AE63">
        <v>0.81640000000000001</v>
      </c>
      <c r="AF63">
        <f t="shared" si="10"/>
        <v>53</v>
      </c>
      <c r="AG63">
        <v>0.80010000000000003</v>
      </c>
      <c r="AH63">
        <f t="shared" si="11"/>
        <v>63</v>
      </c>
      <c r="AI63">
        <f t="shared" si="12"/>
        <v>57</v>
      </c>
      <c r="AJ63">
        <f>IF(C63=1,(AI63/Z63),REF)</f>
        <v>76.020272072552672</v>
      </c>
      <c r="AK63">
        <f t="shared" si="13"/>
        <v>58</v>
      </c>
      <c r="AL63">
        <f>IF(B63=1,(AI63/AC63),REF)</f>
        <v>73.963537273729969</v>
      </c>
      <c r="AM63">
        <f t="shared" si="14"/>
        <v>56</v>
      </c>
      <c r="AN63">
        <f t="shared" si="15"/>
        <v>56</v>
      </c>
      <c r="AO63" t="str">
        <f t="shared" si="16"/>
        <v>Grand Canyon</v>
      </c>
      <c r="AP63">
        <f t="shared" si="17"/>
        <v>0.56844606209424942</v>
      </c>
      <c r="AQ63">
        <f t="shared" si="18"/>
        <v>0.54650329476421355</v>
      </c>
      <c r="AR63">
        <f t="shared" si="19"/>
        <v>0.79157133402234159</v>
      </c>
      <c r="AS63" s="429" t="str">
        <f t="shared" si="20"/>
        <v>Grand Canyon</v>
      </c>
      <c r="AT63">
        <f t="shared" si="21"/>
        <v>0.79157133402234159</v>
      </c>
      <c r="AU63">
        <f t="shared" si="22"/>
        <v>62</v>
      </c>
      <c r="AV63" s="3"/>
      <c r="AW63" s="3" t="str">
        <f t="shared" si="24"/>
        <v>Grand Canyon</v>
      </c>
      <c r="AX63" t="str">
        <f t="shared" si="25"/>
        <v/>
      </c>
      <c r="AY63">
        <v>63</v>
      </c>
      <c r="AZ63">
        <f t="shared" si="26"/>
        <v>10</v>
      </c>
    </row>
    <row r="64" spans="1:53">
      <c r="A64">
        <v>1</v>
      </c>
      <c r="B64">
        <v>1</v>
      </c>
      <c r="C64">
        <v>1</v>
      </c>
      <c r="D64" t="s">
        <v>77</v>
      </c>
      <c r="E64">
        <v>66.978700000000003</v>
      </c>
      <c r="F64">
        <v>268</v>
      </c>
      <c r="G64">
        <v>66.177199999999999</v>
      </c>
      <c r="H64">
        <v>254</v>
      </c>
      <c r="I64">
        <v>110.411</v>
      </c>
      <c r="J64">
        <v>76</v>
      </c>
      <c r="K64">
        <v>112.404</v>
      </c>
      <c r="L64">
        <v>74</v>
      </c>
      <c r="M64">
        <v>99.907799999999995</v>
      </c>
      <c r="N64">
        <v>50</v>
      </c>
      <c r="O64">
        <v>99.998199999999997</v>
      </c>
      <c r="P64">
        <v>58</v>
      </c>
      <c r="Q64">
        <v>12.406000000000001</v>
      </c>
      <c r="R64">
        <v>64</v>
      </c>
      <c r="S64">
        <f t="shared" si="0"/>
        <v>0.1852200774276001</v>
      </c>
      <c r="T64">
        <f t="shared" si="1"/>
        <v>65</v>
      </c>
      <c r="U64">
        <f t="shared" si="2"/>
        <v>846253.04923069919</v>
      </c>
      <c r="V64">
        <f t="shared" si="3"/>
        <v>89</v>
      </c>
      <c r="W64">
        <f t="shared" si="4"/>
        <v>23.661963397074786</v>
      </c>
      <c r="X64">
        <f t="shared" si="5"/>
        <v>90</v>
      </c>
      <c r="Y64">
        <f t="shared" si="6"/>
        <v>77.5</v>
      </c>
      <c r="Z64">
        <v>0.75490000000000002</v>
      </c>
      <c r="AA64">
        <f t="shared" si="7"/>
        <v>72</v>
      </c>
      <c r="AB64">
        <v>0.84299999999999997</v>
      </c>
      <c r="AC64">
        <f t="shared" si="8"/>
        <v>0.79895000000000005</v>
      </c>
      <c r="AD64">
        <f t="shared" si="9"/>
        <v>58</v>
      </c>
      <c r="AE64">
        <v>0.77929999999999999</v>
      </c>
      <c r="AF64">
        <f t="shared" si="10"/>
        <v>69</v>
      </c>
      <c r="AG64">
        <v>0.71389999999999998</v>
      </c>
      <c r="AH64">
        <f t="shared" si="11"/>
        <v>97</v>
      </c>
      <c r="AI64">
        <f t="shared" si="12"/>
        <v>75.916666666666671</v>
      </c>
      <c r="AJ64">
        <f>IF(C64=1,(AI64/Z64),REF)</f>
        <v>100.56519627323708</v>
      </c>
      <c r="AK64">
        <f t="shared" si="13"/>
        <v>66</v>
      </c>
      <c r="AL64">
        <f>IF(B64=1,(AI64/AC64),REF)</f>
        <v>95.02054780232389</v>
      </c>
      <c r="AM64">
        <f t="shared" si="14"/>
        <v>65</v>
      </c>
      <c r="AN64">
        <f t="shared" si="15"/>
        <v>58</v>
      </c>
      <c r="AO64" t="str">
        <f t="shared" si="16"/>
        <v>Bradley</v>
      </c>
      <c r="AP64">
        <f t="shared" si="17"/>
        <v>0.55652082843488671</v>
      </c>
      <c r="AQ64">
        <f t="shared" si="18"/>
        <v>0.54910477558269433</v>
      </c>
      <c r="AR64">
        <f t="shared" si="19"/>
        <v>0.78891685862216276</v>
      </c>
      <c r="AS64" s="428" t="str">
        <f t="shared" si="20"/>
        <v>Bradley</v>
      </c>
      <c r="AT64">
        <f t="shared" si="21"/>
        <v>0.78891685862216276</v>
      </c>
      <c r="AU64">
        <f t="shared" si="22"/>
        <v>63</v>
      </c>
      <c r="AW64" t="str">
        <f t="shared" si="24"/>
        <v>Bradley</v>
      </c>
      <c r="AX64" t="str">
        <f t="shared" si="25"/>
        <v/>
      </c>
      <c r="AY64">
        <v>64</v>
      </c>
      <c r="AZ64">
        <f t="shared" si="26"/>
        <v>-5</v>
      </c>
    </row>
    <row r="65" spans="1:52">
      <c r="A65">
        <v>1</v>
      </c>
      <c r="B65">
        <v>1</v>
      </c>
      <c r="C65">
        <v>1</v>
      </c>
      <c r="D65" t="s">
        <v>256</v>
      </c>
      <c r="E65">
        <v>62.720599999999997</v>
      </c>
      <c r="F65">
        <v>360</v>
      </c>
      <c r="G65">
        <v>61.432899999999997</v>
      </c>
      <c r="H65">
        <v>360</v>
      </c>
      <c r="I65">
        <v>108.26900000000001</v>
      </c>
      <c r="J65">
        <v>113</v>
      </c>
      <c r="K65">
        <v>109.663</v>
      </c>
      <c r="L65">
        <v>108</v>
      </c>
      <c r="M65">
        <v>100.693</v>
      </c>
      <c r="N65">
        <v>70</v>
      </c>
      <c r="O65">
        <v>98.787300000000002</v>
      </c>
      <c r="P65">
        <v>37</v>
      </c>
      <c r="Q65">
        <v>10.875500000000001</v>
      </c>
      <c r="R65">
        <v>73</v>
      </c>
      <c r="S65">
        <f t="shared" si="0"/>
        <v>0.17339917028854945</v>
      </c>
      <c r="T65">
        <f t="shared" si="1"/>
        <v>70</v>
      </c>
      <c r="U65">
        <f t="shared" si="2"/>
        <v>754276.27783182135</v>
      </c>
      <c r="V65">
        <f t="shared" si="3"/>
        <v>199</v>
      </c>
      <c r="W65">
        <f t="shared" si="4"/>
        <v>24.780586496172447</v>
      </c>
      <c r="X65">
        <f t="shared" si="5"/>
        <v>139</v>
      </c>
      <c r="Y65">
        <f t="shared" si="6"/>
        <v>104.5</v>
      </c>
      <c r="Z65">
        <v>0.7792</v>
      </c>
      <c r="AA65">
        <f t="shared" si="7"/>
        <v>62</v>
      </c>
      <c r="AB65">
        <v>0.81299999999999994</v>
      </c>
      <c r="AC65">
        <f t="shared" si="8"/>
        <v>0.79610000000000003</v>
      </c>
      <c r="AD65">
        <f t="shared" si="9"/>
        <v>61</v>
      </c>
      <c r="AE65">
        <v>0.78890000000000005</v>
      </c>
      <c r="AF65">
        <f t="shared" si="10"/>
        <v>65</v>
      </c>
      <c r="AG65">
        <v>0.85119999999999996</v>
      </c>
      <c r="AH65">
        <f t="shared" si="11"/>
        <v>46</v>
      </c>
      <c r="AI65">
        <f t="shared" si="12"/>
        <v>90.916666666666671</v>
      </c>
      <c r="AJ65">
        <f>IF(C65=1,(AI65/Z65),REF)</f>
        <v>116.67950034223135</v>
      </c>
      <c r="AK65">
        <f t="shared" si="13"/>
        <v>81</v>
      </c>
      <c r="AL65">
        <f>IF(B65=1,(AI65/AC65),REF)</f>
        <v>114.20257086630657</v>
      </c>
      <c r="AM65">
        <f t="shared" si="14"/>
        <v>80</v>
      </c>
      <c r="AN65">
        <f t="shared" si="15"/>
        <v>61</v>
      </c>
      <c r="AO65" t="str">
        <f t="shared" si="16"/>
        <v>North Texas</v>
      </c>
      <c r="AP65">
        <f t="shared" si="17"/>
        <v>0.5659606750701982</v>
      </c>
      <c r="AQ65">
        <f t="shared" si="18"/>
        <v>0.53471325479056875</v>
      </c>
      <c r="AR65">
        <f t="shared" si="19"/>
        <v>0.787501652447121</v>
      </c>
      <c r="AS65" s="428" t="str">
        <f t="shared" si="20"/>
        <v>North Texas</v>
      </c>
      <c r="AT65">
        <f t="shared" si="21"/>
        <v>0.787501652447121</v>
      </c>
      <c r="AU65">
        <f t="shared" si="22"/>
        <v>64</v>
      </c>
      <c r="AW65" t="str">
        <f t="shared" si="24"/>
        <v>North Texas</v>
      </c>
      <c r="AX65" t="str">
        <f t="shared" si="25"/>
        <v/>
      </c>
      <c r="AY65">
        <v>65</v>
      </c>
      <c r="AZ65">
        <f t="shared" si="26"/>
        <v>0</v>
      </c>
    </row>
    <row r="66" spans="1:52">
      <c r="A66">
        <v>1</v>
      </c>
      <c r="B66">
        <v>1</v>
      </c>
      <c r="C66">
        <v>1</v>
      </c>
      <c r="D66" t="s">
        <v>181</v>
      </c>
      <c r="E66">
        <v>68.265600000000006</v>
      </c>
      <c r="F66">
        <v>190</v>
      </c>
      <c r="G66">
        <v>67.252899999999997</v>
      </c>
      <c r="H66">
        <v>187</v>
      </c>
      <c r="I66">
        <v>102.535</v>
      </c>
      <c r="J66">
        <v>243</v>
      </c>
      <c r="K66">
        <v>108.447</v>
      </c>
      <c r="L66">
        <v>138</v>
      </c>
      <c r="M66">
        <v>100.572</v>
      </c>
      <c r="N66">
        <v>65</v>
      </c>
      <c r="O66">
        <v>96.368099999999998</v>
      </c>
      <c r="P66">
        <v>22</v>
      </c>
      <c r="Q66">
        <v>12.0792</v>
      </c>
      <c r="R66">
        <v>69</v>
      </c>
      <c r="S66">
        <f t="shared" ref="S66:S129" si="28">(K66-O66)/E66</f>
        <v>0.17693977640275635</v>
      </c>
      <c r="T66">
        <f t="shared" ref="T66:T129" si="29">RANK(S66,S:S,0)</f>
        <v>67</v>
      </c>
      <c r="U66">
        <f t="shared" ref="U66:U129" si="30">(K66^2)*E66</f>
        <v>802854.77869247051</v>
      </c>
      <c r="V66">
        <f t="shared" ref="V66:V129" si="31">RANK(U66,U:U,0)</f>
        <v>139</v>
      </c>
      <c r="W66">
        <f t="shared" ref="W66:W129" si="32">O66^1.6/E66</f>
        <v>21.882219126432645</v>
      </c>
      <c r="X66">
        <f t="shared" ref="X66:X129" si="33">((RANK(W66,W:W,1)))</f>
        <v>23</v>
      </c>
      <c r="Y66">
        <f t="shared" ref="Y66:Y129" si="34">AVERAGE(X66,T66)</f>
        <v>45</v>
      </c>
      <c r="Z66">
        <v>0.75939999999999996</v>
      </c>
      <c r="AA66">
        <f t="shared" ref="AA66:AA129" si="35">RANK(Z66,Z:Z,0)</f>
        <v>70</v>
      </c>
      <c r="AB66">
        <v>0.82169999999999999</v>
      </c>
      <c r="AC66">
        <f t="shared" ref="AC66:AC129" si="36">(Z66+AB66)/2</f>
        <v>0.79054999999999997</v>
      </c>
      <c r="AD66">
        <f t="shared" ref="AD66:AD129" si="37">RANK(AC66,AC:AC,0)</f>
        <v>63</v>
      </c>
      <c r="AE66">
        <v>0.72819999999999996</v>
      </c>
      <c r="AF66">
        <f t="shared" ref="AF66:AF129" si="38">RANK(AE66,AE:AE,0)</f>
        <v>86</v>
      </c>
      <c r="AG66">
        <v>0.69540000000000002</v>
      </c>
      <c r="AH66">
        <f t="shared" ref="AH66:AH129" si="39">RANK(AG66,AG:AG,0)</f>
        <v>100</v>
      </c>
      <c r="AI66">
        <f t="shared" ref="AI66:AI129" si="40">(T66+V66+(AD66)+AF66+AH66+Y66)/6</f>
        <v>83.333333333333329</v>
      </c>
      <c r="AJ66">
        <f>IF(C66=1,(AI66/Z66),REF)</f>
        <v>109.73575629883241</v>
      </c>
      <c r="AK66">
        <f t="shared" ref="AK66:AK129" si="41">RANK(AJ66,AJ:AJ,1)</f>
        <v>73</v>
      </c>
      <c r="AL66">
        <f>IF(B66=1,(AI66/AC66),REF)</f>
        <v>105.41184407480024</v>
      </c>
      <c r="AM66">
        <f t="shared" ref="AM66:AM129" si="42">RANK(AL66,AL:AL,1)</f>
        <v>73</v>
      </c>
      <c r="AN66">
        <f t="shared" ref="AN66:AN129" si="43">MIN(AK66,AM66,AD66)</f>
        <v>63</v>
      </c>
      <c r="AO66" t="str">
        <f t="shared" ref="AO66:AO129" si="44">D66</f>
        <v>Kansas St.</v>
      </c>
      <c r="AP66">
        <f t="shared" ref="AP66:AP129" si="45">(Z66*(($BG$2)/((AJ66)))^(1/10))</f>
        <v>0.55497388179833917</v>
      </c>
      <c r="AQ66">
        <f t="shared" ref="AQ66:AQ129" si="46">(AC66*(($BF$2)/((AL66)))^(1/8))</f>
        <v>0.53632862596105646</v>
      </c>
      <c r="AR66">
        <f t="shared" ref="AR66:AR129" si="47">((AP66+AQ66)/2)^(1/2.5)</f>
        <v>0.7848127736210706</v>
      </c>
      <c r="AS66" s="428" t="str">
        <f t="shared" ref="AS66:AS129" si="48">AO66</f>
        <v>Kansas St.</v>
      </c>
      <c r="AT66">
        <f t="shared" ref="AT66:AT129" si="49">AR66</f>
        <v>0.7848127736210706</v>
      </c>
      <c r="AU66">
        <f t="shared" ref="AU66:AU129" si="50">RANK(AT66,AT:AT,0)</f>
        <v>65</v>
      </c>
      <c r="AW66" t="str">
        <f t="shared" ref="AW66:AW129" si="51">AS66</f>
        <v>Kansas St.</v>
      </c>
      <c r="AX66" t="str">
        <f t="shared" ref="AX66:AX129" si="52">IF(OR(((RANK(AB66,AB:AB,0))&lt;17),(RANK(Z66,Z:Z,0)&lt;17)),"y","")</f>
        <v/>
      </c>
      <c r="AY66">
        <v>66</v>
      </c>
      <c r="AZ66">
        <f t="shared" ref="AZ66:AZ129" si="53">AY66-AF66</f>
        <v>-20</v>
      </c>
    </row>
    <row r="67" spans="1:52">
      <c r="A67">
        <v>1</v>
      </c>
      <c r="B67">
        <v>1</v>
      </c>
      <c r="C67">
        <v>1</v>
      </c>
      <c r="D67" t="s">
        <v>213</v>
      </c>
      <c r="E67">
        <v>66.812899999999999</v>
      </c>
      <c r="F67">
        <v>273</v>
      </c>
      <c r="G67">
        <v>65.558000000000007</v>
      </c>
      <c r="H67">
        <v>282</v>
      </c>
      <c r="I67">
        <v>117.51300000000001</v>
      </c>
      <c r="J67">
        <v>12</v>
      </c>
      <c r="K67">
        <v>114.01900000000001</v>
      </c>
      <c r="L67">
        <v>51</v>
      </c>
      <c r="M67">
        <v>96.117599999999996</v>
      </c>
      <c r="N67">
        <v>10</v>
      </c>
      <c r="O67">
        <v>101.167</v>
      </c>
      <c r="P67">
        <v>84</v>
      </c>
      <c r="Q67">
        <v>12.851800000000001</v>
      </c>
      <c r="R67">
        <v>60</v>
      </c>
      <c r="S67">
        <f t="shared" si="28"/>
        <v>0.19235806258970953</v>
      </c>
      <c r="T67">
        <f t="shared" si="29"/>
        <v>58</v>
      </c>
      <c r="U67">
        <f t="shared" si="30"/>
        <v>868589.9060022569</v>
      </c>
      <c r="V67">
        <f t="shared" si="31"/>
        <v>73</v>
      </c>
      <c r="W67">
        <f t="shared" si="32"/>
        <v>24.165838679781562</v>
      </c>
      <c r="X67">
        <f t="shared" si="33"/>
        <v>108</v>
      </c>
      <c r="Y67">
        <f t="shared" si="34"/>
        <v>83</v>
      </c>
      <c r="Z67">
        <v>0.76380000000000003</v>
      </c>
      <c r="AA67">
        <f t="shared" si="35"/>
        <v>67</v>
      </c>
      <c r="AB67">
        <v>0.73370000000000002</v>
      </c>
      <c r="AC67">
        <f t="shared" si="36"/>
        <v>0.74875000000000003</v>
      </c>
      <c r="AD67">
        <f t="shared" si="37"/>
        <v>77</v>
      </c>
      <c r="AE67">
        <v>0.80149999999999999</v>
      </c>
      <c r="AF67">
        <f t="shared" si="38"/>
        <v>58</v>
      </c>
      <c r="AG67">
        <v>0.82099999999999995</v>
      </c>
      <c r="AH67">
        <f t="shared" si="39"/>
        <v>55</v>
      </c>
      <c r="AI67">
        <f t="shared" si="40"/>
        <v>67.333333333333329</v>
      </c>
      <c r="AJ67">
        <f>IF(C67=1,(AI67/Z67),REF)</f>
        <v>88.155712664746432</v>
      </c>
      <c r="AK67">
        <f t="shared" si="41"/>
        <v>62</v>
      </c>
      <c r="AL67">
        <f>IF(B67=1,(AI67/AC67),REF)</f>
        <v>89.927657206455194</v>
      </c>
      <c r="AM67">
        <f t="shared" si="42"/>
        <v>62</v>
      </c>
      <c r="AN67">
        <f t="shared" si="43"/>
        <v>62</v>
      </c>
      <c r="AO67" t="str">
        <f t="shared" si="44"/>
        <v>McNeese St.</v>
      </c>
      <c r="AP67">
        <f t="shared" si="45"/>
        <v>0.57054693425752945</v>
      </c>
      <c r="AQ67">
        <f t="shared" si="46"/>
        <v>0.51815892904146676</v>
      </c>
      <c r="AR67">
        <f t="shared" si="47"/>
        <v>0.78406528655699814</v>
      </c>
      <c r="AS67" s="428" t="str">
        <f t="shared" si="48"/>
        <v>McNeese St.</v>
      </c>
      <c r="AT67">
        <f t="shared" si="49"/>
        <v>0.78406528655699814</v>
      </c>
      <c r="AU67">
        <f t="shared" si="50"/>
        <v>66</v>
      </c>
      <c r="AW67" t="str">
        <f t="shared" si="51"/>
        <v>McNeese St.</v>
      </c>
      <c r="AX67" t="str">
        <f t="shared" si="52"/>
        <v/>
      </c>
      <c r="AY67">
        <v>67</v>
      </c>
      <c r="AZ67">
        <f t="shared" si="53"/>
        <v>9</v>
      </c>
    </row>
    <row r="68" spans="1:52">
      <c r="A68">
        <v>1</v>
      </c>
      <c r="B68">
        <v>1</v>
      </c>
      <c r="C68">
        <v>1</v>
      </c>
      <c r="D68" t="s">
        <v>74</v>
      </c>
      <c r="E68">
        <v>68.004900000000006</v>
      </c>
      <c r="F68">
        <v>211</v>
      </c>
      <c r="G68">
        <v>67.023899999999998</v>
      </c>
      <c r="H68">
        <v>203</v>
      </c>
      <c r="I68">
        <v>108.886</v>
      </c>
      <c r="J68">
        <v>107</v>
      </c>
      <c r="K68">
        <v>113.227</v>
      </c>
      <c r="L68">
        <v>67</v>
      </c>
      <c r="M68">
        <v>105.30800000000001</v>
      </c>
      <c r="N68">
        <v>188</v>
      </c>
      <c r="O68">
        <v>102.733</v>
      </c>
      <c r="P68">
        <v>108</v>
      </c>
      <c r="Q68">
        <v>10.4939</v>
      </c>
      <c r="R68">
        <v>75</v>
      </c>
      <c r="S68">
        <f t="shared" si="28"/>
        <v>0.15431240984105554</v>
      </c>
      <c r="T68">
        <f t="shared" si="29"/>
        <v>75</v>
      </c>
      <c r="U68">
        <f t="shared" si="30"/>
        <v>871846.85970429215</v>
      </c>
      <c r="V68">
        <f t="shared" si="31"/>
        <v>72</v>
      </c>
      <c r="W68">
        <f t="shared" si="32"/>
        <v>24.33300506482329</v>
      </c>
      <c r="X68">
        <f t="shared" si="33"/>
        <v>115</v>
      </c>
      <c r="Y68">
        <f t="shared" si="34"/>
        <v>95</v>
      </c>
      <c r="Z68">
        <v>0.78859999999999997</v>
      </c>
      <c r="AA68">
        <f t="shared" si="35"/>
        <v>58</v>
      </c>
      <c r="AB68">
        <v>0.68340000000000001</v>
      </c>
      <c r="AC68">
        <f t="shared" si="36"/>
        <v>0.73599999999999999</v>
      </c>
      <c r="AD68">
        <f t="shared" si="37"/>
        <v>87</v>
      </c>
      <c r="AE68">
        <v>0.85440000000000005</v>
      </c>
      <c r="AF68">
        <f t="shared" si="38"/>
        <v>45</v>
      </c>
      <c r="AG68">
        <v>0.79300000000000004</v>
      </c>
      <c r="AH68">
        <f t="shared" si="39"/>
        <v>67</v>
      </c>
      <c r="AI68">
        <f t="shared" si="40"/>
        <v>73.5</v>
      </c>
      <c r="AJ68">
        <f>IF(C68=1,(AI68/Z68),REF)</f>
        <v>93.20314481359371</v>
      </c>
      <c r="AK68">
        <f t="shared" si="41"/>
        <v>64</v>
      </c>
      <c r="AL68">
        <f>IF(B68=1,(AI68/AC68),REF)</f>
        <v>99.864130434782609</v>
      </c>
      <c r="AM68">
        <f t="shared" si="42"/>
        <v>69</v>
      </c>
      <c r="AN68">
        <f t="shared" si="43"/>
        <v>64</v>
      </c>
      <c r="AO68" t="str">
        <f t="shared" si="44"/>
        <v>Boston College</v>
      </c>
      <c r="AP68">
        <f t="shared" si="45"/>
        <v>0.5858015065217127</v>
      </c>
      <c r="AQ68">
        <f t="shared" si="46"/>
        <v>0.50270642359231088</v>
      </c>
      <c r="AR68">
        <f t="shared" si="47"/>
        <v>0.78400826435846871</v>
      </c>
      <c r="AS68" s="428" t="str">
        <f t="shared" si="48"/>
        <v>Boston College</v>
      </c>
      <c r="AT68">
        <f t="shared" si="49"/>
        <v>0.78400826435846871</v>
      </c>
      <c r="AU68">
        <f t="shared" si="50"/>
        <v>67</v>
      </c>
      <c r="AW68" t="str">
        <f t="shared" si="51"/>
        <v>Boston College</v>
      </c>
      <c r="AX68" t="str">
        <f t="shared" si="52"/>
        <v/>
      </c>
      <c r="AY68">
        <v>68</v>
      </c>
      <c r="AZ68">
        <f t="shared" si="53"/>
        <v>23</v>
      </c>
    </row>
    <row r="69" spans="1:52">
      <c r="A69">
        <v>1</v>
      </c>
      <c r="B69">
        <v>1</v>
      </c>
      <c r="C69">
        <v>1</v>
      </c>
      <c r="D69" s="3" t="s">
        <v>123</v>
      </c>
      <c r="E69">
        <v>66.983699999999999</v>
      </c>
      <c r="F69">
        <v>267</v>
      </c>
      <c r="G69">
        <v>66.375500000000002</v>
      </c>
      <c r="H69">
        <v>248</v>
      </c>
      <c r="I69">
        <v>105.21</v>
      </c>
      <c r="J69">
        <v>180</v>
      </c>
      <c r="K69">
        <v>107.258</v>
      </c>
      <c r="L69">
        <v>156</v>
      </c>
      <c r="M69">
        <v>100.336</v>
      </c>
      <c r="N69">
        <v>62</v>
      </c>
      <c r="O69">
        <v>98.25</v>
      </c>
      <c r="P69">
        <v>34</v>
      </c>
      <c r="Q69">
        <v>9.0081500000000005</v>
      </c>
      <c r="R69">
        <v>90</v>
      </c>
      <c r="S69">
        <f t="shared" si="28"/>
        <v>0.13448047808645977</v>
      </c>
      <c r="T69">
        <f t="shared" si="29"/>
        <v>85</v>
      </c>
      <c r="U69">
        <f t="shared" si="30"/>
        <v>770599.14404740673</v>
      </c>
      <c r="V69">
        <f t="shared" si="31"/>
        <v>176</v>
      </c>
      <c r="W69">
        <f t="shared" si="32"/>
        <v>23.001860293590394</v>
      </c>
      <c r="X69">
        <f t="shared" si="33"/>
        <v>60</v>
      </c>
      <c r="Y69">
        <f t="shared" si="34"/>
        <v>72.5</v>
      </c>
      <c r="Z69">
        <v>0.80730000000000002</v>
      </c>
      <c r="AA69">
        <f t="shared" si="35"/>
        <v>50</v>
      </c>
      <c r="AB69">
        <v>0.68210000000000004</v>
      </c>
      <c r="AC69">
        <f t="shared" si="36"/>
        <v>0.74470000000000003</v>
      </c>
      <c r="AD69">
        <f t="shared" si="37"/>
        <v>80</v>
      </c>
      <c r="AE69">
        <v>0.86119999999999997</v>
      </c>
      <c r="AF69">
        <f t="shared" si="38"/>
        <v>39</v>
      </c>
      <c r="AG69">
        <v>0.74139999999999995</v>
      </c>
      <c r="AH69">
        <f t="shared" si="39"/>
        <v>83</v>
      </c>
      <c r="AI69">
        <f t="shared" si="40"/>
        <v>89.25</v>
      </c>
      <c r="AJ69">
        <f>IF(C69=1,(AI69/Z69),REF)</f>
        <v>110.55369751021925</v>
      </c>
      <c r="AK69">
        <f t="shared" si="41"/>
        <v>74</v>
      </c>
      <c r="AL69">
        <f>IF(B69=1,(AI69/AC69),REF)</f>
        <v>119.84691822210286</v>
      </c>
      <c r="AM69">
        <f t="shared" si="42"/>
        <v>85</v>
      </c>
      <c r="AN69">
        <f t="shared" si="43"/>
        <v>74</v>
      </c>
      <c r="AO69" t="str">
        <f t="shared" si="44"/>
        <v>Duquesne</v>
      </c>
      <c r="AP69">
        <f t="shared" si="45"/>
        <v>0.58954151532267451</v>
      </c>
      <c r="AQ69">
        <f t="shared" si="46"/>
        <v>0.49718246808936306</v>
      </c>
      <c r="AR69">
        <f t="shared" si="47"/>
        <v>0.7834940495581979</v>
      </c>
      <c r="AS69" s="429" t="str">
        <f t="shared" si="48"/>
        <v>Duquesne</v>
      </c>
      <c r="AT69">
        <f t="shared" si="49"/>
        <v>0.7834940495581979</v>
      </c>
      <c r="AU69">
        <f t="shared" si="50"/>
        <v>68</v>
      </c>
      <c r="AV69" s="3"/>
      <c r="AW69" s="3" t="str">
        <f t="shared" si="51"/>
        <v>Duquesne</v>
      </c>
      <c r="AX69" t="str">
        <f t="shared" si="52"/>
        <v/>
      </c>
      <c r="AY69">
        <v>69</v>
      </c>
      <c r="AZ69">
        <f t="shared" si="53"/>
        <v>30</v>
      </c>
    </row>
    <row r="70" spans="1:52">
      <c r="A70">
        <v>1</v>
      </c>
      <c r="B70">
        <v>1</v>
      </c>
      <c r="C70">
        <v>1</v>
      </c>
      <c r="D70" t="s">
        <v>224</v>
      </c>
      <c r="E70">
        <v>68.587100000000007</v>
      </c>
      <c r="F70">
        <v>165</v>
      </c>
      <c r="G70">
        <v>66.828800000000001</v>
      </c>
      <c r="H70">
        <v>218</v>
      </c>
      <c r="I70">
        <v>109.23399999999999</v>
      </c>
      <c r="J70">
        <v>99</v>
      </c>
      <c r="K70">
        <v>113.95</v>
      </c>
      <c r="L70">
        <v>53</v>
      </c>
      <c r="M70">
        <v>107.724</v>
      </c>
      <c r="N70">
        <v>250</v>
      </c>
      <c r="O70">
        <v>104.63800000000001</v>
      </c>
      <c r="P70">
        <v>143</v>
      </c>
      <c r="Q70">
        <v>9.3113499999999991</v>
      </c>
      <c r="R70">
        <v>86</v>
      </c>
      <c r="S70">
        <f t="shared" si="28"/>
        <v>0.13576897113305558</v>
      </c>
      <c r="T70">
        <f t="shared" si="29"/>
        <v>83</v>
      </c>
      <c r="U70">
        <f t="shared" si="30"/>
        <v>890576.2301277502</v>
      </c>
      <c r="V70">
        <f t="shared" si="31"/>
        <v>58</v>
      </c>
      <c r="W70">
        <f t="shared" si="32"/>
        <v>24.846238393770708</v>
      </c>
      <c r="X70">
        <f t="shared" si="33"/>
        <v>142</v>
      </c>
      <c r="Y70">
        <f t="shared" si="34"/>
        <v>112.5</v>
      </c>
      <c r="Z70">
        <v>0.75680000000000003</v>
      </c>
      <c r="AA70">
        <f t="shared" si="35"/>
        <v>71</v>
      </c>
      <c r="AB70">
        <v>0.78110000000000002</v>
      </c>
      <c r="AC70">
        <f t="shared" si="36"/>
        <v>0.76895000000000002</v>
      </c>
      <c r="AD70">
        <f t="shared" si="37"/>
        <v>70</v>
      </c>
      <c r="AE70">
        <v>0.71730000000000005</v>
      </c>
      <c r="AF70">
        <f t="shared" si="38"/>
        <v>88</v>
      </c>
      <c r="AG70">
        <v>0.80410000000000004</v>
      </c>
      <c r="AH70">
        <f t="shared" si="39"/>
        <v>61</v>
      </c>
      <c r="AI70">
        <f t="shared" si="40"/>
        <v>78.75</v>
      </c>
      <c r="AJ70">
        <f>IF(C70=1,(AI70/Z70),REF)</f>
        <v>104.05655391120507</v>
      </c>
      <c r="AK70">
        <f t="shared" si="41"/>
        <v>68</v>
      </c>
      <c r="AL70">
        <f>IF(B70=1,(AI70/AC70),REF)</f>
        <v>102.41238051888939</v>
      </c>
      <c r="AM70">
        <f t="shared" si="42"/>
        <v>71</v>
      </c>
      <c r="AN70">
        <f t="shared" si="43"/>
        <v>68</v>
      </c>
      <c r="AO70" t="str">
        <f t="shared" si="44"/>
        <v>Mississippi</v>
      </c>
      <c r="AP70">
        <f t="shared" si="45"/>
        <v>0.55602068394528859</v>
      </c>
      <c r="AQ70">
        <f t="shared" si="46"/>
        <v>0.52356047682810325</v>
      </c>
      <c r="AR70">
        <f t="shared" si="47"/>
        <v>0.78143007265172604</v>
      </c>
      <c r="AS70" s="428" t="str">
        <f t="shared" si="48"/>
        <v>Mississippi</v>
      </c>
      <c r="AT70">
        <f t="shared" si="49"/>
        <v>0.78143007265172604</v>
      </c>
      <c r="AU70">
        <f t="shared" si="50"/>
        <v>69</v>
      </c>
      <c r="AW70" t="str">
        <f t="shared" si="51"/>
        <v>Mississippi</v>
      </c>
      <c r="AX70" t="str">
        <f t="shared" si="52"/>
        <v/>
      </c>
      <c r="AY70">
        <v>70</v>
      </c>
      <c r="AZ70">
        <f t="shared" si="53"/>
        <v>-18</v>
      </c>
    </row>
    <row r="71" spans="1:52">
      <c r="A71">
        <v>1</v>
      </c>
      <c r="B71">
        <v>1</v>
      </c>
      <c r="C71">
        <v>1</v>
      </c>
      <c r="D71" t="s">
        <v>210</v>
      </c>
      <c r="E71">
        <v>66.296899999999994</v>
      </c>
      <c r="F71">
        <v>293</v>
      </c>
      <c r="G71">
        <v>65.362300000000005</v>
      </c>
      <c r="H71">
        <v>298</v>
      </c>
      <c r="I71">
        <v>102.554</v>
      </c>
      <c r="J71">
        <v>241</v>
      </c>
      <c r="K71">
        <v>107.14400000000001</v>
      </c>
      <c r="L71">
        <v>160</v>
      </c>
      <c r="M71">
        <v>98.302199999999999</v>
      </c>
      <c r="N71">
        <v>30</v>
      </c>
      <c r="O71">
        <v>94.741399999999999</v>
      </c>
      <c r="P71">
        <v>14</v>
      </c>
      <c r="Q71">
        <v>12.402200000000001</v>
      </c>
      <c r="R71">
        <v>65</v>
      </c>
      <c r="S71">
        <f t="shared" si="28"/>
        <v>0.1870766204754673</v>
      </c>
      <c r="T71">
        <f t="shared" si="29"/>
        <v>63</v>
      </c>
      <c r="U71">
        <f t="shared" si="30"/>
        <v>761077.58810291835</v>
      </c>
      <c r="V71">
        <f t="shared" si="31"/>
        <v>189</v>
      </c>
      <c r="W71">
        <f t="shared" si="32"/>
        <v>21.926557657363936</v>
      </c>
      <c r="X71">
        <f t="shared" si="33"/>
        <v>24</v>
      </c>
      <c r="Y71">
        <f t="shared" si="34"/>
        <v>43.5</v>
      </c>
      <c r="Z71">
        <v>0.74929999999999997</v>
      </c>
      <c r="AA71">
        <f t="shared" si="35"/>
        <v>75</v>
      </c>
      <c r="AB71">
        <v>0.8085</v>
      </c>
      <c r="AC71">
        <f t="shared" si="36"/>
        <v>0.77889999999999993</v>
      </c>
      <c r="AD71">
        <f t="shared" si="37"/>
        <v>65</v>
      </c>
      <c r="AE71">
        <v>0.80369999999999997</v>
      </c>
      <c r="AF71">
        <f t="shared" si="38"/>
        <v>56</v>
      </c>
      <c r="AG71">
        <v>0.76319999999999999</v>
      </c>
      <c r="AH71">
        <f t="shared" si="39"/>
        <v>76</v>
      </c>
      <c r="AI71">
        <f t="shared" si="40"/>
        <v>82.083333333333329</v>
      </c>
      <c r="AJ71">
        <f>IF(C71=1,(AI71/Z71),REF)</f>
        <v>109.5466880199297</v>
      </c>
      <c r="AK71">
        <f t="shared" si="41"/>
        <v>72</v>
      </c>
      <c r="AL71">
        <f>IF(B71=1,(AI71/AC71),REF)</f>
        <v>105.38366071810674</v>
      </c>
      <c r="AM71">
        <f t="shared" si="42"/>
        <v>72</v>
      </c>
      <c r="AN71">
        <f t="shared" si="43"/>
        <v>65</v>
      </c>
      <c r="AO71" t="str">
        <f t="shared" si="44"/>
        <v>Maryland</v>
      </c>
      <c r="AP71">
        <f t="shared" si="45"/>
        <v>0.54768718032093999</v>
      </c>
      <c r="AQ71">
        <f t="shared" si="46"/>
        <v>0.52844264140874442</v>
      </c>
      <c r="AR71">
        <f t="shared" si="47"/>
        <v>0.78042984358163159</v>
      </c>
      <c r="AS71" s="428" t="str">
        <f t="shared" si="48"/>
        <v>Maryland</v>
      </c>
      <c r="AT71">
        <f t="shared" si="49"/>
        <v>0.78042984358163159</v>
      </c>
      <c r="AU71">
        <f t="shared" si="50"/>
        <v>70</v>
      </c>
      <c r="AW71" t="str">
        <f t="shared" si="51"/>
        <v>Maryland</v>
      </c>
      <c r="AX71" t="str">
        <f t="shared" si="52"/>
        <v/>
      </c>
      <c r="AY71">
        <v>71</v>
      </c>
      <c r="AZ71">
        <f t="shared" si="53"/>
        <v>15</v>
      </c>
    </row>
    <row r="72" spans="1:52">
      <c r="A72">
        <v>1</v>
      </c>
      <c r="B72">
        <v>1</v>
      </c>
      <c r="C72">
        <v>1</v>
      </c>
      <c r="D72" t="s">
        <v>389</v>
      </c>
      <c r="E72">
        <v>67.883600000000001</v>
      </c>
      <c r="F72">
        <v>217</v>
      </c>
      <c r="G72">
        <v>67.378600000000006</v>
      </c>
      <c r="H72">
        <v>172</v>
      </c>
      <c r="I72">
        <v>110.7</v>
      </c>
      <c r="J72">
        <v>70</v>
      </c>
      <c r="K72">
        <v>115.94</v>
      </c>
      <c r="L72">
        <v>32</v>
      </c>
      <c r="M72">
        <v>104.42</v>
      </c>
      <c r="N72">
        <v>168</v>
      </c>
      <c r="O72">
        <v>102.71</v>
      </c>
      <c r="P72">
        <v>107</v>
      </c>
      <c r="Q72">
        <v>13.2296</v>
      </c>
      <c r="R72">
        <v>57</v>
      </c>
      <c r="S72">
        <f t="shared" si="28"/>
        <v>0.1948924335185524</v>
      </c>
      <c r="T72">
        <f t="shared" si="29"/>
        <v>56</v>
      </c>
      <c r="U72">
        <f t="shared" si="30"/>
        <v>912497.02626895998</v>
      </c>
      <c r="V72">
        <f t="shared" si="31"/>
        <v>40</v>
      </c>
      <c r="W72">
        <f t="shared" si="32"/>
        <v>24.367753962530994</v>
      </c>
      <c r="X72">
        <f t="shared" si="33"/>
        <v>120</v>
      </c>
      <c r="Y72">
        <f t="shared" si="34"/>
        <v>88</v>
      </c>
      <c r="Z72">
        <v>0.69369999999999998</v>
      </c>
      <c r="AA72">
        <f t="shared" si="35"/>
        <v>92</v>
      </c>
      <c r="AB72">
        <v>0.90269999999999995</v>
      </c>
      <c r="AC72">
        <f t="shared" si="36"/>
        <v>0.79820000000000002</v>
      </c>
      <c r="AD72">
        <f t="shared" si="37"/>
        <v>59</v>
      </c>
      <c r="AE72">
        <v>0.66210000000000002</v>
      </c>
      <c r="AF72">
        <f t="shared" si="38"/>
        <v>106</v>
      </c>
      <c r="AG72">
        <v>0.86599999999999999</v>
      </c>
      <c r="AH72">
        <f t="shared" si="39"/>
        <v>37</v>
      </c>
      <c r="AI72">
        <f t="shared" si="40"/>
        <v>64.333333333333329</v>
      </c>
      <c r="AJ72">
        <f>IF(C72=1,(AI72/Z72),REF)</f>
        <v>92.73941665465378</v>
      </c>
      <c r="AK72">
        <f t="shared" si="41"/>
        <v>63</v>
      </c>
      <c r="AL72">
        <f>IF(B72=1,(AI72/AC72),REF)</f>
        <v>80.59801219410339</v>
      </c>
      <c r="AM72">
        <f t="shared" si="42"/>
        <v>61</v>
      </c>
      <c r="AN72">
        <f t="shared" si="43"/>
        <v>59</v>
      </c>
      <c r="AO72" t="str">
        <f t="shared" si="44"/>
        <v>Virginia Tech</v>
      </c>
      <c r="AP72">
        <f t="shared" si="45"/>
        <v>0.51556333776085561</v>
      </c>
      <c r="AQ72">
        <f t="shared" si="46"/>
        <v>0.55999479843019906</v>
      </c>
      <c r="AR72">
        <f t="shared" si="47"/>
        <v>0.78026397824739124</v>
      </c>
      <c r="AS72" s="428" t="str">
        <f t="shared" si="48"/>
        <v>Virginia Tech</v>
      </c>
      <c r="AT72">
        <f t="shared" si="49"/>
        <v>0.78026397824739124</v>
      </c>
      <c r="AU72">
        <f t="shared" si="50"/>
        <v>71</v>
      </c>
      <c r="AW72" t="str">
        <f t="shared" si="51"/>
        <v>Virginia Tech</v>
      </c>
      <c r="AX72" t="str">
        <f t="shared" si="52"/>
        <v/>
      </c>
      <c r="AY72">
        <v>72</v>
      </c>
      <c r="AZ72">
        <f t="shared" si="53"/>
        <v>-34</v>
      </c>
    </row>
    <row r="73" spans="1:52">
      <c r="A73">
        <v>1</v>
      </c>
      <c r="B73">
        <v>1</v>
      </c>
      <c r="C73">
        <v>1</v>
      </c>
      <c r="D73" t="s">
        <v>372</v>
      </c>
      <c r="E73">
        <v>64.884</v>
      </c>
      <c r="F73">
        <v>341</v>
      </c>
      <c r="G73">
        <v>64.880899999999997</v>
      </c>
      <c r="H73">
        <v>313</v>
      </c>
      <c r="I73">
        <v>108.60599999999999</v>
      </c>
      <c r="J73">
        <v>111</v>
      </c>
      <c r="K73">
        <v>112.35</v>
      </c>
      <c r="L73">
        <v>75</v>
      </c>
      <c r="M73">
        <v>104.264</v>
      </c>
      <c r="N73">
        <v>163</v>
      </c>
      <c r="O73">
        <v>101.45099999999999</v>
      </c>
      <c r="P73">
        <v>92</v>
      </c>
      <c r="Q73">
        <v>10.8993</v>
      </c>
      <c r="R73">
        <v>72</v>
      </c>
      <c r="S73">
        <f t="shared" si="28"/>
        <v>0.16797669687442207</v>
      </c>
      <c r="T73">
        <f t="shared" si="29"/>
        <v>72</v>
      </c>
      <c r="U73">
        <f t="shared" si="30"/>
        <v>818999.74988999998</v>
      </c>
      <c r="V73">
        <f t="shared" si="31"/>
        <v>118</v>
      </c>
      <c r="W73">
        <f t="shared" si="32"/>
        <v>24.996115107305094</v>
      </c>
      <c r="X73">
        <f t="shared" si="33"/>
        <v>151</v>
      </c>
      <c r="Y73">
        <f t="shared" si="34"/>
        <v>111.5</v>
      </c>
      <c r="Z73">
        <v>0.76790000000000003</v>
      </c>
      <c r="AA73">
        <f t="shared" si="35"/>
        <v>66</v>
      </c>
      <c r="AB73">
        <v>0.76380000000000003</v>
      </c>
      <c r="AC73">
        <f t="shared" si="36"/>
        <v>0.76585000000000003</v>
      </c>
      <c r="AD73">
        <f t="shared" si="37"/>
        <v>73</v>
      </c>
      <c r="AE73">
        <v>0.85860000000000003</v>
      </c>
      <c r="AF73">
        <f t="shared" si="38"/>
        <v>40</v>
      </c>
      <c r="AG73">
        <v>0.66810000000000003</v>
      </c>
      <c r="AH73">
        <f t="shared" si="39"/>
        <v>109</v>
      </c>
      <c r="AI73">
        <f t="shared" si="40"/>
        <v>87.25</v>
      </c>
      <c r="AJ73">
        <f>IF(C73=1,(AI73/Z73),REF)</f>
        <v>113.62156530798281</v>
      </c>
      <c r="AK73">
        <f t="shared" si="41"/>
        <v>76</v>
      </c>
      <c r="AL73">
        <f>IF(B73=1,(AI73/AC73),REF)</f>
        <v>113.92570346673629</v>
      </c>
      <c r="AM73">
        <f t="shared" si="42"/>
        <v>79</v>
      </c>
      <c r="AN73">
        <f t="shared" si="43"/>
        <v>73</v>
      </c>
      <c r="AO73" t="str">
        <f t="shared" si="44"/>
        <v>UNLV</v>
      </c>
      <c r="AP73">
        <f t="shared" si="45"/>
        <v>0.559236306735583</v>
      </c>
      <c r="AQ73">
        <f t="shared" si="46"/>
        <v>0.51455145757487541</v>
      </c>
      <c r="AR73">
        <f t="shared" si="47"/>
        <v>0.77974999761724495</v>
      </c>
      <c r="AS73" s="428" t="str">
        <f t="shared" si="48"/>
        <v>UNLV</v>
      </c>
      <c r="AT73">
        <f t="shared" si="49"/>
        <v>0.77974999761724495</v>
      </c>
      <c r="AU73">
        <f t="shared" si="50"/>
        <v>72</v>
      </c>
      <c r="AW73" t="str">
        <f t="shared" si="51"/>
        <v>UNLV</v>
      </c>
      <c r="AX73" t="str">
        <f t="shared" si="52"/>
        <v/>
      </c>
      <c r="AY73">
        <v>73</v>
      </c>
      <c r="AZ73">
        <f t="shared" si="53"/>
        <v>33</v>
      </c>
    </row>
    <row r="74" spans="1:52">
      <c r="A74">
        <v>1</v>
      </c>
      <c r="B74">
        <v>1</v>
      </c>
      <c r="C74">
        <v>1</v>
      </c>
      <c r="D74" t="s">
        <v>284</v>
      </c>
      <c r="E74">
        <v>65.377399999999994</v>
      </c>
      <c r="F74">
        <v>330</v>
      </c>
      <c r="G74">
        <v>64.923699999999997</v>
      </c>
      <c r="H74">
        <v>311</v>
      </c>
      <c r="I74">
        <v>116.904</v>
      </c>
      <c r="J74">
        <v>17</v>
      </c>
      <c r="K74">
        <v>117.01300000000001</v>
      </c>
      <c r="L74">
        <v>29</v>
      </c>
      <c r="M74">
        <v>103.181</v>
      </c>
      <c r="N74">
        <v>127</v>
      </c>
      <c r="O74">
        <v>104.68300000000001</v>
      </c>
      <c r="P74">
        <v>144</v>
      </c>
      <c r="Q74">
        <v>12.330399999999999</v>
      </c>
      <c r="R74">
        <v>66</v>
      </c>
      <c r="S74">
        <f t="shared" si="28"/>
        <v>0.18859728285309602</v>
      </c>
      <c r="T74">
        <f t="shared" si="29"/>
        <v>61</v>
      </c>
      <c r="U74">
        <f t="shared" si="30"/>
        <v>895150.11769958062</v>
      </c>
      <c r="V74">
        <f t="shared" si="31"/>
        <v>51</v>
      </c>
      <c r="W74">
        <f t="shared" si="32"/>
        <v>26.084001176652603</v>
      </c>
      <c r="X74">
        <f t="shared" si="33"/>
        <v>203</v>
      </c>
      <c r="Y74">
        <f t="shared" si="34"/>
        <v>132</v>
      </c>
      <c r="Z74">
        <v>0.7621</v>
      </c>
      <c r="AA74">
        <f t="shared" si="35"/>
        <v>69</v>
      </c>
      <c r="AB74">
        <v>0.72370000000000001</v>
      </c>
      <c r="AC74">
        <f t="shared" si="36"/>
        <v>0.7429</v>
      </c>
      <c r="AD74">
        <f t="shared" si="37"/>
        <v>84</v>
      </c>
      <c r="AE74">
        <v>0.71</v>
      </c>
      <c r="AF74">
        <f t="shared" si="38"/>
        <v>91</v>
      </c>
      <c r="AG74">
        <v>0.81410000000000005</v>
      </c>
      <c r="AH74">
        <f t="shared" si="39"/>
        <v>56</v>
      </c>
      <c r="AI74">
        <f t="shared" si="40"/>
        <v>79.166666666666671</v>
      </c>
      <c r="AJ74">
        <f>IF(C74=1,(AI74/Z74),REF)</f>
        <v>103.87963084459608</v>
      </c>
      <c r="AK74">
        <f t="shared" si="41"/>
        <v>67</v>
      </c>
      <c r="AL74">
        <f>IF(B74=1,(AI74/AC74),REF)</f>
        <v>106.56436487638534</v>
      </c>
      <c r="AM74">
        <f t="shared" si="42"/>
        <v>74</v>
      </c>
      <c r="AN74">
        <f t="shared" si="43"/>
        <v>67</v>
      </c>
      <c r="AO74" t="str">
        <f t="shared" si="44"/>
        <v>Princeton</v>
      </c>
      <c r="AP74">
        <f t="shared" si="45"/>
        <v>0.56000988111225336</v>
      </c>
      <c r="AQ74">
        <f t="shared" si="46"/>
        <v>0.50331708093344818</v>
      </c>
      <c r="AR74">
        <f t="shared" si="47"/>
        <v>0.77670255212716111</v>
      </c>
      <c r="AS74" s="428" t="str">
        <f t="shared" si="48"/>
        <v>Princeton</v>
      </c>
      <c r="AT74">
        <f t="shared" si="49"/>
        <v>0.77670255212716111</v>
      </c>
      <c r="AU74">
        <f t="shared" si="50"/>
        <v>73</v>
      </c>
      <c r="AW74" t="str">
        <f t="shared" si="51"/>
        <v>Princeton</v>
      </c>
      <c r="AX74" t="str">
        <f t="shared" si="52"/>
        <v/>
      </c>
      <c r="AY74">
        <v>74</v>
      </c>
      <c r="AZ74">
        <f t="shared" si="53"/>
        <v>-17</v>
      </c>
    </row>
    <row r="75" spans="1:52">
      <c r="A75">
        <v>1</v>
      </c>
      <c r="B75">
        <v>1</v>
      </c>
      <c r="C75">
        <v>1</v>
      </c>
      <c r="D75" t="s">
        <v>373</v>
      </c>
      <c r="E75">
        <v>69.688500000000005</v>
      </c>
      <c r="F75">
        <v>101</v>
      </c>
      <c r="G75">
        <v>68.025099999999995</v>
      </c>
      <c r="H75">
        <v>139</v>
      </c>
      <c r="I75">
        <v>104.81699999999999</v>
      </c>
      <c r="J75">
        <v>192</v>
      </c>
      <c r="K75">
        <v>110.321</v>
      </c>
      <c r="L75">
        <v>99</v>
      </c>
      <c r="M75">
        <v>105</v>
      </c>
      <c r="N75">
        <v>182</v>
      </c>
      <c r="O75">
        <v>100.922</v>
      </c>
      <c r="P75">
        <v>76</v>
      </c>
      <c r="Q75">
        <v>9.3991100000000003</v>
      </c>
      <c r="R75">
        <v>85</v>
      </c>
      <c r="S75">
        <f t="shared" si="28"/>
        <v>0.13487160722357347</v>
      </c>
      <c r="T75">
        <f t="shared" si="29"/>
        <v>84</v>
      </c>
      <c r="U75">
        <f t="shared" si="30"/>
        <v>848159.43264272856</v>
      </c>
      <c r="V75">
        <f t="shared" si="31"/>
        <v>88</v>
      </c>
      <c r="W75">
        <f t="shared" si="32"/>
        <v>23.078960339557256</v>
      </c>
      <c r="X75">
        <f t="shared" si="33"/>
        <v>62</v>
      </c>
      <c r="Y75">
        <f t="shared" si="34"/>
        <v>73</v>
      </c>
      <c r="Z75">
        <v>0.72960000000000003</v>
      </c>
      <c r="AA75">
        <f t="shared" si="35"/>
        <v>80</v>
      </c>
      <c r="AB75">
        <v>0.81169999999999998</v>
      </c>
      <c r="AC75">
        <f t="shared" si="36"/>
        <v>0.77065000000000006</v>
      </c>
      <c r="AD75">
        <f t="shared" si="37"/>
        <v>68</v>
      </c>
      <c r="AE75">
        <v>0.70309999999999995</v>
      </c>
      <c r="AF75">
        <f t="shared" si="38"/>
        <v>95</v>
      </c>
      <c r="AG75">
        <v>0.84299999999999997</v>
      </c>
      <c r="AH75">
        <f t="shared" si="39"/>
        <v>48</v>
      </c>
      <c r="AI75">
        <f t="shared" si="40"/>
        <v>76</v>
      </c>
      <c r="AJ75">
        <f>IF(C75=1,(AI75/Z75),REF)</f>
        <v>104.16666666666666</v>
      </c>
      <c r="AK75">
        <f t="shared" si="41"/>
        <v>69</v>
      </c>
      <c r="AL75">
        <f>IF(B75=1,(AI75/AC75),REF)</f>
        <v>98.618049698306621</v>
      </c>
      <c r="AM75">
        <f t="shared" si="42"/>
        <v>67</v>
      </c>
      <c r="AN75">
        <f t="shared" si="43"/>
        <v>67</v>
      </c>
      <c r="AO75" t="str">
        <f t="shared" si="44"/>
        <v>USC</v>
      </c>
      <c r="AP75">
        <f t="shared" si="45"/>
        <v>0.53598016337954613</v>
      </c>
      <c r="AQ75">
        <f t="shared" si="46"/>
        <v>0.52720004966193657</v>
      </c>
      <c r="AR75">
        <f t="shared" si="47"/>
        <v>0.77665967348319997</v>
      </c>
      <c r="AS75" s="428" t="str">
        <f t="shared" si="48"/>
        <v>USC</v>
      </c>
      <c r="AT75">
        <f t="shared" si="49"/>
        <v>0.77665967348319997</v>
      </c>
      <c r="AU75">
        <f t="shared" si="50"/>
        <v>74</v>
      </c>
      <c r="AW75" t="str">
        <f t="shared" si="51"/>
        <v>USC</v>
      </c>
      <c r="AX75" t="str">
        <f t="shared" si="52"/>
        <v/>
      </c>
      <c r="AY75">
        <v>75</v>
      </c>
      <c r="AZ75">
        <f t="shared" si="53"/>
        <v>-20</v>
      </c>
    </row>
    <row r="76" spans="1:52" ht="15.75" thickBot="1">
      <c r="A76">
        <v>1</v>
      </c>
      <c r="B76">
        <v>1</v>
      </c>
      <c r="C76">
        <v>1</v>
      </c>
      <c r="D76" t="s">
        <v>385</v>
      </c>
      <c r="E76">
        <v>66.224900000000005</v>
      </c>
      <c r="F76">
        <v>300</v>
      </c>
      <c r="G76">
        <v>65.292400000000001</v>
      </c>
      <c r="H76">
        <v>302</v>
      </c>
      <c r="I76">
        <v>107.675</v>
      </c>
      <c r="J76">
        <v>124</v>
      </c>
      <c r="K76">
        <v>109.96899999999999</v>
      </c>
      <c r="L76">
        <v>104</v>
      </c>
      <c r="M76">
        <v>100.048</v>
      </c>
      <c r="N76">
        <v>54</v>
      </c>
      <c r="O76">
        <v>99.573800000000006</v>
      </c>
      <c r="P76">
        <v>50</v>
      </c>
      <c r="Q76">
        <v>10.3948</v>
      </c>
      <c r="R76">
        <v>76</v>
      </c>
      <c r="S76">
        <f t="shared" si="28"/>
        <v>0.15696814944227908</v>
      </c>
      <c r="T76">
        <f t="shared" si="29"/>
        <v>74</v>
      </c>
      <c r="U76">
        <f t="shared" si="30"/>
        <v>800869.69982412888</v>
      </c>
      <c r="V76">
        <f t="shared" si="31"/>
        <v>143</v>
      </c>
      <c r="W76">
        <f t="shared" si="32"/>
        <v>23.768994976171232</v>
      </c>
      <c r="X76">
        <f t="shared" si="33"/>
        <v>94</v>
      </c>
      <c r="Y76">
        <f t="shared" si="34"/>
        <v>84</v>
      </c>
      <c r="Z76">
        <v>0.78859999999999997</v>
      </c>
      <c r="AA76">
        <f t="shared" si="35"/>
        <v>58</v>
      </c>
      <c r="AB76">
        <v>0.6865</v>
      </c>
      <c r="AC76">
        <f t="shared" si="36"/>
        <v>0.73754999999999993</v>
      </c>
      <c r="AD76">
        <f t="shared" si="37"/>
        <v>86</v>
      </c>
      <c r="AE76">
        <v>0.73160000000000003</v>
      </c>
      <c r="AF76">
        <f t="shared" si="38"/>
        <v>84</v>
      </c>
      <c r="AG76">
        <v>0.74080000000000001</v>
      </c>
      <c r="AH76">
        <f t="shared" si="39"/>
        <v>84</v>
      </c>
      <c r="AI76">
        <f t="shared" si="40"/>
        <v>92.5</v>
      </c>
      <c r="AJ76">
        <f>IF(C76=1,(AI76/Z76),REF)</f>
        <v>117.29647476540705</v>
      </c>
      <c r="AK76">
        <f t="shared" si="41"/>
        <v>82</v>
      </c>
      <c r="AL76">
        <f>IF(B76=1,(AI76/AC76),REF)</f>
        <v>125.41522608636704</v>
      </c>
      <c r="AM76">
        <f t="shared" si="42"/>
        <v>89</v>
      </c>
      <c r="AN76">
        <f t="shared" si="43"/>
        <v>82</v>
      </c>
      <c r="AO76" t="str">
        <f t="shared" si="44"/>
        <v>VCU</v>
      </c>
      <c r="AP76">
        <f t="shared" si="45"/>
        <v>0.5724862297463158</v>
      </c>
      <c r="AQ76">
        <f t="shared" si="46"/>
        <v>0.48962151696590561</v>
      </c>
      <c r="AR76">
        <f t="shared" si="47"/>
        <v>0.7763462013024609</v>
      </c>
      <c r="AS76" s="9" t="str">
        <f t="shared" si="48"/>
        <v>VCU</v>
      </c>
      <c r="AT76">
        <f t="shared" si="49"/>
        <v>0.7763462013024609</v>
      </c>
      <c r="AU76">
        <f t="shared" si="50"/>
        <v>75</v>
      </c>
      <c r="AV76" s="10"/>
      <c r="AW76" s="10" t="str">
        <f t="shared" si="51"/>
        <v>VCU</v>
      </c>
      <c r="AX76" t="str">
        <f t="shared" si="52"/>
        <v/>
      </c>
      <c r="AY76">
        <v>76</v>
      </c>
      <c r="AZ76" s="10">
        <f t="shared" si="53"/>
        <v>-8</v>
      </c>
    </row>
    <row r="77" spans="1:52">
      <c r="A77">
        <v>1</v>
      </c>
      <c r="B77">
        <v>1</v>
      </c>
      <c r="C77">
        <v>1</v>
      </c>
      <c r="D77" t="s">
        <v>204</v>
      </c>
      <c r="E77">
        <v>70.835599999999999</v>
      </c>
      <c r="F77">
        <v>55</v>
      </c>
      <c r="G77">
        <v>69.587599999999995</v>
      </c>
      <c r="H77">
        <v>66</v>
      </c>
      <c r="I77">
        <v>107.139</v>
      </c>
      <c r="J77">
        <v>139</v>
      </c>
      <c r="K77">
        <v>110.098</v>
      </c>
      <c r="L77">
        <v>102</v>
      </c>
      <c r="M77">
        <v>104.82299999999999</v>
      </c>
      <c r="N77">
        <v>180</v>
      </c>
      <c r="O77">
        <v>101.373</v>
      </c>
      <c r="P77">
        <v>91</v>
      </c>
      <c r="Q77">
        <v>8.7247500000000002</v>
      </c>
      <c r="R77">
        <v>91</v>
      </c>
      <c r="S77">
        <f t="shared" si="28"/>
        <v>0.12317252906730507</v>
      </c>
      <c r="T77">
        <f t="shared" si="29"/>
        <v>96</v>
      </c>
      <c r="U77">
        <f t="shared" si="30"/>
        <v>858638.65584110236</v>
      </c>
      <c r="V77">
        <f t="shared" si="31"/>
        <v>83</v>
      </c>
      <c r="W77">
        <f t="shared" si="32"/>
        <v>22.86778506539849</v>
      </c>
      <c r="X77">
        <f t="shared" si="33"/>
        <v>53</v>
      </c>
      <c r="Y77">
        <f t="shared" si="34"/>
        <v>74.5</v>
      </c>
      <c r="Z77">
        <v>0.76319999999999999</v>
      </c>
      <c r="AA77">
        <f t="shared" si="35"/>
        <v>68</v>
      </c>
      <c r="AB77">
        <v>0.72609999999999997</v>
      </c>
      <c r="AC77">
        <f t="shared" si="36"/>
        <v>0.74465000000000003</v>
      </c>
      <c r="AD77">
        <f t="shared" si="37"/>
        <v>81</v>
      </c>
      <c r="AE77">
        <v>0.73719999999999997</v>
      </c>
      <c r="AF77">
        <f t="shared" si="38"/>
        <v>80</v>
      </c>
      <c r="AG77">
        <v>0.67210000000000003</v>
      </c>
      <c r="AH77">
        <f t="shared" si="39"/>
        <v>107</v>
      </c>
      <c r="AI77">
        <f t="shared" si="40"/>
        <v>86.916666666666671</v>
      </c>
      <c r="AJ77">
        <f>IF(C77=1,(AI77/Z77),REF)</f>
        <v>113.8845213137666</v>
      </c>
      <c r="AK77">
        <f t="shared" si="41"/>
        <v>78</v>
      </c>
      <c r="AL77">
        <f>IF(B77=1,(AI77/AC77),REF)</f>
        <v>116.72150227176078</v>
      </c>
      <c r="AM77">
        <f t="shared" si="42"/>
        <v>83</v>
      </c>
      <c r="AN77">
        <f t="shared" si="43"/>
        <v>78</v>
      </c>
      <c r="AO77" t="str">
        <f t="shared" si="44"/>
        <v>LSU</v>
      </c>
      <c r="AP77">
        <f t="shared" si="45"/>
        <v>0.55568498213177631</v>
      </c>
      <c r="AQ77">
        <f t="shared" si="46"/>
        <v>0.49879391445145244</v>
      </c>
      <c r="AR77">
        <f t="shared" si="47"/>
        <v>0.77411085741132646</v>
      </c>
      <c r="AS77" t="str">
        <f t="shared" si="48"/>
        <v>LSU</v>
      </c>
      <c r="AT77">
        <f t="shared" si="49"/>
        <v>0.77411085741132646</v>
      </c>
      <c r="AU77">
        <f t="shared" si="50"/>
        <v>76</v>
      </c>
      <c r="AW77" t="str">
        <f t="shared" si="51"/>
        <v>LSU</v>
      </c>
      <c r="AX77" t="str">
        <f t="shared" si="52"/>
        <v/>
      </c>
      <c r="AY77">
        <v>77</v>
      </c>
      <c r="AZ77">
        <f t="shared" si="53"/>
        <v>-3</v>
      </c>
    </row>
    <row r="78" spans="1:52">
      <c r="A78">
        <v>1</v>
      </c>
      <c r="B78">
        <v>1</v>
      </c>
      <c r="C78">
        <v>1</v>
      </c>
      <c r="D78" t="s">
        <v>293</v>
      </c>
      <c r="E78">
        <v>67.571100000000001</v>
      </c>
      <c r="F78">
        <v>235</v>
      </c>
      <c r="G78">
        <v>66.8065</v>
      </c>
      <c r="H78">
        <v>219</v>
      </c>
      <c r="I78">
        <v>106.404</v>
      </c>
      <c r="J78">
        <v>149</v>
      </c>
      <c r="K78">
        <v>107.45</v>
      </c>
      <c r="L78">
        <v>153</v>
      </c>
      <c r="M78">
        <v>97.5154</v>
      </c>
      <c r="N78">
        <v>24</v>
      </c>
      <c r="O78">
        <v>97.850099999999998</v>
      </c>
      <c r="P78">
        <v>31</v>
      </c>
      <c r="Q78">
        <v>9.5995500000000007</v>
      </c>
      <c r="R78">
        <v>83</v>
      </c>
      <c r="S78">
        <f t="shared" si="28"/>
        <v>0.14207109252328295</v>
      </c>
      <c r="T78">
        <f t="shared" si="29"/>
        <v>82</v>
      </c>
      <c r="U78">
        <f t="shared" si="30"/>
        <v>780142.30397775001</v>
      </c>
      <c r="V78">
        <f t="shared" si="31"/>
        <v>164</v>
      </c>
      <c r="W78">
        <f t="shared" si="32"/>
        <v>22.653590683938361</v>
      </c>
      <c r="X78">
        <f t="shared" si="33"/>
        <v>45</v>
      </c>
      <c r="Y78">
        <f t="shared" si="34"/>
        <v>63.5</v>
      </c>
      <c r="Z78">
        <v>0.74809999999999999</v>
      </c>
      <c r="AA78">
        <f t="shared" si="35"/>
        <v>76</v>
      </c>
      <c r="AB78">
        <v>0.77890000000000004</v>
      </c>
      <c r="AC78">
        <f t="shared" si="36"/>
        <v>0.76350000000000007</v>
      </c>
      <c r="AD78">
        <f t="shared" si="37"/>
        <v>74</v>
      </c>
      <c r="AE78">
        <v>0.7319</v>
      </c>
      <c r="AF78">
        <f t="shared" si="38"/>
        <v>83</v>
      </c>
      <c r="AG78">
        <v>0.77129999999999999</v>
      </c>
      <c r="AH78">
        <f t="shared" si="39"/>
        <v>74</v>
      </c>
      <c r="AI78">
        <f t="shared" si="40"/>
        <v>90.083333333333329</v>
      </c>
      <c r="AJ78">
        <f>IF(C78=1,(AI78/Z78),REF)</f>
        <v>120.41616539678296</v>
      </c>
      <c r="AK78">
        <f t="shared" si="41"/>
        <v>85</v>
      </c>
      <c r="AL78">
        <f>IF(B78=1,(AI78/AC78),REF)</f>
        <v>117.98733900894999</v>
      </c>
      <c r="AM78">
        <f t="shared" si="42"/>
        <v>84</v>
      </c>
      <c r="AN78">
        <f t="shared" si="43"/>
        <v>74</v>
      </c>
      <c r="AO78" t="str">
        <f t="shared" si="44"/>
        <v>Richmond</v>
      </c>
      <c r="AP78">
        <f t="shared" si="45"/>
        <v>0.54166146942352966</v>
      </c>
      <c r="AQ78">
        <f t="shared" si="46"/>
        <v>0.51073124385179924</v>
      </c>
      <c r="AR78">
        <f t="shared" si="47"/>
        <v>0.77349789240439226</v>
      </c>
      <c r="AS78" t="str">
        <f t="shared" si="48"/>
        <v>Richmond</v>
      </c>
      <c r="AT78">
        <f t="shared" si="49"/>
        <v>0.77349789240439226</v>
      </c>
      <c r="AU78">
        <f t="shared" si="50"/>
        <v>77</v>
      </c>
      <c r="AW78" t="str">
        <f t="shared" si="51"/>
        <v>Richmond</v>
      </c>
      <c r="AX78" t="str">
        <f t="shared" si="52"/>
        <v/>
      </c>
      <c r="AY78">
        <v>78</v>
      </c>
      <c r="AZ78">
        <f t="shared" si="53"/>
        <v>-5</v>
      </c>
    </row>
    <row r="79" spans="1:52">
      <c r="A79">
        <v>1</v>
      </c>
      <c r="B79">
        <v>1</v>
      </c>
      <c r="C79">
        <v>1</v>
      </c>
      <c r="D79" t="s">
        <v>147</v>
      </c>
      <c r="E79">
        <v>70.3399</v>
      </c>
      <c r="F79">
        <v>74</v>
      </c>
      <c r="G79">
        <v>68.277600000000007</v>
      </c>
      <c r="H79">
        <v>125</v>
      </c>
      <c r="I79">
        <v>105.873</v>
      </c>
      <c r="J79">
        <v>165</v>
      </c>
      <c r="K79">
        <v>109.54</v>
      </c>
      <c r="L79">
        <v>109</v>
      </c>
      <c r="M79">
        <v>105.321</v>
      </c>
      <c r="N79">
        <v>189</v>
      </c>
      <c r="O79">
        <v>100.47499999999999</v>
      </c>
      <c r="P79">
        <v>66</v>
      </c>
      <c r="Q79">
        <v>9.0651499999999992</v>
      </c>
      <c r="R79">
        <v>89</v>
      </c>
      <c r="S79">
        <f t="shared" si="28"/>
        <v>0.12887422359144685</v>
      </c>
      <c r="T79">
        <f t="shared" si="29"/>
        <v>90</v>
      </c>
      <c r="U79">
        <f t="shared" si="30"/>
        <v>844009.27604284009</v>
      </c>
      <c r="V79">
        <f t="shared" si="31"/>
        <v>92</v>
      </c>
      <c r="W79">
        <f t="shared" si="32"/>
        <v>22.703409221001763</v>
      </c>
      <c r="X79">
        <f t="shared" si="33"/>
        <v>47</v>
      </c>
      <c r="Y79">
        <f t="shared" si="34"/>
        <v>68.5</v>
      </c>
      <c r="Z79">
        <v>0.72250000000000003</v>
      </c>
      <c r="AA79">
        <f t="shared" si="35"/>
        <v>86</v>
      </c>
      <c r="AB79">
        <v>0.78459999999999996</v>
      </c>
      <c r="AC79">
        <f t="shared" si="36"/>
        <v>0.75354999999999994</v>
      </c>
      <c r="AD79">
        <f t="shared" si="37"/>
        <v>76</v>
      </c>
      <c r="AE79">
        <v>0.75570000000000004</v>
      </c>
      <c r="AF79">
        <f t="shared" si="38"/>
        <v>77</v>
      </c>
      <c r="AG79">
        <v>0.71909999999999996</v>
      </c>
      <c r="AH79">
        <f t="shared" si="39"/>
        <v>95</v>
      </c>
      <c r="AI79">
        <f t="shared" si="40"/>
        <v>83.083333333333329</v>
      </c>
      <c r="AJ79">
        <f>IF(C79=1,(AI79/Z79),REF)</f>
        <v>114.99423298731256</v>
      </c>
      <c r="AK79">
        <f t="shared" si="41"/>
        <v>79</v>
      </c>
      <c r="AL79">
        <f>IF(B79=1,(AI79/AC79),REF)</f>
        <v>110.25589985181253</v>
      </c>
      <c r="AM79">
        <f t="shared" si="42"/>
        <v>78</v>
      </c>
      <c r="AN79">
        <f t="shared" si="43"/>
        <v>76</v>
      </c>
      <c r="AO79" t="str">
        <f t="shared" si="44"/>
        <v>Georgia</v>
      </c>
      <c r="AP79">
        <f t="shared" si="45"/>
        <v>0.52554149659448968</v>
      </c>
      <c r="AQ79">
        <f t="shared" si="46"/>
        <v>0.50836384445906957</v>
      </c>
      <c r="AR79">
        <f t="shared" si="47"/>
        <v>0.76803376495657616</v>
      </c>
      <c r="AS79" t="str">
        <f t="shared" si="48"/>
        <v>Georgia</v>
      </c>
      <c r="AT79">
        <f t="shared" si="49"/>
        <v>0.76803376495657616</v>
      </c>
      <c r="AU79">
        <f t="shared" si="50"/>
        <v>78</v>
      </c>
      <c r="AW79" t="str">
        <f t="shared" si="51"/>
        <v>Georgia</v>
      </c>
      <c r="AX79" t="str">
        <f t="shared" si="52"/>
        <v/>
      </c>
      <c r="AY79">
        <v>79</v>
      </c>
      <c r="AZ79">
        <f t="shared" si="53"/>
        <v>2</v>
      </c>
    </row>
    <row r="80" spans="1:52">
      <c r="A80">
        <v>1</v>
      </c>
      <c r="B80">
        <v>1</v>
      </c>
      <c r="C80">
        <v>1</v>
      </c>
      <c r="D80" t="s">
        <v>312</v>
      </c>
      <c r="E80">
        <v>67.084100000000007</v>
      </c>
      <c r="F80">
        <v>263</v>
      </c>
      <c r="G80">
        <v>65.993300000000005</v>
      </c>
      <c r="H80">
        <v>263</v>
      </c>
      <c r="I80">
        <v>107.27500000000001</v>
      </c>
      <c r="J80">
        <v>136</v>
      </c>
      <c r="K80">
        <v>112.27800000000001</v>
      </c>
      <c r="L80">
        <v>76</v>
      </c>
      <c r="M80">
        <v>103.699</v>
      </c>
      <c r="N80">
        <v>143</v>
      </c>
      <c r="O80">
        <v>99.594499999999996</v>
      </c>
      <c r="P80">
        <v>52</v>
      </c>
      <c r="Q80">
        <v>12.683400000000001</v>
      </c>
      <c r="R80">
        <v>62</v>
      </c>
      <c r="S80">
        <f t="shared" si="28"/>
        <v>0.1890686466688829</v>
      </c>
      <c r="T80">
        <f t="shared" si="29"/>
        <v>60</v>
      </c>
      <c r="U80">
        <f t="shared" si="30"/>
        <v>845685.59600278456</v>
      </c>
      <c r="V80">
        <f t="shared" si="31"/>
        <v>90</v>
      </c>
      <c r="W80">
        <f t="shared" si="32"/>
        <v>23.47237156362943</v>
      </c>
      <c r="X80">
        <f t="shared" si="33"/>
        <v>81</v>
      </c>
      <c r="Y80">
        <f t="shared" si="34"/>
        <v>70.5</v>
      </c>
      <c r="Z80">
        <v>0.69169999999999998</v>
      </c>
      <c r="AA80">
        <f t="shared" si="35"/>
        <v>93</v>
      </c>
      <c r="AB80">
        <v>0.88870000000000005</v>
      </c>
      <c r="AC80">
        <f t="shared" si="36"/>
        <v>0.79020000000000001</v>
      </c>
      <c r="AD80">
        <f t="shared" si="37"/>
        <v>64</v>
      </c>
      <c r="AE80">
        <v>0.56189999999999996</v>
      </c>
      <c r="AF80">
        <f t="shared" si="38"/>
        <v>152</v>
      </c>
      <c r="AG80">
        <v>0.63819999999999999</v>
      </c>
      <c r="AH80">
        <f t="shared" si="39"/>
        <v>115</v>
      </c>
      <c r="AI80">
        <f t="shared" si="40"/>
        <v>91.916666666666671</v>
      </c>
      <c r="AJ80">
        <f>IF(C80=1,(AI80/Z80),REF)</f>
        <v>132.88516216085972</v>
      </c>
      <c r="AK80">
        <f t="shared" si="41"/>
        <v>93</v>
      </c>
      <c r="AL80">
        <f>IF(B80=1,(AI80/AC80),REF)</f>
        <v>116.32076267611575</v>
      </c>
      <c r="AM80">
        <f t="shared" si="42"/>
        <v>82</v>
      </c>
      <c r="AN80">
        <f t="shared" si="43"/>
        <v>64</v>
      </c>
      <c r="AO80" t="str">
        <f t="shared" si="44"/>
        <v>Seton Hall</v>
      </c>
      <c r="AP80">
        <f t="shared" si="45"/>
        <v>0.49591460044509289</v>
      </c>
      <c r="AQ80">
        <f t="shared" si="46"/>
        <v>0.52953257452162883</v>
      </c>
      <c r="AR80">
        <f t="shared" si="47"/>
        <v>0.76551431953538185</v>
      </c>
      <c r="AS80" t="str">
        <f t="shared" si="48"/>
        <v>Seton Hall</v>
      </c>
      <c r="AT80">
        <f t="shared" si="49"/>
        <v>0.76551431953538185</v>
      </c>
      <c r="AU80">
        <f t="shared" si="50"/>
        <v>79</v>
      </c>
      <c r="AW80" t="str">
        <f t="shared" si="51"/>
        <v>Seton Hall</v>
      </c>
      <c r="AX80" t="str">
        <f t="shared" si="52"/>
        <v/>
      </c>
      <c r="AY80">
        <v>80</v>
      </c>
      <c r="AZ80">
        <f t="shared" si="53"/>
        <v>-72</v>
      </c>
    </row>
    <row r="81" spans="1:52">
      <c r="A81">
        <v>1</v>
      </c>
      <c r="B81">
        <v>1</v>
      </c>
      <c r="C81">
        <v>1</v>
      </c>
      <c r="D81" t="s">
        <v>214</v>
      </c>
      <c r="E81">
        <v>72.032799999999995</v>
      </c>
      <c r="F81">
        <v>30</v>
      </c>
      <c r="G81">
        <v>71.493099999999998</v>
      </c>
      <c r="H81">
        <v>19</v>
      </c>
      <c r="I81">
        <v>110.7</v>
      </c>
      <c r="J81">
        <v>69</v>
      </c>
      <c r="K81">
        <v>113.05800000000001</v>
      </c>
      <c r="L81">
        <v>70</v>
      </c>
      <c r="M81">
        <v>104.13500000000001</v>
      </c>
      <c r="N81">
        <v>156</v>
      </c>
      <c r="O81">
        <v>102.51300000000001</v>
      </c>
      <c r="P81">
        <v>105</v>
      </c>
      <c r="Q81">
        <v>10.545299999999999</v>
      </c>
      <c r="R81">
        <v>74</v>
      </c>
      <c r="S81">
        <f t="shared" si="28"/>
        <v>0.1463916438067103</v>
      </c>
      <c r="T81">
        <f t="shared" si="29"/>
        <v>81</v>
      </c>
      <c r="U81">
        <f t="shared" si="30"/>
        <v>920731.27146073931</v>
      </c>
      <c r="V81">
        <f t="shared" si="31"/>
        <v>36</v>
      </c>
      <c r="W81">
        <f t="shared" si="32"/>
        <v>22.893701312021189</v>
      </c>
      <c r="X81">
        <f t="shared" si="33"/>
        <v>56</v>
      </c>
      <c r="Y81">
        <f t="shared" si="34"/>
        <v>68.5</v>
      </c>
      <c r="Z81">
        <v>0.72609999999999997</v>
      </c>
      <c r="AA81">
        <f t="shared" si="35"/>
        <v>83</v>
      </c>
      <c r="AB81">
        <v>0.7329</v>
      </c>
      <c r="AC81">
        <f t="shared" si="36"/>
        <v>0.72950000000000004</v>
      </c>
      <c r="AD81">
        <f t="shared" si="37"/>
        <v>92</v>
      </c>
      <c r="AE81">
        <v>0.62729999999999997</v>
      </c>
      <c r="AF81">
        <f t="shared" si="38"/>
        <v>122</v>
      </c>
      <c r="AG81">
        <v>0.7742</v>
      </c>
      <c r="AH81">
        <f t="shared" si="39"/>
        <v>72</v>
      </c>
      <c r="AI81">
        <f t="shared" si="40"/>
        <v>78.583333333333329</v>
      </c>
      <c r="AJ81">
        <f>IF(C81=1,(AI81/Z81),REF)</f>
        <v>108.22659872377542</v>
      </c>
      <c r="AK81">
        <f t="shared" si="41"/>
        <v>71</v>
      </c>
      <c r="AL81">
        <f>IF(B81=1,(AI81/AC81),REF)</f>
        <v>107.72218414439112</v>
      </c>
      <c r="AM81">
        <f t="shared" si="42"/>
        <v>76</v>
      </c>
      <c r="AN81">
        <f t="shared" si="43"/>
        <v>71</v>
      </c>
      <c r="AO81" t="str">
        <f t="shared" si="44"/>
        <v>Memphis</v>
      </c>
      <c r="AP81">
        <f t="shared" si="45"/>
        <v>0.5313733921783389</v>
      </c>
      <c r="AQ81">
        <f t="shared" si="46"/>
        <v>0.49357137364322234</v>
      </c>
      <c r="AR81">
        <f t="shared" si="47"/>
        <v>0.76536427457988943</v>
      </c>
      <c r="AS81" t="str">
        <f t="shared" si="48"/>
        <v>Memphis</v>
      </c>
      <c r="AT81">
        <f t="shared" si="49"/>
        <v>0.76536427457988943</v>
      </c>
      <c r="AU81">
        <f t="shared" si="50"/>
        <v>80</v>
      </c>
      <c r="AW81" t="str">
        <f t="shared" si="51"/>
        <v>Memphis</v>
      </c>
      <c r="AX81" t="str">
        <f t="shared" si="52"/>
        <v/>
      </c>
      <c r="AY81">
        <v>81</v>
      </c>
      <c r="AZ81">
        <f t="shared" si="53"/>
        <v>-41</v>
      </c>
    </row>
    <row r="82" spans="1:52">
      <c r="A82">
        <v>1</v>
      </c>
      <c r="B82">
        <v>1</v>
      </c>
      <c r="C82">
        <v>1</v>
      </c>
      <c r="D82" t="s">
        <v>139</v>
      </c>
      <c r="E82">
        <v>72.183199999999999</v>
      </c>
      <c r="F82">
        <v>27</v>
      </c>
      <c r="G82">
        <v>70.990799999999993</v>
      </c>
      <c r="H82">
        <v>31</v>
      </c>
      <c r="I82">
        <v>105.691</v>
      </c>
      <c r="J82">
        <v>170</v>
      </c>
      <c r="K82">
        <v>110.494</v>
      </c>
      <c r="L82">
        <v>94</v>
      </c>
      <c r="M82">
        <v>105.59</v>
      </c>
      <c r="N82">
        <v>198</v>
      </c>
      <c r="O82">
        <v>100.992</v>
      </c>
      <c r="P82">
        <v>80</v>
      </c>
      <c r="Q82">
        <v>9.5022099999999998</v>
      </c>
      <c r="R82">
        <v>84</v>
      </c>
      <c r="S82">
        <f t="shared" si="28"/>
        <v>0.13163727848031115</v>
      </c>
      <c r="T82">
        <f t="shared" si="29"/>
        <v>88</v>
      </c>
      <c r="U82">
        <f t="shared" si="30"/>
        <v>881279.2054753952</v>
      </c>
      <c r="V82">
        <f t="shared" si="31"/>
        <v>67</v>
      </c>
      <c r="W82">
        <f t="shared" si="32"/>
        <v>22.306068185947531</v>
      </c>
      <c r="X82">
        <f t="shared" si="33"/>
        <v>31</v>
      </c>
      <c r="Y82">
        <f t="shared" si="34"/>
        <v>59.5</v>
      </c>
      <c r="Z82">
        <v>0.73399999999999999</v>
      </c>
      <c r="AA82">
        <f t="shared" si="35"/>
        <v>77</v>
      </c>
      <c r="AB82">
        <v>0.74519999999999997</v>
      </c>
      <c r="AC82">
        <f t="shared" si="36"/>
        <v>0.73960000000000004</v>
      </c>
      <c r="AD82">
        <f t="shared" si="37"/>
        <v>85</v>
      </c>
      <c r="AE82">
        <v>0.61470000000000002</v>
      </c>
      <c r="AF82">
        <f t="shared" si="38"/>
        <v>128</v>
      </c>
      <c r="AG82">
        <v>0.64829999999999999</v>
      </c>
      <c r="AH82">
        <f t="shared" si="39"/>
        <v>113</v>
      </c>
      <c r="AI82">
        <f t="shared" si="40"/>
        <v>90.083333333333329</v>
      </c>
      <c r="AJ82">
        <f>IF(C82=1,(AI82/Z82),REF)</f>
        <v>122.72933696639419</v>
      </c>
      <c r="AK82">
        <f t="shared" si="41"/>
        <v>86</v>
      </c>
      <c r="AL82">
        <f>IF(B82=1,(AI82/AC82),REF)</f>
        <v>121.80007211105101</v>
      </c>
      <c r="AM82">
        <f t="shared" si="42"/>
        <v>86</v>
      </c>
      <c r="AN82">
        <f t="shared" si="43"/>
        <v>85</v>
      </c>
      <c r="AO82" t="str">
        <f t="shared" si="44"/>
        <v>Florida St.</v>
      </c>
      <c r="AP82">
        <f t="shared" si="45"/>
        <v>0.53044210428069305</v>
      </c>
      <c r="AQ82">
        <f t="shared" si="46"/>
        <v>0.49278079091116633</v>
      </c>
      <c r="AR82">
        <f t="shared" si="47"/>
        <v>0.76484970127151364</v>
      </c>
      <c r="AS82" t="str">
        <f t="shared" si="48"/>
        <v>Florida St.</v>
      </c>
      <c r="AT82">
        <f t="shared" si="49"/>
        <v>0.76484970127151364</v>
      </c>
      <c r="AU82">
        <f t="shared" si="50"/>
        <v>81</v>
      </c>
      <c r="AW82" t="str">
        <f t="shared" si="51"/>
        <v>Florida St.</v>
      </c>
      <c r="AX82" t="str">
        <f t="shared" si="52"/>
        <v/>
      </c>
      <c r="AY82">
        <v>82</v>
      </c>
      <c r="AZ82">
        <f t="shared" si="53"/>
        <v>-46</v>
      </c>
    </row>
    <row r="83" spans="1:52">
      <c r="A83">
        <v>1</v>
      </c>
      <c r="B83">
        <v>1</v>
      </c>
      <c r="C83">
        <v>1</v>
      </c>
      <c r="D83" t="s">
        <v>409</v>
      </c>
      <c r="E83">
        <v>65.677899999999994</v>
      </c>
      <c r="F83">
        <v>321</v>
      </c>
      <c r="G83">
        <v>64.498500000000007</v>
      </c>
      <c r="H83">
        <v>327</v>
      </c>
      <c r="I83">
        <v>110.90600000000001</v>
      </c>
      <c r="J83">
        <v>64</v>
      </c>
      <c r="K83">
        <v>111.45699999999999</v>
      </c>
      <c r="L83">
        <v>85</v>
      </c>
      <c r="M83">
        <v>102.407</v>
      </c>
      <c r="N83">
        <v>108</v>
      </c>
      <c r="O83">
        <v>101.57899999999999</v>
      </c>
      <c r="P83">
        <v>93</v>
      </c>
      <c r="Q83">
        <v>9.8780199999999994</v>
      </c>
      <c r="R83">
        <v>81</v>
      </c>
      <c r="S83">
        <f t="shared" si="28"/>
        <v>0.15040066750002667</v>
      </c>
      <c r="T83">
        <f t="shared" si="29"/>
        <v>76</v>
      </c>
      <c r="U83">
        <f t="shared" si="30"/>
        <v>815894.40833033691</v>
      </c>
      <c r="V83">
        <f t="shared" si="31"/>
        <v>121</v>
      </c>
      <c r="W83">
        <f t="shared" si="32"/>
        <v>24.743836357951384</v>
      </c>
      <c r="X83">
        <f t="shared" si="33"/>
        <v>137</v>
      </c>
      <c r="Y83">
        <f t="shared" si="34"/>
        <v>106.5</v>
      </c>
      <c r="Z83">
        <v>0.752</v>
      </c>
      <c r="AA83">
        <f t="shared" si="35"/>
        <v>73</v>
      </c>
      <c r="AB83">
        <v>0.70809999999999995</v>
      </c>
      <c r="AC83">
        <f t="shared" si="36"/>
        <v>0.73004999999999998</v>
      </c>
      <c r="AD83">
        <f t="shared" si="37"/>
        <v>90</v>
      </c>
      <c r="AE83">
        <v>0.74050000000000005</v>
      </c>
      <c r="AF83">
        <f t="shared" si="38"/>
        <v>79</v>
      </c>
      <c r="AG83">
        <v>0.68820000000000003</v>
      </c>
      <c r="AH83">
        <f t="shared" si="39"/>
        <v>104</v>
      </c>
      <c r="AI83">
        <f t="shared" si="40"/>
        <v>96.083333333333329</v>
      </c>
      <c r="AJ83">
        <f>IF(C83=1,(AI83/Z83),REF)</f>
        <v>127.77039007092198</v>
      </c>
      <c r="AK83">
        <f t="shared" si="41"/>
        <v>88</v>
      </c>
      <c r="AL83">
        <f>IF(B83=1,(AI83/AC83),REF)</f>
        <v>131.61199004634386</v>
      </c>
      <c r="AM83">
        <f t="shared" si="42"/>
        <v>93</v>
      </c>
      <c r="AN83">
        <f t="shared" si="43"/>
        <v>88</v>
      </c>
      <c r="AO83" t="str">
        <f t="shared" si="44"/>
        <v>Yale</v>
      </c>
      <c r="AP83">
        <f t="shared" si="45"/>
        <v>0.5412670459294826</v>
      </c>
      <c r="AQ83">
        <f t="shared" si="46"/>
        <v>0.48172976835471992</v>
      </c>
      <c r="AR83">
        <f t="shared" si="47"/>
        <v>0.76478209943081898</v>
      </c>
      <c r="AS83" s="3" t="str">
        <f t="shared" si="48"/>
        <v>Yale</v>
      </c>
      <c r="AT83">
        <f t="shared" si="49"/>
        <v>0.76478209943081898</v>
      </c>
      <c r="AU83">
        <f t="shared" si="50"/>
        <v>82</v>
      </c>
      <c r="AV83" s="3"/>
      <c r="AW83" s="3" t="str">
        <f t="shared" si="51"/>
        <v>Yale</v>
      </c>
      <c r="AX83" t="str">
        <f t="shared" si="52"/>
        <v/>
      </c>
      <c r="AY83">
        <v>83</v>
      </c>
      <c r="AZ83">
        <f t="shared" si="53"/>
        <v>4</v>
      </c>
    </row>
    <row r="84" spans="1:52">
      <c r="A84">
        <v>1</v>
      </c>
      <c r="B84">
        <v>1</v>
      </c>
      <c r="C84">
        <v>1</v>
      </c>
      <c r="D84" t="s">
        <v>360</v>
      </c>
      <c r="E84">
        <v>69.482699999999994</v>
      </c>
      <c r="F84">
        <v>111</v>
      </c>
      <c r="G84">
        <v>68.363799999999998</v>
      </c>
      <c r="H84">
        <v>119</v>
      </c>
      <c r="I84">
        <v>109.46299999999999</v>
      </c>
      <c r="J84">
        <v>95</v>
      </c>
      <c r="K84">
        <v>109.41</v>
      </c>
      <c r="L84">
        <v>111</v>
      </c>
      <c r="M84">
        <v>97.559600000000003</v>
      </c>
      <c r="N84">
        <v>25</v>
      </c>
      <c r="O84">
        <v>99.073499999999996</v>
      </c>
      <c r="P84">
        <v>41</v>
      </c>
      <c r="Q84">
        <v>10.3368</v>
      </c>
      <c r="R84">
        <v>78</v>
      </c>
      <c r="S84">
        <f t="shared" si="28"/>
        <v>0.14876364908099429</v>
      </c>
      <c r="T84">
        <f t="shared" si="29"/>
        <v>78</v>
      </c>
      <c r="U84">
        <f t="shared" si="30"/>
        <v>831746.0024678699</v>
      </c>
      <c r="V84">
        <f t="shared" si="31"/>
        <v>103</v>
      </c>
      <c r="W84">
        <f t="shared" si="32"/>
        <v>22.472703558611997</v>
      </c>
      <c r="X84">
        <f t="shared" si="33"/>
        <v>37</v>
      </c>
      <c r="Y84">
        <f t="shared" si="34"/>
        <v>57.5</v>
      </c>
      <c r="Z84">
        <v>0.73150000000000004</v>
      </c>
      <c r="AA84">
        <f t="shared" si="35"/>
        <v>79</v>
      </c>
      <c r="AB84">
        <v>0.73280000000000001</v>
      </c>
      <c r="AC84">
        <f t="shared" si="36"/>
        <v>0.73215000000000008</v>
      </c>
      <c r="AD84">
        <f t="shared" si="37"/>
        <v>88</v>
      </c>
      <c r="AE84">
        <v>0.66839999999999999</v>
      </c>
      <c r="AF84">
        <f t="shared" si="38"/>
        <v>103</v>
      </c>
      <c r="AG84">
        <v>0.75249999999999995</v>
      </c>
      <c r="AH84">
        <f t="shared" si="39"/>
        <v>79</v>
      </c>
      <c r="AI84">
        <f t="shared" si="40"/>
        <v>84.75</v>
      </c>
      <c r="AJ84">
        <f>IF(C84=1,(AI84/Z84),REF)</f>
        <v>115.85782638414217</v>
      </c>
      <c r="AK84">
        <f t="shared" si="41"/>
        <v>80</v>
      </c>
      <c r="AL84">
        <f>IF(B84=1,(AI84/AC84),REF)</f>
        <v>115.75496824421224</v>
      </c>
      <c r="AM84">
        <f t="shared" si="42"/>
        <v>81</v>
      </c>
      <c r="AN84">
        <f t="shared" si="43"/>
        <v>80</v>
      </c>
      <c r="AO84" t="str">
        <f t="shared" si="44"/>
        <v>UC Irvine</v>
      </c>
      <c r="AP84">
        <f t="shared" si="45"/>
        <v>0.53169008416823438</v>
      </c>
      <c r="AQ84">
        <f t="shared" si="46"/>
        <v>0.49093096156638372</v>
      </c>
      <c r="AR84">
        <f t="shared" si="47"/>
        <v>0.76466971873488665</v>
      </c>
      <c r="AS84" t="str">
        <f t="shared" si="48"/>
        <v>UC Irvine</v>
      </c>
      <c r="AT84">
        <f t="shared" si="49"/>
        <v>0.76466971873488665</v>
      </c>
      <c r="AU84">
        <f t="shared" si="50"/>
        <v>83</v>
      </c>
      <c r="AW84" t="str">
        <f t="shared" si="51"/>
        <v>UC Irvine</v>
      </c>
      <c r="AX84" t="str">
        <f t="shared" si="52"/>
        <v/>
      </c>
      <c r="AY84">
        <v>84</v>
      </c>
      <c r="AZ84">
        <f t="shared" si="53"/>
        <v>-19</v>
      </c>
    </row>
    <row r="85" spans="1:52">
      <c r="A85">
        <v>1</v>
      </c>
      <c r="B85">
        <v>1</v>
      </c>
      <c r="C85">
        <v>1</v>
      </c>
      <c r="D85" t="s">
        <v>217</v>
      </c>
      <c r="E85">
        <v>69.959800000000001</v>
      </c>
      <c r="F85">
        <v>94</v>
      </c>
      <c r="G85">
        <v>68.445400000000006</v>
      </c>
      <c r="H85">
        <v>112</v>
      </c>
      <c r="I85">
        <v>107.312</v>
      </c>
      <c r="J85">
        <v>134</v>
      </c>
      <c r="K85">
        <v>110.803</v>
      </c>
      <c r="L85">
        <v>91</v>
      </c>
      <c r="M85">
        <v>105.4</v>
      </c>
      <c r="N85">
        <v>190</v>
      </c>
      <c r="O85">
        <v>103.35599999999999</v>
      </c>
      <c r="P85">
        <v>118</v>
      </c>
      <c r="Q85">
        <v>7.4468699999999997</v>
      </c>
      <c r="R85">
        <v>101</v>
      </c>
      <c r="S85">
        <f t="shared" si="28"/>
        <v>0.10644684518823672</v>
      </c>
      <c r="T85">
        <f t="shared" si="29"/>
        <v>103</v>
      </c>
      <c r="U85">
        <f t="shared" si="30"/>
        <v>858917.78897667816</v>
      </c>
      <c r="V85">
        <f t="shared" si="31"/>
        <v>82</v>
      </c>
      <c r="W85">
        <f t="shared" si="32"/>
        <v>23.882981925534818</v>
      </c>
      <c r="X85">
        <f t="shared" si="33"/>
        <v>101</v>
      </c>
      <c r="Y85">
        <f t="shared" si="34"/>
        <v>102</v>
      </c>
      <c r="Z85">
        <v>0.72430000000000005</v>
      </c>
      <c r="AA85">
        <f t="shared" si="35"/>
        <v>85</v>
      </c>
      <c r="AB85">
        <v>0.78680000000000005</v>
      </c>
      <c r="AC85">
        <f t="shared" si="36"/>
        <v>0.75555000000000005</v>
      </c>
      <c r="AD85">
        <f t="shared" si="37"/>
        <v>75</v>
      </c>
      <c r="AE85">
        <v>0.50080000000000002</v>
      </c>
      <c r="AF85">
        <f t="shared" si="38"/>
        <v>178</v>
      </c>
      <c r="AG85">
        <v>0.88439999999999996</v>
      </c>
      <c r="AH85">
        <f t="shared" si="39"/>
        <v>29</v>
      </c>
      <c r="AI85">
        <f t="shared" si="40"/>
        <v>94.833333333333329</v>
      </c>
      <c r="AJ85">
        <f>IF(C85=1,(AI85/Z85),REF)</f>
        <v>130.93101385245524</v>
      </c>
      <c r="AK85">
        <f t="shared" si="41"/>
        <v>90</v>
      </c>
      <c r="AL85">
        <f>IF(B85=1,(AI85/AC85),REF)</f>
        <v>125.51562879138815</v>
      </c>
      <c r="AM85">
        <f t="shared" si="42"/>
        <v>90</v>
      </c>
      <c r="AN85">
        <f t="shared" si="43"/>
        <v>75</v>
      </c>
      <c r="AO85" t="str">
        <f t="shared" si="44"/>
        <v>Miami FL</v>
      </c>
      <c r="AP85">
        <f t="shared" si="45"/>
        <v>0.52005706450633249</v>
      </c>
      <c r="AQ85">
        <f t="shared" si="46"/>
        <v>0.50152062158223298</v>
      </c>
      <c r="AR85">
        <f t="shared" si="47"/>
        <v>0.76435755232095337</v>
      </c>
      <c r="AS85" t="str">
        <f t="shared" si="48"/>
        <v>Miami FL</v>
      </c>
      <c r="AT85">
        <f t="shared" si="49"/>
        <v>0.76435755232095337</v>
      </c>
      <c r="AU85">
        <f t="shared" si="50"/>
        <v>84</v>
      </c>
      <c r="AW85" t="str">
        <f t="shared" si="51"/>
        <v>Miami FL</v>
      </c>
      <c r="AX85" t="str">
        <f t="shared" si="52"/>
        <v/>
      </c>
      <c r="AY85">
        <v>85</v>
      </c>
      <c r="AZ85">
        <f t="shared" si="53"/>
        <v>-93</v>
      </c>
    </row>
    <row r="86" spans="1:52">
      <c r="A86">
        <v>1</v>
      </c>
      <c r="B86">
        <v>1</v>
      </c>
      <c r="C86">
        <v>1</v>
      </c>
      <c r="D86" t="s">
        <v>170</v>
      </c>
      <c r="E86">
        <v>69.381399999999999</v>
      </c>
      <c r="F86">
        <v>117</v>
      </c>
      <c r="G86">
        <v>68.404200000000003</v>
      </c>
      <c r="H86">
        <v>116</v>
      </c>
      <c r="I86">
        <v>104.28700000000001</v>
      </c>
      <c r="J86">
        <v>201</v>
      </c>
      <c r="K86">
        <v>109.761</v>
      </c>
      <c r="L86">
        <v>106</v>
      </c>
      <c r="M86">
        <v>107.09699999999999</v>
      </c>
      <c r="N86">
        <v>235</v>
      </c>
      <c r="O86">
        <v>101.093</v>
      </c>
      <c r="P86">
        <v>83</v>
      </c>
      <c r="Q86">
        <v>8.6673100000000005</v>
      </c>
      <c r="R86">
        <v>93</v>
      </c>
      <c r="S86">
        <f t="shared" si="28"/>
        <v>0.12493261882867732</v>
      </c>
      <c r="T86">
        <f t="shared" si="29"/>
        <v>93</v>
      </c>
      <c r="U86">
        <f t="shared" si="30"/>
        <v>835870.82912294939</v>
      </c>
      <c r="V86">
        <f t="shared" si="31"/>
        <v>101</v>
      </c>
      <c r="W86">
        <f t="shared" si="32"/>
        <v>23.243989822051077</v>
      </c>
      <c r="X86">
        <f t="shared" si="33"/>
        <v>69</v>
      </c>
      <c r="Y86">
        <f t="shared" si="34"/>
        <v>81</v>
      </c>
      <c r="Z86">
        <v>0.72750000000000004</v>
      </c>
      <c r="AA86">
        <f t="shared" si="35"/>
        <v>81</v>
      </c>
      <c r="AB86">
        <v>0.76119999999999999</v>
      </c>
      <c r="AC86">
        <f t="shared" si="36"/>
        <v>0.74435000000000007</v>
      </c>
      <c r="AD86">
        <f t="shared" si="37"/>
        <v>82</v>
      </c>
      <c r="AE86">
        <v>0.77070000000000005</v>
      </c>
      <c r="AF86">
        <f t="shared" si="38"/>
        <v>73</v>
      </c>
      <c r="AG86">
        <v>0.62129999999999996</v>
      </c>
      <c r="AH86">
        <f t="shared" si="39"/>
        <v>121</v>
      </c>
      <c r="AI86">
        <f t="shared" si="40"/>
        <v>91.833333333333329</v>
      </c>
      <c r="AJ86">
        <f>IF(C86=1,(AI86/Z86),REF)</f>
        <v>126.23138602520045</v>
      </c>
      <c r="AK86">
        <f t="shared" si="41"/>
        <v>87</v>
      </c>
      <c r="AL86">
        <f>IF(B86=1,(AI86/AC86),REF)</f>
        <v>123.37386086294528</v>
      </c>
      <c r="AM86">
        <f t="shared" si="42"/>
        <v>88</v>
      </c>
      <c r="AN86">
        <f t="shared" si="43"/>
        <v>82</v>
      </c>
      <c r="AO86" t="str">
        <f t="shared" si="44"/>
        <v>Indiana</v>
      </c>
      <c r="AP86">
        <f t="shared" si="45"/>
        <v>0.52426761422245638</v>
      </c>
      <c r="AQ86">
        <f t="shared" si="46"/>
        <v>0.49515037144296231</v>
      </c>
      <c r="AR86">
        <f t="shared" si="47"/>
        <v>0.76371077567269352</v>
      </c>
      <c r="AS86" t="str">
        <f t="shared" si="48"/>
        <v>Indiana</v>
      </c>
      <c r="AT86">
        <f t="shared" si="49"/>
        <v>0.76371077567269352</v>
      </c>
      <c r="AU86">
        <f t="shared" si="50"/>
        <v>85</v>
      </c>
      <c r="AW86" t="str">
        <f t="shared" si="51"/>
        <v>Indiana</v>
      </c>
      <c r="AX86" t="str">
        <f t="shared" si="52"/>
        <v/>
      </c>
      <c r="AY86">
        <v>86</v>
      </c>
      <c r="AZ86">
        <f t="shared" si="53"/>
        <v>13</v>
      </c>
    </row>
    <row r="87" spans="1:52">
      <c r="A87">
        <v>1</v>
      </c>
      <c r="B87">
        <v>1</v>
      </c>
      <c r="C87">
        <v>1</v>
      </c>
      <c r="D87" t="s">
        <v>364</v>
      </c>
      <c r="E87">
        <v>69.174199999999999</v>
      </c>
      <c r="F87">
        <v>130</v>
      </c>
      <c r="G87">
        <v>68.279300000000006</v>
      </c>
      <c r="H87">
        <v>124</v>
      </c>
      <c r="I87">
        <v>102.703</v>
      </c>
      <c r="J87">
        <v>235</v>
      </c>
      <c r="K87">
        <v>107.685</v>
      </c>
      <c r="L87">
        <v>149</v>
      </c>
      <c r="M87">
        <v>97.355699999999999</v>
      </c>
      <c r="N87">
        <v>23</v>
      </c>
      <c r="O87">
        <v>94.843599999999995</v>
      </c>
      <c r="P87">
        <v>15</v>
      </c>
      <c r="Q87">
        <v>12.8414</v>
      </c>
      <c r="R87">
        <v>61</v>
      </c>
      <c r="S87">
        <f t="shared" si="28"/>
        <v>0.18563857623217916</v>
      </c>
      <c r="T87">
        <f t="shared" si="29"/>
        <v>64</v>
      </c>
      <c r="U87">
        <f t="shared" si="30"/>
        <v>802148.12004199508</v>
      </c>
      <c r="V87">
        <f t="shared" si="31"/>
        <v>140</v>
      </c>
      <c r="W87">
        <f t="shared" si="32"/>
        <v>21.050804751991265</v>
      </c>
      <c r="X87">
        <f t="shared" si="33"/>
        <v>10</v>
      </c>
      <c r="Y87">
        <f t="shared" si="34"/>
        <v>37</v>
      </c>
      <c r="Z87">
        <v>0.66610000000000003</v>
      </c>
      <c r="AA87">
        <f t="shared" si="35"/>
        <v>102</v>
      </c>
      <c r="AB87">
        <v>0.88109999999999999</v>
      </c>
      <c r="AC87">
        <f t="shared" si="36"/>
        <v>0.77360000000000007</v>
      </c>
      <c r="AD87">
        <f t="shared" si="37"/>
        <v>66</v>
      </c>
      <c r="AE87">
        <v>0.75490000000000002</v>
      </c>
      <c r="AF87">
        <f t="shared" si="38"/>
        <v>78</v>
      </c>
      <c r="AG87">
        <v>0.7823</v>
      </c>
      <c r="AH87">
        <f t="shared" si="39"/>
        <v>70</v>
      </c>
      <c r="AI87">
        <f t="shared" si="40"/>
        <v>75.833333333333329</v>
      </c>
      <c r="AJ87">
        <f>IF(C87=1,(AI87/Z87),REF)</f>
        <v>113.84676975429113</v>
      </c>
      <c r="AK87">
        <f t="shared" si="41"/>
        <v>77</v>
      </c>
      <c r="AL87">
        <f>IF(B87=1,(AI87/AC87),REF)</f>
        <v>98.026542571527045</v>
      </c>
      <c r="AM87">
        <f t="shared" si="42"/>
        <v>66</v>
      </c>
      <c r="AN87">
        <f t="shared" si="43"/>
        <v>66</v>
      </c>
      <c r="AO87" t="str">
        <f t="shared" si="44"/>
        <v>UCF</v>
      </c>
      <c r="AP87">
        <f t="shared" si="45"/>
        <v>0.48500267119795865</v>
      </c>
      <c r="AQ87">
        <f t="shared" si="46"/>
        <v>0.52961626152497177</v>
      </c>
      <c r="AR87">
        <f t="shared" si="47"/>
        <v>0.76227062935081069</v>
      </c>
      <c r="AS87" t="str">
        <f t="shared" si="48"/>
        <v>UCF</v>
      </c>
      <c r="AT87">
        <f t="shared" si="49"/>
        <v>0.76227062935081069</v>
      </c>
      <c r="AU87">
        <f t="shared" si="50"/>
        <v>86</v>
      </c>
      <c r="AW87" t="str">
        <f t="shared" si="51"/>
        <v>UCF</v>
      </c>
      <c r="AX87" t="str">
        <f t="shared" si="52"/>
        <v/>
      </c>
      <c r="AY87">
        <v>87</v>
      </c>
      <c r="AZ87">
        <f t="shared" si="53"/>
        <v>9</v>
      </c>
    </row>
    <row r="88" spans="1:52">
      <c r="A88">
        <v>1</v>
      </c>
      <c r="B88">
        <v>1</v>
      </c>
      <c r="C88">
        <v>1</v>
      </c>
      <c r="D88" t="s">
        <v>300</v>
      </c>
      <c r="E88">
        <v>68.605699999999999</v>
      </c>
      <c r="F88">
        <v>164</v>
      </c>
      <c r="G88">
        <v>68.318600000000004</v>
      </c>
      <c r="H88">
        <v>122</v>
      </c>
      <c r="I88">
        <v>109.849</v>
      </c>
      <c r="J88">
        <v>88</v>
      </c>
      <c r="K88">
        <v>110.797</v>
      </c>
      <c r="L88">
        <v>92</v>
      </c>
      <c r="M88">
        <v>102.267</v>
      </c>
      <c r="N88">
        <v>104</v>
      </c>
      <c r="O88">
        <v>103.261</v>
      </c>
      <c r="P88">
        <v>116</v>
      </c>
      <c r="Q88">
        <v>7.5358000000000001</v>
      </c>
      <c r="R88">
        <v>99</v>
      </c>
      <c r="S88">
        <f t="shared" si="28"/>
        <v>0.10984510033422881</v>
      </c>
      <c r="T88">
        <f t="shared" si="29"/>
        <v>99</v>
      </c>
      <c r="U88">
        <f t="shared" si="30"/>
        <v>842201.87239609135</v>
      </c>
      <c r="V88">
        <f t="shared" si="31"/>
        <v>93</v>
      </c>
      <c r="W88">
        <f t="shared" si="32"/>
        <v>24.318563780005061</v>
      </c>
      <c r="X88">
        <f t="shared" si="33"/>
        <v>114</v>
      </c>
      <c r="Y88">
        <f t="shared" si="34"/>
        <v>106.5</v>
      </c>
      <c r="Z88">
        <v>0.7319</v>
      </c>
      <c r="AA88">
        <f t="shared" si="35"/>
        <v>78</v>
      </c>
      <c r="AB88">
        <v>0.72299999999999998</v>
      </c>
      <c r="AC88">
        <f t="shared" si="36"/>
        <v>0.72744999999999993</v>
      </c>
      <c r="AD88">
        <f t="shared" si="37"/>
        <v>93</v>
      </c>
      <c r="AE88">
        <v>0.66400000000000003</v>
      </c>
      <c r="AF88">
        <f t="shared" si="38"/>
        <v>105</v>
      </c>
      <c r="AG88">
        <v>0.79820000000000002</v>
      </c>
      <c r="AH88">
        <f t="shared" si="39"/>
        <v>65</v>
      </c>
      <c r="AI88">
        <f t="shared" si="40"/>
        <v>93.583333333333329</v>
      </c>
      <c r="AJ88">
        <f>IF(C88=1,(AI88/Z88),REF)</f>
        <v>127.86355148699731</v>
      </c>
      <c r="AK88">
        <f t="shared" si="41"/>
        <v>89</v>
      </c>
      <c r="AL88">
        <f>IF(B88=1,(AI88/AC88),REF)</f>
        <v>128.64572593763603</v>
      </c>
      <c r="AM88">
        <f t="shared" si="42"/>
        <v>91</v>
      </c>
      <c r="AN88">
        <f t="shared" si="43"/>
        <v>89</v>
      </c>
      <c r="AO88" t="str">
        <f t="shared" si="44"/>
        <v>Saint Joseph's</v>
      </c>
      <c r="AP88">
        <f t="shared" si="45"/>
        <v>0.52676127354342439</v>
      </c>
      <c r="AQ88">
        <f t="shared" si="46"/>
        <v>0.48138387540179572</v>
      </c>
      <c r="AR88">
        <f t="shared" si="47"/>
        <v>0.76032142329362207</v>
      </c>
      <c r="AS88" t="str">
        <f t="shared" si="48"/>
        <v>Saint Joseph's</v>
      </c>
      <c r="AT88">
        <f t="shared" si="49"/>
        <v>0.76032142329362207</v>
      </c>
      <c r="AU88">
        <f t="shared" si="50"/>
        <v>87</v>
      </c>
      <c r="AW88" t="str">
        <f t="shared" si="51"/>
        <v>Saint Joseph's</v>
      </c>
      <c r="AX88" t="str">
        <f t="shared" si="52"/>
        <v/>
      </c>
      <c r="AY88">
        <v>88</v>
      </c>
      <c r="AZ88">
        <f t="shared" si="53"/>
        <v>-17</v>
      </c>
    </row>
    <row r="89" spans="1:52">
      <c r="A89">
        <v>1</v>
      </c>
      <c r="B89">
        <v>1</v>
      </c>
      <c r="C89">
        <v>1</v>
      </c>
      <c r="D89" t="s">
        <v>365</v>
      </c>
      <c r="E89">
        <v>64.596100000000007</v>
      </c>
      <c r="F89">
        <v>347</v>
      </c>
      <c r="G89">
        <v>62.946199999999997</v>
      </c>
      <c r="H89">
        <v>352</v>
      </c>
      <c r="I89">
        <v>101.958</v>
      </c>
      <c r="J89">
        <v>251</v>
      </c>
      <c r="K89">
        <v>107.235</v>
      </c>
      <c r="L89">
        <v>157</v>
      </c>
      <c r="M89">
        <v>102.134</v>
      </c>
      <c r="N89">
        <v>99</v>
      </c>
      <c r="O89">
        <v>99.527900000000002</v>
      </c>
      <c r="P89">
        <v>49</v>
      </c>
      <c r="Q89">
        <v>7.7073299999999998</v>
      </c>
      <c r="R89">
        <v>97</v>
      </c>
      <c r="S89">
        <f t="shared" si="28"/>
        <v>0.11931215661626625</v>
      </c>
      <c r="T89">
        <f t="shared" si="29"/>
        <v>97</v>
      </c>
      <c r="U89">
        <f t="shared" si="30"/>
        <v>742812.85408862249</v>
      </c>
      <c r="V89">
        <f t="shared" si="31"/>
        <v>208</v>
      </c>
      <c r="W89">
        <f t="shared" si="32"/>
        <v>24.350363402432837</v>
      </c>
      <c r="X89">
        <f t="shared" si="33"/>
        <v>117</v>
      </c>
      <c r="Y89">
        <f t="shared" si="34"/>
        <v>107</v>
      </c>
      <c r="Z89">
        <v>0.79039999999999999</v>
      </c>
      <c r="AA89">
        <f t="shared" si="35"/>
        <v>57</v>
      </c>
      <c r="AB89">
        <v>0.60799999999999998</v>
      </c>
      <c r="AC89">
        <f t="shared" si="36"/>
        <v>0.69920000000000004</v>
      </c>
      <c r="AD89">
        <f t="shared" si="37"/>
        <v>99</v>
      </c>
      <c r="AE89">
        <v>0.78649999999999998</v>
      </c>
      <c r="AF89">
        <f t="shared" si="38"/>
        <v>66</v>
      </c>
      <c r="AG89">
        <v>0.58889999999999998</v>
      </c>
      <c r="AH89">
        <f t="shared" si="39"/>
        <v>134</v>
      </c>
      <c r="AI89">
        <f t="shared" si="40"/>
        <v>118.5</v>
      </c>
      <c r="AJ89">
        <f>IF(C89=1,(AI89/Z89),REF)</f>
        <v>149.92408906882591</v>
      </c>
      <c r="AK89">
        <f t="shared" si="41"/>
        <v>98</v>
      </c>
      <c r="AL89">
        <f>IF(B89=1,(AI89/AC89),REF)</f>
        <v>169.47940503432494</v>
      </c>
      <c r="AM89">
        <f t="shared" si="42"/>
        <v>106</v>
      </c>
      <c r="AN89">
        <f t="shared" si="43"/>
        <v>98</v>
      </c>
      <c r="AO89" t="str">
        <f t="shared" si="44"/>
        <v>UCLA</v>
      </c>
      <c r="AP89">
        <f t="shared" si="45"/>
        <v>0.55988206771079763</v>
      </c>
      <c r="AQ89">
        <f t="shared" si="46"/>
        <v>0.44701759145237252</v>
      </c>
      <c r="AR89">
        <f t="shared" si="47"/>
        <v>0.75994555528657048</v>
      </c>
      <c r="AS89" t="str">
        <f t="shared" si="48"/>
        <v>UCLA</v>
      </c>
      <c r="AT89">
        <f t="shared" si="49"/>
        <v>0.75994555528657048</v>
      </c>
      <c r="AU89">
        <f t="shared" si="50"/>
        <v>88</v>
      </c>
      <c r="AW89" t="str">
        <f t="shared" si="51"/>
        <v>UCLA</v>
      </c>
      <c r="AX89" t="str">
        <f t="shared" si="52"/>
        <v/>
      </c>
      <c r="AY89">
        <v>89</v>
      </c>
      <c r="AZ89">
        <f t="shared" si="53"/>
        <v>23</v>
      </c>
    </row>
    <row r="90" spans="1:52">
      <c r="A90">
        <v>1</v>
      </c>
      <c r="B90">
        <v>1</v>
      </c>
      <c r="C90">
        <v>1</v>
      </c>
      <c r="D90" t="s">
        <v>305</v>
      </c>
      <c r="E90">
        <v>73.764099999999999</v>
      </c>
      <c r="F90">
        <v>9</v>
      </c>
      <c r="G90">
        <v>72.449200000000005</v>
      </c>
      <c r="H90">
        <v>14</v>
      </c>
      <c r="I90">
        <v>113.99299999999999</v>
      </c>
      <c r="J90">
        <v>26</v>
      </c>
      <c r="K90">
        <v>113.07899999999999</v>
      </c>
      <c r="L90">
        <v>69</v>
      </c>
      <c r="M90">
        <v>100.90900000000001</v>
      </c>
      <c r="N90">
        <v>76</v>
      </c>
      <c r="O90">
        <v>103.283</v>
      </c>
      <c r="P90">
        <v>117</v>
      </c>
      <c r="Q90">
        <v>9.7968100000000007</v>
      </c>
      <c r="R90">
        <v>82</v>
      </c>
      <c r="S90">
        <f t="shared" si="28"/>
        <v>0.1328017287542313</v>
      </c>
      <c r="T90">
        <f t="shared" si="29"/>
        <v>86</v>
      </c>
      <c r="U90">
        <f t="shared" si="30"/>
        <v>943211.23750314803</v>
      </c>
      <c r="V90">
        <f t="shared" si="31"/>
        <v>27</v>
      </c>
      <c r="W90">
        <f t="shared" si="32"/>
        <v>22.625651980759457</v>
      </c>
      <c r="X90">
        <f t="shared" si="33"/>
        <v>43</v>
      </c>
      <c r="Y90">
        <f t="shared" si="34"/>
        <v>64.5</v>
      </c>
      <c r="Z90">
        <v>0.69140000000000001</v>
      </c>
      <c r="AA90">
        <f t="shared" si="35"/>
        <v>94</v>
      </c>
      <c r="AB90">
        <v>0.77049999999999996</v>
      </c>
      <c r="AC90">
        <f t="shared" si="36"/>
        <v>0.73094999999999999</v>
      </c>
      <c r="AD90">
        <f t="shared" si="37"/>
        <v>89</v>
      </c>
      <c r="AE90">
        <v>0.72250000000000003</v>
      </c>
      <c r="AF90">
        <f t="shared" si="38"/>
        <v>87</v>
      </c>
      <c r="AG90">
        <v>0.72450000000000003</v>
      </c>
      <c r="AH90">
        <f t="shared" si="39"/>
        <v>92</v>
      </c>
      <c r="AI90">
        <f t="shared" si="40"/>
        <v>74.25</v>
      </c>
      <c r="AJ90">
        <f>IF(C90=1,(AI90/Z90),REF)</f>
        <v>107.39080127277987</v>
      </c>
      <c r="AK90">
        <f t="shared" si="41"/>
        <v>70</v>
      </c>
      <c r="AL90">
        <f>IF(B90=1,(AI90/AC90),REF)</f>
        <v>101.58013544018058</v>
      </c>
      <c r="AM90">
        <f t="shared" si="42"/>
        <v>70</v>
      </c>
      <c r="AN90">
        <f t="shared" si="43"/>
        <v>70</v>
      </c>
      <c r="AO90" t="str">
        <f t="shared" si="44"/>
        <v>Samford</v>
      </c>
      <c r="AP90">
        <f t="shared" si="45"/>
        <v>0.50637171065102082</v>
      </c>
      <c r="AQ90">
        <f t="shared" si="46"/>
        <v>0.49819502109906505</v>
      </c>
      <c r="AR90">
        <f t="shared" si="47"/>
        <v>0.75924076543492791</v>
      </c>
      <c r="AS90" s="431" t="str">
        <f t="shared" si="48"/>
        <v>Samford</v>
      </c>
      <c r="AT90">
        <f t="shared" si="49"/>
        <v>0.75924076543492791</v>
      </c>
      <c r="AU90">
        <f t="shared" si="50"/>
        <v>89</v>
      </c>
      <c r="AW90" t="str">
        <f t="shared" si="51"/>
        <v>Samford</v>
      </c>
      <c r="AX90" t="str">
        <f t="shared" si="52"/>
        <v/>
      </c>
      <c r="AY90">
        <v>90</v>
      </c>
      <c r="AZ90">
        <f t="shared" si="53"/>
        <v>3</v>
      </c>
    </row>
    <row r="91" spans="1:52">
      <c r="A91">
        <v>1</v>
      </c>
      <c r="B91">
        <v>1</v>
      </c>
      <c r="C91">
        <v>1</v>
      </c>
      <c r="D91" t="s">
        <v>199</v>
      </c>
      <c r="E91">
        <v>66.819599999999994</v>
      </c>
      <c r="F91">
        <v>272</v>
      </c>
      <c r="G91">
        <v>65.627799999999993</v>
      </c>
      <c r="H91">
        <v>278</v>
      </c>
      <c r="I91">
        <v>107.185</v>
      </c>
      <c r="J91">
        <v>138</v>
      </c>
      <c r="K91">
        <v>108.723</v>
      </c>
      <c r="L91">
        <v>132</v>
      </c>
      <c r="M91">
        <v>97.259200000000007</v>
      </c>
      <c r="N91">
        <v>20</v>
      </c>
      <c r="O91">
        <v>100.401</v>
      </c>
      <c r="P91">
        <v>65</v>
      </c>
      <c r="Q91">
        <v>8.3210499999999996</v>
      </c>
      <c r="R91">
        <v>95</v>
      </c>
      <c r="S91">
        <f t="shared" si="28"/>
        <v>0.12454429538638369</v>
      </c>
      <c r="T91">
        <f t="shared" si="29"/>
        <v>94</v>
      </c>
      <c r="U91">
        <f t="shared" si="30"/>
        <v>789853.82623548829</v>
      </c>
      <c r="V91">
        <f t="shared" si="31"/>
        <v>153</v>
      </c>
      <c r="W91">
        <f t="shared" si="32"/>
        <v>23.871350525418684</v>
      </c>
      <c r="X91">
        <f t="shared" si="33"/>
        <v>100</v>
      </c>
      <c r="Y91">
        <f t="shared" si="34"/>
        <v>97</v>
      </c>
      <c r="Z91">
        <v>0.72509999999999997</v>
      </c>
      <c r="AA91">
        <f t="shared" si="35"/>
        <v>84</v>
      </c>
      <c r="AB91">
        <v>0.73480000000000001</v>
      </c>
      <c r="AC91">
        <f t="shared" si="36"/>
        <v>0.72994999999999999</v>
      </c>
      <c r="AD91">
        <f t="shared" si="37"/>
        <v>91</v>
      </c>
      <c r="AE91">
        <v>0.79720000000000002</v>
      </c>
      <c r="AF91">
        <f t="shared" si="38"/>
        <v>62</v>
      </c>
      <c r="AG91">
        <v>0.76039999999999996</v>
      </c>
      <c r="AH91">
        <f t="shared" si="39"/>
        <v>77</v>
      </c>
      <c r="AI91">
        <f t="shared" si="40"/>
        <v>95.666666666666671</v>
      </c>
      <c r="AJ91">
        <f>IF(C91=1,(AI91/Z91),REF)</f>
        <v>131.93582494368593</v>
      </c>
      <c r="AK91">
        <f t="shared" si="41"/>
        <v>92</v>
      </c>
      <c r="AL91">
        <f>IF(B91=1,(AI91/AC91),REF)</f>
        <v>131.05920496837683</v>
      </c>
      <c r="AM91">
        <f t="shared" si="42"/>
        <v>92</v>
      </c>
      <c r="AN91">
        <f t="shared" si="43"/>
        <v>91</v>
      </c>
      <c r="AO91" t="str">
        <f t="shared" si="44"/>
        <v>Louisiana Tech</v>
      </c>
      <c r="AP91">
        <f t="shared" si="45"/>
        <v>0.52023360155736875</v>
      </c>
      <c r="AQ91">
        <f t="shared" si="46"/>
        <v>0.48191726194340173</v>
      </c>
      <c r="AR91">
        <f t="shared" si="47"/>
        <v>0.75850988290349708</v>
      </c>
      <c r="AS91" t="str">
        <f t="shared" si="48"/>
        <v>Louisiana Tech</v>
      </c>
      <c r="AT91">
        <f t="shared" si="49"/>
        <v>0.75850988290349708</v>
      </c>
      <c r="AU91">
        <f t="shared" si="50"/>
        <v>90</v>
      </c>
      <c r="AW91" t="str">
        <f t="shared" si="51"/>
        <v>Louisiana Tech</v>
      </c>
      <c r="AX91" t="str">
        <f t="shared" si="52"/>
        <v/>
      </c>
      <c r="AY91">
        <v>91</v>
      </c>
      <c r="AZ91">
        <f t="shared" si="53"/>
        <v>29</v>
      </c>
    </row>
    <row r="92" spans="1:52">
      <c r="A92">
        <v>1</v>
      </c>
      <c r="B92">
        <v>1</v>
      </c>
      <c r="C92">
        <v>1</v>
      </c>
      <c r="D92" t="s">
        <v>223</v>
      </c>
      <c r="E92">
        <v>67.685299999999998</v>
      </c>
      <c r="F92">
        <v>227</v>
      </c>
      <c r="G92">
        <v>66.514899999999997</v>
      </c>
      <c r="H92">
        <v>240</v>
      </c>
      <c r="I92">
        <v>110.819</v>
      </c>
      <c r="J92">
        <v>66</v>
      </c>
      <c r="K92">
        <v>114.06</v>
      </c>
      <c r="L92">
        <v>49</v>
      </c>
      <c r="M92">
        <v>105.923</v>
      </c>
      <c r="N92">
        <v>206</v>
      </c>
      <c r="O92">
        <v>103.905</v>
      </c>
      <c r="P92">
        <v>128</v>
      </c>
      <c r="Q92">
        <v>10.154400000000001</v>
      </c>
      <c r="R92">
        <v>79</v>
      </c>
      <c r="S92">
        <f t="shared" si="28"/>
        <v>0.15003257723612071</v>
      </c>
      <c r="T92">
        <f t="shared" si="29"/>
        <v>77</v>
      </c>
      <c r="U92">
        <f t="shared" si="30"/>
        <v>880564.33737107995</v>
      </c>
      <c r="V92">
        <f t="shared" si="31"/>
        <v>68</v>
      </c>
      <c r="W92">
        <f t="shared" si="32"/>
        <v>24.895677905296331</v>
      </c>
      <c r="X92">
        <f t="shared" si="33"/>
        <v>144</v>
      </c>
      <c r="Y92">
        <f t="shared" si="34"/>
        <v>110.5</v>
      </c>
      <c r="Z92">
        <v>0.68779999999999997</v>
      </c>
      <c r="AA92">
        <f t="shared" si="35"/>
        <v>95</v>
      </c>
      <c r="AB92">
        <v>0.80069999999999997</v>
      </c>
      <c r="AC92">
        <f t="shared" si="36"/>
        <v>0.74424999999999997</v>
      </c>
      <c r="AD92">
        <f t="shared" si="37"/>
        <v>83</v>
      </c>
      <c r="AE92">
        <v>0.77510000000000001</v>
      </c>
      <c r="AF92">
        <f t="shared" si="38"/>
        <v>72</v>
      </c>
      <c r="AG92">
        <v>0.74690000000000001</v>
      </c>
      <c r="AH92">
        <f t="shared" si="39"/>
        <v>80</v>
      </c>
      <c r="AI92">
        <f t="shared" si="40"/>
        <v>81.75</v>
      </c>
      <c r="AJ92">
        <f>IF(C92=1,(AI92/Z92),REF)</f>
        <v>118.85722593777261</v>
      </c>
      <c r="AK92">
        <f t="shared" si="41"/>
        <v>84</v>
      </c>
      <c r="AL92">
        <f>IF(B92=1,(AI92/AC92),REF)</f>
        <v>109.84212294255963</v>
      </c>
      <c r="AM92">
        <f t="shared" si="42"/>
        <v>77</v>
      </c>
      <c r="AN92">
        <f t="shared" si="43"/>
        <v>77</v>
      </c>
      <c r="AO92" t="str">
        <f t="shared" si="44"/>
        <v>Minnesota</v>
      </c>
      <c r="AP92">
        <f t="shared" si="45"/>
        <v>0.49865063983347663</v>
      </c>
      <c r="AQ92">
        <f t="shared" si="46"/>
        <v>0.50232586354602893</v>
      </c>
      <c r="AR92">
        <f t="shared" si="47"/>
        <v>0.75815421705075126</v>
      </c>
      <c r="AS92" t="str">
        <f t="shared" si="48"/>
        <v>Minnesota</v>
      </c>
      <c r="AT92">
        <f t="shared" si="49"/>
        <v>0.75815421705075126</v>
      </c>
      <c r="AU92">
        <f t="shared" si="50"/>
        <v>91</v>
      </c>
      <c r="AW92" t="str">
        <f t="shared" si="51"/>
        <v>Minnesota</v>
      </c>
      <c r="AX92" t="str">
        <f t="shared" si="52"/>
        <v/>
      </c>
      <c r="AY92">
        <v>92</v>
      </c>
      <c r="AZ92">
        <f t="shared" si="53"/>
        <v>20</v>
      </c>
    </row>
    <row r="93" spans="1:52">
      <c r="A93">
        <v>1</v>
      </c>
      <c r="B93">
        <v>1</v>
      </c>
      <c r="C93">
        <v>1</v>
      </c>
      <c r="D93" t="s">
        <v>277</v>
      </c>
      <c r="E93">
        <v>70.261799999999994</v>
      </c>
      <c r="F93">
        <v>76</v>
      </c>
      <c r="G93">
        <v>69.677499999999995</v>
      </c>
      <c r="H93">
        <v>60</v>
      </c>
      <c r="I93">
        <v>106.175</v>
      </c>
      <c r="J93">
        <v>156</v>
      </c>
      <c r="K93">
        <v>111.396</v>
      </c>
      <c r="L93">
        <v>86</v>
      </c>
      <c r="M93">
        <v>103.875</v>
      </c>
      <c r="N93">
        <v>147</v>
      </c>
      <c r="O93">
        <v>101.056</v>
      </c>
      <c r="P93">
        <v>82</v>
      </c>
      <c r="Q93">
        <v>10.34</v>
      </c>
      <c r="R93">
        <v>77</v>
      </c>
      <c r="S93">
        <f t="shared" si="28"/>
        <v>0.14716389275538067</v>
      </c>
      <c r="T93">
        <f t="shared" si="29"/>
        <v>80</v>
      </c>
      <c r="U93">
        <f t="shared" si="30"/>
        <v>871883.51133602881</v>
      </c>
      <c r="V93">
        <f t="shared" si="31"/>
        <v>71</v>
      </c>
      <c r="W93">
        <f t="shared" si="32"/>
        <v>22.93929649772701</v>
      </c>
      <c r="X93">
        <f t="shared" si="33"/>
        <v>57</v>
      </c>
      <c r="Y93">
        <f t="shared" si="34"/>
        <v>68.5</v>
      </c>
      <c r="Z93">
        <v>0.66949999999999998</v>
      </c>
      <c r="AA93">
        <f t="shared" si="35"/>
        <v>100</v>
      </c>
      <c r="AB93">
        <v>0.8256</v>
      </c>
      <c r="AC93">
        <f t="shared" si="36"/>
        <v>0.74754999999999994</v>
      </c>
      <c r="AD93">
        <f t="shared" si="37"/>
        <v>78</v>
      </c>
      <c r="AE93">
        <v>0.80959999999999999</v>
      </c>
      <c r="AF93">
        <f t="shared" si="38"/>
        <v>54</v>
      </c>
      <c r="AG93">
        <v>0.7208</v>
      </c>
      <c r="AH93">
        <f t="shared" si="39"/>
        <v>94</v>
      </c>
      <c r="AI93">
        <f t="shared" si="40"/>
        <v>74.25</v>
      </c>
      <c r="AJ93">
        <f>IF(C93=1,(AI93/Z93),REF)</f>
        <v>110.90365944734877</v>
      </c>
      <c r="AK93">
        <f t="shared" si="41"/>
        <v>75</v>
      </c>
      <c r="AL93">
        <f>IF(B93=1,(AI93/AC93),REF)</f>
        <v>99.324459902347684</v>
      </c>
      <c r="AM93">
        <f t="shared" si="42"/>
        <v>68</v>
      </c>
      <c r="AN93">
        <f t="shared" si="43"/>
        <v>68</v>
      </c>
      <c r="AO93" t="str">
        <f t="shared" si="44"/>
        <v>Penn St.</v>
      </c>
      <c r="AP93">
        <f t="shared" si="45"/>
        <v>0.48875674271184927</v>
      </c>
      <c r="AQ93">
        <f t="shared" si="46"/>
        <v>0.51094132541007298</v>
      </c>
      <c r="AR93">
        <f t="shared" si="47"/>
        <v>0.75776674633332841</v>
      </c>
      <c r="AS93" t="str">
        <f t="shared" si="48"/>
        <v>Penn St.</v>
      </c>
      <c r="AT93">
        <f t="shared" si="49"/>
        <v>0.75776674633332841</v>
      </c>
      <c r="AU93">
        <f t="shared" si="50"/>
        <v>92</v>
      </c>
      <c r="AW93" t="str">
        <f t="shared" si="51"/>
        <v>Penn St.</v>
      </c>
      <c r="AX93" t="str">
        <f t="shared" si="52"/>
        <v/>
      </c>
      <c r="AY93">
        <v>93</v>
      </c>
      <c r="AZ93">
        <f t="shared" si="53"/>
        <v>39</v>
      </c>
    </row>
    <row r="94" spans="1:52">
      <c r="A94">
        <v>1</v>
      </c>
      <c r="B94">
        <v>1</v>
      </c>
      <c r="C94">
        <v>1</v>
      </c>
      <c r="D94" t="s">
        <v>337</v>
      </c>
      <c r="E94">
        <v>71.931399999999996</v>
      </c>
      <c r="F94">
        <v>33</v>
      </c>
      <c r="G94">
        <v>70.560299999999998</v>
      </c>
      <c r="H94">
        <v>38</v>
      </c>
      <c r="I94">
        <v>105.223</v>
      </c>
      <c r="J94">
        <v>179</v>
      </c>
      <c r="K94">
        <v>111.03700000000001</v>
      </c>
      <c r="L94">
        <v>89</v>
      </c>
      <c r="M94">
        <v>106.208</v>
      </c>
      <c r="N94">
        <v>215</v>
      </c>
      <c r="O94">
        <v>101.754</v>
      </c>
      <c r="P94">
        <v>95</v>
      </c>
      <c r="Q94">
        <v>9.2830200000000005</v>
      </c>
      <c r="R94">
        <v>87</v>
      </c>
      <c r="S94">
        <f t="shared" si="28"/>
        <v>0.12905351487667419</v>
      </c>
      <c r="T94">
        <f t="shared" si="29"/>
        <v>89</v>
      </c>
      <c r="U94">
        <f t="shared" si="30"/>
        <v>886857.72239368665</v>
      </c>
      <c r="V94">
        <f t="shared" si="31"/>
        <v>61</v>
      </c>
      <c r="W94">
        <f t="shared" si="32"/>
        <v>22.654989845278898</v>
      </c>
      <c r="X94">
        <f t="shared" si="33"/>
        <v>46</v>
      </c>
      <c r="Y94">
        <f t="shared" si="34"/>
        <v>67.5</v>
      </c>
      <c r="Z94">
        <v>0.68079999999999996</v>
      </c>
      <c r="AA94">
        <f t="shared" si="35"/>
        <v>96</v>
      </c>
      <c r="AB94">
        <v>0.8135</v>
      </c>
      <c r="AC94">
        <f t="shared" si="36"/>
        <v>0.74714999999999998</v>
      </c>
      <c r="AD94">
        <f t="shared" si="37"/>
        <v>79</v>
      </c>
      <c r="AE94">
        <v>0.63780000000000003</v>
      </c>
      <c r="AF94">
        <f t="shared" si="38"/>
        <v>115</v>
      </c>
      <c r="AG94">
        <v>0.78180000000000005</v>
      </c>
      <c r="AH94">
        <f t="shared" si="39"/>
        <v>71</v>
      </c>
      <c r="AI94">
        <f t="shared" si="40"/>
        <v>80.416666666666671</v>
      </c>
      <c r="AJ94">
        <f>IF(C94=1,(AI94/Z94),REF)</f>
        <v>118.1208382295339</v>
      </c>
      <c r="AK94">
        <f t="shared" si="41"/>
        <v>83</v>
      </c>
      <c r="AL94">
        <f>IF(B94=1,(AI94/AC94),REF)</f>
        <v>107.63122086149592</v>
      </c>
      <c r="AM94">
        <f t="shared" si="42"/>
        <v>75</v>
      </c>
      <c r="AN94">
        <f t="shared" si="43"/>
        <v>75</v>
      </c>
      <c r="AO94" t="str">
        <f t="shared" si="44"/>
        <v>Syracuse</v>
      </c>
      <c r="AP94">
        <f t="shared" si="45"/>
        <v>0.49388252881463507</v>
      </c>
      <c r="AQ94">
        <f t="shared" si="46"/>
        <v>0.50556654603058837</v>
      </c>
      <c r="AR94">
        <f t="shared" si="47"/>
        <v>0.75769124636740171</v>
      </c>
      <c r="AS94" t="str">
        <f t="shared" si="48"/>
        <v>Syracuse</v>
      </c>
      <c r="AT94">
        <f t="shared" si="49"/>
        <v>0.75769124636740171</v>
      </c>
      <c r="AU94">
        <f t="shared" si="50"/>
        <v>93</v>
      </c>
      <c r="AW94" t="str">
        <f t="shared" si="51"/>
        <v>Syracuse</v>
      </c>
      <c r="AX94" t="str">
        <f t="shared" si="52"/>
        <v/>
      </c>
      <c r="AY94">
        <v>94</v>
      </c>
      <c r="AZ94">
        <f t="shared" si="53"/>
        <v>-21</v>
      </c>
    </row>
    <row r="95" spans="1:52">
      <c r="A95">
        <v>1</v>
      </c>
      <c r="B95">
        <v>1</v>
      </c>
      <c r="C95">
        <v>1</v>
      </c>
      <c r="D95" t="s">
        <v>321</v>
      </c>
      <c r="E95">
        <v>69.022599999999997</v>
      </c>
      <c r="F95">
        <v>142</v>
      </c>
      <c r="G95">
        <v>67.947400000000002</v>
      </c>
      <c r="H95">
        <v>143</v>
      </c>
      <c r="I95">
        <v>110.102</v>
      </c>
      <c r="J95">
        <v>81</v>
      </c>
      <c r="K95">
        <v>110.41</v>
      </c>
      <c r="L95">
        <v>95</v>
      </c>
      <c r="M95">
        <v>100.28400000000001</v>
      </c>
      <c r="N95">
        <v>60</v>
      </c>
      <c r="O95">
        <v>101.27200000000001</v>
      </c>
      <c r="P95">
        <v>86</v>
      </c>
      <c r="Q95">
        <v>9.13781</v>
      </c>
      <c r="R95">
        <v>88</v>
      </c>
      <c r="S95">
        <f t="shared" si="28"/>
        <v>0.13239141962197876</v>
      </c>
      <c r="T95">
        <f t="shared" si="29"/>
        <v>87</v>
      </c>
      <c r="U95">
        <f t="shared" si="30"/>
        <v>841410.90121905995</v>
      </c>
      <c r="V95">
        <f t="shared" si="31"/>
        <v>95</v>
      </c>
      <c r="W95">
        <f t="shared" si="32"/>
        <v>23.431047494710594</v>
      </c>
      <c r="X95">
        <f t="shared" si="33"/>
        <v>77</v>
      </c>
      <c r="Y95">
        <f t="shared" si="34"/>
        <v>82</v>
      </c>
      <c r="Z95">
        <v>0.7107</v>
      </c>
      <c r="AA95">
        <f t="shared" si="35"/>
        <v>88</v>
      </c>
      <c r="AB95">
        <v>0.68859999999999999</v>
      </c>
      <c r="AC95">
        <f t="shared" si="36"/>
        <v>0.69964999999999999</v>
      </c>
      <c r="AD95">
        <f t="shared" si="37"/>
        <v>98</v>
      </c>
      <c r="AE95">
        <v>0.80169999999999997</v>
      </c>
      <c r="AF95">
        <f t="shared" si="38"/>
        <v>57</v>
      </c>
      <c r="AG95">
        <v>0.53049999999999997</v>
      </c>
      <c r="AH95">
        <f t="shared" si="39"/>
        <v>152</v>
      </c>
      <c r="AI95">
        <f t="shared" si="40"/>
        <v>95.166666666666671</v>
      </c>
      <c r="AJ95">
        <f>IF(C95=1,(AI95/Z95),REF)</f>
        <v>133.9055391398152</v>
      </c>
      <c r="AK95">
        <f t="shared" si="41"/>
        <v>94</v>
      </c>
      <c r="AL95">
        <f>IF(B95=1,(AI95/AC95),REF)</f>
        <v>136.02039114795494</v>
      </c>
      <c r="AM95">
        <f t="shared" si="42"/>
        <v>95</v>
      </c>
      <c r="AN95">
        <f t="shared" si="43"/>
        <v>94</v>
      </c>
      <c r="AO95" t="str">
        <f t="shared" si="44"/>
        <v>South Florida</v>
      </c>
      <c r="AP95">
        <f t="shared" si="45"/>
        <v>0.50914704709837499</v>
      </c>
      <c r="AQ95">
        <f t="shared" si="46"/>
        <v>0.45977266449610005</v>
      </c>
      <c r="AR95">
        <f t="shared" si="47"/>
        <v>0.74834716584277061</v>
      </c>
      <c r="AS95" t="str">
        <f t="shared" si="48"/>
        <v>South Florida</v>
      </c>
      <c r="AT95">
        <f t="shared" si="49"/>
        <v>0.74834716584277061</v>
      </c>
      <c r="AU95">
        <f t="shared" si="50"/>
        <v>94</v>
      </c>
      <c r="AW95" t="str">
        <f t="shared" si="51"/>
        <v>South Florida</v>
      </c>
      <c r="AX95" t="str">
        <f t="shared" si="52"/>
        <v/>
      </c>
      <c r="AY95">
        <v>95</v>
      </c>
      <c r="AZ95">
        <f t="shared" si="53"/>
        <v>38</v>
      </c>
    </row>
    <row r="96" spans="1:52">
      <c r="A96">
        <v>1</v>
      </c>
      <c r="B96">
        <v>1</v>
      </c>
      <c r="C96">
        <v>1</v>
      </c>
      <c r="D96" t="s">
        <v>212</v>
      </c>
      <c r="E96">
        <v>69.201300000000003</v>
      </c>
      <c r="F96">
        <v>129</v>
      </c>
      <c r="G96">
        <v>68.065600000000003</v>
      </c>
      <c r="H96">
        <v>135</v>
      </c>
      <c r="I96">
        <v>111.375</v>
      </c>
      <c r="J96">
        <v>55</v>
      </c>
      <c r="K96">
        <v>111.744</v>
      </c>
      <c r="L96">
        <v>81</v>
      </c>
      <c r="M96">
        <v>102.101</v>
      </c>
      <c r="N96">
        <v>98</v>
      </c>
      <c r="O96">
        <v>103.13800000000001</v>
      </c>
      <c r="P96">
        <v>113</v>
      </c>
      <c r="Q96">
        <v>8.6068599999999993</v>
      </c>
      <c r="R96">
        <v>94</v>
      </c>
      <c r="S96">
        <f t="shared" si="28"/>
        <v>0.12436182557264089</v>
      </c>
      <c r="T96">
        <f t="shared" si="29"/>
        <v>95</v>
      </c>
      <c r="U96">
        <f t="shared" si="30"/>
        <v>864097.36302919674</v>
      </c>
      <c r="V96">
        <f t="shared" si="31"/>
        <v>76</v>
      </c>
      <c r="W96">
        <f t="shared" si="32"/>
        <v>24.063327164655359</v>
      </c>
      <c r="X96">
        <f t="shared" si="33"/>
        <v>104</v>
      </c>
      <c r="Y96">
        <f t="shared" si="34"/>
        <v>99.5</v>
      </c>
      <c r="Z96">
        <v>0.67120000000000002</v>
      </c>
      <c r="AA96">
        <f t="shared" si="35"/>
        <v>98</v>
      </c>
      <c r="AB96">
        <v>0.76800000000000002</v>
      </c>
      <c r="AC96">
        <f t="shared" si="36"/>
        <v>0.71960000000000002</v>
      </c>
      <c r="AD96">
        <f t="shared" si="37"/>
        <v>94</v>
      </c>
      <c r="AE96">
        <v>0.7581</v>
      </c>
      <c r="AF96">
        <f t="shared" si="38"/>
        <v>76</v>
      </c>
      <c r="AG96">
        <v>0.73419999999999996</v>
      </c>
      <c r="AH96">
        <f t="shared" si="39"/>
        <v>88</v>
      </c>
      <c r="AI96">
        <f t="shared" si="40"/>
        <v>88.083333333333329</v>
      </c>
      <c r="AJ96">
        <f>IF(C96=1,(AI96/Z96),REF)</f>
        <v>131.23261819626538</v>
      </c>
      <c r="AK96">
        <f t="shared" si="41"/>
        <v>91</v>
      </c>
      <c r="AL96">
        <f>IF(B96=1,(AI96/AC96),REF)</f>
        <v>122.4059662775616</v>
      </c>
      <c r="AM96">
        <f t="shared" si="42"/>
        <v>87</v>
      </c>
      <c r="AN96">
        <f t="shared" si="43"/>
        <v>87</v>
      </c>
      <c r="AO96" t="str">
        <f t="shared" si="44"/>
        <v>Massachusetts</v>
      </c>
      <c r="AP96">
        <f t="shared" si="45"/>
        <v>0.48181968195007718</v>
      </c>
      <c r="AQ96">
        <f t="shared" si="46"/>
        <v>0.47915788833177703</v>
      </c>
      <c r="AR96">
        <f t="shared" si="47"/>
        <v>0.74588745383811195</v>
      </c>
      <c r="AS96" t="str">
        <f t="shared" si="48"/>
        <v>Massachusetts</v>
      </c>
      <c r="AT96">
        <f t="shared" si="49"/>
        <v>0.74588745383811195</v>
      </c>
      <c r="AU96">
        <f t="shared" si="50"/>
        <v>95</v>
      </c>
      <c r="AW96" t="str">
        <f t="shared" si="51"/>
        <v>Massachusetts</v>
      </c>
      <c r="AX96" t="str">
        <f t="shared" si="52"/>
        <v/>
      </c>
      <c r="AY96">
        <v>96</v>
      </c>
      <c r="AZ96">
        <f t="shared" si="53"/>
        <v>20</v>
      </c>
    </row>
    <row r="97" spans="1:52">
      <c r="A97">
        <v>1</v>
      </c>
      <c r="B97">
        <v>1</v>
      </c>
      <c r="C97">
        <v>1</v>
      </c>
      <c r="D97" t="s">
        <v>95</v>
      </c>
      <c r="E97">
        <v>69.7286</v>
      </c>
      <c r="F97">
        <v>100</v>
      </c>
      <c r="G97">
        <v>69.748000000000005</v>
      </c>
      <c r="H97">
        <v>58</v>
      </c>
      <c r="I97">
        <v>114.42100000000001</v>
      </c>
      <c r="J97">
        <v>23</v>
      </c>
      <c r="K97">
        <v>113.729</v>
      </c>
      <c r="L97">
        <v>58</v>
      </c>
      <c r="M97">
        <v>104.197</v>
      </c>
      <c r="N97">
        <v>161</v>
      </c>
      <c r="O97">
        <v>106.137</v>
      </c>
      <c r="P97">
        <v>176</v>
      </c>
      <c r="Q97">
        <v>7.5925700000000003</v>
      </c>
      <c r="R97">
        <v>98</v>
      </c>
      <c r="S97">
        <f t="shared" si="28"/>
        <v>0.108879283393041</v>
      </c>
      <c r="T97">
        <f t="shared" si="29"/>
        <v>101</v>
      </c>
      <c r="U97">
        <f t="shared" si="30"/>
        <v>901889.61580131261</v>
      </c>
      <c r="V97">
        <f t="shared" si="31"/>
        <v>46</v>
      </c>
      <c r="W97">
        <f t="shared" si="32"/>
        <v>25.002068871911881</v>
      </c>
      <c r="X97">
        <f t="shared" si="33"/>
        <v>152</v>
      </c>
      <c r="Y97">
        <f t="shared" si="34"/>
        <v>126.5</v>
      </c>
      <c r="Z97">
        <v>0.70730000000000004</v>
      </c>
      <c r="AA97">
        <f t="shared" si="35"/>
        <v>89</v>
      </c>
      <c r="AB97">
        <v>0.65400000000000003</v>
      </c>
      <c r="AC97">
        <f t="shared" si="36"/>
        <v>0.68064999999999998</v>
      </c>
      <c r="AD97">
        <f t="shared" si="37"/>
        <v>102</v>
      </c>
      <c r="AE97">
        <v>0.79679999999999995</v>
      </c>
      <c r="AF97">
        <f t="shared" si="38"/>
        <v>63</v>
      </c>
      <c r="AG97">
        <v>0.59750000000000003</v>
      </c>
      <c r="AH97">
        <f t="shared" si="39"/>
        <v>130</v>
      </c>
      <c r="AI97">
        <f t="shared" si="40"/>
        <v>94.75</v>
      </c>
      <c r="AJ97">
        <f>IF(C97=1,(AI97/Z97),REF)</f>
        <v>133.96013007210519</v>
      </c>
      <c r="AK97">
        <f t="shared" si="41"/>
        <v>95</v>
      </c>
      <c r="AL97">
        <f>IF(B97=1,(AI97/AC97),REF)</f>
        <v>139.20517152721663</v>
      </c>
      <c r="AM97">
        <f t="shared" si="42"/>
        <v>97</v>
      </c>
      <c r="AN97">
        <f t="shared" si="43"/>
        <v>95</v>
      </c>
      <c r="AO97" t="str">
        <f t="shared" si="44"/>
        <v>Charleston</v>
      </c>
      <c r="AP97">
        <f t="shared" si="45"/>
        <v>0.50669062650468588</v>
      </c>
      <c r="AQ97">
        <f t="shared" si="46"/>
        <v>0.44599474188928717</v>
      </c>
      <c r="AR97">
        <f t="shared" si="47"/>
        <v>0.74330627619557188</v>
      </c>
      <c r="AS97" t="str">
        <f t="shared" si="48"/>
        <v>Charleston</v>
      </c>
      <c r="AT97">
        <f t="shared" si="49"/>
        <v>0.74330627619557188</v>
      </c>
      <c r="AU97">
        <f t="shared" si="50"/>
        <v>96</v>
      </c>
      <c r="AW97" t="str">
        <f t="shared" si="51"/>
        <v>Charleston</v>
      </c>
      <c r="AX97" t="str">
        <f t="shared" si="52"/>
        <v/>
      </c>
      <c r="AY97">
        <v>97</v>
      </c>
      <c r="AZ97">
        <f t="shared" si="53"/>
        <v>34</v>
      </c>
    </row>
    <row r="98" spans="1:52">
      <c r="A98">
        <v>1</v>
      </c>
      <c r="B98">
        <v>1</v>
      </c>
      <c r="C98">
        <v>1</v>
      </c>
      <c r="D98" t="s">
        <v>329</v>
      </c>
      <c r="E98">
        <v>66.068700000000007</v>
      </c>
      <c r="F98">
        <v>305</v>
      </c>
      <c r="G98">
        <v>65.453000000000003</v>
      </c>
      <c r="H98">
        <v>290</v>
      </c>
      <c r="I98">
        <v>109.997</v>
      </c>
      <c r="J98">
        <v>85</v>
      </c>
      <c r="K98">
        <v>111.53</v>
      </c>
      <c r="L98">
        <v>84</v>
      </c>
      <c r="M98">
        <v>103.02500000000001</v>
      </c>
      <c r="N98">
        <v>120</v>
      </c>
      <c r="O98">
        <v>104.1</v>
      </c>
      <c r="P98">
        <v>133</v>
      </c>
      <c r="Q98">
        <v>7.4299099999999996</v>
      </c>
      <c r="R98">
        <v>102</v>
      </c>
      <c r="S98">
        <f t="shared" si="28"/>
        <v>0.11245869829435128</v>
      </c>
      <c r="T98">
        <f t="shared" si="29"/>
        <v>98</v>
      </c>
      <c r="U98">
        <f t="shared" si="30"/>
        <v>821824.65463983011</v>
      </c>
      <c r="V98">
        <f t="shared" si="31"/>
        <v>113</v>
      </c>
      <c r="W98">
        <f t="shared" si="32"/>
        <v>25.581464627275501</v>
      </c>
      <c r="X98">
        <f t="shared" si="33"/>
        <v>178</v>
      </c>
      <c r="Y98">
        <f t="shared" si="34"/>
        <v>138</v>
      </c>
      <c r="Z98">
        <v>0.70230000000000004</v>
      </c>
      <c r="AA98">
        <f t="shared" si="35"/>
        <v>90</v>
      </c>
      <c r="AB98">
        <v>0.6986</v>
      </c>
      <c r="AC98">
        <f t="shared" si="36"/>
        <v>0.70045000000000002</v>
      </c>
      <c r="AD98">
        <f t="shared" si="37"/>
        <v>97</v>
      </c>
      <c r="AE98">
        <v>0.62809999999999999</v>
      </c>
      <c r="AF98">
        <f t="shared" si="38"/>
        <v>121</v>
      </c>
      <c r="AG98">
        <v>0.74650000000000005</v>
      </c>
      <c r="AH98">
        <f t="shared" si="39"/>
        <v>81</v>
      </c>
      <c r="AI98">
        <f t="shared" si="40"/>
        <v>108</v>
      </c>
      <c r="AJ98">
        <f>IF(C98=1,(AI98/Z98),REF)</f>
        <v>153.7804357112345</v>
      </c>
      <c r="AK98">
        <f t="shared" si="41"/>
        <v>100</v>
      </c>
      <c r="AL98">
        <f>IF(B98=1,(AI98/AC98),REF)</f>
        <v>154.18659433221501</v>
      </c>
      <c r="AM98">
        <f t="shared" si="42"/>
        <v>101</v>
      </c>
      <c r="AN98">
        <f t="shared" si="43"/>
        <v>97</v>
      </c>
      <c r="AO98" t="str">
        <f t="shared" si="44"/>
        <v>St. Bonaventure</v>
      </c>
      <c r="AP98">
        <f t="shared" si="45"/>
        <v>0.49621435957561083</v>
      </c>
      <c r="AQ98">
        <f t="shared" si="46"/>
        <v>0.45314179804235244</v>
      </c>
      <c r="AR98">
        <f t="shared" si="47"/>
        <v>0.74226617523271832</v>
      </c>
      <c r="AS98" t="str">
        <f t="shared" si="48"/>
        <v>St. Bonaventure</v>
      </c>
      <c r="AT98">
        <f t="shared" si="49"/>
        <v>0.74226617523271832</v>
      </c>
      <c r="AU98">
        <f t="shared" si="50"/>
        <v>97</v>
      </c>
      <c r="AW98" t="str">
        <f t="shared" si="51"/>
        <v>St. Bonaventure</v>
      </c>
      <c r="AX98" t="str">
        <f t="shared" si="52"/>
        <v/>
      </c>
      <c r="AY98">
        <v>98</v>
      </c>
      <c r="AZ98">
        <f t="shared" si="53"/>
        <v>-23</v>
      </c>
    </row>
    <row r="99" spans="1:52">
      <c r="A99">
        <v>1</v>
      </c>
      <c r="B99">
        <v>1</v>
      </c>
      <c r="C99">
        <v>1</v>
      </c>
      <c r="D99" t="s">
        <v>388</v>
      </c>
      <c r="E99">
        <v>61.267600000000002</v>
      </c>
      <c r="F99">
        <v>362</v>
      </c>
      <c r="G99">
        <v>59.889800000000001</v>
      </c>
      <c r="H99">
        <v>362</v>
      </c>
      <c r="I99">
        <v>102.789</v>
      </c>
      <c r="J99">
        <v>234</v>
      </c>
      <c r="K99">
        <v>105.452</v>
      </c>
      <c r="L99">
        <v>193</v>
      </c>
      <c r="M99">
        <v>96.093599999999995</v>
      </c>
      <c r="N99">
        <v>9</v>
      </c>
      <c r="O99">
        <v>93.354600000000005</v>
      </c>
      <c r="P99">
        <v>7</v>
      </c>
      <c r="Q99">
        <v>12.097799999999999</v>
      </c>
      <c r="R99">
        <v>68</v>
      </c>
      <c r="S99">
        <f t="shared" si="28"/>
        <v>0.19745183424844442</v>
      </c>
      <c r="T99">
        <f t="shared" si="29"/>
        <v>54</v>
      </c>
      <c r="U99">
        <f t="shared" si="30"/>
        <v>681303.32780775032</v>
      </c>
      <c r="V99">
        <f t="shared" si="31"/>
        <v>288</v>
      </c>
      <c r="W99">
        <f t="shared" si="32"/>
        <v>23.173214818841394</v>
      </c>
      <c r="X99">
        <f t="shared" si="33"/>
        <v>66</v>
      </c>
      <c r="Y99">
        <f t="shared" si="34"/>
        <v>60</v>
      </c>
      <c r="Z99">
        <v>0.60219999999999996</v>
      </c>
      <c r="AA99">
        <f t="shared" si="35"/>
        <v>125</v>
      </c>
      <c r="AB99">
        <v>0.93530000000000002</v>
      </c>
      <c r="AC99">
        <f t="shared" si="36"/>
        <v>0.76875000000000004</v>
      </c>
      <c r="AD99">
        <f t="shared" si="37"/>
        <v>71</v>
      </c>
      <c r="AE99">
        <v>0.67190000000000005</v>
      </c>
      <c r="AF99">
        <f t="shared" si="38"/>
        <v>101</v>
      </c>
      <c r="AG99">
        <v>0.86329999999999996</v>
      </c>
      <c r="AH99">
        <f t="shared" si="39"/>
        <v>40</v>
      </c>
      <c r="AI99">
        <f t="shared" si="40"/>
        <v>102.33333333333333</v>
      </c>
      <c r="AJ99">
        <f>IF(C99=1,(AI99/Z99),REF)</f>
        <v>169.93246983283515</v>
      </c>
      <c r="AK99">
        <f t="shared" si="41"/>
        <v>104</v>
      </c>
      <c r="AL99">
        <f>IF(B99=1,(AI99/AC99),REF)</f>
        <v>133.11653116531164</v>
      </c>
      <c r="AM99">
        <f t="shared" si="42"/>
        <v>94</v>
      </c>
      <c r="AN99">
        <f t="shared" si="43"/>
        <v>71</v>
      </c>
      <c r="AO99" t="str">
        <f t="shared" si="44"/>
        <v>Virginia</v>
      </c>
      <c r="AP99">
        <f t="shared" si="45"/>
        <v>0.42125966916842972</v>
      </c>
      <c r="AQ99">
        <f t="shared" si="46"/>
        <v>0.50654605888052606</v>
      </c>
      <c r="AR99">
        <f t="shared" si="47"/>
        <v>0.73547992227296288</v>
      </c>
      <c r="AS99" t="str">
        <f t="shared" si="48"/>
        <v>Virginia</v>
      </c>
      <c r="AT99">
        <f t="shared" si="49"/>
        <v>0.73547992227296288</v>
      </c>
      <c r="AU99">
        <f t="shared" si="50"/>
        <v>98</v>
      </c>
      <c r="AW99" t="str">
        <f t="shared" si="51"/>
        <v>Virginia</v>
      </c>
      <c r="AX99" t="str">
        <f t="shared" si="52"/>
        <v>y</v>
      </c>
      <c r="AY99">
        <v>24</v>
      </c>
      <c r="AZ99">
        <f t="shared" si="53"/>
        <v>-77</v>
      </c>
    </row>
    <row r="100" spans="1:52">
      <c r="A100">
        <v>1</v>
      </c>
      <c r="B100">
        <v>1</v>
      </c>
      <c r="C100">
        <v>1</v>
      </c>
      <c r="D100" t="s">
        <v>261</v>
      </c>
      <c r="E100">
        <v>67.609800000000007</v>
      </c>
      <c r="F100">
        <v>230</v>
      </c>
      <c r="G100">
        <v>66.601799999999997</v>
      </c>
      <c r="H100">
        <v>234</v>
      </c>
      <c r="I100">
        <v>106.648</v>
      </c>
      <c r="J100">
        <v>146</v>
      </c>
      <c r="K100">
        <v>109.209</v>
      </c>
      <c r="L100">
        <v>117</v>
      </c>
      <c r="M100">
        <v>105.27</v>
      </c>
      <c r="N100">
        <v>187</v>
      </c>
      <c r="O100">
        <v>103.678</v>
      </c>
      <c r="P100">
        <v>125</v>
      </c>
      <c r="Q100">
        <v>5.5315799999999999</v>
      </c>
      <c r="R100">
        <v>110</v>
      </c>
      <c r="S100">
        <f t="shared" si="28"/>
        <v>8.1807666935858489E-2</v>
      </c>
      <c r="T100">
        <f t="shared" si="29"/>
        <v>109</v>
      </c>
      <c r="U100">
        <f t="shared" si="30"/>
        <v>806355.42477127397</v>
      </c>
      <c r="V100">
        <f t="shared" si="31"/>
        <v>132</v>
      </c>
      <c r="W100">
        <f t="shared" si="32"/>
        <v>24.836416036599452</v>
      </c>
      <c r="X100">
        <f t="shared" si="33"/>
        <v>140</v>
      </c>
      <c r="Y100">
        <f t="shared" si="34"/>
        <v>124.5</v>
      </c>
      <c r="Z100">
        <v>0.70199999999999996</v>
      </c>
      <c r="AA100">
        <f t="shared" si="35"/>
        <v>91</v>
      </c>
      <c r="AB100">
        <v>0.625</v>
      </c>
      <c r="AC100">
        <f t="shared" si="36"/>
        <v>0.66349999999999998</v>
      </c>
      <c r="AD100">
        <f t="shared" si="37"/>
        <v>108</v>
      </c>
      <c r="AE100">
        <v>0.54359999999999997</v>
      </c>
      <c r="AF100">
        <f t="shared" si="38"/>
        <v>161</v>
      </c>
      <c r="AG100">
        <v>0.79879999999999995</v>
      </c>
      <c r="AH100">
        <f t="shared" si="39"/>
        <v>64</v>
      </c>
      <c r="AI100">
        <f t="shared" si="40"/>
        <v>116.41666666666667</v>
      </c>
      <c r="AJ100">
        <f>IF(C100=1,(AI100/Z100),REF)</f>
        <v>165.83570750237419</v>
      </c>
      <c r="AK100">
        <f t="shared" si="41"/>
        <v>102</v>
      </c>
      <c r="AL100">
        <f>IF(B100=1,(AI100/AC100),REF)</f>
        <v>175.45842753077119</v>
      </c>
      <c r="AM100">
        <f t="shared" si="42"/>
        <v>109</v>
      </c>
      <c r="AN100">
        <f t="shared" si="43"/>
        <v>102</v>
      </c>
      <c r="AO100" t="str">
        <f t="shared" si="44"/>
        <v>Northern Iowa</v>
      </c>
      <c r="AP100">
        <f t="shared" si="45"/>
        <v>0.49227306694249873</v>
      </c>
      <c r="AQ100">
        <f t="shared" si="46"/>
        <v>0.42235920042198127</v>
      </c>
      <c r="AR100">
        <f t="shared" si="47"/>
        <v>0.73128490557527992</v>
      </c>
      <c r="AS100" t="str">
        <f t="shared" si="48"/>
        <v>Northern Iowa</v>
      </c>
      <c r="AT100">
        <f t="shared" si="49"/>
        <v>0.73128490557527992</v>
      </c>
      <c r="AU100">
        <f t="shared" si="50"/>
        <v>99</v>
      </c>
      <c r="AW100" t="str">
        <f t="shared" si="51"/>
        <v>Northern Iowa</v>
      </c>
      <c r="AX100" t="str">
        <f t="shared" si="52"/>
        <v/>
      </c>
      <c r="AY100">
        <v>99</v>
      </c>
      <c r="AZ100">
        <f t="shared" si="53"/>
        <v>-62</v>
      </c>
    </row>
    <row r="101" spans="1:52">
      <c r="A101">
        <v>1</v>
      </c>
      <c r="B101">
        <v>1</v>
      </c>
      <c r="C101">
        <v>1</v>
      </c>
      <c r="D101" t="s">
        <v>201</v>
      </c>
      <c r="E101">
        <v>69.164400000000001</v>
      </c>
      <c r="F101">
        <v>132</v>
      </c>
      <c r="G101">
        <v>68.565799999999996</v>
      </c>
      <c r="H101">
        <v>106</v>
      </c>
      <c r="I101">
        <v>103.733</v>
      </c>
      <c r="J101">
        <v>218</v>
      </c>
      <c r="K101">
        <v>105.61</v>
      </c>
      <c r="L101">
        <v>189</v>
      </c>
      <c r="M101">
        <v>96.744399999999999</v>
      </c>
      <c r="N101">
        <v>15</v>
      </c>
      <c r="O101">
        <v>96.918700000000001</v>
      </c>
      <c r="P101">
        <v>25</v>
      </c>
      <c r="Q101">
        <v>8.6911199999999997</v>
      </c>
      <c r="R101">
        <v>92</v>
      </c>
      <c r="S101">
        <f t="shared" si="28"/>
        <v>0.12566146746013843</v>
      </c>
      <c r="T101">
        <f t="shared" si="29"/>
        <v>92</v>
      </c>
      <c r="U101">
        <f t="shared" si="30"/>
        <v>771423.20571323996</v>
      </c>
      <c r="V101">
        <f t="shared" si="31"/>
        <v>174</v>
      </c>
      <c r="W101">
        <f t="shared" si="32"/>
        <v>21.795634402900632</v>
      </c>
      <c r="X101">
        <f t="shared" si="33"/>
        <v>20</v>
      </c>
      <c r="Y101">
        <f t="shared" si="34"/>
        <v>56</v>
      </c>
      <c r="Z101">
        <v>0.63880000000000003</v>
      </c>
      <c r="AA101">
        <f t="shared" si="35"/>
        <v>110</v>
      </c>
      <c r="AB101">
        <v>0.79490000000000005</v>
      </c>
      <c r="AC101">
        <f t="shared" si="36"/>
        <v>0.71684999999999999</v>
      </c>
      <c r="AD101">
        <f t="shared" si="37"/>
        <v>95</v>
      </c>
      <c r="AE101">
        <v>0.73050000000000004</v>
      </c>
      <c r="AF101">
        <f t="shared" si="38"/>
        <v>85</v>
      </c>
      <c r="AG101">
        <v>0.58730000000000004</v>
      </c>
      <c r="AH101">
        <f t="shared" si="39"/>
        <v>135</v>
      </c>
      <c r="AI101">
        <f t="shared" si="40"/>
        <v>106.16666666666667</v>
      </c>
      <c r="AJ101">
        <f>IF(C101=1,(AI101/Z101),REF)</f>
        <v>166.19703610937174</v>
      </c>
      <c r="AK101">
        <f t="shared" si="41"/>
        <v>103</v>
      </c>
      <c r="AL101">
        <f>IF(B101=1,(AI101/AC101),REF)</f>
        <v>148.10164841552162</v>
      </c>
      <c r="AM101">
        <f t="shared" si="42"/>
        <v>99</v>
      </c>
      <c r="AN101">
        <f t="shared" si="43"/>
        <v>95</v>
      </c>
      <c r="AO101" t="str">
        <f t="shared" si="44"/>
        <v>Loyola Chicago</v>
      </c>
      <c r="AP101">
        <f t="shared" si="45"/>
        <v>0.44785698095101084</v>
      </c>
      <c r="AQ101">
        <f t="shared" si="46"/>
        <v>0.46609142604761111</v>
      </c>
      <c r="AR101">
        <f t="shared" si="47"/>
        <v>0.73106614706403561</v>
      </c>
      <c r="AS101" t="str">
        <f t="shared" si="48"/>
        <v>Loyola Chicago</v>
      </c>
      <c r="AT101">
        <f t="shared" si="49"/>
        <v>0.73106614706403561</v>
      </c>
      <c r="AU101">
        <f t="shared" si="50"/>
        <v>100</v>
      </c>
      <c r="AW101" t="str">
        <f t="shared" si="51"/>
        <v>Loyola Chicago</v>
      </c>
      <c r="AX101" t="str">
        <f t="shared" si="52"/>
        <v/>
      </c>
      <c r="AY101">
        <v>100</v>
      </c>
      <c r="AZ101">
        <f t="shared" si="53"/>
        <v>15</v>
      </c>
    </row>
    <row r="102" spans="1:52">
      <c r="A102">
        <v>1</v>
      </c>
      <c r="B102">
        <v>1</v>
      </c>
      <c r="C102">
        <v>1</v>
      </c>
      <c r="D102" t="s">
        <v>358</v>
      </c>
      <c r="E102">
        <v>68.605699999999999</v>
      </c>
      <c r="F102">
        <v>163</v>
      </c>
      <c r="G102">
        <v>67.576700000000002</v>
      </c>
      <c r="H102">
        <v>159</v>
      </c>
      <c r="I102">
        <v>110.877</v>
      </c>
      <c r="J102">
        <v>65</v>
      </c>
      <c r="K102">
        <v>113.536</v>
      </c>
      <c r="L102">
        <v>62</v>
      </c>
      <c r="M102">
        <v>109.42700000000001</v>
      </c>
      <c r="N102">
        <v>284</v>
      </c>
      <c r="O102">
        <v>107.676</v>
      </c>
      <c r="P102">
        <v>208</v>
      </c>
      <c r="Q102">
        <v>5.85982</v>
      </c>
      <c r="R102">
        <v>106</v>
      </c>
      <c r="S102">
        <f t="shared" si="28"/>
        <v>8.5415643306605712E-2</v>
      </c>
      <c r="T102">
        <f t="shared" si="29"/>
        <v>106</v>
      </c>
      <c r="U102">
        <f t="shared" si="30"/>
        <v>884356.51351838722</v>
      </c>
      <c r="V102">
        <f t="shared" si="31"/>
        <v>65</v>
      </c>
      <c r="W102">
        <f t="shared" si="32"/>
        <v>26.003395543135667</v>
      </c>
      <c r="X102">
        <f t="shared" si="33"/>
        <v>198</v>
      </c>
      <c r="Y102">
        <f t="shared" si="34"/>
        <v>152</v>
      </c>
      <c r="Z102">
        <v>0.72230000000000005</v>
      </c>
      <c r="AA102">
        <f t="shared" si="35"/>
        <v>87</v>
      </c>
      <c r="AB102">
        <v>0.53310000000000002</v>
      </c>
      <c r="AC102">
        <f t="shared" si="36"/>
        <v>0.62770000000000004</v>
      </c>
      <c r="AD102">
        <f t="shared" si="37"/>
        <v>117</v>
      </c>
      <c r="AE102">
        <v>0.8367</v>
      </c>
      <c r="AF102">
        <f t="shared" si="38"/>
        <v>50</v>
      </c>
      <c r="AG102">
        <v>0.48899999999999999</v>
      </c>
      <c r="AH102">
        <f t="shared" si="39"/>
        <v>166</v>
      </c>
      <c r="AI102">
        <f t="shared" si="40"/>
        <v>109.33333333333333</v>
      </c>
      <c r="AJ102">
        <f>IF(C102=1,(AI102/Z102),REF)</f>
        <v>151.36831418154966</v>
      </c>
      <c r="AK102">
        <f t="shared" si="41"/>
        <v>99</v>
      </c>
      <c r="AL102">
        <f>IF(B102=1,(AI102/AC102),REF)</f>
        <v>174.1808719664383</v>
      </c>
      <c r="AM102">
        <f t="shared" si="42"/>
        <v>107</v>
      </c>
      <c r="AN102">
        <f t="shared" si="43"/>
        <v>99</v>
      </c>
      <c r="AO102" t="str">
        <f t="shared" si="44"/>
        <v>UAB</v>
      </c>
      <c r="AP102">
        <f t="shared" si="45"/>
        <v>0.51115296649118203</v>
      </c>
      <c r="AQ102">
        <f t="shared" si="46"/>
        <v>0.39993543218106481</v>
      </c>
      <c r="AR102">
        <f t="shared" si="47"/>
        <v>0.73015019977371431</v>
      </c>
      <c r="AS102" t="str">
        <f t="shared" si="48"/>
        <v>UAB</v>
      </c>
      <c r="AT102">
        <f t="shared" si="49"/>
        <v>0.73015019977371431</v>
      </c>
      <c r="AU102">
        <f t="shared" si="50"/>
        <v>101</v>
      </c>
      <c r="AW102" t="str">
        <f t="shared" si="51"/>
        <v>UAB</v>
      </c>
      <c r="AX102" t="str">
        <f t="shared" si="52"/>
        <v/>
      </c>
      <c r="AY102">
        <v>101</v>
      </c>
      <c r="AZ102">
        <f t="shared" si="53"/>
        <v>51</v>
      </c>
    </row>
    <row r="103" spans="1:52">
      <c r="A103">
        <v>1</v>
      </c>
      <c r="B103">
        <v>1</v>
      </c>
      <c r="C103">
        <v>1</v>
      </c>
      <c r="D103" t="s">
        <v>110</v>
      </c>
      <c r="E103">
        <v>71.408299999999997</v>
      </c>
      <c r="F103">
        <v>43</v>
      </c>
      <c r="G103">
        <v>71.237399999999994</v>
      </c>
      <c r="H103">
        <v>26</v>
      </c>
      <c r="I103">
        <v>112.252</v>
      </c>
      <c r="J103">
        <v>47</v>
      </c>
      <c r="K103">
        <v>113.08499999999999</v>
      </c>
      <c r="L103">
        <v>68</v>
      </c>
      <c r="M103">
        <v>104.64</v>
      </c>
      <c r="N103">
        <v>175</v>
      </c>
      <c r="O103">
        <v>105.94199999999999</v>
      </c>
      <c r="P103">
        <v>172</v>
      </c>
      <c r="Q103">
        <v>7.1431199999999997</v>
      </c>
      <c r="R103">
        <v>103</v>
      </c>
      <c r="S103">
        <f t="shared" si="28"/>
        <v>0.10003038862429159</v>
      </c>
      <c r="T103">
        <f t="shared" si="29"/>
        <v>104</v>
      </c>
      <c r="U103">
        <f t="shared" si="30"/>
        <v>913184.85206796741</v>
      </c>
      <c r="V103">
        <f t="shared" si="31"/>
        <v>39</v>
      </c>
      <c r="W103">
        <f t="shared" si="32"/>
        <v>24.342230683838348</v>
      </c>
      <c r="X103">
        <f t="shared" si="33"/>
        <v>116</v>
      </c>
      <c r="Y103">
        <f t="shared" si="34"/>
        <v>110</v>
      </c>
      <c r="Z103">
        <v>0.65329999999999999</v>
      </c>
      <c r="AA103">
        <f t="shared" si="35"/>
        <v>104</v>
      </c>
      <c r="AB103">
        <v>0.67349999999999999</v>
      </c>
      <c r="AC103">
        <f t="shared" si="36"/>
        <v>0.66339999999999999</v>
      </c>
      <c r="AD103">
        <f t="shared" si="37"/>
        <v>109</v>
      </c>
      <c r="AE103">
        <v>0.6764</v>
      </c>
      <c r="AF103">
        <f t="shared" si="38"/>
        <v>99</v>
      </c>
      <c r="AG103">
        <v>0.65559999999999996</v>
      </c>
      <c r="AH103">
        <f t="shared" si="39"/>
        <v>110</v>
      </c>
      <c r="AI103">
        <f t="shared" si="40"/>
        <v>95.166666666666671</v>
      </c>
      <c r="AJ103">
        <f>IF(C103=1,(AI103/Z103),REF)</f>
        <v>145.67069748456555</v>
      </c>
      <c r="AK103">
        <f t="shared" si="41"/>
        <v>97</v>
      </c>
      <c r="AL103">
        <f>IF(B103=1,(AI103/AC103),REF)</f>
        <v>143.45291930459251</v>
      </c>
      <c r="AM103">
        <f t="shared" si="42"/>
        <v>98</v>
      </c>
      <c r="AN103">
        <f t="shared" si="43"/>
        <v>97</v>
      </c>
      <c r="AO103" t="str">
        <f t="shared" si="44"/>
        <v>Cornell</v>
      </c>
      <c r="AP103">
        <f t="shared" si="45"/>
        <v>0.46410068171683527</v>
      </c>
      <c r="AQ103">
        <f t="shared" si="46"/>
        <v>0.43306152837888873</v>
      </c>
      <c r="AR103">
        <f t="shared" si="47"/>
        <v>0.72566535711067603</v>
      </c>
      <c r="AS103" t="str">
        <f t="shared" si="48"/>
        <v>Cornell</v>
      </c>
      <c r="AT103">
        <f t="shared" si="49"/>
        <v>0.72566535711067603</v>
      </c>
      <c r="AU103">
        <f t="shared" si="50"/>
        <v>102</v>
      </c>
      <c r="AW103" t="str">
        <f t="shared" si="51"/>
        <v>Cornell</v>
      </c>
      <c r="AX103" t="str">
        <f t="shared" si="52"/>
        <v/>
      </c>
      <c r="AY103">
        <v>102</v>
      </c>
      <c r="AZ103">
        <f t="shared" si="53"/>
        <v>3</v>
      </c>
    </row>
    <row r="104" spans="1:52">
      <c r="A104">
        <v>1</v>
      </c>
      <c r="B104">
        <v>1</v>
      </c>
      <c r="C104">
        <v>1</v>
      </c>
      <c r="D104" t="s">
        <v>61</v>
      </c>
      <c r="E104">
        <v>72.202600000000004</v>
      </c>
      <c r="F104">
        <v>26</v>
      </c>
      <c r="G104">
        <v>70.695300000000003</v>
      </c>
      <c r="H104">
        <v>36</v>
      </c>
      <c r="I104">
        <v>105.89700000000001</v>
      </c>
      <c r="J104">
        <v>164</v>
      </c>
      <c r="K104">
        <v>110.023</v>
      </c>
      <c r="L104">
        <v>103</v>
      </c>
      <c r="M104">
        <v>109.07599999999999</v>
      </c>
      <c r="N104">
        <v>271</v>
      </c>
      <c r="O104">
        <v>104.214</v>
      </c>
      <c r="P104">
        <v>136</v>
      </c>
      <c r="Q104">
        <v>5.8093599999999999</v>
      </c>
      <c r="R104">
        <v>107</v>
      </c>
      <c r="S104">
        <f t="shared" si="28"/>
        <v>8.0454166470459471E-2</v>
      </c>
      <c r="T104">
        <f t="shared" si="29"/>
        <v>111</v>
      </c>
      <c r="U104">
        <f t="shared" si="30"/>
        <v>874016.84335117531</v>
      </c>
      <c r="V104">
        <f t="shared" si="31"/>
        <v>70</v>
      </c>
      <c r="W104">
        <f t="shared" si="32"/>
        <v>23.449245214261026</v>
      </c>
      <c r="X104">
        <f t="shared" si="33"/>
        <v>79</v>
      </c>
      <c r="Y104">
        <f t="shared" si="34"/>
        <v>95</v>
      </c>
      <c r="Z104">
        <v>0.63529999999999998</v>
      </c>
      <c r="AA104">
        <f t="shared" si="35"/>
        <v>111</v>
      </c>
      <c r="AB104">
        <v>0.70730000000000004</v>
      </c>
      <c r="AC104">
        <f t="shared" si="36"/>
        <v>0.67130000000000001</v>
      </c>
      <c r="AD104">
        <f t="shared" si="37"/>
        <v>107</v>
      </c>
      <c r="AE104">
        <v>0.76590000000000003</v>
      </c>
      <c r="AF104">
        <f t="shared" si="38"/>
        <v>74</v>
      </c>
      <c r="AG104">
        <v>0.71619999999999995</v>
      </c>
      <c r="AH104">
        <f t="shared" si="39"/>
        <v>96</v>
      </c>
      <c r="AI104">
        <f t="shared" si="40"/>
        <v>92.166666666666671</v>
      </c>
      <c r="AJ104">
        <f>IF(C104=1,(AI104/Z104),REF)</f>
        <v>145.07581719922348</v>
      </c>
      <c r="AK104">
        <f t="shared" si="41"/>
        <v>96</v>
      </c>
      <c r="AL104">
        <f>IF(B104=1,(AI104/AC104),REF)</f>
        <v>137.2957942301008</v>
      </c>
      <c r="AM104">
        <f t="shared" si="42"/>
        <v>96</v>
      </c>
      <c r="AN104">
        <f t="shared" si="43"/>
        <v>96</v>
      </c>
      <c r="AO104" t="str">
        <f t="shared" si="44"/>
        <v>Arkansas</v>
      </c>
      <c r="AP104">
        <f t="shared" si="45"/>
        <v>0.45149830153761966</v>
      </c>
      <c r="AQ104">
        <f t="shared" si="46"/>
        <v>0.44062821578823247</v>
      </c>
      <c r="AR104">
        <f t="shared" si="47"/>
        <v>0.72403336704398147</v>
      </c>
      <c r="AS104" t="str">
        <f t="shared" si="48"/>
        <v>Arkansas</v>
      </c>
      <c r="AT104">
        <f t="shared" si="49"/>
        <v>0.72403336704398147</v>
      </c>
      <c r="AU104">
        <f t="shared" si="50"/>
        <v>103</v>
      </c>
      <c r="AW104" t="str">
        <f t="shared" si="51"/>
        <v>Arkansas</v>
      </c>
      <c r="AX104" t="str">
        <f t="shared" si="52"/>
        <v/>
      </c>
      <c r="AY104">
        <v>103</v>
      </c>
      <c r="AZ104">
        <f t="shared" si="53"/>
        <v>29</v>
      </c>
    </row>
    <row r="105" spans="1:52">
      <c r="A105">
        <v>1</v>
      </c>
      <c r="B105">
        <v>1</v>
      </c>
      <c r="C105">
        <v>1</v>
      </c>
      <c r="D105" t="s">
        <v>270</v>
      </c>
      <c r="E105">
        <v>68.083299999999994</v>
      </c>
      <c r="F105">
        <v>204</v>
      </c>
      <c r="G105">
        <v>66.990700000000004</v>
      </c>
      <c r="H105">
        <v>210</v>
      </c>
      <c r="I105">
        <v>103.114</v>
      </c>
      <c r="J105">
        <v>227</v>
      </c>
      <c r="K105">
        <v>109.036</v>
      </c>
      <c r="L105">
        <v>123</v>
      </c>
      <c r="M105">
        <v>106.096</v>
      </c>
      <c r="N105">
        <v>213</v>
      </c>
      <c r="O105">
        <v>103.70399999999999</v>
      </c>
      <c r="P105">
        <v>127</v>
      </c>
      <c r="Q105">
        <v>5.3321199999999997</v>
      </c>
      <c r="R105">
        <v>114</v>
      </c>
      <c r="S105">
        <f t="shared" si="28"/>
        <v>7.8315827816806891E-2</v>
      </c>
      <c r="T105">
        <f t="shared" si="29"/>
        <v>114</v>
      </c>
      <c r="U105">
        <f t="shared" si="30"/>
        <v>809432.0932743568</v>
      </c>
      <c r="V105">
        <f t="shared" si="31"/>
        <v>129</v>
      </c>
      <c r="W105">
        <f t="shared" si="32"/>
        <v>24.673582681096288</v>
      </c>
      <c r="X105">
        <f t="shared" si="33"/>
        <v>135</v>
      </c>
      <c r="Y105">
        <f t="shared" si="34"/>
        <v>124.5</v>
      </c>
      <c r="Z105">
        <v>0.65469999999999995</v>
      </c>
      <c r="AA105">
        <f t="shared" si="35"/>
        <v>103</v>
      </c>
      <c r="AB105">
        <v>0.69230000000000003</v>
      </c>
      <c r="AC105">
        <f t="shared" si="36"/>
        <v>0.67349999999999999</v>
      </c>
      <c r="AD105">
        <f t="shared" si="37"/>
        <v>106</v>
      </c>
      <c r="AE105">
        <v>0.70760000000000001</v>
      </c>
      <c r="AF105">
        <f t="shared" si="38"/>
        <v>93</v>
      </c>
      <c r="AG105">
        <v>0.67879999999999996</v>
      </c>
      <c r="AH105">
        <f t="shared" si="39"/>
        <v>106</v>
      </c>
      <c r="AI105">
        <f t="shared" si="40"/>
        <v>112.08333333333333</v>
      </c>
      <c r="AJ105">
        <f>IF(C105=1,(AI105/Z105),REF)</f>
        <v>171.19800417494019</v>
      </c>
      <c r="AK105">
        <f t="shared" si="41"/>
        <v>105</v>
      </c>
      <c r="AL105">
        <f>IF(B105=1,(AI105/AC105),REF)</f>
        <v>166.41920316753277</v>
      </c>
      <c r="AM105">
        <f t="shared" si="42"/>
        <v>105</v>
      </c>
      <c r="AN105">
        <f t="shared" si="43"/>
        <v>105</v>
      </c>
      <c r="AO105" t="str">
        <f t="shared" si="44"/>
        <v>Oklahoma St.</v>
      </c>
      <c r="AP105">
        <f t="shared" si="45"/>
        <v>0.45764554529977547</v>
      </c>
      <c r="AQ105">
        <f t="shared" si="46"/>
        <v>0.4315687414978544</v>
      </c>
      <c r="AR105">
        <f t="shared" si="47"/>
        <v>0.7230870346283319</v>
      </c>
      <c r="AS105" t="str">
        <f t="shared" si="48"/>
        <v>Oklahoma St.</v>
      </c>
      <c r="AT105">
        <f t="shared" si="49"/>
        <v>0.7230870346283319</v>
      </c>
      <c r="AU105">
        <f t="shared" si="50"/>
        <v>104</v>
      </c>
      <c r="AW105" t="str">
        <f t="shared" si="51"/>
        <v>Oklahoma St.</v>
      </c>
      <c r="AX105" t="str">
        <f t="shared" si="52"/>
        <v/>
      </c>
      <c r="AY105">
        <v>104</v>
      </c>
      <c r="AZ105">
        <f t="shared" si="53"/>
        <v>11</v>
      </c>
    </row>
    <row r="106" spans="1:52">
      <c r="A106">
        <v>1</v>
      </c>
      <c r="B106">
        <v>1</v>
      </c>
      <c r="C106">
        <v>1</v>
      </c>
      <c r="D106" t="s">
        <v>397</v>
      </c>
      <c r="E106">
        <v>67.869299999999996</v>
      </c>
      <c r="F106">
        <v>218</v>
      </c>
      <c r="G106">
        <v>66.752099999999999</v>
      </c>
      <c r="H106">
        <v>225</v>
      </c>
      <c r="I106">
        <v>109.357</v>
      </c>
      <c r="J106">
        <v>97</v>
      </c>
      <c r="K106">
        <v>109.241</v>
      </c>
      <c r="L106">
        <v>116</v>
      </c>
      <c r="M106">
        <v>101.721</v>
      </c>
      <c r="N106">
        <v>88</v>
      </c>
      <c r="O106">
        <v>103.56699999999999</v>
      </c>
      <c r="P106">
        <v>122</v>
      </c>
      <c r="Q106">
        <v>5.67401</v>
      </c>
      <c r="R106">
        <v>108</v>
      </c>
      <c r="S106">
        <f t="shared" si="28"/>
        <v>8.3601864171282264E-2</v>
      </c>
      <c r="T106">
        <f t="shared" si="29"/>
        <v>107</v>
      </c>
      <c r="U106">
        <f t="shared" si="30"/>
        <v>809924.81250021327</v>
      </c>
      <c r="V106">
        <f t="shared" si="31"/>
        <v>128</v>
      </c>
      <c r="W106">
        <f t="shared" si="32"/>
        <v>24.699084969932183</v>
      </c>
      <c r="X106">
        <f t="shared" si="33"/>
        <v>136</v>
      </c>
      <c r="Y106">
        <f t="shared" si="34"/>
        <v>121.5</v>
      </c>
      <c r="Z106">
        <v>0.6532</v>
      </c>
      <c r="AA106">
        <f t="shared" si="35"/>
        <v>105</v>
      </c>
      <c r="AB106">
        <v>0.66590000000000005</v>
      </c>
      <c r="AC106">
        <f t="shared" si="36"/>
        <v>0.65955000000000008</v>
      </c>
      <c r="AD106">
        <f t="shared" si="37"/>
        <v>111</v>
      </c>
      <c r="AE106">
        <v>0.63670000000000004</v>
      </c>
      <c r="AF106">
        <f t="shared" si="38"/>
        <v>116</v>
      </c>
      <c r="AG106">
        <v>0.66820000000000002</v>
      </c>
      <c r="AH106">
        <f t="shared" si="39"/>
        <v>108</v>
      </c>
      <c r="AI106">
        <f t="shared" si="40"/>
        <v>115.25</v>
      </c>
      <c r="AJ106">
        <f>IF(C106=1,(AI106/Z106),REF)</f>
        <v>176.43906919779548</v>
      </c>
      <c r="AK106">
        <f t="shared" si="41"/>
        <v>106</v>
      </c>
      <c r="AL106">
        <f>IF(B106=1,(AI106/AC106),REF)</f>
        <v>174.74035327116971</v>
      </c>
      <c r="AM106">
        <f t="shared" si="42"/>
        <v>108</v>
      </c>
      <c r="AN106">
        <f t="shared" si="43"/>
        <v>106</v>
      </c>
      <c r="AO106" t="str">
        <f t="shared" si="44"/>
        <v>Western Carolina</v>
      </c>
      <c r="AP106">
        <f t="shared" si="45"/>
        <v>0.45522223677377827</v>
      </c>
      <c r="AQ106">
        <f t="shared" si="46"/>
        <v>0.42006005456022255</v>
      </c>
      <c r="AR106">
        <f t="shared" si="47"/>
        <v>0.71853389305090265</v>
      </c>
      <c r="AS106" t="str">
        <f t="shared" si="48"/>
        <v>Western Carolina</v>
      </c>
      <c r="AT106">
        <f t="shared" si="49"/>
        <v>0.71853389305090265</v>
      </c>
      <c r="AU106">
        <f t="shared" si="50"/>
        <v>105</v>
      </c>
      <c r="AW106" t="str">
        <f t="shared" si="51"/>
        <v>Western Carolina</v>
      </c>
      <c r="AX106" t="str">
        <f t="shared" si="52"/>
        <v/>
      </c>
      <c r="AY106">
        <v>105</v>
      </c>
      <c r="AZ106">
        <f t="shared" si="53"/>
        <v>-11</v>
      </c>
    </row>
    <row r="107" spans="1:52">
      <c r="A107">
        <v>1</v>
      </c>
      <c r="B107">
        <v>1</v>
      </c>
      <c r="C107">
        <v>1</v>
      </c>
      <c r="D107" t="s">
        <v>58</v>
      </c>
      <c r="E107">
        <v>68.554199999999994</v>
      </c>
      <c r="F107">
        <v>170</v>
      </c>
      <c r="G107">
        <v>66.692899999999995</v>
      </c>
      <c r="H107">
        <v>228</v>
      </c>
      <c r="I107">
        <v>109.696</v>
      </c>
      <c r="J107">
        <v>91</v>
      </c>
      <c r="K107">
        <v>108.264</v>
      </c>
      <c r="L107">
        <v>141</v>
      </c>
      <c r="M107">
        <v>96.603099999999998</v>
      </c>
      <c r="N107">
        <v>13</v>
      </c>
      <c r="O107">
        <v>98.141599999999997</v>
      </c>
      <c r="P107">
        <v>32</v>
      </c>
      <c r="Q107">
        <v>10.122299999999999</v>
      </c>
      <c r="R107">
        <v>80</v>
      </c>
      <c r="S107">
        <f t="shared" si="28"/>
        <v>0.14765543176056317</v>
      </c>
      <c r="T107">
        <f t="shared" si="29"/>
        <v>79</v>
      </c>
      <c r="U107">
        <f t="shared" si="30"/>
        <v>803530.20145432313</v>
      </c>
      <c r="V107">
        <f t="shared" si="31"/>
        <v>138</v>
      </c>
      <c r="W107">
        <f t="shared" si="32"/>
        <v>22.435251751830044</v>
      </c>
      <c r="X107">
        <f t="shared" si="33"/>
        <v>35</v>
      </c>
      <c r="Y107">
        <f t="shared" si="34"/>
        <v>57</v>
      </c>
      <c r="Z107">
        <v>0.58630000000000004</v>
      </c>
      <c r="AA107">
        <f t="shared" si="35"/>
        <v>130</v>
      </c>
      <c r="AB107">
        <v>0.83209999999999995</v>
      </c>
      <c r="AC107">
        <f t="shared" si="36"/>
        <v>0.70920000000000005</v>
      </c>
      <c r="AD107">
        <f t="shared" si="37"/>
        <v>96</v>
      </c>
      <c r="AE107">
        <v>0.49280000000000002</v>
      </c>
      <c r="AF107">
        <f t="shared" si="38"/>
        <v>181</v>
      </c>
      <c r="AG107">
        <v>0.68110000000000004</v>
      </c>
      <c r="AH107">
        <f t="shared" si="39"/>
        <v>105</v>
      </c>
      <c r="AI107">
        <f t="shared" si="40"/>
        <v>109.33333333333333</v>
      </c>
      <c r="AJ107">
        <f>IF(C107=1,(AI107/Z107),REF)</f>
        <v>186.48018648018646</v>
      </c>
      <c r="AK107">
        <f t="shared" si="41"/>
        <v>110</v>
      </c>
      <c r="AL107">
        <f>IF(B107=1,(AI107/AC107),REF)</f>
        <v>154.16431660086479</v>
      </c>
      <c r="AM107">
        <f t="shared" si="42"/>
        <v>100</v>
      </c>
      <c r="AN107">
        <f t="shared" si="43"/>
        <v>96</v>
      </c>
      <c r="AO107" t="str">
        <f t="shared" si="44"/>
        <v>Appalachian St.</v>
      </c>
      <c r="AP107">
        <f t="shared" si="45"/>
        <v>0.40634357092524498</v>
      </c>
      <c r="AQ107">
        <f t="shared" si="46"/>
        <v>0.45881071850161981</v>
      </c>
      <c r="AR107">
        <f t="shared" si="47"/>
        <v>0.71519657808245851</v>
      </c>
      <c r="AS107" t="str">
        <f t="shared" si="48"/>
        <v>Appalachian St.</v>
      </c>
      <c r="AT107">
        <f t="shared" si="49"/>
        <v>0.71519657808245851</v>
      </c>
      <c r="AU107">
        <f t="shared" si="50"/>
        <v>106</v>
      </c>
      <c r="AW107" t="str">
        <f t="shared" si="51"/>
        <v>Appalachian St.</v>
      </c>
      <c r="AX107" t="str">
        <f t="shared" si="52"/>
        <v/>
      </c>
      <c r="AY107">
        <v>106</v>
      </c>
      <c r="AZ107">
        <f t="shared" si="53"/>
        <v>-75</v>
      </c>
    </row>
    <row r="108" spans="1:52">
      <c r="A108">
        <v>1</v>
      </c>
      <c r="B108">
        <v>1</v>
      </c>
      <c r="C108">
        <v>1</v>
      </c>
      <c r="D108" t="s">
        <v>310</v>
      </c>
      <c r="E108">
        <v>69.660499999999999</v>
      </c>
      <c r="F108">
        <v>103</v>
      </c>
      <c r="G108">
        <v>69.023700000000005</v>
      </c>
      <c r="H108">
        <v>86</v>
      </c>
      <c r="I108">
        <v>108.57599999999999</v>
      </c>
      <c r="J108">
        <v>112</v>
      </c>
      <c r="K108">
        <v>109.752</v>
      </c>
      <c r="L108">
        <v>107</v>
      </c>
      <c r="M108">
        <v>103.76900000000001</v>
      </c>
      <c r="N108">
        <v>145</v>
      </c>
      <c r="O108">
        <v>104.13800000000001</v>
      </c>
      <c r="P108">
        <v>134</v>
      </c>
      <c r="Q108">
        <v>5.6147499999999999</v>
      </c>
      <c r="R108">
        <v>109</v>
      </c>
      <c r="S108">
        <f t="shared" si="28"/>
        <v>8.0590865698638256E-2</v>
      </c>
      <c r="T108">
        <f t="shared" si="29"/>
        <v>110</v>
      </c>
      <c r="U108">
        <f t="shared" si="30"/>
        <v>839095.65751939197</v>
      </c>
      <c r="V108">
        <f t="shared" si="31"/>
        <v>98</v>
      </c>
      <c r="W108">
        <f t="shared" si="32"/>
        <v>24.276618016761898</v>
      </c>
      <c r="X108">
        <f t="shared" si="33"/>
        <v>113</v>
      </c>
      <c r="Y108">
        <f t="shared" si="34"/>
        <v>111.5</v>
      </c>
      <c r="Z108">
        <v>0.67090000000000005</v>
      </c>
      <c r="AA108">
        <f t="shared" si="35"/>
        <v>99</v>
      </c>
      <c r="AB108">
        <v>0.5655</v>
      </c>
      <c r="AC108">
        <f t="shared" si="36"/>
        <v>0.61820000000000008</v>
      </c>
      <c r="AD108">
        <f t="shared" si="37"/>
        <v>120</v>
      </c>
      <c r="AE108">
        <v>0.68859999999999999</v>
      </c>
      <c r="AF108">
        <f t="shared" si="38"/>
        <v>97</v>
      </c>
      <c r="AG108">
        <v>0.62190000000000001</v>
      </c>
      <c r="AH108">
        <f t="shared" si="39"/>
        <v>120</v>
      </c>
      <c r="AI108">
        <f t="shared" si="40"/>
        <v>109.41666666666667</v>
      </c>
      <c r="AJ108">
        <f>IF(C108=1,(AI108/Z108),REF)</f>
        <v>163.0893824216227</v>
      </c>
      <c r="AK108">
        <f t="shared" si="41"/>
        <v>101</v>
      </c>
      <c r="AL108">
        <f>IF(B108=1,(AI108/AC108),REF)</f>
        <v>176.9923433624501</v>
      </c>
      <c r="AM108">
        <f t="shared" si="42"/>
        <v>110</v>
      </c>
      <c r="AN108">
        <f t="shared" si="43"/>
        <v>101</v>
      </c>
      <c r="AO108" t="str">
        <f t="shared" si="44"/>
        <v>Santa Clara</v>
      </c>
      <c r="AP108">
        <f t="shared" si="45"/>
        <v>0.47125068141396931</v>
      </c>
      <c r="AQ108">
        <f t="shared" si="46"/>
        <v>0.39309498365334317</v>
      </c>
      <c r="AR108">
        <f t="shared" si="47"/>
        <v>0.71492911706470097</v>
      </c>
      <c r="AS108" t="str">
        <f t="shared" si="48"/>
        <v>Santa Clara</v>
      </c>
      <c r="AT108">
        <f t="shared" si="49"/>
        <v>0.71492911706470097</v>
      </c>
      <c r="AU108">
        <f t="shared" si="50"/>
        <v>107</v>
      </c>
      <c r="AW108" t="str">
        <f t="shared" si="51"/>
        <v>Santa Clara</v>
      </c>
      <c r="AX108" t="str">
        <f t="shared" si="52"/>
        <v/>
      </c>
      <c r="AY108">
        <v>107</v>
      </c>
      <c r="AZ108">
        <f t="shared" si="53"/>
        <v>10</v>
      </c>
    </row>
    <row r="109" spans="1:52">
      <c r="A109">
        <v>1</v>
      </c>
      <c r="B109">
        <v>1</v>
      </c>
      <c r="C109">
        <v>1</v>
      </c>
      <c r="D109" t="s">
        <v>159</v>
      </c>
      <c r="E109">
        <v>66.421700000000001</v>
      </c>
      <c r="F109">
        <v>285</v>
      </c>
      <c r="G109">
        <v>65.590800000000002</v>
      </c>
      <c r="H109">
        <v>280</v>
      </c>
      <c r="I109">
        <v>109.994</v>
      </c>
      <c r="J109">
        <v>86</v>
      </c>
      <c r="K109">
        <v>108.515</v>
      </c>
      <c r="L109">
        <v>136</v>
      </c>
      <c r="M109">
        <v>103.464</v>
      </c>
      <c r="N109">
        <v>137</v>
      </c>
      <c r="O109">
        <v>103.18300000000001</v>
      </c>
      <c r="P109">
        <v>115</v>
      </c>
      <c r="Q109">
        <v>5.3323600000000004</v>
      </c>
      <c r="R109">
        <v>113</v>
      </c>
      <c r="S109">
        <f t="shared" si="28"/>
        <v>8.0274970378656274E-2</v>
      </c>
      <c r="T109">
        <f t="shared" si="29"/>
        <v>112</v>
      </c>
      <c r="U109">
        <f t="shared" si="30"/>
        <v>782149.07540338254</v>
      </c>
      <c r="V109">
        <f t="shared" si="31"/>
        <v>160</v>
      </c>
      <c r="W109">
        <f t="shared" si="32"/>
        <v>25.087827465003325</v>
      </c>
      <c r="X109">
        <f t="shared" si="33"/>
        <v>156</v>
      </c>
      <c r="Y109">
        <f t="shared" si="34"/>
        <v>134</v>
      </c>
      <c r="Z109">
        <v>0.63160000000000005</v>
      </c>
      <c r="AA109">
        <f t="shared" si="35"/>
        <v>112</v>
      </c>
      <c r="AB109">
        <v>0.68720000000000003</v>
      </c>
      <c r="AC109">
        <f t="shared" si="36"/>
        <v>0.65939999999999999</v>
      </c>
      <c r="AD109">
        <f t="shared" si="37"/>
        <v>112</v>
      </c>
      <c r="AE109">
        <v>0.71199999999999997</v>
      </c>
      <c r="AF109">
        <f t="shared" si="38"/>
        <v>90</v>
      </c>
      <c r="AG109">
        <v>0.72230000000000005</v>
      </c>
      <c r="AH109">
        <f t="shared" si="39"/>
        <v>93</v>
      </c>
      <c r="AI109">
        <f t="shared" si="40"/>
        <v>116.83333333333333</v>
      </c>
      <c r="AJ109">
        <f>IF(C109=1,(AI109/Z109),REF)</f>
        <v>184.97994511294067</v>
      </c>
      <c r="AK109">
        <f t="shared" si="41"/>
        <v>109</v>
      </c>
      <c r="AL109">
        <f>IF(B109=1,(AI109/AC109),REF)</f>
        <v>177.18127590739056</v>
      </c>
      <c r="AM109">
        <f t="shared" si="42"/>
        <v>111</v>
      </c>
      <c r="AN109">
        <f t="shared" si="43"/>
        <v>109</v>
      </c>
      <c r="AO109" t="str">
        <f t="shared" si="44"/>
        <v>Hofstra</v>
      </c>
      <c r="AP109">
        <f t="shared" si="45"/>
        <v>0.43809311188554539</v>
      </c>
      <c r="AQ109">
        <f t="shared" si="46"/>
        <v>0.41923692381524336</v>
      </c>
      <c r="AR109">
        <f t="shared" si="47"/>
        <v>0.71260229608148196</v>
      </c>
      <c r="AS109" t="str">
        <f t="shared" si="48"/>
        <v>Hofstra</v>
      </c>
      <c r="AT109">
        <f t="shared" si="49"/>
        <v>0.71260229608148196</v>
      </c>
      <c r="AU109">
        <f t="shared" si="50"/>
        <v>108</v>
      </c>
      <c r="AW109" t="str">
        <f t="shared" si="51"/>
        <v>Hofstra</v>
      </c>
      <c r="AX109" t="str">
        <f t="shared" si="52"/>
        <v/>
      </c>
      <c r="AY109">
        <v>108</v>
      </c>
      <c r="AZ109">
        <f t="shared" si="53"/>
        <v>18</v>
      </c>
    </row>
    <row r="110" spans="1:52">
      <c r="A110">
        <v>1</v>
      </c>
      <c r="B110">
        <v>1</v>
      </c>
      <c r="C110">
        <v>1</v>
      </c>
      <c r="D110" t="s">
        <v>296</v>
      </c>
      <c r="E110">
        <v>68.562700000000007</v>
      </c>
      <c r="F110">
        <v>169</v>
      </c>
      <c r="G110">
        <v>67.796300000000002</v>
      </c>
      <c r="H110">
        <v>152</v>
      </c>
      <c r="I110">
        <v>94.832999999999998</v>
      </c>
      <c r="J110">
        <v>341</v>
      </c>
      <c r="K110">
        <v>99.306299999999993</v>
      </c>
      <c r="L110">
        <v>297</v>
      </c>
      <c r="M110">
        <v>96.723699999999994</v>
      </c>
      <c r="N110">
        <v>14</v>
      </c>
      <c r="O110">
        <v>91.825999999999993</v>
      </c>
      <c r="P110">
        <v>4</v>
      </c>
      <c r="Q110">
        <v>7.4802200000000001</v>
      </c>
      <c r="R110">
        <v>100</v>
      </c>
      <c r="S110">
        <f t="shared" si="28"/>
        <v>0.10910159605733145</v>
      </c>
      <c r="T110">
        <f t="shared" si="29"/>
        <v>100</v>
      </c>
      <c r="U110">
        <f t="shared" si="30"/>
        <v>676147.60472323955</v>
      </c>
      <c r="V110">
        <f t="shared" si="31"/>
        <v>292</v>
      </c>
      <c r="W110">
        <f t="shared" si="32"/>
        <v>20.167736327705057</v>
      </c>
      <c r="X110">
        <f t="shared" si="33"/>
        <v>7</v>
      </c>
      <c r="Y110">
        <f t="shared" si="34"/>
        <v>53.5</v>
      </c>
      <c r="Z110">
        <v>0.61070000000000002</v>
      </c>
      <c r="AA110">
        <f t="shared" si="35"/>
        <v>119</v>
      </c>
      <c r="AB110">
        <v>0.76459999999999995</v>
      </c>
      <c r="AC110">
        <f t="shared" si="36"/>
        <v>0.68764999999999998</v>
      </c>
      <c r="AD110">
        <f t="shared" si="37"/>
        <v>101</v>
      </c>
      <c r="AE110">
        <v>0.58799999999999997</v>
      </c>
      <c r="AF110">
        <f t="shared" si="38"/>
        <v>137</v>
      </c>
      <c r="AG110">
        <v>0.73699999999999999</v>
      </c>
      <c r="AH110">
        <f t="shared" si="39"/>
        <v>87</v>
      </c>
      <c r="AI110">
        <f t="shared" si="40"/>
        <v>128.41666666666666</v>
      </c>
      <c r="AJ110">
        <f>IF(C110=1,(AI110/Z110),REF)</f>
        <v>210.27782326292231</v>
      </c>
      <c r="AK110">
        <f t="shared" si="41"/>
        <v>122</v>
      </c>
      <c r="AL110">
        <f>IF(B110=1,(AI110/AC110),REF)</f>
        <v>186.74713395865143</v>
      </c>
      <c r="AM110">
        <f t="shared" si="42"/>
        <v>112</v>
      </c>
      <c r="AN110">
        <f t="shared" si="43"/>
        <v>101</v>
      </c>
      <c r="AO110" t="str">
        <f t="shared" si="44"/>
        <v>Rutgers</v>
      </c>
      <c r="AP110">
        <f t="shared" si="45"/>
        <v>0.41820126374479394</v>
      </c>
      <c r="AQ110">
        <f t="shared" si="46"/>
        <v>0.43433368747334833</v>
      </c>
      <c r="AR110">
        <f t="shared" si="47"/>
        <v>0.7110053667104721</v>
      </c>
      <c r="AS110" t="str">
        <f t="shared" si="48"/>
        <v>Rutgers</v>
      </c>
      <c r="AT110">
        <f t="shared" si="49"/>
        <v>0.7110053667104721</v>
      </c>
      <c r="AU110">
        <f t="shared" si="50"/>
        <v>109</v>
      </c>
      <c r="AW110" t="str">
        <f t="shared" si="51"/>
        <v>Rutgers</v>
      </c>
      <c r="AX110" t="str">
        <f t="shared" si="52"/>
        <v/>
      </c>
      <c r="AY110">
        <v>109</v>
      </c>
      <c r="AZ110">
        <f t="shared" si="53"/>
        <v>-28</v>
      </c>
    </row>
    <row r="111" spans="1:52">
      <c r="A111">
        <v>1</v>
      </c>
      <c r="B111">
        <v>1</v>
      </c>
      <c r="C111">
        <v>1</v>
      </c>
      <c r="D111" t="s">
        <v>144</v>
      </c>
      <c r="E111">
        <v>64.831000000000003</v>
      </c>
      <c r="F111">
        <v>343</v>
      </c>
      <c r="G111">
        <v>63.571599999999997</v>
      </c>
      <c r="H111">
        <v>344</v>
      </c>
      <c r="I111">
        <v>108.712</v>
      </c>
      <c r="J111">
        <v>110</v>
      </c>
      <c r="K111">
        <v>109.506</v>
      </c>
      <c r="L111">
        <v>110</v>
      </c>
      <c r="M111">
        <v>101.648</v>
      </c>
      <c r="N111">
        <v>86</v>
      </c>
      <c r="O111">
        <v>101.32299999999999</v>
      </c>
      <c r="P111">
        <v>89</v>
      </c>
      <c r="Q111">
        <v>8.1831800000000001</v>
      </c>
      <c r="R111">
        <v>96</v>
      </c>
      <c r="S111">
        <f t="shared" si="28"/>
        <v>0.12622048094275898</v>
      </c>
      <c r="T111">
        <f t="shared" si="29"/>
        <v>91</v>
      </c>
      <c r="U111">
        <f t="shared" si="30"/>
        <v>777425.08801791607</v>
      </c>
      <c r="V111">
        <f t="shared" si="31"/>
        <v>166</v>
      </c>
      <c r="W111">
        <f t="shared" si="32"/>
        <v>24.966067680730479</v>
      </c>
      <c r="X111">
        <f t="shared" si="33"/>
        <v>150</v>
      </c>
      <c r="Y111">
        <f t="shared" si="34"/>
        <v>120.5</v>
      </c>
      <c r="Z111">
        <v>0.58169999999999999</v>
      </c>
      <c r="AA111">
        <f t="shared" si="35"/>
        <v>133</v>
      </c>
      <c r="AB111">
        <v>0.81369999999999998</v>
      </c>
      <c r="AC111">
        <f t="shared" si="36"/>
        <v>0.69769999999999999</v>
      </c>
      <c r="AD111">
        <f t="shared" si="37"/>
        <v>100</v>
      </c>
      <c r="AE111">
        <v>0.61760000000000004</v>
      </c>
      <c r="AF111">
        <f t="shared" si="38"/>
        <v>127</v>
      </c>
      <c r="AG111">
        <v>0.74250000000000005</v>
      </c>
      <c r="AH111">
        <f t="shared" si="39"/>
        <v>82</v>
      </c>
      <c r="AI111">
        <f t="shared" si="40"/>
        <v>114.41666666666667</v>
      </c>
      <c r="AJ111">
        <f>IF(C111=1,(AI111/Z111),REF)</f>
        <v>196.69359922067505</v>
      </c>
      <c r="AK111">
        <f t="shared" si="41"/>
        <v>116</v>
      </c>
      <c r="AL111">
        <f>IF(B111=1,(AI111/AC111),REF)</f>
        <v>163.99120921121781</v>
      </c>
      <c r="AM111">
        <f t="shared" si="42"/>
        <v>104</v>
      </c>
      <c r="AN111">
        <f t="shared" si="43"/>
        <v>100</v>
      </c>
      <c r="AO111" t="str">
        <f t="shared" si="44"/>
        <v>George Mason</v>
      </c>
      <c r="AP111">
        <f t="shared" si="45"/>
        <v>0.40101148330549541</v>
      </c>
      <c r="AQ111">
        <f t="shared" si="46"/>
        <v>0.44789783468162958</v>
      </c>
      <c r="AR111">
        <f t="shared" si="47"/>
        <v>0.70979432378295326</v>
      </c>
      <c r="AS111" t="str">
        <f t="shared" si="48"/>
        <v>George Mason</v>
      </c>
      <c r="AT111">
        <f t="shared" si="49"/>
        <v>0.70979432378295326</v>
      </c>
      <c r="AU111">
        <f t="shared" si="50"/>
        <v>110</v>
      </c>
      <c r="AW111" t="str">
        <f t="shared" si="51"/>
        <v>George Mason</v>
      </c>
      <c r="AX111" t="str">
        <f t="shared" si="52"/>
        <v/>
      </c>
      <c r="AY111">
        <v>110</v>
      </c>
      <c r="AZ111">
        <f t="shared" si="53"/>
        <v>-17</v>
      </c>
    </row>
    <row r="112" spans="1:52">
      <c r="A112">
        <v>1</v>
      </c>
      <c r="B112">
        <v>1</v>
      </c>
      <c r="C112">
        <v>1</v>
      </c>
      <c r="D112" t="s">
        <v>70</v>
      </c>
      <c r="E112">
        <v>71.902600000000007</v>
      </c>
      <c r="F112">
        <v>34</v>
      </c>
      <c r="G112">
        <v>71.140799999999999</v>
      </c>
      <c r="H112">
        <v>28</v>
      </c>
      <c r="I112">
        <v>107.452</v>
      </c>
      <c r="J112">
        <v>130</v>
      </c>
      <c r="K112">
        <v>109.363</v>
      </c>
      <c r="L112">
        <v>113</v>
      </c>
      <c r="M112">
        <v>105.414</v>
      </c>
      <c r="N112">
        <v>191</v>
      </c>
      <c r="O112">
        <v>104.033</v>
      </c>
      <c r="P112">
        <v>131</v>
      </c>
      <c r="Q112">
        <v>5.3301499999999997</v>
      </c>
      <c r="R112">
        <v>115</v>
      </c>
      <c r="S112">
        <f t="shared" si="28"/>
        <v>7.4128056565409287E-2</v>
      </c>
      <c r="T112">
        <f t="shared" si="29"/>
        <v>116</v>
      </c>
      <c r="U112">
        <f t="shared" si="30"/>
        <v>859974.20548209944</v>
      </c>
      <c r="V112">
        <f t="shared" si="31"/>
        <v>81</v>
      </c>
      <c r="W112">
        <f t="shared" si="32"/>
        <v>23.481681933466763</v>
      </c>
      <c r="X112">
        <f t="shared" si="33"/>
        <v>82</v>
      </c>
      <c r="Y112">
        <f t="shared" si="34"/>
        <v>99</v>
      </c>
      <c r="Z112">
        <v>0.60209999999999997</v>
      </c>
      <c r="AA112">
        <f t="shared" si="35"/>
        <v>126</v>
      </c>
      <c r="AB112">
        <v>0.72089999999999999</v>
      </c>
      <c r="AC112">
        <f t="shared" si="36"/>
        <v>0.66149999999999998</v>
      </c>
      <c r="AD112">
        <f t="shared" si="37"/>
        <v>110</v>
      </c>
      <c r="AE112">
        <v>0.85799999999999998</v>
      </c>
      <c r="AF112">
        <f t="shared" si="38"/>
        <v>43</v>
      </c>
      <c r="AG112">
        <v>0.43009999999999998</v>
      </c>
      <c r="AH112">
        <f t="shared" si="39"/>
        <v>199</v>
      </c>
      <c r="AI112">
        <f t="shared" si="40"/>
        <v>108</v>
      </c>
      <c r="AJ112">
        <f>IF(C112=1,(AI112/Z112),REF)</f>
        <v>179.37219730941706</v>
      </c>
      <c r="AK112">
        <f t="shared" si="41"/>
        <v>107</v>
      </c>
      <c r="AL112">
        <f>IF(B112=1,(AI112/AC112),REF)</f>
        <v>163.26530612244898</v>
      </c>
      <c r="AM112">
        <f t="shared" si="42"/>
        <v>103</v>
      </c>
      <c r="AN112">
        <f t="shared" si="43"/>
        <v>103</v>
      </c>
      <c r="AO112" t="str">
        <f t="shared" si="44"/>
        <v>Belmont</v>
      </c>
      <c r="AP112">
        <f t="shared" si="45"/>
        <v>0.41891883056897955</v>
      </c>
      <c r="AQ112">
        <f t="shared" si="46"/>
        <v>0.42489431572360525</v>
      </c>
      <c r="AR112">
        <f t="shared" si="47"/>
        <v>0.7080868296623859</v>
      </c>
      <c r="AS112" t="str">
        <f t="shared" si="48"/>
        <v>Belmont</v>
      </c>
      <c r="AT112">
        <f t="shared" si="49"/>
        <v>0.7080868296623859</v>
      </c>
      <c r="AU112">
        <f t="shared" si="50"/>
        <v>111</v>
      </c>
      <c r="AW112" t="str">
        <f t="shared" si="51"/>
        <v>Belmont</v>
      </c>
      <c r="AX112" t="str">
        <f t="shared" si="52"/>
        <v/>
      </c>
      <c r="AY112">
        <v>111</v>
      </c>
      <c r="AZ112">
        <f t="shared" si="53"/>
        <v>68</v>
      </c>
    </row>
    <row r="113" spans="1:52">
      <c r="A113">
        <v>1</v>
      </c>
      <c r="B113">
        <v>1</v>
      </c>
      <c r="C113">
        <v>1</v>
      </c>
      <c r="D113" t="s">
        <v>219</v>
      </c>
      <c r="E113">
        <v>68.893600000000006</v>
      </c>
      <c r="F113">
        <v>150</v>
      </c>
      <c r="G113">
        <v>67.358500000000006</v>
      </c>
      <c r="H113">
        <v>174</v>
      </c>
      <c r="I113">
        <v>104.381</v>
      </c>
      <c r="J113">
        <v>200</v>
      </c>
      <c r="K113">
        <v>110.529</v>
      </c>
      <c r="L113">
        <v>93</v>
      </c>
      <c r="M113">
        <v>113.57</v>
      </c>
      <c r="N113">
        <v>345</v>
      </c>
      <c r="O113">
        <v>106.70699999999999</v>
      </c>
      <c r="P113">
        <v>181</v>
      </c>
      <c r="Q113">
        <v>3.8220200000000002</v>
      </c>
      <c r="R113">
        <v>127</v>
      </c>
      <c r="S113">
        <f t="shared" si="28"/>
        <v>5.5476851260494481E-2</v>
      </c>
      <c r="T113">
        <f t="shared" si="29"/>
        <v>128</v>
      </c>
      <c r="U113">
        <f t="shared" si="30"/>
        <v>841649.67642191763</v>
      </c>
      <c r="V113">
        <f t="shared" si="31"/>
        <v>94</v>
      </c>
      <c r="W113">
        <f t="shared" si="32"/>
        <v>25.522885788893294</v>
      </c>
      <c r="X113">
        <f t="shared" si="33"/>
        <v>176</v>
      </c>
      <c r="Y113">
        <f t="shared" si="34"/>
        <v>152</v>
      </c>
      <c r="Z113">
        <v>0.60870000000000002</v>
      </c>
      <c r="AA113">
        <f t="shared" si="35"/>
        <v>121</v>
      </c>
      <c r="AB113">
        <v>0.75090000000000001</v>
      </c>
      <c r="AC113">
        <f t="shared" si="36"/>
        <v>0.67979999999999996</v>
      </c>
      <c r="AD113">
        <f t="shared" si="37"/>
        <v>103</v>
      </c>
      <c r="AE113">
        <v>0.25009999999999999</v>
      </c>
      <c r="AF113">
        <f t="shared" si="38"/>
        <v>268</v>
      </c>
      <c r="AG113">
        <v>0.78469999999999995</v>
      </c>
      <c r="AH113">
        <f t="shared" si="39"/>
        <v>69</v>
      </c>
      <c r="AI113">
        <f t="shared" si="40"/>
        <v>135.66666666666666</v>
      </c>
      <c r="AJ113">
        <f>IF(C113=1,(AI113/Z113),REF)</f>
        <v>222.87936038552104</v>
      </c>
      <c r="AK113">
        <f t="shared" si="41"/>
        <v>126</v>
      </c>
      <c r="AL113">
        <f>IF(B113=1,(AI113/AC113),REF)</f>
        <v>199.56850053937433</v>
      </c>
      <c r="AM113">
        <f t="shared" si="42"/>
        <v>114</v>
      </c>
      <c r="AN113">
        <f t="shared" si="43"/>
        <v>103</v>
      </c>
      <c r="AO113" t="str">
        <f t="shared" si="44"/>
        <v>Michigan</v>
      </c>
      <c r="AP113">
        <f t="shared" si="45"/>
        <v>0.41441272707640675</v>
      </c>
      <c r="AQ113">
        <f t="shared" si="46"/>
        <v>0.42582629113870296</v>
      </c>
      <c r="AR113">
        <f t="shared" si="47"/>
        <v>0.70688560817914481</v>
      </c>
      <c r="AS113" t="str">
        <f t="shared" si="48"/>
        <v>Michigan</v>
      </c>
      <c r="AT113">
        <f t="shared" si="49"/>
        <v>0.70688560817914481</v>
      </c>
      <c r="AU113">
        <f t="shared" si="50"/>
        <v>112</v>
      </c>
      <c r="AW113" t="str">
        <f t="shared" si="51"/>
        <v>Michigan</v>
      </c>
      <c r="AX113" t="str">
        <f t="shared" si="52"/>
        <v/>
      </c>
      <c r="AY113">
        <v>112</v>
      </c>
      <c r="AZ113">
        <f t="shared" si="53"/>
        <v>-156</v>
      </c>
    </row>
    <row r="114" spans="1:52">
      <c r="A114">
        <v>1</v>
      </c>
      <c r="B114">
        <v>1</v>
      </c>
      <c r="C114">
        <v>1</v>
      </c>
      <c r="D114" t="s">
        <v>371</v>
      </c>
      <c r="E114">
        <v>65.439099999999996</v>
      </c>
      <c r="F114">
        <v>327</v>
      </c>
      <c r="G114">
        <v>65.2029</v>
      </c>
      <c r="H114">
        <v>303</v>
      </c>
      <c r="I114">
        <v>113.75</v>
      </c>
      <c r="J114">
        <v>28</v>
      </c>
      <c r="K114">
        <v>113.361</v>
      </c>
      <c r="L114">
        <v>66</v>
      </c>
      <c r="M114">
        <v>107.267</v>
      </c>
      <c r="N114">
        <v>241</v>
      </c>
      <c r="O114">
        <v>108.53100000000001</v>
      </c>
      <c r="P114">
        <v>223</v>
      </c>
      <c r="Q114">
        <v>4.8294300000000003</v>
      </c>
      <c r="R114">
        <v>118</v>
      </c>
      <c r="S114">
        <f t="shared" si="28"/>
        <v>7.380908356013452E-2</v>
      </c>
      <c r="T114">
        <f t="shared" si="29"/>
        <v>118</v>
      </c>
      <c r="U114">
        <f t="shared" si="30"/>
        <v>840939.31040155119</v>
      </c>
      <c r="V114">
        <f t="shared" si="31"/>
        <v>96</v>
      </c>
      <c r="W114">
        <f t="shared" si="32"/>
        <v>27.608878759864194</v>
      </c>
      <c r="X114">
        <f t="shared" si="33"/>
        <v>289</v>
      </c>
      <c r="Y114">
        <f t="shared" si="34"/>
        <v>203.5</v>
      </c>
      <c r="Z114">
        <v>0.66649999999999998</v>
      </c>
      <c r="AA114">
        <f t="shared" si="35"/>
        <v>101</v>
      </c>
      <c r="AB114">
        <v>0.53879999999999995</v>
      </c>
      <c r="AC114">
        <f t="shared" si="36"/>
        <v>0.60264999999999991</v>
      </c>
      <c r="AD114">
        <f t="shared" si="37"/>
        <v>127</v>
      </c>
      <c r="AE114">
        <v>0.61009999999999998</v>
      </c>
      <c r="AF114">
        <f t="shared" si="38"/>
        <v>130</v>
      </c>
      <c r="AG114">
        <v>0.69320000000000004</v>
      </c>
      <c r="AH114">
        <f t="shared" si="39"/>
        <v>101</v>
      </c>
      <c r="AI114">
        <f t="shared" si="40"/>
        <v>129.25</v>
      </c>
      <c r="AJ114">
        <f>IF(C114=1,(AI114/Z114),REF)</f>
        <v>193.92348087021756</v>
      </c>
      <c r="AK114">
        <f t="shared" si="41"/>
        <v>112</v>
      </c>
      <c r="AL114">
        <f>IF(B114=1,(AI114/AC114),REF)</f>
        <v>214.46942669874724</v>
      </c>
      <c r="AM114">
        <f t="shared" si="42"/>
        <v>125</v>
      </c>
      <c r="AN114">
        <f t="shared" si="43"/>
        <v>112</v>
      </c>
      <c r="AO114" t="str">
        <f t="shared" si="44"/>
        <v>UNC Wilmington</v>
      </c>
      <c r="AP114">
        <f t="shared" si="45"/>
        <v>0.46012293574621854</v>
      </c>
      <c r="AQ114">
        <f t="shared" si="46"/>
        <v>0.37411687496265977</v>
      </c>
      <c r="AR114">
        <f t="shared" si="47"/>
        <v>0.70486243541554638</v>
      </c>
      <c r="AS114" t="str">
        <f t="shared" si="48"/>
        <v>UNC Wilmington</v>
      </c>
      <c r="AT114">
        <f t="shared" si="49"/>
        <v>0.70486243541554638</v>
      </c>
      <c r="AU114">
        <f t="shared" si="50"/>
        <v>113</v>
      </c>
      <c r="AW114" t="str">
        <f t="shared" si="51"/>
        <v>UNC Wilmington</v>
      </c>
      <c r="AX114" t="str">
        <f t="shared" si="52"/>
        <v/>
      </c>
      <c r="AY114">
        <v>113</v>
      </c>
      <c r="AZ114">
        <f t="shared" si="53"/>
        <v>-17</v>
      </c>
    </row>
    <row r="115" spans="1:52">
      <c r="A115">
        <v>1</v>
      </c>
      <c r="B115">
        <v>1</v>
      </c>
      <c r="C115">
        <v>1</v>
      </c>
      <c r="D115" t="s">
        <v>386</v>
      </c>
      <c r="E115">
        <v>65.481399999999994</v>
      </c>
      <c r="F115">
        <v>326</v>
      </c>
      <c r="G115">
        <v>63.2074</v>
      </c>
      <c r="H115">
        <v>349</v>
      </c>
      <c r="I115">
        <v>107.533</v>
      </c>
      <c r="J115">
        <v>126</v>
      </c>
      <c r="K115">
        <v>107.10899999999999</v>
      </c>
      <c r="L115">
        <v>161</v>
      </c>
      <c r="M115">
        <v>97.234899999999996</v>
      </c>
      <c r="N115">
        <v>19</v>
      </c>
      <c r="O115">
        <v>100.137</v>
      </c>
      <c r="P115">
        <v>61</v>
      </c>
      <c r="Q115">
        <v>6.97248</v>
      </c>
      <c r="R115">
        <v>104</v>
      </c>
      <c r="S115">
        <f t="shared" si="28"/>
        <v>0.10647298316773916</v>
      </c>
      <c r="T115">
        <f t="shared" si="29"/>
        <v>102</v>
      </c>
      <c r="U115">
        <f t="shared" si="30"/>
        <v>751224.74572091328</v>
      </c>
      <c r="V115">
        <f t="shared" si="31"/>
        <v>201</v>
      </c>
      <c r="W115">
        <f t="shared" si="32"/>
        <v>24.256792095581201</v>
      </c>
      <c r="X115">
        <f t="shared" si="33"/>
        <v>112</v>
      </c>
      <c r="Y115">
        <f t="shared" si="34"/>
        <v>107</v>
      </c>
      <c r="Z115">
        <v>0.62519999999999998</v>
      </c>
      <c r="AA115">
        <f t="shared" si="35"/>
        <v>113</v>
      </c>
      <c r="AB115">
        <v>0.68200000000000005</v>
      </c>
      <c r="AC115">
        <f t="shared" si="36"/>
        <v>0.65359999999999996</v>
      </c>
      <c r="AD115">
        <f t="shared" si="37"/>
        <v>113</v>
      </c>
      <c r="AE115">
        <v>0.52449999999999997</v>
      </c>
      <c r="AF115">
        <f t="shared" si="38"/>
        <v>164</v>
      </c>
      <c r="AG115">
        <v>0.59389999999999998</v>
      </c>
      <c r="AH115">
        <f t="shared" si="39"/>
        <v>132</v>
      </c>
      <c r="AI115">
        <f t="shared" si="40"/>
        <v>136.5</v>
      </c>
      <c r="AJ115">
        <f>IF(C115=1,(AI115/Z115),REF)</f>
        <v>218.33013435700576</v>
      </c>
      <c r="AK115">
        <f t="shared" si="41"/>
        <v>124</v>
      </c>
      <c r="AL115">
        <f>IF(B115=1,(AI115/AC115),REF)</f>
        <v>208.84332925336599</v>
      </c>
      <c r="AM115">
        <f t="shared" si="42"/>
        <v>122</v>
      </c>
      <c r="AN115">
        <f t="shared" si="43"/>
        <v>113</v>
      </c>
      <c r="AO115" t="str">
        <f t="shared" si="44"/>
        <v>Vermont</v>
      </c>
      <c r="AP115">
        <f t="shared" si="45"/>
        <v>0.42652487982096582</v>
      </c>
      <c r="AQ115">
        <f t="shared" si="46"/>
        <v>0.40709641556486509</v>
      </c>
      <c r="AR115">
        <f t="shared" si="47"/>
        <v>0.70465335154334707</v>
      </c>
      <c r="AS115" t="str">
        <f t="shared" si="48"/>
        <v>Vermont</v>
      </c>
      <c r="AT115">
        <f t="shared" si="49"/>
        <v>0.70465335154334707</v>
      </c>
      <c r="AU115">
        <f t="shared" si="50"/>
        <v>114</v>
      </c>
      <c r="AW115" t="str">
        <f t="shared" si="51"/>
        <v>Vermont</v>
      </c>
      <c r="AX115" t="str">
        <f t="shared" si="52"/>
        <v/>
      </c>
      <c r="AY115">
        <v>114</v>
      </c>
      <c r="AZ115">
        <f t="shared" si="53"/>
        <v>-50</v>
      </c>
    </row>
    <row r="116" spans="1:52">
      <c r="A116">
        <v>1</v>
      </c>
      <c r="B116">
        <v>1</v>
      </c>
      <c r="C116">
        <v>1</v>
      </c>
      <c r="D116" t="s">
        <v>227</v>
      </c>
      <c r="E116">
        <v>68.455299999999994</v>
      </c>
      <c r="F116">
        <v>178</v>
      </c>
      <c r="G116">
        <v>66.560400000000001</v>
      </c>
      <c r="H116">
        <v>237</v>
      </c>
      <c r="I116">
        <v>104.992</v>
      </c>
      <c r="J116">
        <v>186</v>
      </c>
      <c r="K116">
        <v>108.46</v>
      </c>
      <c r="L116">
        <v>137</v>
      </c>
      <c r="M116">
        <v>110.73699999999999</v>
      </c>
      <c r="N116">
        <v>308</v>
      </c>
      <c r="O116">
        <v>106.77500000000001</v>
      </c>
      <c r="P116">
        <v>183</v>
      </c>
      <c r="Q116">
        <v>1.6852499999999999</v>
      </c>
      <c r="R116">
        <v>149</v>
      </c>
      <c r="S116">
        <f t="shared" si="28"/>
        <v>2.4614602521645341E-2</v>
      </c>
      <c r="T116">
        <f t="shared" si="29"/>
        <v>149</v>
      </c>
      <c r="U116">
        <f t="shared" si="30"/>
        <v>805278.82294947992</v>
      </c>
      <c r="V116">
        <f t="shared" si="31"/>
        <v>133</v>
      </c>
      <c r="W116">
        <f t="shared" si="32"/>
        <v>25.712496767111993</v>
      </c>
      <c r="X116">
        <f t="shared" si="33"/>
        <v>186</v>
      </c>
      <c r="Y116">
        <f t="shared" si="34"/>
        <v>167.5</v>
      </c>
      <c r="Z116">
        <v>0.67249999999999999</v>
      </c>
      <c r="AA116">
        <f t="shared" si="35"/>
        <v>97</v>
      </c>
      <c r="AB116">
        <v>0.52800000000000002</v>
      </c>
      <c r="AC116">
        <f t="shared" si="36"/>
        <v>0.60024999999999995</v>
      </c>
      <c r="AD116">
        <f t="shared" si="37"/>
        <v>128</v>
      </c>
      <c r="AE116">
        <v>0.62</v>
      </c>
      <c r="AF116">
        <f t="shared" si="38"/>
        <v>125</v>
      </c>
      <c r="AG116">
        <v>0.65190000000000003</v>
      </c>
      <c r="AH116">
        <f t="shared" si="39"/>
        <v>112</v>
      </c>
      <c r="AI116">
        <f t="shared" si="40"/>
        <v>135.75</v>
      </c>
      <c r="AJ116">
        <f>IF(C116=1,(AI116/Z116),REF)</f>
        <v>201.85873605947955</v>
      </c>
      <c r="AK116">
        <f t="shared" si="41"/>
        <v>117</v>
      </c>
      <c r="AL116">
        <f>IF(B116=1,(AI116/AC116),REF)</f>
        <v>226.15576842982094</v>
      </c>
      <c r="AM116">
        <f t="shared" si="42"/>
        <v>130</v>
      </c>
      <c r="AN116">
        <f t="shared" si="43"/>
        <v>117</v>
      </c>
      <c r="AO116" t="str">
        <f t="shared" si="44"/>
        <v>Missouri</v>
      </c>
      <c r="AP116">
        <f t="shared" si="45"/>
        <v>0.46240689561094583</v>
      </c>
      <c r="AQ116">
        <f t="shared" si="46"/>
        <v>0.37016386487747605</v>
      </c>
      <c r="AR116">
        <f t="shared" si="47"/>
        <v>0.70429801369679523</v>
      </c>
      <c r="AS116" t="str">
        <f t="shared" si="48"/>
        <v>Missouri</v>
      </c>
      <c r="AT116">
        <f t="shared" si="49"/>
        <v>0.70429801369679523</v>
      </c>
      <c r="AU116">
        <f t="shared" si="50"/>
        <v>115</v>
      </c>
      <c r="AW116" t="str">
        <f t="shared" si="51"/>
        <v>Missouri</v>
      </c>
      <c r="AX116" t="str">
        <f t="shared" si="52"/>
        <v/>
      </c>
      <c r="AY116">
        <v>115</v>
      </c>
      <c r="AZ116">
        <f t="shared" si="53"/>
        <v>-10</v>
      </c>
    </row>
    <row r="117" spans="1:52">
      <c r="A117">
        <v>1</v>
      </c>
      <c r="B117">
        <v>1</v>
      </c>
      <c r="C117">
        <v>1</v>
      </c>
      <c r="D117" t="s">
        <v>113</v>
      </c>
      <c r="E117">
        <v>65.772199999999998</v>
      </c>
      <c r="F117">
        <v>315</v>
      </c>
      <c r="G117">
        <v>65.498699999999999</v>
      </c>
      <c r="H117">
        <v>286</v>
      </c>
      <c r="I117">
        <v>102.699</v>
      </c>
      <c r="J117">
        <v>236</v>
      </c>
      <c r="K117">
        <v>105.57599999999999</v>
      </c>
      <c r="L117">
        <v>190</v>
      </c>
      <c r="M117">
        <v>102.04</v>
      </c>
      <c r="N117">
        <v>96</v>
      </c>
      <c r="O117">
        <v>101.298</v>
      </c>
      <c r="P117">
        <v>88</v>
      </c>
      <c r="Q117">
        <v>4.2781200000000004</v>
      </c>
      <c r="R117">
        <v>125</v>
      </c>
      <c r="S117">
        <f t="shared" si="28"/>
        <v>6.5042677605431962E-2</v>
      </c>
      <c r="T117">
        <f t="shared" si="29"/>
        <v>125</v>
      </c>
      <c r="U117">
        <f t="shared" si="30"/>
        <v>733116.13194942707</v>
      </c>
      <c r="V117">
        <f t="shared" si="31"/>
        <v>223</v>
      </c>
      <c r="W117">
        <f t="shared" si="32"/>
        <v>24.599089048453123</v>
      </c>
      <c r="X117">
        <f t="shared" si="33"/>
        <v>133</v>
      </c>
      <c r="Y117">
        <f t="shared" si="34"/>
        <v>129</v>
      </c>
      <c r="Z117">
        <v>0.6452</v>
      </c>
      <c r="AA117">
        <f t="shared" si="35"/>
        <v>107</v>
      </c>
      <c r="AB117">
        <v>0.61760000000000004</v>
      </c>
      <c r="AC117">
        <f t="shared" si="36"/>
        <v>0.63139999999999996</v>
      </c>
      <c r="AD117">
        <f t="shared" si="37"/>
        <v>116</v>
      </c>
      <c r="AE117">
        <v>0.60819999999999996</v>
      </c>
      <c r="AF117">
        <f t="shared" si="38"/>
        <v>131</v>
      </c>
      <c r="AG117">
        <v>0.69159999999999999</v>
      </c>
      <c r="AH117">
        <f t="shared" si="39"/>
        <v>102</v>
      </c>
      <c r="AI117">
        <f t="shared" si="40"/>
        <v>137.66666666666666</v>
      </c>
      <c r="AJ117">
        <f>IF(C117=1,(AI117/Z117),REF)</f>
        <v>213.37053110146724</v>
      </c>
      <c r="AK117">
        <f t="shared" si="41"/>
        <v>123</v>
      </c>
      <c r="AL117">
        <f>IF(B117=1,(AI117/AC117),REF)</f>
        <v>218.0339985218034</v>
      </c>
      <c r="AM117">
        <f t="shared" si="42"/>
        <v>126</v>
      </c>
      <c r="AN117">
        <f t="shared" si="43"/>
        <v>116</v>
      </c>
      <c r="AO117" t="str">
        <f t="shared" si="44"/>
        <v>Davidson</v>
      </c>
      <c r="AP117">
        <f t="shared" si="45"/>
        <v>0.44118189627022908</v>
      </c>
      <c r="AQ117">
        <f t="shared" si="46"/>
        <v>0.39115767951487174</v>
      </c>
      <c r="AR117">
        <f t="shared" si="47"/>
        <v>0.70421978059004875</v>
      </c>
      <c r="AS117" t="str">
        <f t="shared" si="48"/>
        <v>Davidson</v>
      </c>
      <c r="AT117">
        <f t="shared" si="49"/>
        <v>0.70421978059004875</v>
      </c>
      <c r="AU117">
        <f t="shared" si="50"/>
        <v>116</v>
      </c>
      <c r="AW117" t="str">
        <f t="shared" si="51"/>
        <v>Davidson</v>
      </c>
      <c r="AX117" t="str">
        <f t="shared" si="52"/>
        <v/>
      </c>
      <c r="AY117">
        <v>116</v>
      </c>
      <c r="AZ117">
        <f t="shared" si="53"/>
        <v>-15</v>
      </c>
    </row>
    <row r="118" spans="1:52">
      <c r="A118">
        <v>1</v>
      </c>
      <c r="B118">
        <v>1</v>
      </c>
      <c r="C118">
        <v>1</v>
      </c>
      <c r="D118" t="s">
        <v>332</v>
      </c>
      <c r="E118">
        <v>70.9054</v>
      </c>
      <c r="F118">
        <v>54</v>
      </c>
      <c r="G118">
        <v>69.499600000000001</v>
      </c>
      <c r="H118">
        <v>69</v>
      </c>
      <c r="I118">
        <v>105.91800000000001</v>
      </c>
      <c r="J118">
        <v>163</v>
      </c>
      <c r="K118">
        <v>110.37</v>
      </c>
      <c r="L118">
        <v>98</v>
      </c>
      <c r="M118">
        <v>106.504</v>
      </c>
      <c r="N118">
        <v>219</v>
      </c>
      <c r="O118">
        <v>103.95099999999999</v>
      </c>
      <c r="P118">
        <v>129</v>
      </c>
      <c r="Q118">
        <v>6.4193699999999998</v>
      </c>
      <c r="R118">
        <v>105</v>
      </c>
      <c r="S118">
        <f t="shared" si="28"/>
        <v>9.0529071128574279E-2</v>
      </c>
      <c r="T118">
        <f t="shared" si="29"/>
        <v>105</v>
      </c>
      <c r="U118">
        <f t="shared" si="30"/>
        <v>863736.74650926003</v>
      </c>
      <c r="V118">
        <f t="shared" si="31"/>
        <v>77</v>
      </c>
      <c r="W118">
        <f t="shared" si="32"/>
        <v>23.781900795113685</v>
      </c>
      <c r="X118">
        <f t="shared" si="33"/>
        <v>96</v>
      </c>
      <c r="Y118">
        <f t="shared" si="34"/>
        <v>100.5</v>
      </c>
      <c r="Z118">
        <v>0.56730000000000003</v>
      </c>
      <c r="AA118">
        <f t="shared" si="35"/>
        <v>138</v>
      </c>
      <c r="AB118">
        <v>0.78779999999999994</v>
      </c>
      <c r="AC118">
        <f t="shared" si="36"/>
        <v>0.67754999999999999</v>
      </c>
      <c r="AD118">
        <f t="shared" si="37"/>
        <v>104</v>
      </c>
      <c r="AE118">
        <v>0.59899999999999998</v>
      </c>
      <c r="AF118">
        <f t="shared" si="38"/>
        <v>133</v>
      </c>
      <c r="AG118">
        <v>0.58050000000000002</v>
      </c>
      <c r="AH118">
        <f t="shared" si="39"/>
        <v>136</v>
      </c>
      <c r="AI118">
        <f t="shared" si="40"/>
        <v>109.25</v>
      </c>
      <c r="AJ118">
        <f>IF(C118=1,(AI118/Z118),REF)</f>
        <v>192.5788824255244</v>
      </c>
      <c r="AK118">
        <f t="shared" si="41"/>
        <v>111</v>
      </c>
      <c r="AL118">
        <f>IF(B118=1,(AI118/AC118),REF)</f>
        <v>161.24271271492879</v>
      </c>
      <c r="AM118">
        <f t="shared" si="42"/>
        <v>102</v>
      </c>
      <c r="AN118">
        <f t="shared" si="43"/>
        <v>102</v>
      </c>
      <c r="AO118" t="str">
        <f t="shared" si="44"/>
        <v>Stanford</v>
      </c>
      <c r="AP118">
        <f t="shared" si="45"/>
        <v>0.39191211198239606</v>
      </c>
      <c r="AQ118">
        <f t="shared" si="46"/>
        <v>0.43588221439190544</v>
      </c>
      <c r="AR118">
        <f t="shared" si="47"/>
        <v>0.70267900865440847</v>
      </c>
      <c r="AS118" t="str">
        <f t="shared" si="48"/>
        <v>Stanford</v>
      </c>
      <c r="AT118">
        <f t="shared" si="49"/>
        <v>0.70267900865440847</v>
      </c>
      <c r="AU118">
        <f t="shared" si="50"/>
        <v>117</v>
      </c>
      <c r="AW118" t="str">
        <f t="shared" si="51"/>
        <v>Stanford</v>
      </c>
      <c r="AX118" t="str">
        <f t="shared" si="52"/>
        <v/>
      </c>
      <c r="AY118">
        <v>117</v>
      </c>
      <c r="AZ118">
        <f t="shared" si="53"/>
        <v>-16</v>
      </c>
    </row>
    <row r="119" spans="1:52">
      <c r="A119">
        <v>1</v>
      </c>
      <c r="B119">
        <v>1</v>
      </c>
      <c r="C119">
        <v>1</v>
      </c>
      <c r="D119" t="s">
        <v>89</v>
      </c>
      <c r="E119">
        <v>69.768000000000001</v>
      </c>
      <c r="F119">
        <v>99</v>
      </c>
      <c r="G119">
        <v>68.378600000000006</v>
      </c>
      <c r="H119">
        <v>118</v>
      </c>
      <c r="I119">
        <v>104.024</v>
      </c>
      <c r="J119">
        <v>209</v>
      </c>
      <c r="K119">
        <v>108.994</v>
      </c>
      <c r="L119">
        <v>126</v>
      </c>
      <c r="M119">
        <v>107.792</v>
      </c>
      <c r="N119">
        <v>252</v>
      </c>
      <c r="O119">
        <v>104.504</v>
      </c>
      <c r="P119">
        <v>141</v>
      </c>
      <c r="Q119">
        <v>4.4905299999999997</v>
      </c>
      <c r="R119">
        <v>123</v>
      </c>
      <c r="S119">
        <f t="shared" si="28"/>
        <v>6.4356151817452051E-2</v>
      </c>
      <c r="T119">
        <f t="shared" si="29"/>
        <v>126</v>
      </c>
      <c r="U119">
        <f t="shared" si="30"/>
        <v>828822.353967648</v>
      </c>
      <c r="V119">
        <f t="shared" si="31"/>
        <v>110</v>
      </c>
      <c r="W119">
        <f t="shared" si="32"/>
        <v>24.3756602859197</v>
      </c>
      <c r="X119">
        <f t="shared" si="33"/>
        <v>121</v>
      </c>
      <c r="Y119">
        <f t="shared" si="34"/>
        <v>123.5</v>
      </c>
      <c r="Z119">
        <v>0.61970000000000003</v>
      </c>
      <c r="AA119">
        <f t="shared" si="35"/>
        <v>115</v>
      </c>
      <c r="AB119">
        <v>0.64759999999999995</v>
      </c>
      <c r="AC119">
        <f t="shared" si="36"/>
        <v>0.63365000000000005</v>
      </c>
      <c r="AD119">
        <f t="shared" si="37"/>
        <v>115</v>
      </c>
      <c r="AE119">
        <v>0.57099999999999995</v>
      </c>
      <c r="AF119">
        <f t="shared" si="38"/>
        <v>147</v>
      </c>
      <c r="AG119">
        <v>0.55759999999999998</v>
      </c>
      <c r="AH119">
        <f t="shared" si="39"/>
        <v>143</v>
      </c>
      <c r="AI119">
        <f t="shared" si="40"/>
        <v>127.41666666666667</v>
      </c>
      <c r="AJ119">
        <f>IF(C119=1,(AI119/Z119),REF)</f>
        <v>205.61024151471142</v>
      </c>
      <c r="AK119">
        <f t="shared" si="41"/>
        <v>121</v>
      </c>
      <c r="AL119">
        <f>IF(B119=1,(AI119/AC119),REF)</f>
        <v>201.08366869196979</v>
      </c>
      <c r="AM119">
        <f t="shared" si="42"/>
        <v>117</v>
      </c>
      <c r="AN119">
        <f t="shared" si="43"/>
        <v>115</v>
      </c>
      <c r="AO119" t="str">
        <f t="shared" si="44"/>
        <v>California</v>
      </c>
      <c r="AP119">
        <f t="shared" si="45"/>
        <v>0.42531802640328054</v>
      </c>
      <c r="AQ119">
        <f t="shared" si="46"/>
        <v>0.39654287423056833</v>
      </c>
      <c r="AR119">
        <f t="shared" si="47"/>
        <v>0.70066000786722649</v>
      </c>
      <c r="AS119" t="str">
        <f t="shared" si="48"/>
        <v>California</v>
      </c>
      <c r="AT119">
        <f t="shared" si="49"/>
        <v>0.70066000786722649</v>
      </c>
      <c r="AU119">
        <f t="shared" si="50"/>
        <v>118</v>
      </c>
      <c r="AW119" t="str">
        <f t="shared" si="51"/>
        <v>California</v>
      </c>
      <c r="AX119" t="str">
        <f t="shared" si="52"/>
        <v/>
      </c>
      <c r="AY119">
        <v>118</v>
      </c>
      <c r="AZ119">
        <f t="shared" si="53"/>
        <v>-29</v>
      </c>
    </row>
    <row r="120" spans="1:52">
      <c r="A120">
        <v>1</v>
      </c>
      <c r="B120">
        <v>1</v>
      </c>
      <c r="C120">
        <v>1</v>
      </c>
      <c r="D120" t="s">
        <v>375</v>
      </c>
      <c r="E120">
        <v>72.024100000000004</v>
      </c>
      <c r="F120">
        <v>31</v>
      </c>
      <c r="G120">
        <v>70.951700000000002</v>
      </c>
      <c r="H120">
        <v>33</v>
      </c>
      <c r="I120">
        <v>106.032</v>
      </c>
      <c r="J120">
        <v>161</v>
      </c>
      <c r="K120">
        <v>109.121</v>
      </c>
      <c r="L120">
        <v>121</v>
      </c>
      <c r="M120">
        <v>103.61499999999999</v>
      </c>
      <c r="N120">
        <v>141</v>
      </c>
      <c r="O120">
        <v>104.209</v>
      </c>
      <c r="P120">
        <v>135</v>
      </c>
      <c r="Q120">
        <v>4.9124299999999996</v>
      </c>
      <c r="R120">
        <v>117</v>
      </c>
      <c r="S120">
        <f t="shared" si="28"/>
        <v>6.8199394369384575E-2</v>
      </c>
      <c r="T120">
        <f t="shared" si="29"/>
        <v>121</v>
      </c>
      <c r="U120">
        <f t="shared" si="30"/>
        <v>857619.23831464804</v>
      </c>
      <c r="V120">
        <f t="shared" si="31"/>
        <v>85</v>
      </c>
      <c r="W120">
        <f t="shared" si="32"/>
        <v>23.505555829612113</v>
      </c>
      <c r="X120">
        <f t="shared" si="33"/>
        <v>85</v>
      </c>
      <c r="Y120">
        <f t="shared" si="34"/>
        <v>103</v>
      </c>
      <c r="Z120">
        <v>0.64410000000000001</v>
      </c>
      <c r="AA120">
        <f t="shared" si="35"/>
        <v>108</v>
      </c>
      <c r="AB120">
        <v>0.53500000000000003</v>
      </c>
      <c r="AC120">
        <f t="shared" si="36"/>
        <v>0.58955000000000002</v>
      </c>
      <c r="AD120">
        <f t="shared" si="37"/>
        <v>132</v>
      </c>
      <c r="AE120">
        <v>0.85670000000000002</v>
      </c>
      <c r="AF120">
        <f t="shared" si="38"/>
        <v>44</v>
      </c>
      <c r="AG120">
        <v>0.37390000000000001</v>
      </c>
      <c r="AH120">
        <f t="shared" si="39"/>
        <v>225</v>
      </c>
      <c r="AI120">
        <f t="shared" si="40"/>
        <v>118.33333333333333</v>
      </c>
      <c r="AJ120">
        <f>IF(C120=1,(AI120/Z120),REF)</f>
        <v>183.71888423122704</v>
      </c>
      <c r="AK120">
        <f t="shared" si="41"/>
        <v>108</v>
      </c>
      <c r="AL120">
        <f>IF(B120=1,(AI120/AC120),REF)</f>
        <v>200.7180617985469</v>
      </c>
      <c r="AM120">
        <f t="shared" si="42"/>
        <v>116</v>
      </c>
      <c r="AN120">
        <f t="shared" si="43"/>
        <v>108</v>
      </c>
      <c r="AO120" t="str">
        <f t="shared" si="44"/>
        <v>UT Arlington</v>
      </c>
      <c r="AP120">
        <f t="shared" si="45"/>
        <v>0.44706913450904001</v>
      </c>
      <c r="AQ120">
        <f t="shared" si="46"/>
        <v>0.36902870383329417</v>
      </c>
      <c r="AR120">
        <f t="shared" si="47"/>
        <v>0.69869058765861614</v>
      </c>
      <c r="AS120" t="str">
        <f t="shared" si="48"/>
        <v>UT Arlington</v>
      </c>
      <c r="AT120">
        <f t="shared" si="49"/>
        <v>0.69869058765861614</v>
      </c>
      <c r="AU120">
        <f t="shared" si="50"/>
        <v>119</v>
      </c>
      <c r="AW120" t="str">
        <f t="shared" si="51"/>
        <v>UT Arlington</v>
      </c>
      <c r="AX120" t="str">
        <f t="shared" si="52"/>
        <v/>
      </c>
      <c r="AY120">
        <v>119</v>
      </c>
      <c r="AZ120">
        <f t="shared" si="53"/>
        <v>75</v>
      </c>
    </row>
    <row r="121" spans="1:52">
      <c r="A121">
        <v>1</v>
      </c>
      <c r="B121">
        <v>1</v>
      </c>
      <c r="C121">
        <v>1</v>
      </c>
      <c r="D121" t="s">
        <v>150</v>
      </c>
      <c r="E121">
        <v>68.271699999999996</v>
      </c>
      <c r="F121">
        <v>189</v>
      </c>
      <c r="G121">
        <v>67.445899999999995</v>
      </c>
      <c r="H121">
        <v>167</v>
      </c>
      <c r="I121">
        <v>102.503</v>
      </c>
      <c r="J121">
        <v>244</v>
      </c>
      <c r="K121">
        <v>108.965</v>
      </c>
      <c r="L121">
        <v>127</v>
      </c>
      <c r="M121">
        <v>108.85</v>
      </c>
      <c r="N121">
        <v>269</v>
      </c>
      <c r="O121">
        <v>105.175</v>
      </c>
      <c r="P121">
        <v>152</v>
      </c>
      <c r="Q121">
        <v>3.7898499999999999</v>
      </c>
      <c r="R121">
        <v>128</v>
      </c>
      <c r="S121">
        <f t="shared" si="28"/>
        <v>5.5513485089722481E-2</v>
      </c>
      <c r="T121">
        <f t="shared" si="29"/>
        <v>127</v>
      </c>
      <c r="U121">
        <f t="shared" si="30"/>
        <v>810615.23826183251</v>
      </c>
      <c r="V121">
        <f t="shared" si="31"/>
        <v>126</v>
      </c>
      <c r="W121">
        <f t="shared" si="32"/>
        <v>25.166296903795111</v>
      </c>
      <c r="X121">
        <f t="shared" si="33"/>
        <v>158</v>
      </c>
      <c r="Y121">
        <f t="shared" si="34"/>
        <v>142.5</v>
      </c>
      <c r="Z121">
        <v>0.62239999999999995</v>
      </c>
      <c r="AA121">
        <f t="shared" si="35"/>
        <v>114</v>
      </c>
      <c r="AB121">
        <v>0.61609999999999998</v>
      </c>
      <c r="AC121">
        <f t="shared" si="36"/>
        <v>0.61924999999999997</v>
      </c>
      <c r="AD121">
        <f t="shared" si="37"/>
        <v>119</v>
      </c>
      <c r="AE121">
        <v>0.63600000000000001</v>
      </c>
      <c r="AF121">
        <f t="shared" si="38"/>
        <v>117</v>
      </c>
      <c r="AG121">
        <v>0.61260000000000003</v>
      </c>
      <c r="AH121">
        <f t="shared" si="39"/>
        <v>123</v>
      </c>
      <c r="AI121">
        <f t="shared" si="40"/>
        <v>125.75</v>
      </c>
      <c r="AJ121">
        <f>IF(C121=1,(AI121/Z121),REF)</f>
        <v>202.04048843187661</v>
      </c>
      <c r="AK121">
        <f t="shared" si="41"/>
        <v>118</v>
      </c>
      <c r="AL121">
        <f>IF(B121=1,(AI121/AC121),REF)</f>
        <v>203.06822769479209</v>
      </c>
      <c r="AM121">
        <f t="shared" si="42"/>
        <v>120</v>
      </c>
      <c r="AN121">
        <f t="shared" si="43"/>
        <v>118</v>
      </c>
      <c r="AO121" t="str">
        <f t="shared" si="44"/>
        <v>Georgia Tech</v>
      </c>
      <c r="AP121">
        <f t="shared" si="45"/>
        <v>0.42791992733398498</v>
      </c>
      <c r="AQ121">
        <f t="shared" si="46"/>
        <v>0.38705579927131945</v>
      </c>
      <c r="AR121">
        <f t="shared" si="47"/>
        <v>0.69830615701484489</v>
      </c>
      <c r="AS121" t="str">
        <f t="shared" si="48"/>
        <v>Georgia Tech</v>
      </c>
      <c r="AT121">
        <f t="shared" si="49"/>
        <v>0.69830615701484489</v>
      </c>
      <c r="AU121">
        <f t="shared" si="50"/>
        <v>120</v>
      </c>
      <c r="AW121" t="str">
        <f t="shared" si="51"/>
        <v>Georgia Tech</v>
      </c>
      <c r="AX121" t="str">
        <f t="shared" si="52"/>
        <v/>
      </c>
      <c r="AY121">
        <v>120</v>
      </c>
      <c r="AZ121">
        <f t="shared" si="53"/>
        <v>3</v>
      </c>
    </row>
    <row r="122" spans="1:52">
      <c r="A122">
        <v>1</v>
      </c>
      <c r="B122">
        <v>1</v>
      </c>
      <c r="C122">
        <v>1</v>
      </c>
      <c r="D122" t="s">
        <v>311</v>
      </c>
      <c r="E122">
        <v>68.3202</v>
      </c>
      <c r="F122">
        <v>186</v>
      </c>
      <c r="G122">
        <v>66.685100000000006</v>
      </c>
      <c r="H122">
        <v>229</v>
      </c>
      <c r="I122">
        <v>103.99299999999999</v>
      </c>
      <c r="J122">
        <v>210</v>
      </c>
      <c r="K122">
        <v>105.26</v>
      </c>
      <c r="L122">
        <v>199</v>
      </c>
      <c r="M122">
        <v>97.144999999999996</v>
      </c>
      <c r="N122">
        <v>18</v>
      </c>
      <c r="O122">
        <v>100.71</v>
      </c>
      <c r="P122">
        <v>71</v>
      </c>
      <c r="Q122">
        <v>4.5497199999999998</v>
      </c>
      <c r="R122">
        <v>120</v>
      </c>
      <c r="S122">
        <f t="shared" si="28"/>
        <v>6.6598165696236417E-2</v>
      </c>
      <c r="T122">
        <f t="shared" si="29"/>
        <v>122</v>
      </c>
      <c r="U122">
        <f t="shared" si="30"/>
        <v>756965.10636552004</v>
      </c>
      <c r="V122">
        <f t="shared" si="31"/>
        <v>195</v>
      </c>
      <c r="W122">
        <f t="shared" si="32"/>
        <v>23.462107725927844</v>
      </c>
      <c r="X122">
        <f t="shared" si="33"/>
        <v>80</v>
      </c>
      <c r="Y122">
        <f t="shared" si="34"/>
        <v>101</v>
      </c>
      <c r="Z122">
        <v>0.6089</v>
      </c>
      <c r="AA122">
        <f t="shared" si="35"/>
        <v>120</v>
      </c>
      <c r="AB122">
        <v>0.62319999999999998</v>
      </c>
      <c r="AC122">
        <f t="shared" si="36"/>
        <v>0.61604999999999999</v>
      </c>
      <c r="AD122">
        <f t="shared" si="37"/>
        <v>122</v>
      </c>
      <c r="AE122">
        <v>0.61960000000000004</v>
      </c>
      <c r="AF122">
        <f t="shared" si="38"/>
        <v>126</v>
      </c>
      <c r="AG122">
        <v>0.77249999999999996</v>
      </c>
      <c r="AH122">
        <f t="shared" si="39"/>
        <v>73</v>
      </c>
      <c r="AI122">
        <f t="shared" si="40"/>
        <v>123.16666666666667</v>
      </c>
      <c r="AJ122">
        <f>IF(C122=1,(AI122/Z122),REF)</f>
        <v>202.27733070564406</v>
      </c>
      <c r="AK122">
        <f t="shared" si="41"/>
        <v>119</v>
      </c>
      <c r="AL122">
        <f>IF(B122=1,(AI122/AC122),REF)</f>
        <v>199.92965938911885</v>
      </c>
      <c r="AM122">
        <f t="shared" si="42"/>
        <v>115</v>
      </c>
      <c r="AN122">
        <f t="shared" si="43"/>
        <v>115</v>
      </c>
      <c r="AO122" t="str">
        <f t="shared" si="44"/>
        <v>Seattle</v>
      </c>
      <c r="AP122">
        <f t="shared" si="45"/>
        <v>0.4185892017872862</v>
      </c>
      <c r="AQ122">
        <f t="shared" si="46"/>
        <v>0.38580612627276317</v>
      </c>
      <c r="AR122">
        <f t="shared" si="47"/>
        <v>0.69466563920012514</v>
      </c>
      <c r="AS122" t="str">
        <f t="shared" si="48"/>
        <v>Seattle</v>
      </c>
      <c r="AT122">
        <f t="shared" si="49"/>
        <v>0.69466563920012514</v>
      </c>
      <c r="AU122">
        <f t="shared" si="50"/>
        <v>121</v>
      </c>
      <c r="AW122" t="str">
        <f t="shared" si="51"/>
        <v>Seattle</v>
      </c>
      <c r="AX122" t="str">
        <f t="shared" si="52"/>
        <v/>
      </c>
      <c r="AY122">
        <v>121</v>
      </c>
      <c r="AZ122">
        <f t="shared" si="53"/>
        <v>-5</v>
      </c>
    </row>
    <row r="123" spans="1:52">
      <c r="A123">
        <v>1</v>
      </c>
      <c r="B123">
        <v>1</v>
      </c>
      <c r="C123">
        <v>1</v>
      </c>
      <c r="D123" t="s">
        <v>325</v>
      </c>
      <c r="E123">
        <v>65.285899999999998</v>
      </c>
      <c r="F123">
        <v>333</v>
      </c>
      <c r="G123">
        <v>64.360900000000001</v>
      </c>
      <c r="H123">
        <v>332</v>
      </c>
      <c r="I123">
        <v>108.91800000000001</v>
      </c>
      <c r="J123">
        <v>105</v>
      </c>
      <c r="K123">
        <v>109.315</v>
      </c>
      <c r="L123">
        <v>115</v>
      </c>
      <c r="M123">
        <v>103.45</v>
      </c>
      <c r="N123">
        <v>135</v>
      </c>
      <c r="O123">
        <v>104.801</v>
      </c>
      <c r="P123">
        <v>147</v>
      </c>
      <c r="Q123">
        <v>4.51389</v>
      </c>
      <c r="R123">
        <v>122</v>
      </c>
      <c r="S123">
        <f t="shared" si="28"/>
        <v>6.9142035263356952E-2</v>
      </c>
      <c r="T123">
        <f t="shared" si="29"/>
        <v>119</v>
      </c>
      <c r="U123">
        <f t="shared" si="30"/>
        <v>780151.43864642747</v>
      </c>
      <c r="V123">
        <f t="shared" si="31"/>
        <v>163</v>
      </c>
      <c r="W123">
        <f t="shared" si="32"/>
        <v>26.16768403408782</v>
      </c>
      <c r="X123">
        <f t="shared" si="33"/>
        <v>211</v>
      </c>
      <c r="Y123">
        <f t="shared" si="34"/>
        <v>165</v>
      </c>
      <c r="Z123">
        <v>0.57479999999999998</v>
      </c>
      <c r="AA123">
        <f t="shared" si="35"/>
        <v>136</v>
      </c>
      <c r="AB123">
        <v>0.72040000000000004</v>
      </c>
      <c r="AC123">
        <f t="shared" si="36"/>
        <v>0.64759999999999995</v>
      </c>
      <c r="AD123">
        <f t="shared" si="37"/>
        <v>114</v>
      </c>
      <c r="AE123">
        <v>0.51680000000000004</v>
      </c>
      <c r="AF123">
        <f t="shared" si="38"/>
        <v>169</v>
      </c>
      <c r="AG123">
        <v>0.81079999999999997</v>
      </c>
      <c r="AH123">
        <f t="shared" si="39"/>
        <v>58</v>
      </c>
      <c r="AI123">
        <f t="shared" si="40"/>
        <v>131.33333333333334</v>
      </c>
      <c r="AJ123">
        <f>IF(C123=1,(AI123/Z123),REF)</f>
        <v>228.4852702389237</v>
      </c>
      <c r="AK123">
        <f t="shared" si="41"/>
        <v>129</v>
      </c>
      <c r="AL123">
        <f>IF(B123=1,(AI123/AC123),REF)</f>
        <v>202.80008235536343</v>
      </c>
      <c r="AM123">
        <f t="shared" si="42"/>
        <v>119</v>
      </c>
      <c r="AN123">
        <f t="shared" si="43"/>
        <v>114</v>
      </c>
      <c r="AO123" t="str">
        <f t="shared" si="44"/>
        <v>Southern Illinois</v>
      </c>
      <c r="AP123">
        <f t="shared" si="45"/>
        <v>0.39036215496776783</v>
      </c>
      <c r="AQ123">
        <f t="shared" si="46"/>
        <v>0.40484253456388331</v>
      </c>
      <c r="AR123">
        <f t="shared" si="47"/>
        <v>0.69147992266491554</v>
      </c>
      <c r="AS123" t="str">
        <f t="shared" si="48"/>
        <v>Southern Illinois</v>
      </c>
      <c r="AT123">
        <f t="shared" si="49"/>
        <v>0.69147992266491554</v>
      </c>
      <c r="AU123">
        <f t="shared" si="50"/>
        <v>122</v>
      </c>
      <c r="AW123" t="str">
        <f t="shared" si="51"/>
        <v>Southern Illinois</v>
      </c>
      <c r="AX123" t="str">
        <f t="shared" si="52"/>
        <v/>
      </c>
      <c r="AY123">
        <v>122</v>
      </c>
      <c r="AZ123">
        <f t="shared" si="53"/>
        <v>-47</v>
      </c>
    </row>
    <row r="124" spans="1:52">
      <c r="A124">
        <v>1</v>
      </c>
      <c r="B124">
        <v>1</v>
      </c>
      <c r="C124">
        <v>1</v>
      </c>
      <c r="D124" t="s">
        <v>158</v>
      </c>
      <c r="E124">
        <v>68.789000000000001</v>
      </c>
      <c r="F124">
        <v>154</v>
      </c>
      <c r="G124">
        <v>68.497299999999996</v>
      </c>
      <c r="H124">
        <v>109</v>
      </c>
      <c r="I124">
        <v>117.869</v>
      </c>
      <c r="J124">
        <v>8</v>
      </c>
      <c r="K124">
        <v>115.90900000000001</v>
      </c>
      <c r="L124">
        <v>35</v>
      </c>
      <c r="M124">
        <v>107.026</v>
      </c>
      <c r="N124">
        <v>232</v>
      </c>
      <c r="O124">
        <v>110.51</v>
      </c>
      <c r="P124">
        <v>262</v>
      </c>
      <c r="Q124">
        <v>5.3994299999999997</v>
      </c>
      <c r="R124">
        <v>112</v>
      </c>
      <c r="S124">
        <f t="shared" si="28"/>
        <v>7.8486385904723149E-2</v>
      </c>
      <c r="T124">
        <f t="shared" si="29"/>
        <v>113</v>
      </c>
      <c r="U124">
        <f t="shared" si="30"/>
        <v>924173.08027370914</v>
      </c>
      <c r="V124">
        <f t="shared" si="31"/>
        <v>33</v>
      </c>
      <c r="W124">
        <f t="shared" si="32"/>
        <v>27.034822977874203</v>
      </c>
      <c r="X124">
        <f t="shared" si="33"/>
        <v>257</v>
      </c>
      <c r="Y124">
        <f t="shared" si="34"/>
        <v>185</v>
      </c>
      <c r="Z124">
        <v>0.59350000000000003</v>
      </c>
      <c r="AA124">
        <f t="shared" si="35"/>
        <v>127</v>
      </c>
      <c r="AB124">
        <v>0.64170000000000005</v>
      </c>
      <c r="AC124">
        <f t="shared" si="36"/>
        <v>0.61760000000000004</v>
      </c>
      <c r="AD124">
        <f t="shared" si="37"/>
        <v>121</v>
      </c>
      <c r="AE124">
        <v>0.54859999999999998</v>
      </c>
      <c r="AF124">
        <f t="shared" si="38"/>
        <v>159</v>
      </c>
      <c r="AG124">
        <v>0.62639999999999996</v>
      </c>
      <c r="AH124">
        <f t="shared" si="39"/>
        <v>118</v>
      </c>
      <c r="AI124">
        <f t="shared" si="40"/>
        <v>121.5</v>
      </c>
      <c r="AJ124">
        <f>IF(C124=1,(AI124/Z124),REF)</f>
        <v>204.71777590564446</v>
      </c>
      <c r="AK124">
        <f t="shared" si="41"/>
        <v>120</v>
      </c>
      <c r="AL124">
        <f>IF(B124=1,(AI124/AC124),REF)</f>
        <v>196.72927461139895</v>
      </c>
      <c r="AM124">
        <f t="shared" si="42"/>
        <v>113</v>
      </c>
      <c r="AN124">
        <f t="shared" si="43"/>
        <v>113</v>
      </c>
      <c r="AO124" t="str">
        <f t="shared" si="44"/>
        <v>High Point</v>
      </c>
      <c r="AP124">
        <f t="shared" si="45"/>
        <v>0.40751343943059037</v>
      </c>
      <c r="AQ124">
        <f t="shared" si="46"/>
        <v>0.38755779331393653</v>
      </c>
      <c r="AR124">
        <f t="shared" si="47"/>
        <v>0.69143350073771737</v>
      </c>
      <c r="AS124" t="str">
        <f t="shared" si="48"/>
        <v>High Point</v>
      </c>
      <c r="AT124">
        <f t="shared" si="49"/>
        <v>0.69143350073771737</v>
      </c>
      <c r="AU124">
        <f t="shared" si="50"/>
        <v>123</v>
      </c>
      <c r="AW124" t="str">
        <f t="shared" si="51"/>
        <v>High Point</v>
      </c>
      <c r="AX124" t="str">
        <f t="shared" si="52"/>
        <v/>
      </c>
      <c r="AY124">
        <v>123</v>
      </c>
      <c r="AZ124">
        <f t="shared" si="53"/>
        <v>-36</v>
      </c>
    </row>
    <row r="125" spans="1:52">
      <c r="A125">
        <v>1</v>
      </c>
      <c r="B125">
        <v>1</v>
      </c>
      <c r="C125">
        <v>1</v>
      </c>
      <c r="D125" t="s">
        <v>97</v>
      </c>
      <c r="E125">
        <v>63.181600000000003</v>
      </c>
      <c r="F125">
        <v>356</v>
      </c>
      <c r="G125">
        <v>62.341099999999997</v>
      </c>
      <c r="H125">
        <v>356</v>
      </c>
      <c r="I125">
        <v>106.669</v>
      </c>
      <c r="J125">
        <v>145</v>
      </c>
      <c r="K125">
        <v>108.75700000000001</v>
      </c>
      <c r="L125">
        <v>131</v>
      </c>
      <c r="M125">
        <v>104.16500000000001</v>
      </c>
      <c r="N125">
        <v>157</v>
      </c>
      <c r="O125">
        <v>104.017</v>
      </c>
      <c r="P125">
        <v>130</v>
      </c>
      <c r="Q125">
        <v>4.7402499999999996</v>
      </c>
      <c r="R125">
        <v>119</v>
      </c>
      <c r="S125">
        <f t="shared" si="28"/>
        <v>7.5021841802043771E-2</v>
      </c>
      <c r="T125">
        <f t="shared" si="29"/>
        <v>115</v>
      </c>
      <c r="U125">
        <f t="shared" si="30"/>
        <v>747317.33833189856</v>
      </c>
      <c r="V125">
        <f t="shared" si="31"/>
        <v>205</v>
      </c>
      <c r="W125">
        <f t="shared" si="32"/>
        <v>26.716299202919235</v>
      </c>
      <c r="X125">
        <f t="shared" si="33"/>
        <v>236</v>
      </c>
      <c r="Y125">
        <f t="shared" si="34"/>
        <v>175.5</v>
      </c>
      <c r="Z125">
        <v>0.55679999999999996</v>
      </c>
      <c r="AA125">
        <f t="shared" si="35"/>
        <v>143</v>
      </c>
      <c r="AB125">
        <v>0.79430000000000001</v>
      </c>
      <c r="AC125">
        <f t="shared" si="36"/>
        <v>0.67554999999999998</v>
      </c>
      <c r="AD125">
        <f t="shared" si="37"/>
        <v>105</v>
      </c>
      <c r="AE125">
        <v>0.57779999999999998</v>
      </c>
      <c r="AF125">
        <f t="shared" si="38"/>
        <v>141</v>
      </c>
      <c r="AG125">
        <v>0.63560000000000005</v>
      </c>
      <c r="AH125">
        <f t="shared" si="39"/>
        <v>117</v>
      </c>
      <c r="AI125">
        <f t="shared" si="40"/>
        <v>143.08333333333334</v>
      </c>
      <c r="AJ125">
        <f>IF(C125=1,(AI125/Z125),REF)</f>
        <v>256.97437739463606</v>
      </c>
      <c r="AK125">
        <f t="shared" si="41"/>
        <v>135</v>
      </c>
      <c r="AL125">
        <f>IF(B125=1,(AI125/AC125),REF)</f>
        <v>211.80272864086055</v>
      </c>
      <c r="AM125">
        <f t="shared" si="42"/>
        <v>123</v>
      </c>
      <c r="AN125">
        <f t="shared" si="43"/>
        <v>105</v>
      </c>
      <c r="AO125" t="str">
        <f t="shared" si="44"/>
        <v>Charlotte</v>
      </c>
      <c r="AP125">
        <f t="shared" si="45"/>
        <v>0.37372057853572954</v>
      </c>
      <c r="AQ125">
        <f t="shared" si="46"/>
        <v>0.42002860254750918</v>
      </c>
      <c r="AR125">
        <f t="shared" si="47"/>
        <v>0.6909733823618992</v>
      </c>
      <c r="AS125" t="str">
        <f t="shared" si="48"/>
        <v>Charlotte</v>
      </c>
      <c r="AT125">
        <f t="shared" si="49"/>
        <v>0.6909733823618992</v>
      </c>
      <c r="AU125">
        <f t="shared" si="50"/>
        <v>124</v>
      </c>
      <c r="AW125" t="str">
        <f t="shared" si="51"/>
        <v>Charlotte</v>
      </c>
      <c r="AX125" t="str">
        <f t="shared" si="52"/>
        <v/>
      </c>
      <c r="AY125">
        <v>124</v>
      </c>
      <c r="AZ125">
        <f t="shared" si="53"/>
        <v>-17</v>
      </c>
    </row>
    <row r="126" spans="1:52">
      <c r="A126">
        <v>1</v>
      </c>
      <c r="B126">
        <v>1</v>
      </c>
      <c r="C126">
        <v>1</v>
      </c>
      <c r="D126" t="s">
        <v>266</v>
      </c>
      <c r="E126">
        <v>68.172499999999999</v>
      </c>
      <c r="F126">
        <v>198</v>
      </c>
      <c r="G126">
        <v>66.638199999999998</v>
      </c>
      <c r="H126">
        <v>231</v>
      </c>
      <c r="I126">
        <v>110.679</v>
      </c>
      <c r="J126">
        <v>71</v>
      </c>
      <c r="K126">
        <v>108.614</v>
      </c>
      <c r="L126">
        <v>135</v>
      </c>
      <c r="M126">
        <v>105.581</v>
      </c>
      <c r="N126">
        <v>197</v>
      </c>
      <c r="O126">
        <v>105.80800000000001</v>
      </c>
      <c r="P126">
        <v>166</v>
      </c>
      <c r="Q126">
        <v>2.8060700000000001</v>
      </c>
      <c r="R126">
        <v>137</v>
      </c>
      <c r="S126">
        <f t="shared" si="28"/>
        <v>4.1160291906560523E-2</v>
      </c>
      <c r="T126">
        <f t="shared" si="29"/>
        <v>136</v>
      </c>
      <c r="U126">
        <f t="shared" si="30"/>
        <v>804231.05039981008</v>
      </c>
      <c r="V126">
        <f t="shared" si="31"/>
        <v>136</v>
      </c>
      <c r="W126">
        <f t="shared" si="32"/>
        <v>25.446050689642917</v>
      </c>
      <c r="X126">
        <f t="shared" si="33"/>
        <v>169</v>
      </c>
      <c r="Y126">
        <f t="shared" si="34"/>
        <v>152.5</v>
      </c>
      <c r="Z126">
        <v>0.65039999999999998</v>
      </c>
      <c r="AA126">
        <f t="shared" si="35"/>
        <v>106</v>
      </c>
      <c r="AB126">
        <v>0.4667</v>
      </c>
      <c r="AC126">
        <f t="shared" si="36"/>
        <v>0.55854999999999999</v>
      </c>
      <c r="AD126">
        <f t="shared" si="37"/>
        <v>145</v>
      </c>
      <c r="AE126">
        <v>0.71399999999999997</v>
      </c>
      <c r="AF126">
        <f t="shared" si="38"/>
        <v>89</v>
      </c>
      <c r="AG126">
        <v>0.69779999999999998</v>
      </c>
      <c r="AH126">
        <f t="shared" si="39"/>
        <v>99</v>
      </c>
      <c r="AI126">
        <f t="shared" si="40"/>
        <v>126.25</v>
      </c>
      <c r="AJ126">
        <f>IF(C126=1,(AI126/Z126),REF)</f>
        <v>194.11131611316114</v>
      </c>
      <c r="AK126">
        <f t="shared" si="41"/>
        <v>113</v>
      </c>
      <c r="AL126">
        <f>IF(B126=1,(AI126/AC126),REF)</f>
        <v>226.03168919523767</v>
      </c>
      <c r="AM126">
        <f t="shared" si="42"/>
        <v>129</v>
      </c>
      <c r="AN126">
        <f t="shared" si="43"/>
        <v>113</v>
      </c>
      <c r="AO126" t="str">
        <f t="shared" si="44"/>
        <v>Oakland</v>
      </c>
      <c r="AP126">
        <f t="shared" si="45"/>
        <v>0.44896472015927774</v>
      </c>
      <c r="AQ126">
        <f t="shared" si="46"/>
        <v>0.34447182089838579</v>
      </c>
      <c r="AR126">
        <f t="shared" si="47"/>
        <v>0.69086450591942616</v>
      </c>
      <c r="AS126" s="3" t="str">
        <f t="shared" si="48"/>
        <v>Oakland</v>
      </c>
      <c r="AT126">
        <f t="shared" si="49"/>
        <v>0.69086450591942616</v>
      </c>
      <c r="AU126">
        <f t="shared" si="50"/>
        <v>125</v>
      </c>
      <c r="AV126" s="3"/>
      <c r="AW126" s="3" t="str">
        <f t="shared" si="51"/>
        <v>Oakland</v>
      </c>
      <c r="AX126" t="str">
        <f t="shared" si="52"/>
        <v/>
      </c>
      <c r="AY126">
        <v>125</v>
      </c>
      <c r="AZ126">
        <f t="shared" si="53"/>
        <v>36</v>
      </c>
    </row>
    <row r="127" spans="1:52">
      <c r="A127">
        <v>1</v>
      </c>
      <c r="B127">
        <v>1</v>
      </c>
      <c r="C127">
        <v>1</v>
      </c>
      <c r="D127" t="s">
        <v>362</v>
      </c>
      <c r="E127">
        <v>66.349999999999994</v>
      </c>
      <c r="F127">
        <v>291</v>
      </c>
      <c r="G127">
        <v>65.301699999999997</v>
      </c>
      <c r="H127">
        <v>300</v>
      </c>
      <c r="I127">
        <v>111.18</v>
      </c>
      <c r="J127">
        <v>57</v>
      </c>
      <c r="K127">
        <v>111.869</v>
      </c>
      <c r="L127">
        <v>80</v>
      </c>
      <c r="M127">
        <v>103.666</v>
      </c>
      <c r="N127">
        <v>142</v>
      </c>
      <c r="O127">
        <v>107.333</v>
      </c>
      <c r="P127">
        <v>200</v>
      </c>
      <c r="Q127">
        <v>4.5356899999999998</v>
      </c>
      <c r="R127">
        <v>121</v>
      </c>
      <c r="S127">
        <f t="shared" si="28"/>
        <v>6.8364732479276588E-2</v>
      </c>
      <c r="T127">
        <f t="shared" si="29"/>
        <v>120</v>
      </c>
      <c r="U127">
        <f t="shared" si="30"/>
        <v>830348.56423234998</v>
      </c>
      <c r="V127">
        <f t="shared" si="31"/>
        <v>107</v>
      </c>
      <c r="W127">
        <f t="shared" si="32"/>
        <v>26.750524517270673</v>
      </c>
      <c r="X127">
        <f t="shared" si="33"/>
        <v>241</v>
      </c>
      <c r="Y127">
        <f t="shared" si="34"/>
        <v>180.5</v>
      </c>
      <c r="Z127">
        <v>0.61609999999999998</v>
      </c>
      <c r="AA127">
        <f t="shared" si="35"/>
        <v>116</v>
      </c>
      <c r="AB127">
        <v>0.60150000000000003</v>
      </c>
      <c r="AC127">
        <f t="shared" si="36"/>
        <v>0.60880000000000001</v>
      </c>
      <c r="AD127">
        <f t="shared" si="37"/>
        <v>125</v>
      </c>
      <c r="AE127">
        <v>0.4496</v>
      </c>
      <c r="AF127">
        <f t="shared" si="38"/>
        <v>191</v>
      </c>
      <c r="AG127">
        <v>0.47849999999999998</v>
      </c>
      <c r="AH127">
        <f t="shared" si="39"/>
        <v>171</v>
      </c>
      <c r="AI127">
        <f t="shared" si="40"/>
        <v>149.08333333333334</v>
      </c>
      <c r="AJ127">
        <f>IF(C127=1,(AI127/Z127),REF)</f>
        <v>241.97911594438133</v>
      </c>
      <c r="AK127">
        <f t="shared" si="41"/>
        <v>132</v>
      </c>
      <c r="AL127">
        <f>IF(B127=1,(AI127/AC127),REF)</f>
        <v>244.88063950941745</v>
      </c>
      <c r="AM127">
        <f t="shared" si="42"/>
        <v>138</v>
      </c>
      <c r="AN127">
        <f t="shared" si="43"/>
        <v>125</v>
      </c>
      <c r="AO127" t="str">
        <f t="shared" si="44"/>
        <v>UC San Diego</v>
      </c>
      <c r="AP127">
        <f t="shared" si="45"/>
        <v>0.41601614791394198</v>
      </c>
      <c r="AQ127">
        <f t="shared" si="46"/>
        <v>0.37172190003987893</v>
      </c>
      <c r="AR127">
        <f t="shared" si="47"/>
        <v>0.6888754864953186</v>
      </c>
      <c r="AS127" t="str">
        <f t="shared" si="48"/>
        <v>UC San Diego</v>
      </c>
      <c r="AT127">
        <f t="shared" si="49"/>
        <v>0.6888754864953186</v>
      </c>
      <c r="AU127">
        <f t="shared" si="50"/>
        <v>126</v>
      </c>
      <c r="AW127" t="str">
        <f t="shared" si="51"/>
        <v>UC San Diego</v>
      </c>
      <c r="AX127" t="str">
        <f t="shared" si="52"/>
        <v/>
      </c>
      <c r="AY127">
        <v>126</v>
      </c>
      <c r="AZ127">
        <f t="shared" si="53"/>
        <v>-65</v>
      </c>
    </row>
    <row r="128" spans="1:52">
      <c r="A128">
        <v>1</v>
      </c>
      <c r="B128">
        <v>1</v>
      </c>
      <c r="C128">
        <v>1</v>
      </c>
      <c r="D128" t="s">
        <v>399</v>
      </c>
      <c r="E128">
        <v>75.418300000000002</v>
      </c>
      <c r="F128">
        <v>1</v>
      </c>
      <c r="G128">
        <v>75.117400000000004</v>
      </c>
      <c r="H128">
        <v>1</v>
      </c>
      <c r="I128">
        <v>104.938</v>
      </c>
      <c r="J128">
        <v>188</v>
      </c>
      <c r="K128">
        <v>105.56100000000001</v>
      </c>
      <c r="L128">
        <v>191</v>
      </c>
      <c r="M128">
        <v>98.518799999999999</v>
      </c>
      <c r="N128">
        <v>32</v>
      </c>
      <c r="O128">
        <v>102.502</v>
      </c>
      <c r="P128">
        <v>103</v>
      </c>
      <c r="Q128">
        <v>3.05891</v>
      </c>
      <c r="R128">
        <v>132</v>
      </c>
      <c r="S128">
        <f t="shared" si="28"/>
        <v>4.0560447530639268E-2</v>
      </c>
      <c r="T128">
        <f t="shared" si="29"/>
        <v>137</v>
      </c>
      <c r="U128">
        <f t="shared" si="30"/>
        <v>840395.52314579452</v>
      </c>
      <c r="V128">
        <f t="shared" si="31"/>
        <v>97</v>
      </c>
      <c r="W128">
        <f t="shared" si="32"/>
        <v>21.862257446800104</v>
      </c>
      <c r="X128">
        <f t="shared" si="33"/>
        <v>22</v>
      </c>
      <c r="Y128">
        <f t="shared" si="34"/>
        <v>79.5</v>
      </c>
      <c r="Z128">
        <v>0.60229999999999995</v>
      </c>
      <c r="AA128">
        <f t="shared" si="35"/>
        <v>124</v>
      </c>
      <c r="AB128">
        <v>0.55689999999999995</v>
      </c>
      <c r="AC128">
        <f t="shared" si="36"/>
        <v>0.57959999999999989</v>
      </c>
      <c r="AD128">
        <f t="shared" si="37"/>
        <v>137</v>
      </c>
      <c r="AE128">
        <v>0.65559999999999996</v>
      </c>
      <c r="AF128">
        <f t="shared" si="38"/>
        <v>110</v>
      </c>
      <c r="AG128">
        <v>0.55489999999999995</v>
      </c>
      <c r="AH128">
        <f t="shared" si="39"/>
        <v>144</v>
      </c>
      <c r="AI128">
        <f t="shared" si="40"/>
        <v>117.41666666666667</v>
      </c>
      <c r="AJ128">
        <f>IF(C128=1,(AI128/Z128),REF)</f>
        <v>194.94714704742933</v>
      </c>
      <c r="AK128">
        <f t="shared" si="41"/>
        <v>114</v>
      </c>
      <c r="AL128">
        <f>IF(B128=1,(AI128/AC128),REF)</f>
        <v>202.58224062571892</v>
      </c>
      <c r="AM128">
        <f t="shared" si="42"/>
        <v>118</v>
      </c>
      <c r="AN128">
        <f t="shared" si="43"/>
        <v>114</v>
      </c>
      <c r="AO128" t="str">
        <f t="shared" si="44"/>
        <v>Western Kentucky</v>
      </c>
      <c r="AP128">
        <f t="shared" si="45"/>
        <v>0.41558316179871657</v>
      </c>
      <c r="AQ128">
        <f t="shared" si="46"/>
        <v>0.36238149843977246</v>
      </c>
      <c r="AR128">
        <f t="shared" si="47"/>
        <v>0.68544395298600591</v>
      </c>
      <c r="AS128" t="str">
        <f t="shared" si="48"/>
        <v>Western Kentucky</v>
      </c>
      <c r="AT128">
        <f t="shared" si="49"/>
        <v>0.68544395298600591</v>
      </c>
      <c r="AU128">
        <f t="shared" si="50"/>
        <v>127</v>
      </c>
      <c r="AW128" t="str">
        <f t="shared" si="51"/>
        <v>Western Kentucky</v>
      </c>
      <c r="AX128" t="str">
        <f t="shared" si="52"/>
        <v/>
      </c>
      <c r="AY128">
        <v>127</v>
      </c>
      <c r="AZ128">
        <f t="shared" si="53"/>
        <v>17</v>
      </c>
    </row>
    <row r="129" spans="1:52">
      <c r="A129">
        <v>1</v>
      </c>
      <c r="B129">
        <v>1</v>
      </c>
      <c r="C129">
        <v>1</v>
      </c>
      <c r="D129" t="s">
        <v>406</v>
      </c>
      <c r="E129">
        <v>72.494500000000002</v>
      </c>
      <c r="F129">
        <v>21</v>
      </c>
      <c r="G129">
        <v>71.369600000000005</v>
      </c>
      <c r="H129">
        <v>21</v>
      </c>
      <c r="I129">
        <v>117.42400000000001</v>
      </c>
      <c r="J129">
        <v>13</v>
      </c>
      <c r="K129">
        <v>115.931</v>
      </c>
      <c r="L129">
        <v>33</v>
      </c>
      <c r="M129">
        <v>112.877</v>
      </c>
      <c r="N129">
        <v>337</v>
      </c>
      <c r="O129">
        <v>115.178</v>
      </c>
      <c r="P129">
        <v>348</v>
      </c>
      <c r="Q129">
        <v>0.75217000000000001</v>
      </c>
      <c r="R129">
        <v>161</v>
      </c>
      <c r="S129">
        <f t="shared" si="28"/>
        <v>1.0386994875473314E-2</v>
      </c>
      <c r="T129">
        <f t="shared" si="29"/>
        <v>161</v>
      </c>
      <c r="U129">
        <f t="shared" si="30"/>
        <v>974325.84519031446</v>
      </c>
      <c r="V129">
        <f t="shared" si="31"/>
        <v>19</v>
      </c>
      <c r="W129">
        <f t="shared" si="32"/>
        <v>27.408558415938739</v>
      </c>
      <c r="X129">
        <f t="shared" si="33"/>
        <v>279</v>
      </c>
      <c r="Y129">
        <f t="shared" si="34"/>
        <v>220</v>
      </c>
      <c r="Z129">
        <v>0.64200000000000002</v>
      </c>
      <c r="AA129">
        <f t="shared" si="35"/>
        <v>109</v>
      </c>
      <c r="AB129">
        <v>0.43580000000000002</v>
      </c>
      <c r="AC129">
        <f t="shared" si="36"/>
        <v>0.53890000000000005</v>
      </c>
      <c r="AD129">
        <f t="shared" si="37"/>
        <v>152</v>
      </c>
      <c r="AE129">
        <v>0.7611</v>
      </c>
      <c r="AF129">
        <f t="shared" si="38"/>
        <v>75</v>
      </c>
      <c r="AG129">
        <v>0.60270000000000001</v>
      </c>
      <c r="AH129">
        <f t="shared" si="39"/>
        <v>127</v>
      </c>
      <c r="AI129">
        <f t="shared" si="40"/>
        <v>125.66666666666667</v>
      </c>
      <c r="AJ129">
        <f>IF(C129=1,(AI129/Z129),REF)</f>
        <v>195.74247144340603</v>
      </c>
      <c r="AK129">
        <f t="shared" si="41"/>
        <v>115</v>
      </c>
      <c r="AL129">
        <f>IF(B129=1,(AI129/AC129),REF)</f>
        <v>233.1910682253974</v>
      </c>
      <c r="AM129">
        <f t="shared" si="42"/>
        <v>133</v>
      </c>
      <c r="AN129">
        <f t="shared" si="43"/>
        <v>115</v>
      </c>
      <c r="AO129" t="str">
        <f t="shared" si="44"/>
        <v>Wright St.</v>
      </c>
      <c r="AP129">
        <f t="shared" si="45"/>
        <v>0.44279559261421614</v>
      </c>
      <c r="AQ129">
        <f t="shared" si="46"/>
        <v>0.33106022475143465</v>
      </c>
      <c r="AR129">
        <f t="shared" si="47"/>
        <v>0.683993575251158</v>
      </c>
      <c r="AS129" t="str">
        <f t="shared" si="48"/>
        <v>Wright St.</v>
      </c>
      <c r="AT129">
        <f t="shared" si="49"/>
        <v>0.683993575251158</v>
      </c>
      <c r="AU129">
        <f t="shared" si="50"/>
        <v>128</v>
      </c>
      <c r="AW129" t="str">
        <f t="shared" si="51"/>
        <v>Wright St.</v>
      </c>
      <c r="AX129" t="str">
        <f t="shared" si="52"/>
        <v/>
      </c>
      <c r="AY129">
        <v>128</v>
      </c>
      <c r="AZ129">
        <f t="shared" si="53"/>
        <v>53</v>
      </c>
    </row>
    <row r="130" spans="1:52">
      <c r="A130">
        <v>1</v>
      </c>
      <c r="B130">
        <v>1</v>
      </c>
      <c r="C130">
        <v>1</v>
      </c>
      <c r="D130" t="s">
        <v>51</v>
      </c>
      <c r="E130">
        <v>66.774699999999996</v>
      </c>
      <c r="F130">
        <v>274</v>
      </c>
      <c r="G130">
        <v>65.867699999999999</v>
      </c>
      <c r="H130">
        <v>268</v>
      </c>
      <c r="I130">
        <v>107.84099999999999</v>
      </c>
      <c r="J130">
        <v>122</v>
      </c>
      <c r="K130">
        <v>107.02200000000001</v>
      </c>
      <c r="L130">
        <v>164</v>
      </c>
      <c r="M130">
        <v>99.709599999999995</v>
      </c>
      <c r="N130">
        <v>49</v>
      </c>
      <c r="O130">
        <v>102.093</v>
      </c>
      <c r="P130">
        <v>97</v>
      </c>
      <c r="Q130">
        <v>4.92828</v>
      </c>
      <c r="R130">
        <v>116</v>
      </c>
      <c r="S130">
        <f t="shared" ref="S130:S193" si="54">(K130-O130)/E130</f>
        <v>7.3815382173188379E-2</v>
      </c>
      <c r="T130">
        <f t="shared" ref="T130:T193" si="55">RANK(S130,S:S,0)</f>
        <v>117</v>
      </c>
      <c r="U130">
        <f t="shared" ref="U130:U193" si="56">(K130^2)*E130</f>
        <v>764817.94790655479</v>
      </c>
      <c r="V130">
        <f t="shared" ref="V130:V193" si="57">RANK(U130,U:U,0)</f>
        <v>183</v>
      </c>
      <c r="W130">
        <f t="shared" ref="W130:W193" si="58">O130^1.6/E130</f>
        <v>24.53474788718913</v>
      </c>
      <c r="X130">
        <f t="shared" ref="X130:X193" si="59">((RANK(W130,W:W,1)))</f>
        <v>129</v>
      </c>
      <c r="Y130">
        <f t="shared" ref="Y130:Y193" si="60">AVERAGE(X130,T130)</f>
        <v>123</v>
      </c>
      <c r="Z130">
        <v>0.58520000000000005</v>
      </c>
      <c r="AA130">
        <f t="shared" ref="AA130:AA193" si="61">RANK(Z130,Z:Z,0)</f>
        <v>131</v>
      </c>
      <c r="AB130">
        <v>0.6371</v>
      </c>
      <c r="AC130">
        <f t="shared" ref="AC130:AC193" si="62">(Z130+AB130)/2</f>
        <v>0.61115000000000008</v>
      </c>
      <c r="AD130">
        <f t="shared" ref="AD130:AD193" si="63">RANK(AC130,AC:AC,0)</f>
        <v>124</v>
      </c>
      <c r="AE130">
        <v>0.42059999999999997</v>
      </c>
      <c r="AF130">
        <f t="shared" ref="AF130:AF193" si="64">RANK(AE130,AE:AE,0)</f>
        <v>202</v>
      </c>
      <c r="AG130">
        <v>0.60160000000000002</v>
      </c>
      <c r="AH130">
        <f t="shared" ref="AH130:AH193" si="65">RANK(AG130,AG:AG,0)</f>
        <v>129</v>
      </c>
      <c r="AI130">
        <f t="shared" ref="AI130:AI193" si="66">(T130+V130+(AD130)+AF130+AH130+Y130)/6</f>
        <v>146.33333333333334</v>
      </c>
      <c r="AJ130">
        <f>IF(C130=1,(AI130/Z130),REF)</f>
        <v>250.05696058327638</v>
      </c>
      <c r="AK130">
        <f t="shared" ref="AK130:AK193" si="67">RANK(AJ130,AJ:AJ,1)</f>
        <v>133</v>
      </c>
      <c r="AL130">
        <f>IF(B130=1,(AI130/AC130),REF)</f>
        <v>239.43930840764676</v>
      </c>
      <c r="AM130">
        <f t="shared" ref="AM130:AM193" si="68">RANK(AL130,AL:AL,1)</f>
        <v>134</v>
      </c>
      <c r="AN130">
        <f t="shared" ref="AN130:AN193" si="69">MIN(AK130,AM130,AD130)</f>
        <v>124</v>
      </c>
      <c r="AO130" t="str">
        <f t="shared" ref="AO130:AO193" si="70">D130</f>
        <v>Akron</v>
      </c>
      <c r="AP130">
        <f t="shared" ref="AP130:AP193" si="71">(Z130*(($BG$2)/((AJ130)))^(1/10))</f>
        <v>0.39385575049961058</v>
      </c>
      <c r="AQ130">
        <f t="shared" ref="AQ130:AQ193" si="72">(AC130*(($BF$2)/((AL130)))^(1/8))</f>
        <v>0.37420638703743858</v>
      </c>
      <c r="AR130">
        <f t="shared" ref="AR130:AR193" si="73">((AP130+AQ130)/2)^(1/2.5)</f>
        <v>0.68194059532163975</v>
      </c>
      <c r="AS130" t="str">
        <f t="shared" ref="AS130:AS193" si="74">AO130</f>
        <v>Akron</v>
      </c>
      <c r="AT130">
        <f t="shared" ref="AT130:AT193" si="75">AR130</f>
        <v>0.68194059532163975</v>
      </c>
      <c r="AU130">
        <f t="shared" ref="AU130:AU193" si="76">RANK(AT130,AT:AT,0)</f>
        <v>129</v>
      </c>
      <c r="AW130" t="str">
        <f t="shared" ref="AW130:AW193" si="77">AS130</f>
        <v>Akron</v>
      </c>
      <c r="AX130" t="str">
        <f t="shared" ref="AX130:AX193" si="78">IF(OR(((RANK(AB130,AB:AB,0))&lt;17),(RANK(Z130,Z:Z,0)&lt;17)),"y","")</f>
        <v/>
      </c>
      <c r="AY130">
        <v>129</v>
      </c>
      <c r="AZ130">
        <f t="shared" ref="AZ130:AZ193" si="79">AY130-AF130</f>
        <v>-73</v>
      </c>
    </row>
    <row r="131" spans="1:52">
      <c r="A131">
        <v>1</v>
      </c>
      <c r="B131">
        <v>1</v>
      </c>
      <c r="C131">
        <v>1</v>
      </c>
      <c r="D131" t="s">
        <v>410</v>
      </c>
      <c r="E131">
        <v>70.048000000000002</v>
      </c>
      <c r="F131">
        <v>88</v>
      </c>
      <c r="G131">
        <v>68.803399999999996</v>
      </c>
      <c r="H131">
        <v>95</v>
      </c>
      <c r="I131">
        <v>111.127</v>
      </c>
      <c r="J131">
        <v>58</v>
      </c>
      <c r="K131">
        <v>108.16200000000001</v>
      </c>
      <c r="L131">
        <v>143</v>
      </c>
      <c r="M131">
        <v>102.358</v>
      </c>
      <c r="N131">
        <v>106</v>
      </c>
      <c r="O131">
        <v>105.17400000000001</v>
      </c>
      <c r="P131">
        <v>151</v>
      </c>
      <c r="Q131">
        <v>2.9878900000000002</v>
      </c>
      <c r="R131">
        <v>133</v>
      </c>
      <c r="S131">
        <f t="shared" si="54"/>
        <v>4.2656464138876193E-2</v>
      </c>
      <c r="T131">
        <f t="shared" si="55"/>
        <v>133</v>
      </c>
      <c r="U131">
        <f t="shared" si="56"/>
        <v>819492.82995571208</v>
      </c>
      <c r="V131">
        <f t="shared" si="57"/>
        <v>116</v>
      </c>
      <c r="W131">
        <f t="shared" si="58"/>
        <v>24.527748610863902</v>
      </c>
      <c r="X131">
        <f t="shared" si="59"/>
        <v>128</v>
      </c>
      <c r="Y131">
        <f t="shared" si="60"/>
        <v>130.5</v>
      </c>
      <c r="Z131">
        <v>0.61099999999999999</v>
      </c>
      <c r="AA131">
        <f t="shared" si="61"/>
        <v>118</v>
      </c>
      <c r="AB131">
        <v>0.52569999999999995</v>
      </c>
      <c r="AC131">
        <f t="shared" si="62"/>
        <v>0.56834999999999991</v>
      </c>
      <c r="AD131">
        <f t="shared" si="63"/>
        <v>141</v>
      </c>
      <c r="AE131">
        <v>0.5927</v>
      </c>
      <c r="AF131">
        <f t="shared" si="64"/>
        <v>135</v>
      </c>
      <c r="AG131">
        <v>0.48520000000000002</v>
      </c>
      <c r="AH131">
        <f t="shared" si="65"/>
        <v>168</v>
      </c>
      <c r="AI131">
        <f t="shared" si="66"/>
        <v>137.25</v>
      </c>
      <c r="AJ131">
        <f>IF(C131=1,(AI131/Z131),REF)</f>
        <v>224.63175122749593</v>
      </c>
      <c r="AK131">
        <f t="shared" si="67"/>
        <v>127</v>
      </c>
      <c r="AL131">
        <f>IF(B131=1,(AI131/AC131),REF)</f>
        <v>241.48851939825815</v>
      </c>
      <c r="AM131">
        <f t="shared" si="68"/>
        <v>135</v>
      </c>
      <c r="AN131">
        <f t="shared" si="69"/>
        <v>127</v>
      </c>
      <c r="AO131" t="str">
        <f t="shared" si="70"/>
        <v>Youngstown St.</v>
      </c>
      <c r="AP131">
        <f t="shared" si="71"/>
        <v>0.41565294706492512</v>
      </c>
      <c r="AQ131">
        <f t="shared" si="72"/>
        <v>0.34762949231847662</v>
      </c>
      <c r="AR131">
        <f t="shared" si="73"/>
        <v>0.68023991227080693</v>
      </c>
      <c r="AS131" t="str">
        <f t="shared" si="74"/>
        <v>Youngstown St.</v>
      </c>
      <c r="AT131">
        <f t="shared" si="75"/>
        <v>0.68023991227080693</v>
      </c>
      <c r="AU131">
        <f t="shared" si="76"/>
        <v>130</v>
      </c>
      <c r="AW131" t="str">
        <f t="shared" si="77"/>
        <v>Youngstown St.</v>
      </c>
      <c r="AX131" t="str">
        <f t="shared" si="78"/>
        <v/>
      </c>
      <c r="AY131">
        <v>130</v>
      </c>
      <c r="AZ131">
        <f t="shared" si="79"/>
        <v>-5</v>
      </c>
    </row>
    <row r="132" spans="1:52">
      <c r="A132">
        <v>1</v>
      </c>
      <c r="B132">
        <v>1</v>
      </c>
      <c r="C132">
        <v>1</v>
      </c>
      <c r="D132" t="s">
        <v>232</v>
      </c>
      <c r="E132">
        <v>65.727900000000005</v>
      </c>
      <c r="F132">
        <v>317</v>
      </c>
      <c r="G132">
        <v>64.209100000000007</v>
      </c>
      <c r="H132">
        <v>335</v>
      </c>
      <c r="I132">
        <v>110.583</v>
      </c>
      <c r="J132">
        <v>73</v>
      </c>
      <c r="K132">
        <v>108.996</v>
      </c>
      <c r="L132">
        <v>124</v>
      </c>
      <c r="M132">
        <v>99.5625</v>
      </c>
      <c r="N132">
        <v>44</v>
      </c>
      <c r="O132">
        <v>103.53100000000001</v>
      </c>
      <c r="P132">
        <v>120</v>
      </c>
      <c r="Q132">
        <v>5.4652000000000003</v>
      </c>
      <c r="R132">
        <v>111</v>
      </c>
      <c r="S132">
        <f t="shared" si="54"/>
        <v>8.3145817833826866E-2</v>
      </c>
      <c r="T132">
        <f t="shared" si="55"/>
        <v>108</v>
      </c>
      <c r="U132">
        <f t="shared" si="56"/>
        <v>780855.86622284644</v>
      </c>
      <c r="V132">
        <f t="shared" si="57"/>
        <v>161</v>
      </c>
      <c r="W132">
        <f t="shared" si="58"/>
        <v>25.489592784099951</v>
      </c>
      <c r="X132">
        <f t="shared" si="59"/>
        <v>173</v>
      </c>
      <c r="Y132">
        <f t="shared" si="60"/>
        <v>140.5</v>
      </c>
      <c r="Z132">
        <v>0.58150000000000002</v>
      </c>
      <c r="AA132">
        <f t="shared" si="61"/>
        <v>134</v>
      </c>
      <c r="AB132">
        <v>0.59150000000000003</v>
      </c>
      <c r="AC132">
        <f t="shared" si="62"/>
        <v>0.58650000000000002</v>
      </c>
      <c r="AD132">
        <f t="shared" si="63"/>
        <v>134</v>
      </c>
      <c r="AE132">
        <v>0.6744</v>
      </c>
      <c r="AF132">
        <f t="shared" si="64"/>
        <v>100</v>
      </c>
      <c r="AG132">
        <v>0.54579999999999995</v>
      </c>
      <c r="AH132">
        <f t="shared" si="65"/>
        <v>146</v>
      </c>
      <c r="AI132">
        <f t="shared" si="66"/>
        <v>131.58333333333334</v>
      </c>
      <c r="AJ132">
        <f>IF(C132=1,(AI132/Z132),REF)</f>
        <v>226.28260246488966</v>
      </c>
      <c r="AK132">
        <f t="shared" si="67"/>
        <v>128</v>
      </c>
      <c r="AL132">
        <f>IF(B132=1,(AI132/AC132),REF)</f>
        <v>224.35350951974993</v>
      </c>
      <c r="AM132">
        <f t="shared" si="68"/>
        <v>127</v>
      </c>
      <c r="AN132">
        <f t="shared" si="69"/>
        <v>127</v>
      </c>
      <c r="AO132" t="str">
        <f t="shared" si="70"/>
        <v>Morehead St.</v>
      </c>
      <c r="AP132">
        <f t="shared" si="71"/>
        <v>0.39529504516826619</v>
      </c>
      <c r="AQ132">
        <f t="shared" si="72"/>
        <v>0.36204638792432181</v>
      </c>
      <c r="AR132">
        <f t="shared" si="73"/>
        <v>0.67811708831067175</v>
      </c>
      <c r="AS132" t="str">
        <f t="shared" si="74"/>
        <v>Morehead St.</v>
      </c>
      <c r="AT132">
        <f t="shared" si="75"/>
        <v>0.67811708831067175</v>
      </c>
      <c r="AU132">
        <f t="shared" si="76"/>
        <v>131</v>
      </c>
      <c r="AW132" t="str">
        <f t="shared" si="77"/>
        <v>Morehead St.</v>
      </c>
      <c r="AX132" t="str">
        <f t="shared" si="78"/>
        <v/>
      </c>
      <c r="AY132">
        <v>131</v>
      </c>
      <c r="AZ132">
        <f t="shared" si="79"/>
        <v>31</v>
      </c>
    </row>
    <row r="133" spans="1:52">
      <c r="A133">
        <v>1</v>
      </c>
      <c r="B133">
        <v>1</v>
      </c>
      <c r="C133">
        <v>1</v>
      </c>
      <c r="D133" t="s">
        <v>320</v>
      </c>
      <c r="E133">
        <v>68.135300000000001</v>
      </c>
      <c r="F133">
        <v>200</v>
      </c>
      <c r="G133">
        <v>67.835599999999999</v>
      </c>
      <c r="H133">
        <v>148</v>
      </c>
      <c r="I133">
        <v>110.14100000000001</v>
      </c>
      <c r="J133">
        <v>79</v>
      </c>
      <c r="K133">
        <v>108.67400000000001</v>
      </c>
      <c r="L133">
        <v>134</v>
      </c>
      <c r="M133">
        <v>104.075</v>
      </c>
      <c r="N133">
        <v>153</v>
      </c>
      <c r="O133">
        <v>105.688</v>
      </c>
      <c r="P133">
        <v>163</v>
      </c>
      <c r="Q133">
        <v>2.98631</v>
      </c>
      <c r="R133">
        <v>134</v>
      </c>
      <c r="S133">
        <f t="shared" si="54"/>
        <v>4.3824566707712509E-2</v>
      </c>
      <c r="T133">
        <f t="shared" si="55"/>
        <v>132</v>
      </c>
      <c r="U133">
        <f t="shared" si="56"/>
        <v>804680.50094674283</v>
      </c>
      <c r="V133">
        <f t="shared" si="57"/>
        <v>134</v>
      </c>
      <c r="W133">
        <f t="shared" si="58"/>
        <v>25.413759448068785</v>
      </c>
      <c r="X133">
        <f t="shared" si="59"/>
        <v>168</v>
      </c>
      <c r="Y133">
        <f t="shared" si="60"/>
        <v>150</v>
      </c>
      <c r="Z133">
        <v>0.58399999999999996</v>
      </c>
      <c r="AA133">
        <f t="shared" si="61"/>
        <v>132</v>
      </c>
      <c r="AB133">
        <v>0.5585</v>
      </c>
      <c r="AC133">
        <f t="shared" si="62"/>
        <v>0.57125000000000004</v>
      </c>
      <c r="AD133">
        <f t="shared" si="63"/>
        <v>140</v>
      </c>
      <c r="AE133">
        <v>0.73380000000000001</v>
      </c>
      <c r="AF133">
        <f t="shared" si="64"/>
        <v>81</v>
      </c>
      <c r="AG133">
        <v>0.57609999999999995</v>
      </c>
      <c r="AH133">
        <f t="shared" si="65"/>
        <v>139</v>
      </c>
      <c r="AI133">
        <f t="shared" si="66"/>
        <v>129.33333333333334</v>
      </c>
      <c r="AJ133">
        <f>IF(C133=1,(AI133/Z133),REF)</f>
        <v>221.4611872146119</v>
      </c>
      <c r="AK133">
        <f t="shared" si="67"/>
        <v>125</v>
      </c>
      <c r="AL133">
        <f>IF(B133=1,(AI133/AC133),REF)</f>
        <v>226.40408460977389</v>
      </c>
      <c r="AM133">
        <f t="shared" si="68"/>
        <v>131</v>
      </c>
      <c r="AN133">
        <f t="shared" si="69"/>
        <v>125</v>
      </c>
      <c r="AO133" t="str">
        <f t="shared" si="70"/>
        <v>South Dakota St.</v>
      </c>
      <c r="AP133">
        <f t="shared" si="71"/>
        <v>0.39785044931223285</v>
      </c>
      <c r="AQ133">
        <f t="shared" si="72"/>
        <v>0.35223174294808246</v>
      </c>
      <c r="AR133">
        <f t="shared" si="73"/>
        <v>0.67550962854264651</v>
      </c>
      <c r="AS133" t="str">
        <f t="shared" si="74"/>
        <v>South Dakota St.</v>
      </c>
      <c r="AT133">
        <f t="shared" si="75"/>
        <v>0.67550962854264651</v>
      </c>
      <c r="AU133">
        <f t="shared" si="76"/>
        <v>132</v>
      </c>
      <c r="AW133" t="str">
        <f t="shared" si="77"/>
        <v>South Dakota St.</v>
      </c>
      <c r="AX133" t="str">
        <f t="shared" si="78"/>
        <v/>
      </c>
      <c r="AY133">
        <v>132</v>
      </c>
      <c r="AZ133">
        <f t="shared" si="79"/>
        <v>51</v>
      </c>
    </row>
    <row r="134" spans="1:52">
      <c r="A134">
        <v>1</v>
      </c>
      <c r="B134">
        <v>1</v>
      </c>
      <c r="C134">
        <v>1</v>
      </c>
      <c r="D134" t="s">
        <v>353</v>
      </c>
      <c r="E134">
        <v>70.205200000000005</v>
      </c>
      <c r="F134">
        <v>78</v>
      </c>
      <c r="G134">
        <v>69.231999999999999</v>
      </c>
      <c r="H134">
        <v>76</v>
      </c>
      <c r="I134">
        <v>113.04</v>
      </c>
      <c r="J134">
        <v>34</v>
      </c>
      <c r="K134">
        <v>112.791</v>
      </c>
      <c r="L134">
        <v>72</v>
      </c>
      <c r="M134">
        <v>107.551</v>
      </c>
      <c r="N134">
        <v>245</v>
      </c>
      <c r="O134">
        <v>110.114</v>
      </c>
      <c r="P134">
        <v>255</v>
      </c>
      <c r="Q134">
        <v>2.6770100000000001</v>
      </c>
      <c r="R134">
        <v>139</v>
      </c>
      <c r="S134">
        <f t="shared" si="54"/>
        <v>3.8131078609561574E-2</v>
      </c>
      <c r="T134">
        <f t="shared" si="55"/>
        <v>139</v>
      </c>
      <c r="U134">
        <f t="shared" si="56"/>
        <v>893137.19301654119</v>
      </c>
      <c r="V134">
        <f t="shared" si="57"/>
        <v>54</v>
      </c>
      <c r="W134">
        <f t="shared" si="58"/>
        <v>26.337756711461793</v>
      </c>
      <c r="X134">
        <f t="shared" si="59"/>
        <v>219</v>
      </c>
      <c r="Y134">
        <f t="shared" si="60"/>
        <v>179</v>
      </c>
      <c r="Z134">
        <v>0.60370000000000001</v>
      </c>
      <c r="AA134">
        <f t="shared" si="61"/>
        <v>123</v>
      </c>
      <c r="AB134">
        <v>0.48949999999999999</v>
      </c>
      <c r="AC134">
        <f t="shared" si="62"/>
        <v>0.54659999999999997</v>
      </c>
      <c r="AD134">
        <f t="shared" si="63"/>
        <v>149</v>
      </c>
      <c r="AE134">
        <v>0.51519999999999999</v>
      </c>
      <c r="AF134">
        <f t="shared" si="64"/>
        <v>171</v>
      </c>
      <c r="AG134">
        <v>0.53769999999999996</v>
      </c>
      <c r="AH134">
        <f t="shared" si="65"/>
        <v>148</v>
      </c>
      <c r="AI134">
        <f t="shared" si="66"/>
        <v>140</v>
      </c>
      <c r="AJ134">
        <f>IF(C134=1,(AI134/Z134),REF)</f>
        <v>231.90326321020373</v>
      </c>
      <c r="AK134">
        <f t="shared" si="67"/>
        <v>130</v>
      </c>
      <c r="AL134">
        <f>IF(B134=1,(AI134/AC134),REF)</f>
        <v>256.12879619465792</v>
      </c>
      <c r="AM134">
        <f t="shared" si="68"/>
        <v>141</v>
      </c>
      <c r="AN134">
        <f t="shared" si="69"/>
        <v>130</v>
      </c>
      <c r="AO134" t="str">
        <f t="shared" si="70"/>
        <v>Toledo</v>
      </c>
      <c r="AP134">
        <f t="shared" si="71"/>
        <v>0.40938059983405206</v>
      </c>
      <c r="AQ134">
        <f t="shared" si="72"/>
        <v>0.33187545761114939</v>
      </c>
      <c r="AR134">
        <f t="shared" si="73"/>
        <v>0.67231887480162711</v>
      </c>
      <c r="AS134" t="str">
        <f t="shared" si="74"/>
        <v>Toledo</v>
      </c>
      <c r="AT134">
        <f t="shared" si="75"/>
        <v>0.67231887480162711</v>
      </c>
      <c r="AU134">
        <f t="shared" si="76"/>
        <v>133</v>
      </c>
      <c r="AW134" t="str">
        <f t="shared" si="77"/>
        <v>Toledo</v>
      </c>
      <c r="AX134" t="str">
        <f t="shared" si="78"/>
        <v/>
      </c>
      <c r="AY134">
        <v>133</v>
      </c>
      <c r="AZ134">
        <f t="shared" si="79"/>
        <v>-38</v>
      </c>
    </row>
    <row r="135" spans="1:52">
      <c r="A135">
        <v>1</v>
      </c>
      <c r="B135">
        <v>1</v>
      </c>
      <c r="C135">
        <v>1</v>
      </c>
      <c r="D135" t="s">
        <v>370</v>
      </c>
      <c r="E135">
        <v>66.257099999999994</v>
      </c>
      <c r="F135">
        <v>295</v>
      </c>
      <c r="G135">
        <v>64.684600000000003</v>
      </c>
      <c r="H135">
        <v>321</v>
      </c>
      <c r="I135">
        <v>109.583</v>
      </c>
      <c r="J135">
        <v>92</v>
      </c>
      <c r="K135">
        <v>109.18</v>
      </c>
      <c r="L135">
        <v>118</v>
      </c>
      <c r="M135">
        <v>105.90900000000001</v>
      </c>
      <c r="N135">
        <v>205</v>
      </c>
      <c r="O135">
        <v>107.479</v>
      </c>
      <c r="P135">
        <v>204</v>
      </c>
      <c r="Q135">
        <v>1.7010000000000001</v>
      </c>
      <c r="R135">
        <v>148</v>
      </c>
      <c r="S135">
        <f t="shared" si="54"/>
        <v>2.5672720357516519E-2</v>
      </c>
      <c r="T135">
        <f t="shared" si="55"/>
        <v>148</v>
      </c>
      <c r="U135">
        <f t="shared" si="56"/>
        <v>789802.68043404003</v>
      </c>
      <c r="V135">
        <f t="shared" si="57"/>
        <v>154</v>
      </c>
      <c r="W135">
        <f t="shared" si="58"/>
        <v>26.84635717324015</v>
      </c>
      <c r="X135">
        <f t="shared" si="59"/>
        <v>245</v>
      </c>
      <c r="Y135">
        <f t="shared" si="60"/>
        <v>196.5</v>
      </c>
      <c r="Z135">
        <v>0.58960000000000001</v>
      </c>
      <c r="AA135">
        <f t="shared" si="61"/>
        <v>129</v>
      </c>
      <c r="AB135">
        <v>0.53700000000000003</v>
      </c>
      <c r="AC135">
        <f t="shared" si="62"/>
        <v>0.56330000000000002</v>
      </c>
      <c r="AD135">
        <f t="shared" si="63"/>
        <v>142</v>
      </c>
      <c r="AE135">
        <v>0.5524</v>
      </c>
      <c r="AF135">
        <f t="shared" si="64"/>
        <v>158</v>
      </c>
      <c r="AG135">
        <v>0.5101</v>
      </c>
      <c r="AH135">
        <f t="shared" si="65"/>
        <v>159</v>
      </c>
      <c r="AI135">
        <f t="shared" si="66"/>
        <v>159.58333333333334</v>
      </c>
      <c r="AJ135">
        <f>IF(C135=1,(AI135/Z135),REF)</f>
        <v>270.66372682044323</v>
      </c>
      <c r="AK135">
        <f t="shared" si="67"/>
        <v>140</v>
      </c>
      <c r="AL135">
        <f>IF(B135=1,(AI135/AC135),REF)</f>
        <v>283.30078702881826</v>
      </c>
      <c r="AM135">
        <f t="shared" si="68"/>
        <v>149</v>
      </c>
      <c r="AN135">
        <f t="shared" si="69"/>
        <v>140</v>
      </c>
      <c r="AO135" t="str">
        <f t="shared" si="70"/>
        <v>UNC Greensboro</v>
      </c>
      <c r="AP135">
        <f t="shared" si="71"/>
        <v>0.39368714786874809</v>
      </c>
      <c r="AQ135">
        <f t="shared" si="72"/>
        <v>0.3377315160651298</v>
      </c>
      <c r="AR135">
        <f t="shared" si="73"/>
        <v>0.66873555940149088</v>
      </c>
      <c r="AS135" t="str">
        <f t="shared" si="74"/>
        <v>UNC Greensboro</v>
      </c>
      <c r="AT135">
        <f t="shared" si="75"/>
        <v>0.66873555940149088</v>
      </c>
      <c r="AU135">
        <f t="shared" si="76"/>
        <v>134</v>
      </c>
      <c r="AW135" t="str">
        <f t="shared" si="77"/>
        <v>UNC Greensboro</v>
      </c>
      <c r="AX135" t="str">
        <f t="shared" si="78"/>
        <v/>
      </c>
      <c r="AY135">
        <v>134</v>
      </c>
      <c r="AZ135">
        <f t="shared" si="79"/>
        <v>-24</v>
      </c>
    </row>
    <row r="136" spans="1:52">
      <c r="A136">
        <v>1</v>
      </c>
      <c r="B136">
        <v>1</v>
      </c>
      <c r="C136">
        <v>1</v>
      </c>
      <c r="D136" t="s">
        <v>228</v>
      </c>
      <c r="E136">
        <v>68.466700000000003</v>
      </c>
      <c r="F136">
        <v>175</v>
      </c>
      <c r="G136">
        <v>67.695400000000006</v>
      </c>
      <c r="H136">
        <v>156</v>
      </c>
      <c r="I136">
        <v>102.483</v>
      </c>
      <c r="J136">
        <v>245</v>
      </c>
      <c r="K136">
        <v>104.538</v>
      </c>
      <c r="L136">
        <v>213</v>
      </c>
      <c r="M136">
        <v>102.828</v>
      </c>
      <c r="N136">
        <v>115</v>
      </c>
      <c r="O136">
        <v>102.89100000000001</v>
      </c>
      <c r="P136">
        <v>111</v>
      </c>
      <c r="Q136">
        <v>1.6469</v>
      </c>
      <c r="R136">
        <v>151</v>
      </c>
      <c r="S136">
        <f t="shared" si="54"/>
        <v>2.4055489749031152E-2</v>
      </c>
      <c r="T136">
        <f t="shared" si="55"/>
        <v>150</v>
      </c>
      <c r="U136">
        <f t="shared" si="56"/>
        <v>748217.3420723147</v>
      </c>
      <c r="V136">
        <f t="shared" si="57"/>
        <v>204</v>
      </c>
      <c r="W136">
        <f t="shared" si="58"/>
        <v>24.228382706885888</v>
      </c>
      <c r="X136">
        <f t="shared" si="59"/>
        <v>111</v>
      </c>
      <c r="Y136">
        <f t="shared" si="60"/>
        <v>130.5</v>
      </c>
      <c r="Z136">
        <v>0.57540000000000002</v>
      </c>
      <c r="AA136">
        <f t="shared" si="61"/>
        <v>135</v>
      </c>
      <c r="AB136">
        <v>0.5403</v>
      </c>
      <c r="AC136">
        <f t="shared" si="62"/>
        <v>0.55784999999999996</v>
      </c>
      <c r="AD136">
        <f t="shared" si="63"/>
        <v>146</v>
      </c>
      <c r="AE136">
        <v>0.57609999999999995</v>
      </c>
      <c r="AF136">
        <f t="shared" si="64"/>
        <v>142</v>
      </c>
      <c r="AG136">
        <v>0.72699999999999998</v>
      </c>
      <c r="AH136">
        <f t="shared" si="65"/>
        <v>91</v>
      </c>
      <c r="AI136">
        <f t="shared" si="66"/>
        <v>143.91666666666666</v>
      </c>
      <c r="AJ136">
        <f>IF(C136=1,(AI136/Z136),REF)</f>
        <v>250.11586142973002</v>
      </c>
      <c r="AK136">
        <f t="shared" si="67"/>
        <v>134</v>
      </c>
      <c r="AL136">
        <f>IF(B136=1,(AI136/AC136),REF)</f>
        <v>257.98452391622601</v>
      </c>
      <c r="AM136">
        <f t="shared" si="68"/>
        <v>142</v>
      </c>
      <c r="AN136">
        <f t="shared" si="69"/>
        <v>134</v>
      </c>
      <c r="AO136" t="str">
        <f t="shared" si="70"/>
        <v>Missouri St.</v>
      </c>
      <c r="AP136">
        <f t="shared" si="71"/>
        <v>0.38725095931801745</v>
      </c>
      <c r="AQ136">
        <f t="shared" si="72"/>
        <v>0.3384005354842024</v>
      </c>
      <c r="AR136">
        <f t="shared" si="73"/>
        <v>0.6666213816959542</v>
      </c>
      <c r="AS136" t="str">
        <f t="shared" si="74"/>
        <v>Missouri St.</v>
      </c>
      <c r="AT136">
        <f t="shared" si="75"/>
        <v>0.6666213816959542</v>
      </c>
      <c r="AU136">
        <f t="shared" si="76"/>
        <v>135</v>
      </c>
      <c r="AW136" t="str">
        <f t="shared" si="77"/>
        <v>Missouri St.</v>
      </c>
      <c r="AX136" t="str">
        <f t="shared" si="78"/>
        <v/>
      </c>
      <c r="AY136">
        <v>135</v>
      </c>
      <c r="AZ136">
        <f t="shared" si="79"/>
        <v>-7</v>
      </c>
    </row>
    <row r="137" spans="1:52">
      <c r="A137">
        <v>1</v>
      </c>
      <c r="B137">
        <v>1</v>
      </c>
      <c r="C137">
        <v>1</v>
      </c>
      <c r="D137" t="s">
        <v>265</v>
      </c>
      <c r="E137">
        <v>64.849999999999994</v>
      </c>
      <c r="F137">
        <v>342</v>
      </c>
      <c r="G137">
        <v>64.1828</v>
      </c>
      <c r="H137">
        <v>336</v>
      </c>
      <c r="I137">
        <v>97.615200000000002</v>
      </c>
      <c r="J137">
        <v>312</v>
      </c>
      <c r="K137">
        <v>102.84399999999999</v>
      </c>
      <c r="L137">
        <v>244</v>
      </c>
      <c r="M137">
        <v>102.392</v>
      </c>
      <c r="N137">
        <v>107</v>
      </c>
      <c r="O137">
        <v>98.608900000000006</v>
      </c>
      <c r="P137">
        <v>35</v>
      </c>
      <c r="Q137">
        <v>4.2348100000000004</v>
      </c>
      <c r="R137">
        <v>126</v>
      </c>
      <c r="S137">
        <f t="shared" si="54"/>
        <v>6.5306090979182552E-2</v>
      </c>
      <c r="T137">
        <f t="shared" si="55"/>
        <v>124</v>
      </c>
      <c r="U137">
        <f t="shared" si="56"/>
        <v>685911.20858959982</v>
      </c>
      <c r="V137">
        <f t="shared" si="57"/>
        <v>283</v>
      </c>
      <c r="W137">
        <f t="shared" si="58"/>
        <v>23.897683348167931</v>
      </c>
      <c r="X137">
        <f t="shared" si="59"/>
        <v>102</v>
      </c>
      <c r="Y137">
        <f t="shared" si="60"/>
        <v>113</v>
      </c>
      <c r="Z137">
        <v>0.56220000000000003</v>
      </c>
      <c r="AA137">
        <f t="shared" si="61"/>
        <v>141</v>
      </c>
      <c r="AB137">
        <v>0.61770000000000003</v>
      </c>
      <c r="AC137">
        <f t="shared" si="62"/>
        <v>0.58994999999999997</v>
      </c>
      <c r="AD137">
        <f t="shared" si="63"/>
        <v>131</v>
      </c>
      <c r="AE137">
        <v>0.56979999999999997</v>
      </c>
      <c r="AF137">
        <f t="shared" si="64"/>
        <v>150</v>
      </c>
      <c r="AG137">
        <v>0.378</v>
      </c>
      <c r="AH137">
        <f t="shared" si="65"/>
        <v>222</v>
      </c>
      <c r="AI137">
        <f t="shared" si="66"/>
        <v>170.5</v>
      </c>
      <c r="AJ137">
        <f>IF(C137=1,(AI137/Z137),REF)</f>
        <v>303.2728566346496</v>
      </c>
      <c r="AK137">
        <f t="shared" si="67"/>
        <v>150</v>
      </c>
      <c r="AL137">
        <f>IF(B137=1,(AI137/AC137),REF)</f>
        <v>289.0075430121197</v>
      </c>
      <c r="AM137">
        <f t="shared" si="68"/>
        <v>150</v>
      </c>
      <c r="AN137">
        <f t="shared" si="69"/>
        <v>131</v>
      </c>
      <c r="AO137" t="str">
        <f t="shared" si="70"/>
        <v>Notre Dame</v>
      </c>
      <c r="AP137">
        <f t="shared" si="71"/>
        <v>0.3711455478011137</v>
      </c>
      <c r="AQ137">
        <f t="shared" si="72"/>
        <v>0.35282907748284037</v>
      </c>
      <c r="AR137">
        <f t="shared" si="73"/>
        <v>0.66600477001123826</v>
      </c>
      <c r="AS137" t="str">
        <f t="shared" si="74"/>
        <v>Notre Dame</v>
      </c>
      <c r="AT137">
        <f t="shared" si="75"/>
        <v>0.66600477001123826</v>
      </c>
      <c r="AU137">
        <f t="shared" si="76"/>
        <v>136</v>
      </c>
      <c r="AW137" t="str">
        <f t="shared" si="77"/>
        <v>Notre Dame</v>
      </c>
      <c r="AX137" t="str">
        <f t="shared" si="78"/>
        <v/>
      </c>
      <c r="AY137">
        <v>136</v>
      </c>
      <c r="AZ137">
        <f t="shared" si="79"/>
        <v>-14</v>
      </c>
    </row>
    <row r="138" spans="1:52">
      <c r="A138">
        <v>1</v>
      </c>
      <c r="B138">
        <v>1</v>
      </c>
      <c r="C138">
        <v>1</v>
      </c>
      <c r="D138" t="s">
        <v>235</v>
      </c>
      <c r="E138">
        <v>65.2346</v>
      </c>
      <c r="F138">
        <v>337</v>
      </c>
      <c r="G138">
        <v>64.300799999999995</v>
      </c>
      <c r="H138">
        <v>333</v>
      </c>
      <c r="I138">
        <v>105.345</v>
      </c>
      <c r="J138">
        <v>174</v>
      </c>
      <c r="K138">
        <v>107.498</v>
      </c>
      <c r="L138">
        <v>150</v>
      </c>
      <c r="M138">
        <v>107.09699999999999</v>
      </c>
      <c r="N138">
        <v>234</v>
      </c>
      <c r="O138">
        <v>106.855</v>
      </c>
      <c r="P138">
        <v>189</v>
      </c>
      <c r="Q138">
        <v>0.64300100000000004</v>
      </c>
      <c r="R138">
        <v>162</v>
      </c>
      <c r="S138">
        <f t="shared" si="54"/>
        <v>9.8567324701922098E-3</v>
      </c>
      <c r="T138">
        <f t="shared" si="55"/>
        <v>162</v>
      </c>
      <c r="U138">
        <f t="shared" si="56"/>
        <v>753839.29563293851</v>
      </c>
      <c r="V138">
        <f t="shared" si="57"/>
        <v>200</v>
      </c>
      <c r="W138">
        <f t="shared" si="58"/>
        <v>27.014302213460709</v>
      </c>
      <c r="X138">
        <f t="shared" si="59"/>
        <v>254</v>
      </c>
      <c r="Y138">
        <f t="shared" si="60"/>
        <v>208</v>
      </c>
      <c r="Z138">
        <v>0.6119</v>
      </c>
      <c r="AA138">
        <f t="shared" si="61"/>
        <v>117</v>
      </c>
      <c r="AB138">
        <v>0.46949999999999997</v>
      </c>
      <c r="AC138">
        <f t="shared" si="62"/>
        <v>0.54069999999999996</v>
      </c>
      <c r="AD138">
        <f t="shared" si="63"/>
        <v>151</v>
      </c>
      <c r="AE138">
        <v>0.52300000000000002</v>
      </c>
      <c r="AF138">
        <f t="shared" si="64"/>
        <v>166</v>
      </c>
      <c r="AG138">
        <v>0.35659999999999997</v>
      </c>
      <c r="AH138">
        <f t="shared" si="65"/>
        <v>235</v>
      </c>
      <c r="AI138">
        <f t="shared" si="66"/>
        <v>187</v>
      </c>
      <c r="AJ138">
        <f>IF(C138=1,(AI138/Z138),REF)</f>
        <v>305.60549109331589</v>
      </c>
      <c r="AK138">
        <f t="shared" si="67"/>
        <v>152</v>
      </c>
      <c r="AL138">
        <f>IF(B138=1,(AI138/AC138),REF)</f>
        <v>345.84797484742006</v>
      </c>
      <c r="AM138">
        <f t="shared" si="68"/>
        <v>163</v>
      </c>
      <c r="AN138">
        <f t="shared" si="69"/>
        <v>151</v>
      </c>
      <c r="AO138" t="str">
        <f t="shared" si="70"/>
        <v>Murray St.</v>
      </c>
      <c r="AP138">
        <f t="shared" si="71"/>
        <v>0.4036464209106852</v>
      </c>
      <c r="AQ138">
        <f t="shared" si="72"/>
        <v>0.31619756845062102</v>
      </c>
      <c r="AR138">
        <f t="shared" si="73"/>
        <v>0.66448220482692111</v>
      </c>
      <c r="AS138" t="str">
        <f t="shared" si="74"/>
        <v>Murray St.</v>
      </c>
      <c r="AT138">
        <f t="shared" si="75"/>
        <v>0.66448220482692111</v>
      </c>
      <c r="AU138">
        <f t="shared" si="76"/>
        <v>137</v>
      </c>
      <c r="AW138" t="str">
        <f t="shared" si="77"/>
        <v>Murray St.</v>
      </c>
      <c r="AX138" t="str">
        <f t="shared" si="78"/>
        <v/>
      </c>
      <c r="AY138">
        <v>137</v>
      </c>
      <c r="AZ138">
        <f t="shared" si="79"/>
        <v>-29</v>
      </c>
    </row>
    <row r="139" spans="1:52">
      <c r="A139">
        <v>1</v>
      </c>
      <c r="B139">
        <v>1</v>
      </c>
      <c r="C139">
        <v>1</v>
      </c>
      <c r="D139" t="s">
        <v>121</v>
      </c>
      <c r="E139">
        <v>65.334400000000002</v>
      </c>
      <c r="F139">
        <v>331</v>
      </c>
      <c r="G139">
        <v>64.408100000000005</v>
      </c>
      <c r="H139">
        <v>330</v>
      </c>
      <c r="I139">
        <v>108.875</v>
      </c>
      <c r="J139">
        <v>108</v>
      </c>
      <c r="K139">
        <v>108.333</v>
      </c>
      <c r="L139">
        <v>140</v>
      </c>
      <c r="M139">
        <v>101.383</v>
      </c>
      <c r="N139">
        <v>82</v>
      </c>
      <c r="O139">
        <v>104.038</v>
      </c>
      <c r="P139">
        <v>132</v>
      </c>
      <c r="Q139">
        <v>4.2951699999999997</v>
      </c>
      <c r="R139">
        <v>124</v>
      </c>
      <c r="S139">
        <f t="shared" si="54"/>
        <v>6.5738722633099891E-2</v>
      </c>
      <c r="T139">
        <f t="shared" si="55"/>
        <v>123</v>
      </c>
      <c r="U139">
        <f t="shared" si="56"/>
        <v>766767.05918948154</v>
      </c>
      <c r="V139">
        <f t="shared" si="57"/>
        <v>182</v>
      </c>
      <c r="W139">
        <f t="shared" si="58"/>
        <v>25.844330406705176</v>
      </c>
      <c r="X139">
        <f t="shared" si="59"/>
        <v>191</v>
      </c>
      <c r="Y139">
        <f t="shared" si="60"/>
        <v>157</v>
      </c>
      <c r="Z139">
        <v>0.50670000000000004</v>
      </c>
      <c r="AA139">
        <f t="shared" si="61"/>
        <v>164</v>
      </c>
      <c r="AB139">
        <v>0.73780000000000001</v>
      </c>
      <c r="AC139">
        <f t="shared" si="62"/>
        <v>0.62224999999999997</v>
      </c>
      <c r="AD139">
        <f t="shared" si="63"/>
        <v>118</v>
      </c>
      <c r="AE139">
        <v>0.44779999999999998</v>
      </c>
      <c r="AF139">
        <f t="shared" si="64"/>
        <v>193</v>
      </c>
      <c r="AG139">
        <v>0.56440000000000001</v>
      </c>
      <c r="AH139">
        <f t="shared" si="65"/>
        <v>140</v>
      </c>
      <c r="AI139">
        <f t="shared" si="66"/>
        <v>152.16666666666666</v>
      </c>
      <c r="AJ139">
        <f>IF(C139=1,(AI139/Z139),REF)</f>
        <v>300.30919018485622</v>
      </c>
      <c r="AK139">
        <f t="shared" si="67"/>
        <v>149</v>
      </c>
      <c r="AL139">
        <f>IF(B139=1,(AI139/AC139),REF)</f>
        <v>244.54265434578812</v>
      </c>
      <c r="AM139">
        <f t="shared" si="68"/>
        <v>137</v>
      </c>
      <c r="AN139">
        <f t="shared" si="69"/>
        <v>118</v>
      </c>
      <c r="AO139" t="str">
        <f t="shared" si="70"/>
        <v>Drexel</v>
      </c>
      <c r="AP139">
        <f t="shared" si="71"/>
        <v>0.33483497072748247</v>
      </c>
      <c r="AQ139">
        <f t="shared" si="72"/>
        <v>0.37999981789228543</v>
      </c>
      <c r="AR139">
        <f t="shared" si="73"/>
        <v>0.66262874802176419</v>
      </c>
      <c r="AS139" t="str">
        <f t="shared" si="74"/>
        <v>Drexel</v>
      </c>
      <c r="AT139">
        <f t="shared" si="75"/>
        <v>0.66262874802176419</v>
      </c>
      <c r="AU139">
        <f t="shared" si="76"/>
        <v>138</v>
      </c>
      <c r="AW139" t="str">
        <f t="shared" si="77"/>
        <v>Drexel</v>
      </c>
      <c r="AX139" t="str">
        <f t="shared" si="78"/>
        <v/>
      </c>
      <c r="AY139">
        <v>138</v>
      </c>
      <c r="AZ139">
        <f t="shared" si="79"/>
        <v>-55</v>
      </c>
    </row>
    <row r="140" spans="1:52">
      <c r="A140">
        <v>1</v>
      </c>
      <c r="B140">
        <v>1</v>
      </c>
      <c r="C140">
        <v>1</v>
      </c>
      <c r="D140" t="s">
        <v>115</v>
      </c>
      <c r="E140">
        <v>67.435500000000005</v>
      </c>
      <c r="F140">
        <v>250</v>
      </c>
      <c r="G140">
        <v>67.329400000000007</v>
      </c>
      <c r="H140">
        <v>178</v>
      </c>
      <c r="I140">
        <v>106.88200000000001</v>
      </c>
      <c r="J140">
        <v>142</v>
      </c>
      <c r="K140">
        <v>105.01</v>
      </c>
      <c r="L140">
        <v>203</v>
      </c>
      <c r="M140">
        <v>102.941</v>
      </c>
      <c r="N140">
        <v>119</v>
      </c>
      <c r="O140">
        <v>105.59099999999999</v>
      </c>
      <c r="P140">
        <v>160</v>
      </c>
      <c r="Q140">
        <v>-0.58081499999999997</v>
      </c>
      <c r="R140">
        <v>170</v>
      </c>
      <c r="S140">
        <f t="shared" si="54"/>
        <v>-8.6156401301983199E-3</v>
      </c>
      <c r="T140">
        <f t="shared" si="55"/>
        <v>170</v>
      </c>
      <c r="U140">
        <f t="shared" si="56"/>
        <v>743618.00879355019</v>
      </c>
      <c r="V140">
        <f t="shared" si="57"/>
        <v>206</v>
      </c>
      <c r="W140">
        <f t="shared" si="58"/>
        <v>25.639789933537127</v>
      </c>
      <c r="X140">
        <f t="shared" si="59"/>
        <v>181</v>
      </c>
      <c r="Y140">
        <f t="shared" si="60"/>
        <v>175.5</v>
      </c>
      <c r="Z140">
        <v>0.60580000000000001</v>
      </c>
      <c r="AA140">
        <f t="shared" si="61"/>
        <v>122</v>
      </c>
      <c r="AB140">
        <v>0.42580000000000001</v>
      </c>
      <c r="AC140">
        <f t="shared" si="62"/>
        <v>0.51580000000000004</v>
      </c>
      <c r="AD140">
        <f t="shared" si="63"/>
        <v>158</v>
      </c>
      <c r="AE140">
        <v>0.60519999999999996</v>
      </c>
      <c r="AF140">
        <f t="shared" si="64"/>
        <v>132</v>
      </c>
      <c r="AG140">
        <v>0.64300000000000002</v>
      </c>
      <c r="AH140">
        <f t="shared" si="65"/>
        <v>114</v>
      </c>
      <c r="AI140">
        <f t="shared" si="66"/>
        <v>159.25</v>
      </c>
      <c r="AJ140">
        <f>IF(C140=1,(AI140/Z140),REF)</f>
        <v>262.87553648068672</v>
      </c>
      <c r="AK140">
        <f t="shared" si="67"/>
        <v>137</v>
      </c>
      <c r="AL140">
        <f>IF(B140=1,(AI140/AC140),REF)</f>
        <v>308.74369910818143</v>
      </c>
      <c r="AM140">
        <f t="shared" si="68"/>
        <v>154</v>
      </c>
      <c r="AN140">
        <f t="shared" si="69"/>
        <v>137</v>
      </c>
      <c r="AO140" t="str">
        <f t="shared" si="70"/>
        <v>Delaware</v>
      </c>
      <c r="AP140">
        <f t="shared" si="71"/>
        <v>0.40568693340577316</v>
      </c>
      <c r="AQ140">
        <f t="shared" si="72"/>
        <v>0.30594572267137399</v>
      </c>
      <c r="AR140">
        <f t="shared" si="73"/>
        <v>0.66143983926397587</v>
      </c>
      <c r="AS140" t="str">
        <f t="shared" si="74"/>
        <v>Delaware</v>
      </c>
      <c r="AT140">
        <f t="shared" si="75"/>
        <v>0.66143983926397587</v>
      </c>
      <c r="AU140">
        <f t="shared" si="76"/>
        <v>139</v>
      </c>
      <c r="AW140" t="str">
        <f t="shared" si="77"/>
        <v>Delaware</v>
      </c>
      <c r="AX140" t="str">
        <f t="shared" si="78"/>
        <v/>
      </c>
      <c r="AY140">
        <v>139</v>
      </c>
      <c r="AZ140">
        <f t="shared" si="79"/>
        <v>7</v>
      </c>
    </row>
    <row r="141" spans="1:52">
      <c r="A141">
        <v>1</v>
      </c>
      <c r="B141">
        <v>1</v>
      </c>
      <c r="C141">
        <v>1</v>
      </c>
      <c r="D141" t="s">
        <v>63</v>
      </c>
      <c r="E141">
        <v>70.016000000000005</v>
      </c>
      <c r="F141">
        <v>91</v>
      </c>
      <c r="G141">
        <v>67.798299999999998</v>
      </c>
      <c r="H141">
        <v>151</v>
      </c>
      <c r="I141">
        <v>112.501</v>
      </c>
      <c r="J141">
        <v>44</v>
      </c>
      <c r="K141">
        <v>113.61</v>
      </c>
      <c r="L141">
        <v>60</v>
      </c>
      <c r="M141">
        <v>109.815</v>
      </c>
      <c r="N141">
        <v>292</v>
      </c>
      <c r="O141">
        <v>110.313</v>
      </c>
      <c r="P141">
        <v>259</v>
      </c>
      <c r="Q141">
        <v>3.2965300000000002</v>
      </c>
      <c r="R141">
        <v>131</v>
      </c>
      <c r="S141">
        <f t="shared" si="54"/>
        <v>4.7089236745886609E-2</v>
      </c>
      <c r="T141">
        <f t="shared" si="55"/>
        <v>131</v>
      </c>
      <c r="U141">
        <f t="shared" si="56"/>
        <v>903712.76271360007</v>
      </c>
      <c r="V141">
        <f t="shared" si="57"/>
        <v>45</v>
      </c>
      <c r="W141">
        <f t="shared" si="58"/>
        <v>26.485331730845946</v>
      </c>
      <c r="X141">
        <f t="shared" si="59"/>
        <v>226</v>
      </c>
      <c r="Y141">
        <f t="shared" si="60"/>
        <v>178.5</v>
      </c>
      <c r="Z141">
        <v>0.51970000000000005</v>
      </c>
      <c r="AA141">
        <f t="shared" si="61"/>
        <v>155</v>
      </c>
      <c r="AB141">
        <v>0.63490000000000002</v>
      </c>
      <c r="AC141">
        <f t="shared" si="62"/>
        <v>0.57730000000000004</v>
      </c>
      <c r="AD141">
        <f t="shared" si="63"/>
        <v>138</v>
      </c>
      <c r="AE141">
        <v>0.67190000000000005</v>
      </c>
      <c r="AF141">
        <f t="shared" si="64"/>
        <v>101</v>
      </c>
      <c r="AG141">
        <v>0.54269999999999996</v>
      </c>
      <c r="AH141">
        <f t="shared" si="65"/>
        <v>147</v>
      </c>
      <c r="AI141">
        <f t="shared" si="66"/>
        <v>123.41666666666667</v>
      </c>
      <c r="AJ141">
        <f>IF(C141=1,(AI141/Z141),REF)</f>
        <v>237.47674940670899</v>
      </c>
      <c r="AK141">
        <f t="shared" si="67"/>
        <v>131</v>
      </c>
      <c r="AL141">
        <f>IF(B141=1,(AI141/AC141),REF)</f>
        <v>213.78255095559788</v>
      </c>
      <c r="AM141">
        <f t="shared" si="68"/>
        <v>124</v>
      </c>
      <c r="AN141">
        <f t="shared" si="69"/>
        <v>124</v>
      </c>
      <c r="AO141" t="str">
        <f t="shared" si="70"/>
        <v>Arkansas St.</v>
      </c>
      <c r="AP141">
        <f t="shared" si="71"/>
        <v>0.35158260154493531</v>
      </c>
      <c r="AQ141">
        <f t="shared" si="72"/>
        <v>0.35852367261982099</v>
      </c>
      <c r="AR141">
        <f t="shared" si="73"/>
        <v>0.66087198437624539</v>
      </c>
      <c r="AS141" t="str">
        <f t="shared" si="74"/>
        <v>Arkansas St.</v>
      </c>
      <c r="AT141">
        <f t="shared" si="75"/>
        <v>0.66087198437624539</v>
      </c>
      <c r="AU141">
        <f t="shared" si="76"/>
        <v>140</v>
      </c>
      <c r="AW141" t="str">
        <f t="shared" si="77"/>
        <v>Arkansas St.</v>
      </c>
      <c r="AX141" t="str">
        <f t="shared" si="78"/>
        <v/>
      </c>
      <c r="AY141">
        <v>140</v>
      </c>
      <c r="AZ141">
        <f t="shared" si="79"/>
        <v>39</v>
      </c>
    </row>
    <row r="142" spans="1:52">
      <c r="A142">
        <v>1</v>
      </c>
      <c r="B142">
        <v>1</v>
      </c>
      <c r="C142">
        <v>1</v>
      </c>
      <c r="D142" t="s">
        <v>355</v>
      </c>
      <c r="E142">
        <v>70.547700000000006</v>
      </c>
      <c r="F142">
        <v>67</v>
      </c>
      <c r="G142">
        <v>69.592699999999994</v>
      </c>
      <c r="H142">
        <v>65</v>
      </c>
      <c r="I142">
        <v>107.488</v>
      </c>
      <c r="J142">
        <v>128</v>
      </c>
      <c r="K142">
        <v>107.208</v>
      </c>
      <c r="L142">
        <v>158</v>
      </c>
      <c r="M142">
        <v>101.218</v>
      </c>
      <c r="N142">
        <v>79</v>
      </c>
      <c r="O142">
        <v>103.49</v>
      </c>
      <c r="P142">
        <v>119</v>
      </c>
      <c r="Q142">
        <v>3.7175199999999999</v>
      </c>
      <c r="R142">
        <v>130</v>
      </c>
      <c r="S142">
        <f t="shared" si="54"/>
        <v>5.2701930750400132E-2</v>
      </c>
      <c r="T142">
        <f t="shared" si="55"/>
        <v>130</v>
      </c>
      <c r="U142">
        <f t="shared" si="56"/>
        <v>810843.88869809289</v>
      </c>
      <c r="V142">
        <f t="shared" si="57"/>
        <v>125</v>
      </c>
      <c r="W142">
        <f t="shared" si="58"/>
        <v>23.733104947690158</v>
      </c>
      <c r="X142">
        <f t="shared" si="59"/>
        <v>92</v>
      </c>
      <c r="Y142">
        <f t="shared" si="60"/>
        <v>111</v>
      </c>
      <c r="Z142">
        <v>0.48359999999999997</v>
      </c>
      <c r="AA142">
        <f t="shared" si="61"/>
        <v>171</v>
      </c>
      <c r="AB142">
        <v>0.73250000000000004</v>
      </c>
      <c r="AC142">
        <f t="shared" si="62"/>
        <v>0.60804999999999998</v>
      </c>
      <c r="AD142">
        <f t="shared" si="63"/>
        <v>126</v>
      </c>
      <c r="AE142">
        <v>0.65580000000000005</v>
      </c>
      <c r="AF142">
        <f t="shared" si="64"/>
        <v>109</v>
      </c>
      <c r="AG142">
        <v>0.5071</v>
      </c>
      <c r="AH142">
        <f t="shared" si="65"/>
        <v>160</v>
      </c>
      <c r="AI142">
        <f t="shared" si="66"/>
        <v>126.83333333333333</v>
      </c>
      <c r="AJ142">
        <f>IF(C142=1,(AI142/Z142),REF)</f>
        <v>262.2690929142542</v>
      </c>
      <c r="AK142">
        <f t="shared" si="67"/>
        <v>136</v>
      </c>
      <c r="AL142">
        <f>IF(B142=1,(AI142/AC142),REF)</f>
        <v>208.59030233259327</v>
      </c>
      <c r="AM142">
        <f t="shared" si="68"/>
        <v>121</v>
      </c>
      <c r="AN142">
        <f t="shared" si="69"/>
        <v>121</v>
      </c>
      <c r="AO142" t="str">
        <f t="shared" si="70"/>
        <v>Troy</v>
      </c>
      <c r="AP142">
        <f t="shared" si="71"/>
        <v>0.32392789505850866</v>
      </c>
      <c r="AQ142">
        <f t="shared" si="72"/>
        <v>0.37878287804776667</v>
      </c>
      <c r="AR142">
        <f t="shared" si="73"/>
        <v>0.658110237050613</v>
      </c>
      <c r="AS142" t="str">
        <f t="shared" si="74"/>
        <v>Troy</v>
      </c>
      <c r="AT142">
        <f t="shared" si="75"/>
        <v>0.658110237050613</v>
      </c>
      <c r="AU142">
        <f t="shared" si="76"/>
        <v>141</v>
      </c>
      <c r="AW142" t="str">
        <f t="shared" si="77"/>
        <v>Troy</v>
      </c>
      <c r="AX142" t="str">
        <f t="shared" si="78"/>
        <v/>
      </c>
      <c r="AY142">
        <v>141</v>
      </c>
      <c r="AZ142">
        <f t="shared" si="79"/>
        <v>32</v>
      </c>
    </row>
    <row r="143" spans="1:52">
      <c r="A143">
        <v>1</v>
      </c>
      <c r="B143">
        <v>1</v>
      </c>
      <c r="C143">
        <v>1</v>
      </c>
      <c r="D143" t="s">
        <v>396</v>
      </c>
      <c r="E143">
        <v>68.714699999999993</v>
      </c>
      <c r="F143">
        <v>157</v>
      </c>
      <c r="G143">
        <v>68.410499999999999</v>
      </c>
      <c r="H143">
        <v>114</v>
      </c>
      <c r="I143">
        <v>100.619</v>
      </c>
      <c r="J143">
        <v>273</v>
      </c>
      <c r="K143">
        <v>108.434</v>
      </c>
      <c r="L143">
        <v>139</v>
      </c>
      <c r="M143">
        <v>110.872</v>
      </c>
      <c r="N143">
        <v>313</v>
      </c>
      <c r="O143">
        <v>106.139</v>
      </c>
      <c r="P143">
        <v>177</v>
      </c>
      <c r="Q143">
        <v>2.2943600000000002</v>
      </c>
      <c r="R143">
        <v>143</v>
      </c>
      <c r="S143">
        <f t="shared" si="54"/>
        <v>3.3398967033254921E-2</v>
      </c>
      <c r="T143">
        <f t="shared" si="55"/>
        <v>143</v>
      </c>
      <c r="U143">
        <f t="shared" si="56"/>
        <v>807942.79446283309</v>
      </c>
      <c r="V143">
        <f t="shared" si="57"/>
        <v>131</v>
      </c>
      <c r="W143">
        <f t="shared" si="58"/>
        <v>25.371744642980371</v>
      </c>
      <c r="X143">
        <f t="shared" si="59"/>
        <v>166</v>
      </c>
      <c r="Y143">
        <f t="shared" si="60"/>
        <v>154.5</v>
      </c>
      <c r="Z143">
        <v>0.50660000000000005</v>
      </c>
      <c r="AA143">
        <f t="shared" si="61"/>
        <v>165</v>
      </c>
      <c r="AB143">
        <v>0.6764</v>
      </c>
      <c r="AC143">
        <f t="shared" si="62"/>
        <v>0.59150000000000003</v>
      </c>
      <c r="AD143">
        <f t="shared" si="63"/>
        <v>129</v>
      </c>
      <c r="AE143">
        <v>0.5081</v>
      </c>
      <c r="AF143">
        <f t="shared" si="64"/>
        <v>175</v>
      </c>
      <c r="AG143">
        <v>0.59319999999999995</v>
      </c>
      <c r="AH143">
        <f t="shared" si="65"/>
        <v>133</v>
      </c>
      <c r="AI143">
        <f t="shared" si="66"/>
        <v>144.25</v>
      </c>
      <c r="AJ143">
        <f>IF(C143=1,(AI143/Z143),REF)</f>
        <v>284.74141334386098</v>
      </c>
      <c r="AK143">
        <f t="shared" si="67"/>
        <v>143</v>
      </c>
      <c r="AL143">
        <f>IF(B143=1,(AI143/AC143),REF)</f>
        <v>243.87151310228234</v>
      </c>
      <c r="AM143">
        <f t="shared" si="68"/>
        <v>136</v>
      </c>
      <c r="AN143">
        <f t="shared" si="69"/>
        <v>129</v>
      </c>
      <c r="AO143" t="str">
        <f t="shared" si="70"/>
        <v>West Virginia</v>
      </c>
      <c r="AP143">
        <f t="shared" si="71"/>
        <v>0.33655565324173159</v>
      </c>
      <c r="AQ143">
        <f t="shared" si="72"/>
        <v>0.36134531294145156</v>
      </c>
      <c r="AR143">
        <f t="shared" si="73"/>
        <v>0.65630471084672681</v>
      </c>
      <c r="AS143" t="str">
        <f t="shared" si="74"/>
        <v>West Virginia</v>
      </c>
      <c r="AT143">
        <f t="shared" si="75"/>
        <v>0.65630471084672681</v>
      </c>
      <c r="AU143">
        <f t="shared" si="76"/>
        <v>142</v>
      </c>
      <c r="AW143" t="str">
        <f t="shared" si="77"/>
        <v>West Virginia</v>
      </c>
      <c r="AX143" t="str">
        <f t="shared" si="78"/>
        <v/>
      </c>
      <c r="AY143">
        <v>142</v>
      </c>
      <c r="AZ143">
        <f t="shared" si="79"/>
        <v>-33</v>
      </c>
    </row>
    <row r="144" spans="1:52">
      <c r="A144">
        <v>1</v>
      </c>
      <c r="B144">
        <v>1</v>
      </c>
      <c r="C144">
        <v>1</v>
      </c>
      <c r="D144" t="s">
        <v>401</v>
      </c>
      <c r="E144">
        <v>69.409800000000004</v>
      </c>
      <c r="F144">
        <v>115</v>
      </c>
      <c r="G144">
        <v>67.907700000000006</v>
      </c>
      <c r="H144">
        <v>145</v>
      </c>
      <c r="I144">
        <v>103.33</v>
      </c>
      <c r="J144">
        <v>222</v>
      </c>
      <c r="K144">
        <v>104.75700000000001</v>
      </c>
      <c r="L144">
        <v>209</v>
      </c>
      <c r="M144">
        <v>105.065</v>
      </c>
      <c r="N144">
        <v>184</v>
      </c>
      <c r="O144">
        <v>103.54300000000001</v>
      </c>
      <c r="P144">
        <v>121</v>
      </c>
      <c r="Q144">
        <v>1.2137800000000001</v>
      </c>
      <c r="R144">
        <v>155</v>
      </c>
      <c r="S144">
        <f t="shared" si="54"/>
        <v>1.7490325573622147E-2</v>
      </c>
      <c r="T144">
        <f t="shared" si="55"/>
        <v>155</v>
      </c>
      <c r="U144">
        <f t="shared" si="56"/>
        <v>761705.16148528026</v>
      </c>
      <c r="V144">
        <f t="shared" si="57"/>
        <v>188</v>
      </c>
      <c r="W144">
        <f t="shared" si="58"/>
        <v>24.141952835859172</v>
      </c>
      <c r="X144">
        <f t="shared" si="59"/>
        <v>107</v>
      </c>
      <c r="Y144">
        <f t="shared" si="60"/>
        <v>131</v>
      </c>
      <c r="Z144">
        <v>0.50760000000000005</v>
      </c>
      <c r="AA144">
        <f t="shared" si="61"/>
        <v>162</v>
      </c>
      <c r="AB144">
        <v>0.67090000000000005</v>
      </c>
      <c r="AC144">
        <f t="shared" si="62"/>
        <v>0.58925000000000005</v>
      </c>
      <c r="AD144">
        <f t="shared" si="63"/>
        <v>133</v>
      </c>
      <c r="AE144">
        <v>0.52349999999999997</v>
      </c>
      <c r="AF144">
        <f t="shared" si="64"/>
        <v>165</v>
      </c>
      <c r="AG144">
        <v>0.62460000000000004</v>
      </c>
      <c r="AH144">
        <f t="shared" si="65"/>
        <v>119</v>
      </c>
      <c r="AI144">
        <f t="shared" si="66"/>
        <v>148.5</v>
      </c>
      <c r="AJ144">
        <f>IF(C144=1,(AI144/Z144),REF)</f>
        <v>292.55319148936167</v>
      </c>
      <c r="AK144">
        <f t="shared" si="67"/>
        <v>148</v>
      </c>
      <c r="AL144">
        <f>IF(B144=1,(AI144/AC144),REF)</f>
        <v>252.01527365294865</v>
      </c>
      <c r="AM144">
        <f t="shared" si="68"/>
        <v>139</v>
      </c>
      <c r="AN144">
        <f t="shared" si="69"/>
        <v>133</v>
      </c>
      <c r="AO144" t="str">
        <f t="shared" si="70"/>
        <v>Wichita St.</v>
      </c>
      <c r="AP144">
        <f t="shared" si="71"/>
        <v>0.33630854145989381</v>
      </c>
      <c r="AQ144">
        <f t="shared" si="72"/>
        <v>0.35849577715655467</v>
      </c>
      <c r="AR144">
        <f t="shared" si="73"/>
        <v>0.65513832408879902</v>
      </c>
      <c r="AS144" t="str">
        <f t="shared" si="74"/>
        <v>Wichita St.</v>
      </c>
      <c r="AT144">
        <f t="shared" si="75"/>
        <v>0.65513832408879902</v>
      </c>
      <c r="AU144">
        <f t="shared" si="76"/>
        <v>143</v>
      </c>
      <c r="AW144" t="str">
        <f t="shared" si="77"/>
        <v>Wichita St.</v>
      </c>
      <c r="AX144" t="str">
        <f t="shared" si="78"/>
        <v/>
      </c>
      <c r="AY144">
        <v>143</v>
      </c>
      <c r="AZ144">
        <f t="shared" si="79"/>
        <v>-22</v>
      </c>
    </row>
    <row r="145" spans="1:52">
      <c r="A145">
        <v>1</v>
      </c>
      <c r="B145">
        <v>1</v>
      </c>
      <c r="C145">
        <v>1</v>
      </c>
      <c r="D145" t="s">
        <v>304</v>
      </c>
      <c r="E145">
        <v>68.813400000000001</v>
      </c>
      <c r="F145">
        <v>151</v>
      </c>
      <c r="G145">
        <v>67.406999999999996</v>
      </c>
      <c r="H145">
        <v>169</v>
      </c>
      <c r="I145">
        <v>103.16200000000001</v>
      </c>
      <c r="J145">
        <v>226</v>
      </c>
      <c r="K145">
        <v>106.004</v>
      </c>
      <c r="L145">
        <v>179</v>
      </c>
      <c r="M145">
        <v>100.86499999999999</v>
      </c>
      <c r="N145">
        <v>74</v>
      </c>
      <c r="O145">
        <v>103.703</v>
      </c>
      <c r="P145">
        <v>126</v>
      </c>
      <c r="Q145">
        <v>2.3016000000000001</v>
      </c>
      <c r="R145">
        <v>142</v>
      </c>
      <c r="S145">
        <f t="shared" si="54"/>
        <v>3.3438254758520899E-2</v>
      </c>
      <c r="T145">
        <f t="shared" si="55"/>
        <v>141</v>
      </c>
      <c r="U145">
        <f t="shared" si="56"/>
        <v>773245.71726421453</v>
      </c>
      <c r="V145">
        <f t="shared" si="57"/>
        <v>171</v>
      </c>
      <c r="W145">
        <f t="shared" si="58"/>
        <v>24.411422979788696</v>
      </c>
      <c r="X145">
        <f t="shared" si="59"/>
        <v>123</v>
      </c>
      <c r="Y145">
        <f t="shared" si="60"/>
        <v>132</v>
      </c>
      <c r="Z145">
        <v>0.51470000000000005</v>
      </c>
      <c r="AA145">
        <f t="shared" si="61"/>
        <v>157</v>
      </c>
      <c r="AB145">
        <v>0.63959999999999995</v>
      </c>
      <c r="AC145">
        <f t="shared" si="62"/>
        <v>0.57715000000000005</v>
      </c>
      <c r="AD145">
        <f t="shared" si="63"/>
        <v>139</v>
      </c>
      <c r="AE145">
        <v>0.69010000000000005</v>
      </c>
      <c r="AF145">
        <f t="shared" si="64"/>
        <v>96</v>
      </c>
      <c r="AG145">
        <v>0.40860000000000002</v>
      </c>
      <c r="AH145">
        <f t="shared" si="65"/>
        <v>206</v>
      </c>
      <c r="AI145">
        <f t="shared" si="66"/>
        <v>147.5</v>
      </c>
      <c r="AJ145">
        <f>IF(C145=1,(AI145/Z145),REF)</f>
        <v>286.57470371089954</v>
      </c>
      <c r="AK145">
        <f t="shared" si="67"/>
        <v>144</v>
      </c>
      <c r="AL145">
        <f>IF(B145=1,(AI145/AC145),REF)</f>
        <v>255.56614398336652</v>
      </c>
      <c r="AM145">
        <f t="shared" si="68"/>
        <v>140</v>
      </c>
      <c r="AN145">
        <f t="shared" si="69"/>
        <v>139</v>
      </c>
      <c r="AO145" t="str">
        <f t="shared" si="70"/>
        <v>Sam Houston St.</v>
      </c>
      <c r="AP145">
        <f t="shared" si="71"/>
        <v>0.34171744552316924</v>
      </c>
      <c r="AQ145">
        <f t="shared" si="72"/>
        <v>0.35052063993271193</v>
      </c>
      <c r="AR145">
        <f t="shared" si="73"/>
        <v>0.6541693581791328</v>
      </c>
      <c r="AS145" t="str">
        <f t="shared" si="74"/>
        <v>Sam Houston St.</v>
      </c>
      <c r="AT145">
        <f t="shared" si="75"/>
        <v>0.6541693581791328</v>
      </c>
      <c r="AU145">
        <f t="shared" si="76"/>
        <v>144</v>
      </c>
      <c r="AW145" t="str">
        <f t="shared" si="77"/>
        <v>Sam Houston St.</v>
      </c>
      <c r="AX145" t="str">
        <f t="shared" si="78"/>
        <v/>
      </c>
      <c r="AY145">
        <v>144</v>
      </c>
      <c r="AZ145">
        <f t="shared" si="79"/>
        <v>48</v>
      </c>
    </row>
    <row r="146" spans="1:52">
      <c r="A146">
        <v>1</v>
      </c>
      <c r="B146">
        <v>1</v>
      </c>
      <c r="C146">
        <v>1</v>
      </c>
      <c r="D146" t="s">
        <v>190</v>
      </c>
      <c r="E146">
        <v>65.714600000000004</v>
      </c>
      <c r="F146">
        <v>318</v>
      </c>
      <c r="G146">
        <v>64.483999999999995</v>
      </c>
      <c r="H146">
        <v>328</v>
      </c>
      <c r="I146">
        <v>108.236</v>
      </c>
      <c r="J146">
        <v>114</v>
      </c>
      <c r="K146">
        <v>109.143</v>
      </c>
      <c r="L146">
        <v>120</v>
      </c>
      <c r="M146">
        <v>103.16</v>
      </c>
      <c r="N146">
        <v>125</v>
      </c>
      <c r="O146">
        <v>106.431</v>
      </c>
      <c r="P146">
        <v>179</v>
      </c>
      <c r="Q146">
        <v>2.7115100000000001</v>
      </c>
      <c r="R146">
        <v>138</v>
      </c>
      <c r="S146">
        <f t="shared" si="54"/>
        <v>4.1269367842153848E-2</v>
      </c>
      <c r="T146">
        <f t="shared" si="55"/>
        <v>135</v>
      </c>
      <c r="U146">
        <f t="shared" si="56"/>
        <v>782805.09333825554</v>
      </c>
      <c r="V146">
        <f t="shared" si="57"/>
        <v>159</v>
      </c>
      <c r="W146">
        <f t="shared" si="58"/>
        <v>26.646928682741706</v>
      </c>
      <c r="X146">
        <f t="shared" si="59"/>
        <v>233</v>
      </c>
      <c r="Y146">
        <f t="shared" si="60"/>
        <v>184</v>
      </c>
      <c r="Z146">
        <v>0.51</v>
      </c>
      <c r="AA146">
        <f t="shared" si="61"/>
        <v>159</v>
      </c>
      <c r="AB146">
        <v>0.6724</v>
      </c>
      <c r="AC146">
        <f t="shared" si="62"/>
        <v>0.59119999999999995</v>
      </c>
      <c r="AD146">
        <f t="shared" si="63"/>
        <v>130</v>
      </c>
      <c r="AE146">
        <v>0.26679999999999998</v>
      </c>
      <c r="AF146">
        <f t="shared" si="64"/>
        <v>262</v>
      </c>
      <c r="AG146">
        <v>0.73240000000000005</v>
      </c>
      <c r="AH146">
        <f t="shared" si="65"/>
        <v>89</v>
      </c>
      <c r="AI146">
        <f t="shared" si="66"/>
        <v>159.83333333333334</v>
      </c>
      <c r="AJ146">
        <f>IF(C146=1,(AI146/Z146),REF)</f>
        <v>313.39869281045753</v>
      </c>
      <c r="AK146">
        <f t="shared" si="67"/>
        <v>154</v>
      </c>
      <c r="AL146">
        <f>IF(B146=1,(AI146/AC146),REF)</f>
        <v>270.35408209291842</v>
      </c>
      <c r="AM146">
        <f t="shared" si="68"/>
        <v>147</v>
      </c>
      <c r="AN146">
        <f t="shared" si="69"/>
        <v>130</v>
      </c>
      <c r="AO146" t="str">
        <f t="shared" si="70"/>
        <v>Liberty</v>
      </c>
      <c r="AP146">
        <f t="shared" si="71"/>
        <v>0.33558089359077309</v>
      </c>
      <c r="AQ146">
        <f t="shared" si="72"/>
        <v>0.35653783246240817</v>
      </c>
      <c r="AR146">
        <f t="shared" si="73"/>
        <v>0.65412423768962158</v>
      </c>
      <c r="AS146" t="str">
        <f t="shared" si="74"/>
        <v>Liberty</v>
      </c>
      <c r="AT146">
        <f t="shared" si="75"/>
        <v>0.65412423768962158</v>
      </c>
      <c r="AU146">
        <f t="shared" si="76"/>
        <v>145</v>
      </c>
      <c r="AW146" t="str">
        <f t="shared" si="77"/>
        <v>Liberty</v>
      </c>
      <c r="AX146" t="str">
        <f t="shared" si="78"/>
        <v/>
      </c>
      <c r="AY146">
        <v>145</v>
      </c>
      <c r="AZ146">
        <f t="shared" si="79"/>
        <v>-117</v>
      </c>
    </row>
    <row r="147" spans="1:52">
      <c r="A147">
        <v>1</v>
      </c>
      <c r="B147">
        <v>1</v>
      </c>
      <c r="C147">
        <v>1</v>
      </c>
      <c r="D147" t="s">
        <v>267</v>
      </c>
      <c r="E147">
        <v>68.195999999999998</v>
      </c>
      <c r="F147">
        <v>194</v>
      </c>
      <c r="G147">
        <v>67.313999999999993</v>
      </c>
      <c r="H147">
        <v>179</v>
      </c>
      <c r="I147">
        <v>110.926</v>
      </c>
      <c r="J147">
        <v>63</v>
      </c>
      <c r="K147">
        <v>109.074</v>
      </c>
      <c r="L147">
        <v>122</v>
      </c>
      <c r="M147">
        <v>103.458</v>
      </c>
      <c r="N147">
        <v>136</v>
      </c>
      <c r="O147">
        <v>106.794</v>
      </c>
      <c r="P147">
        <v>184</v>
      </c>
      <c r="Q147">
        <v>2.2797100000000001</v>
      </c>
      <c r="R147">
        <v>144</v>
      </c>
      <c r="S147">
        <f t="shared" si="54"/>
        <v>3.3433045926447316E-2</v>
      </c>
      <c r="T147">
        <f t="shared" si="55"/>
        <v>142</v>
      </c>
      <c r="U147">
        <f t="shared" si="56"/>
        <v>811337.18731329602</v>
      </c>
      <c r="V147">
        <f t="shared" si="57"/>
        <v>123</v>
      </c>
      <c r="W147">
        <f t="shared" si="58"/>
        <v>25.817611625039046</v>
      </c>
      <c r="X147">
        <f t="shared" si="59"/>
        <v>189</v>
      </c>
      <c r="Y147">
        <f t="shared" si="60"/>
        <v>165.5</v>
      </c>
      <c r="Z147">
        <v>0.53979999999999995</v>
      </c>
      <c r="AA147">
        <f t="shared" si="61"/>
        <v>148</v>
      </c>
      <c r="AB147">
        <v>0.53480000000000005</v>
      </c>
      <c r="AC147">
        <f t="shared" si="62"/>
        <v>0.5373</v>
      </c>
      <c r="AD147">
        <f t="shared" si="63"/>
        <v>153</v>
      </c>
      <c r="AE147">
        <v>0.65710000000000002</v>
      </c>
      <c r="AF147">
        <f t="shared" si="64"/>
        <v>108</v>
      </c>
      <c r="AG147">
        <v>0.49859999999999999</v>
      </c>
      <c r="AH147">
        <f t="shared" si="65"/>
        <v>164</v>
      </c>
      <c r="AI147">
        <f t="shared" si="66"/>
        <v>142.58333333333334</v>
      </c>
      <c r="AJ147">
        <f>IF(C147=1,(AI147/Z147),REF)</f>
        <v>264.1410398913178</v>
      </c>
      <c r="AK147">
        <f t="shared" si="67"/>
        <v>138</v>
      </c>
      <c r="AL147">
        <f>IF(B147=1,(AI147/AC147),REF)</f>
        <v>265.37006017743039</v>
      </c>
      <c r="AM147">
        <f t="shared" si="68"/>
        <v>144</v>
      </c>
      <c r="AN147">
        <f t="shared" si="69"/>
        <v>138</v>
      </c>
      <c r="AO147" t="str">
        <f t="shared" si="70"/>
        <v>Ohio</v>
      </c>
      <c r="AP147">
        <f t="shared" si="71"/>
        <v>0.36131505685407789</v>
      </c>
      <c r="AQ147">
        <f t="shared" si="72"/>
        <v>0.32478664357547093</v>
      </c>
      <c r="AR147">
        <f t="shared" si="73"/>
        <v>0.65184359123370272</v>
      </c>
      <c r="AS147" t="str">
        <f t="shared" si="74"/>
        <v>Ohio</v>
      </c>
      <c r="AT147">
        <f t="shared" si="75"/>
        <v>0.65184359123370272</v>
      </c>
      <c r="AU147">
        <f t="shared" si="76"/>
        <v>146</v>
      </c>
      <c r="AW147" t="str">
        <f t="shared" si="77"/>
        <v>Ohio</v>
      </c>
      <c r="AX147" t="str">
        <f t="shared" si="78"/>
        <v/>
      </c>
      <c r="AY147">
        <v>146</v>
      </c>
      <c r="AZ147">
        <f t="shared" si="79"/>
        <v>38</v>
      </c>
    </row>
    <row r="148" spans="1:52">
      <c r="A148">
        <v>1</v>
      </c>
      <c r="B148">
        <v>1</v>
      </c>
      <c r="C148">
        <v>1</v>
      </c>
      <c r="D148" t="s">
        <v>331</v>
      </c>
      <c r="E148">
        <v>63.406199999999998</v>
      </c>
      <c r="F148">
        <v>353</v>
      </c>
      <c r="G148">
        <v>62.867199999999997</v>
      </c>
      <c r="H148">
        <v>353</v>
      </c>
      <c r="I148">
        <v>110.512</v>
      </c>
      <c r="J148">
        <v>74</v>
      </c>
      <c r="K148">
        <v>107.708</v>
      </c>
      <c r="L148">
        <v>148</v>
      </c>
      <c r="M148">
        <v>102.773</v>
      </c>
      <c r="N148">
        <v>114</v>
      </c>
      <c r="O148">
        <v>105.85</v>
      </c>
      <c r="P148">
        <v>169</v>
      </c>
      <c r="Q148">
        <v>1.85842</v>
      </c>
      <c r="R148">
        <v>146</v>
      </c>
      <c r="S148">
        <f t="shared" si="54"/>
        <v>2.9303128085266174E-2</v>
      </c>
      <c r="T148">
        <f t="shared" si="55"/>
        <v>146</v>
      </c>
      <c r="U148">
        <f t="shared" si="56"/>
        <v>735576.16721983673</v>
      </c>
      <c r="V148">
        <f t="shared" si="57"/>
        <v>221</v>
      </c>
      <c r="W148">
        <f t="shared" si="58"/>
        <v>27.376230794876893</v>
      </c>
      <c r="X148">
        <f t="shared" si="59"/>
        <v>278</v>
      </c>
      <c r="Y148">
        <f t="shared" si="60"/>
        <v>212</v>
      </c>
      <c r="Z148">
        <v>0.52180000000000004</v>
      </c>
      <c r="AA148">
        <f t="shared" si="61"/>
        <v>153</v>
      </c>
      <c r="AB148">
        <v>0.64029999999999998</v>
      </c>
      <c r="AC148">
        <f t="shared" si="62"/>
        <v>0.58105000000000007</v>
      </c>
      <c r="AD148">
        <f t="shared" si="63"/>
        <v>136</v>
      </c>
      <c r="AE148">
        <v>0.37669999999999998</v>
      </c>
      <c r="AF148">
        <f t="shared" si="64"/>
        <v>220</v>
      </c>
      <c r="AG148">
        <v>0.53620000000000001</v>
      </c>
      <c r="AH148">
        <f t="shared" si="65"/>
        <v>149</v>
      </c>
      <c r="AI148">
        <f t="shared" si="66"/>
        <v>180.66666666666666</v>
      </c>
      <c r="AJ148">
        <f>IF(C148=1,(AI148/Z148),REF)</f>
        <v>346.23738341637915</v>
      </c>
      <c r="AK148">
        <f t="shared" si="67"/>
        <v>167</v>
      </c>
      <c r="AL148">
        <f>IF(B148=1,(AI148/AC148),REF)</f>
        <v>310.93135989444391</v>
      </c>
      <c r="AM148">
        <f t="shared" si="68"/>
        <v>155</v>
      </c>
      <c r="AN148">
        <f t="shared" si="69"/>
        <v>136</v>
      </c>
      <c r="AO148" t="str">
        <f t="shared" si="70"/>
        <v>St. Thomas</v>
      </c>
      <c r="AP148">
        <f t="shared" si="71"/>
        <v>0.33994092137623855</v>
      </c>
      <c r="AQ148">
        <f t="shared" si="72"/>
        <v>0.34434457930116208</v>
      </c>
      <c r="AR148">
        <f t="shared" si="73"/>
        <v>0.65115283669325952</v>
      </c>
      <c r="AS148" t="str">
        <f t="shared" si="74"/>
        <v>St. Thomas</v>
      </c>
      <c r="AT148">
        <f t="shared" si="75"/>
        <v>0.65115283669325952</v>
      </c>
      <c r="AU148">
        <f t="shared" si="76"/>
        <v>147</v>
      </c>
      <c r="AW148" t="str">
        <f t="shared" si="77"/>
        <v>St. Thomas</v>
      </c>
      <c r="AX148" t="str">
        <f t="shared" si="78"/>
        <v/>
      </c>
      <c r="AY148">
        <v>147</v>
      </c>
      <c r="AZ148">
        <f t="shared" si="79"/>
        <v>-73</v>
      </c>
    </row>
    <row r="149" spans="1:52">
      <c r="A149">
        <v>1</v>
      </c>
      <c r="B149">
        <v>1</v>
      </c>
      <c r="C149">
        <v>1</v>
      </c>
      <c r="D149" t="s">
        <v>359</v>
      </c>
      <c r="E149">
        <v>67.804299999999998</v>
      </c>
      <c r="F149">
        <v>221</v>
      </c>
      <c r="G149">
        <v>67.040000000000006</v>
      </c>
      <c r="H149">
        <v>201</v>
      </c>
      <c r="I149">
        <v>103.173</v>
      </c>
      <c r="J149">
        <v>225</v>
      </c>
      <c r="K149">
        <v>102.363</v>
      </c>
      <c r="L149">
        <v>249</v>
      </c>
      <c r="M149">
        <v>100.86799999999999</v>
      </c>
      <c r="N149">
        <v>75</v>
      </c>
      <c r="O149">
        <v>103.16200000000001</v>
      </c>
      <c r="P149">
        <v>114</v>
      </c>
      <c r="Q149">
        <v>-0.79985700000000004</v>
      </c>
      <c r="R149">
        <v>174</v>
      </c>
      <c r="S149">
        <f t="shared" si="54"/>
        <v>-1.1783913409621611E-2</v>
      </c>
      <c r="T149">
        <f t="shared" si="55"/>
        <v>174</v>
      </c>
      <c r="U149">
        <f t="shared" si="56"/>
        <v>710465.91572840663</v>
      </c>
      <c r="V149">
        <f t="shared" si="57"/>
        <v>253</v>
      </c>
      <c r="W149">
        <f t="shared" si="58"/>
        <v>24.568258240340572</v>
      </c>
      <c r="X149">
        <f t="shared" si="59"/>
        <v>131</v>
      </c>
      <c r="Y149">
        <f t="shared" si="60"/>
        <v>152.5</v>
      </c>
      <c r="Z149">
        <v>0.59250000000000003</v>
      </c>
      <c r="AA149">
        <f t="shared" si="61"/>
        <v>128</v>
      </c>
      <c r="AB149">
        <v>0.41920000000000002</v>
      </c>
      <c r="AC149">
        <f t="shared" si="62"/>
        <v>0.50585000000000002</v>
      </c>
      <c r="AD149">
        <f t="shared" si="63"/>
        <v>161</v>
      </c>
      <c r="AE149">
        <v>0.55449999999999999</v>
      </c>
      <c r="AF149">
        <f t="shared" si="64"/>
        <v>157</v>
      </c>
      <c r="AG149">
        <v>0.3594</v>
      </c>
      <c r="AH149">
        <f t="shared" si="65"/>
        <v>233</v>
      </c>
      <c r="AI149">
        <f t="shared" si="66"/>
        <v>188.41666666666666</v>
      </c>
      <c r="AJ149">
        <f>IF(C149=1,(AI149/Z149),REF)</f>
        <v>318.00281293952179</v>
      </c>
      <c r="AK149">
        <f t="shared" si="67"/>
        <v>157</v>
      </c>
      <c r="AL149">
        <f>IF(B149=1,(AI149/AC149),REF)</f>
        <v>372.47537148693613</v>
      </c>
      <c r="AM149">
        <f t="shared" si="68"/>
        <v>171</v>
      </c>
      <c r="AN149">
        <f t="shared" si="69"/>
        <v>157</v>
      </c>
      <c r="AO149" t="str">
        <f t="shared" si="70"/>
        <v>UC Davis</v>
      </c>
      <c r="AP149">
        <f t="shared" si="71"/>
        <v>0.38929786921238835</v>
      </c>
      <c r="AQ149">
        <f t="shared" si="72"/>
        <v>0.29308754965839834</v>
      </c>
      <c r="AR149">
        <f t="shared" si="73"/>
        <v>0.65042900090439004</v>
      </c>
      <c r="AS149" t="str">
        <f t="shared" si="74"/>
        <v>UC Davis</v>
      </c>
      <c r="AT149">
        <f t="shared" si="75"/>
        <v>0.65042900090439004</v>
      </c>
      <c r="AU149">
        <f t="shared" si="76"/>
        <v>148</v>
      </c>
      <c r="AW149" t="str">
        <f t="shared" si="77"/>
        <v>UC Davis</v>
      </c>
      <c r="AX149" t="str">
        <f t="shared" si="78"/>
        <v/>
      </c>
      <c r="AY149">
        <v>148</v>
      </c>
      <c r="AZ149">
        <f t="shared" si="79"/>
        <v>-9</v>
      </c>
    </row>
    <row r="150" spans="1:52">
      <c r="A150">
        <v>1</v>
      </c>
      <c r="B150">
        <v>1</v>
      </c>
      <c r="C150">
        <v>1</v>
      </c>
      <c r="D150" t="s">
        <v>197</v>
      </c>
      <c r="E150">
        <v>70.376999999999995</v>
      </c>
      <c r="F150">
        <v>73</v>
      </c>
      <c r="G150">
        <v>68.656999999999996</v>
      </c>
      <c r="H150">
        <v>99</v>
      </c>
      <c r="I150">
        <v>106.57299999999999</v>
      </c>
      <c r="J150">
        <v>147</v>
      </c>
      <c r="K150">
        <v>105.929</v>
      </c>
      <c r="L150">
        <v>181</v>
      </c>
      <c r="M150">
        <v>103.40300000000001</v>
      </c>
      <c r="N150">
        <v>130</v>
      </c>
      <c r="O150">
        <v>104.417</v>
      </c>
      <c r="P150">
        <v>138</v>
      </c>
      <c r="Q150">
        <v>1.5119199999999999</v>
      </c>
      <c r="R150">
        <v>152</v>
      </c>
      <c r="S150">
        <f t="shared" si="54"/>
        <v>2.1484291743041058E-2</v>
      </c>
      <c r="T150">
        <f t="shared" si="55"/>
        <v>152</v>
      </c>
      <c r="U150">
        <f t="shared" si="56"/>
        <v>789697.01216645702</v>
      </c>
      <c r="V150">
        <f t="shared" si="57"/>
        <v>156</v>
      </c>
      <c r="W150">
        <f t="shared" si="58"/>
        <v>24.132548528733953</v>
      </c>
      <c r="X150">
        <f t="shared" si="59"/>
        <v>106</v>
      </c>
      <c r="Y150">
        <f t="shared" si="60"/>
        <v>129</v>
      </c>
      <c r="Z150">
        <v>0.49690000000000001</v>
      </c>
      <c r="AA150">
        <f t="shared" si="61"/>
        <v>166</v>
      </c>
      <c r="AB150">
        <v>0.67430000000000001</v>
      </c>
      <c r="AC150">
        <f t="shared" si="62"/>
        <v>0.58560000000000001</v>
      </c>
      <c r="AD150">
        <f t="shared" si="63"/>
        <v>135</v>
      </c>
      <c r="AE150">
        <v>0.3145</v>
      </c>
      <c r="AF150">
        <f t="shared" si="64"/>
        <v>246</v>
      </c>
      <c r="AG150">
        <v>0.61639999999999995</v>
      </c>
      <c r="AH150">
        <f t="shared" si="65"/>
        <v>122</v>
      </c>
      <c r="AI150">
        <f t="shared" si="66"/>
        <v>156.66666666666666</v>
      </c>
      <c r="AJ150">
        <f>IF(C150=1,(AI150/Z150),REF)</f>
        <v>315.28811967532027</v>
      </c>
      <c r="AK150">
        <f t="shared" si="67"/>
        <v>155</v>
      </c>
      <c r="AL150">
        <f>IF(B150=1,(AI150/AC150),REF)</f>
        <v>267.53187613843352</v>
      </c>
      <c r="AM150">
        <f t="shared" si="68"/>
        <v>146</v>
      </c>
      <c r="AN150">
        <f t="shared" si="69"/>
        <v>135</v>
      </c>
      <c r="AO150" t="str">
        <f t="shared" si="70"/>
        <v>Louisiana</v>
      </c>
      <c r="AP150">
        <f t="shared" si="71"/>
        <v>0.32676460229998494</v>
      </c>
      <c r="AQ150">
        <f t="shared" si="72"/>
        <v>0.35362416672201918</v>
      </c>
      <c r="AR150">
        <f t="shared" si="73"/>
        <v>0.64966707329723061</v>
      </c>
      <c r="AS150" t="str">
        <f t="shared" si="74"/>
        <v>Louisiana</v>
      </c>
      <c r="AT150">
        <f t="shared" si="75"/>
        <v>0.64966707329723061</v>
      </c>
      <c r="AU150">
        <f t="shared" si="76"/>
        <v>149</v>
      </c>
      <c r="AW150" t="str">
        <f t="shared" si="77"/>
        <v>Louisiana</v>
      </c>
      <c r="AX150" t="str">
        <f t="shared" si="78"/>
        <v/>
      </c>
      <c r="AY150">
        <v>149</v>
      </c>
      <c r="AZ150">
        <f t="shared" si="79"/>
        <v>-97</v>
      </c>
    </row>
    <row r="151" spans="1:52">
      <c r="A151">
        <v>1</v>
      </c>
      <c r="B151">
        <v>1</v>
      </c>
      <c r="C151">
        <v>1</v>
      </c>
      <c r="D151" t="s">
        <v>60</v>
      </c>
      <c r="E151">
        <v>70.550899999999999</v>
      </c>
      <c r="F151">
        <v>66</v>
      </c>
      <c r="G151">
        <v>69.033600000000007</v>
      </c>
      <c r="H151">
        <v>84</v>
      </c>
      <c r="I151">
        <v>97.504000000000005</v>
      </c>
      <c r="J151">
        <v>314</v>
      </c>
      <c r="K151">
        <v>103.94199999999999</v>
      </c>
      <c r="L151">
        <v>220</v>
      </c>
      <c r="M151">
        <v>104.59699999999999</v>
      </c>
      <c r="N151">
        <v>173</v>
      </c>
      <c r="O151">
        <v>100.18300000000001</v>
      </c>
      <c r="P151">
        <v>64</v>
      </c>
      <c r="Q151">
        <v>3.75895</v>
      </c>
      <c r="R151">
        <v>129</v>
      </c>
      <c r="S151">
        <f t="shared" si="54"/>
        <v>5.3280681040213322E-2</v>
      </c>
      <c r="T151">
        <f t="shared" si="55"/>
        <v>129</v>
      </c>
      <c r="U151">
        <f t="shared" si="56"/>
        <v>762227.6456756274</v>
      </c>
      <c r="V151">
        <f t="shared" si="57"/>
        <v>186</v>
      </c>
      <c r="W151">
        <f t="shared" si="58"/>
        <v>22.530347689098722</v>
      </c>
      <c r="X151">
        <f t="shared" si="59"/>
        <v>40</v>
      </c>
      <c r="Y151">
        <f t="shared" si="60"/>
        <v>84.5</v>
      </c>
      <c r="Z151">
        <v>0.45429999999999998</v>
      </c>
      <c r="AA151">
        <f t="shared" si="61"/>
        <v>179</v>
      </c>
      <c r="AB151">
        <v>0.77449999999999997</v>
      </c>
      <c r="AC151">
        <f t="shared" si="62"/>
        <v>0.61439999999999995</v>
      </c>
      <c r="AD151">
        <f t="shared" si="63"/>
        <v>123</v>
      </c>
      <c r="AE151">
        <v>0.49199999999999999</v>
      </c>
      <c r="AF151">
        <f t="shared" si="64"/>
        <v>182</v>
      </c>
      <c r="AG151">
        <v>0.60399999999999998</v>
      </c>
      <c r="AH151">
        <f t="shared" si="65"/>
        <v>126</v>
      </c>
      <c r="AI151">
        <f t="shared" si="66"/>
        <v>138.41666666666666</v>
      </c>
      <c r="AJ151">
        <f>IF(C151=1,(AI151/Z151),REF)</f>
        <v>304.68119451170298</v>
      </c>
      <c r="AK151">
        <f t="shared" si="67"/>
        <v>151</v>
      </c>
      <c r="AL151">
        <f>IF(B151=1,(AI151/AC151),REF)</f>
        <v>225.28754340277777</v>
      </c>
      <c r="AM151">
        <f t="shared" si="68"/>
        <v>128</v>
      </c>
      <c r="AN151">
        <f t="shared" si="69"/>
        <v>123</v>
      </c>
      <c r="AO151" t="str">
        <f t="shared" si="70"/>
        <v>Arizona St.</v>
      </c>
      <c r="AP151">
        <f t="shared" si="71"/>
        <v>0.29977467443016237</v>
      </c>
      <c r="AQ151">
        <f t="shared" si="72"/>
        <v>0.37907214307570125</v>
      </c>
      <c r="AR151">
        <f t="shared" si="73"/>
        <v>0.64907774138816454</v>
      </c>
      <c r="AS151" t="str">
        <f t="shared" si="74"/>
        <v>Arizona St.</v>
      </c>
      <c r="AT151">
        <f t="shared" si="75"/>
        <v>0.64907774138816454</v>
      </c>
      <c r="AU151">
        <f t="shared" si="76"/>
        <v>150</v>
      </c>
      <c r="AW151" t="str">
        <f t="shared" si="77"/>
        <v>Arizona St.</v>
      </c>
      <c r="AX151" t="str">
        <f t="shared" si="78"/>
        <v/>
      </c>
      <c r="AY151">
        <v>150</v>
      </c>
      <c r="AZ151">
        <f t="shared" si="79"/>
        <v>-32</v>
      </c>
    </row>
    <row r="152" spans="1:52">
      <c r="A152">
        <v>1</v>
      </c>
      <c r="B152">
        <v>1</v>
      </c>
      <c r="C152">
        <v>1</v>
      </c>
      <c r="D152" t="s">
        <v>98</v>
      </c>
      <c r="E152">
        <v>68.213200000000001</v>
      </c>
      <c r="F152">
        <v>193</v>
      </c>
      <c r="G152">
        <v>66.868700000000004</v>
      </c>
      <c r="H152">
        <v>216</v>
      </c>
      <c r="I152">
        <v>111.39100000000001</v>
      </c>
      <c r="J152">
        <v>54</v>
      </c>
      <c r="K152">
        <v>110.402</v>
      </c>
      <c r="L152">
        <v>96</v>
      </c>
      <c r="M152">
        <v>105.95399999999999</v>
      </c>
      <c r="N152">
        <v>209</v>
      </c>
      <c r="O152">
        <v>107.93</v>
      </c>
      <c r="P152">
        <v>212</v>
      </c>
      <c r="Q152">
        <v>2.47174</v>
      </c>
      <c r="R152">
        <v>140</v>
      </c>
      <c r="S152">
        <f t="shared" si="54"/>
        <v>3.6239320248866703E-2</v>
      </c>
      <c r="T152">
        <f t="shared" si="55"/>
        <v>140</v>
      </c>
      <c r="U152">
        <f t="shared" si="56"/>
        <v>831423.51893397281</v>
      </c>
      <c r="V152">
        <f t="shared" si="57"/>
        <v>105</v>
      </c>
      <c r="W152">
        <f t="shared" si="58"/>
        <v>26.251798359679356</v>
      </c>
      <c r="X152">
        <f t="shared" si="59"/>
        <v>214</v>
      </c>
      <c r="Y152">
        <f t="shared" si="60"/>
        <v>177</v>
      </c>
      <c r="Z152">
        <v>0.56230000000000002</v>
      </c>
      <c r="AA152">
        <f t="shared" si="61"/>
        <v>140</v>
      </c>
      <c r="AB152">
        <v>0.45729999999999998</v>
      </c>
      <c r="AC152">
        <f t="shared" si="62"/>
        <v>0.50980000000000003</v>
      </c>
      <c r="AD152">
        <f t="shared" si="63"/>
        <v>159</v>
      </c>
      <c r="AE152">
        <v>0.5847</v>
      </c>
      <c r="AF152">
        <f t="shared" si="64"/>
        <v>140</v>
      </c>
      <c r="AG152">
        <v>0.33029999999999998</v>
      </c>
      <c r="AH152">
        <f t="shared" si="65"/>
        <v>248</v>
      </c>
      <c r="AI152">
        <f t="shared" si="66"/>
        <v>161.5</v>
      </c>
      <c r="AJ152">
        <f>IF(C152=1,(AI152/Z152),REF)</f>
        <v>287.21323137115417</v>
      </c>
      <c r="AK152">
        <f t="shared" si="67"/>
        <v>145</v>
      </c>
      <c r="AL152">
        <f>IF(B152=1,(AI152/AC152),REF)</f>
        <v>316.79089839152607</v>
      </c>
      <c r="AM152">
        <f t="shared" si="68"/>
        <v>156</v>
      </c>
      <c r="AN152">
        <f t="shared" si="69"/>
        <v>145</v>
      </c>
      <c r="AO152" t="str">
        <f t="shared" si="70"/>
        <v>Chattanooga</v>
      </c>
      <c r="AP152">
        <f t="shared" si="71"/>
        <v>0.37323675706389081</v>
      </c>
      <c r="AQ152">
        <f t="shared" si="72"/>
        <v>0.30141582856206744</v>
      </c>
      <c r="AR152">
        <f t="shared" si="73"/>
        <v>0.64747063638353808</v>
      </c>
      <c r="AS152" t="str">
        <f t="shared" si="74"/>
        <v>Chattanooga</v>
      </c>
      <c r="AT152">
        <f t="shared" si="75"/>
        <v>0.64747063638353808</v>
      </c>
      <c r="AU152">
        <f t="shared" si="76"/>
        <v>151</v>
      </c>
      <c r="AW152" t="str">
        <f t="shared" si="77"/>
        <v>Chattanooga</v>
      </c>
      <c r="AX152" t="str">
        <f t="shared" si="78"/>
        <v/>
      </c>
      <c r="AY152">
        <v>151</v>
      </c>
      <c r="AZ152">
        <f t="shared" si="79"/>
        <v>11</v>
      </c>
    </row>
    <row r="153" spans="1:52">
      <c r="A153">
        <v>1</v>
      </c>
      <c r="B153">
        <v>1</v>
      </c>
      <c r="C153">
        <v>1</v>
      </c>
      <c r="D153" t="s">
        <v>338</v>
      </c>
      <c r="E153">
        <v>67.551100000000005</v>
      </c>
      <c r="F153">
        <v>237</v>
      </c>
      <c r="G153">
        <v>66.4345</v>
      </c>
      <c r="H153">
        <v>246</v>
      </c>
      <c r="I153">
        <v>105.694</v>
      </c>
      <c r="J153">
        <v>169</v>
      </c>
      <c r="K153">
        <v>108.92</v>
      </c>
      <c r="L153">
        <v>128</v>
      </c>
      <c r="M153">
        <v>104</v>
      </c>
      <c r="N153">
        <v>149</v>
      </c>
      <c r="O153">
        <v>106.07599999999999</v>
      </c>
      <c r="P153">
        <v>175</v>
      </c>
      <c r="Q153">
        <v>2.8436599999999999</v>
      </c>
      <c r="R153">
        <v>135</v>
      </c>
      <c r="S153">
        <f t="shared" si="54"/>
        <v>4.2101460968067259E-2</v>
      </c>
      <c r="T153">
        <f t="shared" si="55"/>
        <v>134</v>
      </c>
      <c r="U153">
        <f t="shared" si="56"/>
        <v>801396.96024304</v>
      </c>
      <c r="V153">
        <f t="shared" si="57"/>
        <v>142</v>
      </c>
      <c r="W153">
        <f t="shared" si="58"/>
        <v>25.784278889422751</v>
      </c>
      <c r="X153">
        <f t="shared" si="59"/>
        <v>187</v>
      </c>
      <c r="Y153">
        <f t="shared" si="60"/>
        <v>160.5</v>
      </c>
      <c r="Z153">
        <v>0.52559999999999996</v>
      </c>
      <c r="AA153">
        <f t="shared" si="61"/>
        <v>152</v>
      </c>
      <c r="AB153">
        <v>0.53149999999999997</v>
      </c>
      <c r="AC153">
        <f t="shared" si="62"/>
        <v>0.52854999999999996</v>
      </c>
      <c r="AD153">
        <f t="shared" si="63"/>
        <v>156</v>
      </c>
      <c r="AE153">
        <v>0.70879999999999999</v>
      </c>
      <c r="AF153">
        <f t="shared" si="64"/>
        <v>92</v>
      </c>
      <c r="AG153">
        <v>0.50060000000000004</v>
      </c>
      <c r="AH153">
        <f t="shared" si="65"/>
        <v>163</v>
      </c>
      <c r="AI153">
        <f t="shared" si="66"/>
        <v>141.25</v>
      </c>
      <c r="AJ153">
        <f>IF(C153=1,(AI153/Z153),REF)</f>
        <v>268.7404870624049</v>
      </c>
      <c r="AK153">
        <f t="shared" si="67"/>
        <v>139</v>
      </c>
      <c r="AL153">
        <f>IF(B153=1,(AI153/AC153),REF)</f>
        <v>267.24056380664081</v>
      </c>
      <c r="AM153">
        <f t="shared" si="68"/>
        <v>145</v>
      </c>
      <c r="AN153">
        <f t="shared" si="69"/>
        <v>139</v>
      </c>
      <c r="AO153" t="str">
        <f t="shared" si="70"/>
        <v>Tarleton St.</v>
      </c>
      <c r="AP153">
        <f t="shared" si="71"/>
        <v>0.35120348331792661</v>
      </c>
      <c r="AQ153">
        <f t="shared" si="72"/>
        <v>0.31921705799918804</v>
      </c>
      <c r="AR153">
        <f t="shared" si="73"/>
        <v>0.64584295518571444</v>
      </c>
      <c r="AS153" t="str">
        <f t="shared" si="74"/>
        <v>Tarleton St.</v>
      </c>
      <c r="AT153">
        <f t="shared" si="75"/>
        <v>0.64584295518571444</v>
      </c>
      <c r="AU153">
        <f t="shared" si="76"/>
        <v>152</v>
      </c>
      <c r="AW153" t="str">
        <f t="shared" si="77"/>
        <v>Tarleton St.</v>
      </c>
      <c r="AX153" t="str">
        <f t="shared" si="78"/>
        <v/>
      </c>
      <c r="AY153">
        <v>152</v>
      </c>
      <c r="AZ153">
        <f t="shared" si="79"/>
        <v>60</v>
      </c>
    </row>
    <row r="154" spans="1:52">
      <c r="A154">
        <v>1</v>
      </c>
      <c r="B154">
        <v>1</v>
      </c>
      <c r="C154">
        <v>1</v>
      </c>
      <c r="D154" t="s">
        <v>366</v>
      </c>
      <c r="E154">
        <v>71.817099999999996</v>
      </c>
      <c r="F154">
        <v>37</v>
      </c>
      <c r="G154">
        <v>69.976399999999998</v>
      </c>
      <c r="H154">
        <v>52</v>
      </c>
      <c r="I154">
        <v>106.131</v>
      </c>
      <c r="J154">
        <v>158</v>
      </c>
      <c r="K154">
        <v>106.261</v>
      </c>
      <c r="L154">
        <v>174</v>
      </c>
      <c r="M154">
        <v>99.574600000000004</v>
      </c>
      <c r="N154">
        <v>45</v>
      </c>
      <c r="O154">
        <v>104.831</v>
      </c>
      <c r="P154">
        <v>148</v>
      </c>
      <c r="Q154">
        <v>1.43042</v>
      </c>
      <c r="R154">
        <v>153</v>
      </c>
      <c r="S154">
        <f t="shared" si="54"/>
        <v>1.9911692340681991E-2</v>
      </c>
      <c r="T154">
        <f t="shared" si="55"/>
        <v>154</v>
      </c>
      <c r="U154">
        <f t="shared" si="56"/>
        <v>810915.61162986897</v>
      </c>
      <c r="V154">
        <f t="shared" si="57"/>
        <v>124</v>
      </c>
      <c r="W154">
        <f t="shared" si="58"/>
        <v>23.79883519798701</v>
      </c>
      <c r="X154">
        <f t="shared" si="59"/>
        <v>97</v>
      </c>
      <c r="Y154">
        <f t="shared" si="60"/>
        <v>125.5</v>
      </c>
      <c r="Z154">
        <v>0.57079999999999997</v>
      </c>
      <c r="AA154">
        <f t="shared" si="61"/>
        <v>137</v>
      </c>
      <c r="AB154">
        <v>0.40279999999999999</v>
      </c>
      <c r="AC154">
        <f t="shared" si="62"/>
        <v>0.48680000000000001</v>
      </c>
      <c r="AD154">
        <f t="shared" si="63"/>
        <v>168</v>
      </c>
      <c r="AE154">
        <v>0.34870000000000001</v>
      </c>
      <c r="AF154">
        <f t="shared" si="64"/>
        <v>227</v>
      </c>
      <c r="AG154">
        <v>0.5494</v>
      </c>
      <c r="AH154">
        <f t="shared" si="65"/>
        <v>145</v>
      </c>
      <c r="AI154">
        <f t="shared" si="66"/>
        <v>157.25</v>
      </c>
      <c r="AJ154">
        <f>IF(C154=1,(AI154/Z154),REF)</f>
        <v>275.49053959355291</v>
      </c>
      <c r="AK154">
        <f t="shared" si="67"/>
        <v>141</v>
      </c>
      <c r="AL154">
        <f>IF(B154=1,(AI154/AC154),REF)</f>
        <v>323.02793755135576</v>
      </c>
      <c r="AM154">
        <f t="shared" si="68"/>
        <v>158</v>
      </c>
      <c r="AN154">
        <f t="shared" si="69"/>
        <v>141</v>
      </c>
      <c r="AO154" t="str">
        <f t="shared" si="70"/>
        <v>UMass Lowell</v>
      </c>
      <c r="AP154">
        <f t="shared" si="71"/>
        <v>0.38046092863669556</v>
      </c>
      <c r="AQ154">
        <f t="shared" si="72"/>
        <v>0.28711664458377689</v>
      </c>
      <c r="AR154">
        <f t="shared" si="73"/>
        <v>0.64474606035591653</v>
      </c>
      <c r="AS154" t="str">
        <f t="shared" si="74"/>
        <v>UMass Lowell</v>
      </c>
      <c r="AT154">
        <f t="shared" si="75"/>
        <v>0.64474606035591653</v>
      </c>
      <c r="AU154">
        <f t="shared" si="76"/>
        <v>153</v>
      </c>
      <c r="AW154" t="str">
        <f t="shared" si="77"/>
        <v>UMass Lowell</v>
      </c>
      <c r="AX154" t="str">
        <f t="shared" si="78"/>
        <v/>
      </c>
      <c r="AY154">
        <v>153</v>
      </c>
      <c r="AZ154">
        <f t="shared" si="79"/>
        <v>-74</v>
      </c>
    </row>
    <row r="155" spans="1:52">
      <c r="A155">
        <v>1</v>
      </c>
      <c r="B155">
        <v>1</v>
      </c>
      <c r="C155">
        <v>1</v>
      </c>
      <c r="D155" t="s">
        <v>407</v>
      </c>
      <c r="E155">
        <v>67.693600000000004</v>
      </c>
      <c r="F155">
        <v>226</v>
      </c>
      <c r="G155">
        <v>67.101200000000006</v>
      </c>
      <c r="H155">
        <v>199</v>
      </c>
      <c r="I155">
        <v>105.19499999999999</v>
      </c>
      <c r="J155">
        <v>181</v>
      </c>
      <c r="K155">
        <v>108.715</v>
      </c>
      <c r="L155">
        <v>133</v>
      </c>
      <c r="M155">
        <v>110.955</v>
      </c>
      <c r="N155">
        <v>315</v>
      </c>
      <c r="O155">
        <v>107.711</v>
      </c>
      <c r="P155">
        <v>209</v>
      </c>
      <c r="Q155">
        <v>1.00407</v>
      </c>
      <c r="R155">
        <v>156</v>
      </c>
      <c r="S155">
        <f t="shared" si="54"/>
        <v>1.4831535034331234E-2</v>
      </c>
      <c r="T155">
        <f t="shared" si="55"/>
        <v>156</v>
      </c>
      <c r="U155">
        <f t="shared" si="56"/>
        <v>800067.35664466012</v>
      </c>
      <c r="V155">
        <f t="shared" si="57"/>
        <v>144</v>
      </c>
      <c r="W155">
        <f t="shared" si="58"/>
        <v>26.36747129391777</v>
      </c>
      <c r="X155">
        <f t="shared" si="59"/>
        <v>221</v>
      </c>
      <c r="Y155">
        <f t="shared" si="60"/>
        <v>188.5</v>
      </c>
      <c r="Z155">
        <v>0.54220000000000002</v>
      </c>
      <c r="AA155">
        <f t="shared" si="61"/>
        <v>146</v>
      </c>
      <c r="AB155">
        <v>0.49070000000000003</v>
      </c>
      <c r="AC155">
        <f t="shared" si="62"/>
        <v>0.51645000000000008</v>
      </c>
      <c r="AD155">
        <f t="shared" si="63"/>
        <v>157</v>
      </c>
      <c r="AE155">
        <v>0.62690000000000001</v>
      </c>
      <c r="AF155">
        <f t="shared" si="64"/>
        <v>123</v>
      </c>
      <c r="AG155">
        <v>0.45540000000000003</v>
      </c>
      <c r="AH155">
        <f t="shared" si="65"/>
        <v>183</v>
      </c>
      <c r="AI155">
        <f t="shared" si="66"/>
        <v>158.58333333333334</v>
      </c>
      <c r="AJ155">
        <f>IF(C155=1,(AI155/Z155),REF)</f>
        <v>292.48124923152591</v>
      </c>
      <c r="AK155">
        <f t="shared" si="67"/>
        <v>147</v>
      </c>
      <c r="AL155">
        <f>IF(B155=1,(AI155/AC155),REF)</f>
        <v>307.06425275115367</v>
      </c>
      <c r="AM155">
        <f t="shared" si="68"/>
        <v>153</v>
      </c>
      <c r="AN155">
        <f t="shared" si="69"/>
        <v>147</v>
      </c>
      <c r="AO155" t="str">
        <f t="shared" si="70"/>
        <v>Wyoming</v>
      </c>
      <c r="AP155">
        <f t="shared" si="71"/>
        <v>0.35924148128453087</v>
      </c>
      <c r="AQ155">
        <f t="shared" si="72"/>
        <v>0.30654019909982755</v>
      </c>
      <c r="AR155">
        <f t="shared" si="73"/>
        <v>0.64405171069624079</v>
      </c>
      <c r="AS155" t="str">
        <f t="shared" si="74"/>
        <v>Wyoming</v>
      </c>
      <c r="AT155">
        <f t="shared" si="75"/>
        <v>0.64405171069624079</v>
      </c>
      <c r="AU155">
        <f t="shared" si="76"/>
        <v>154</v>
      </c>
      <c r="AW155" t="str">
        <f t="shared" si="77"/>
        <v>Wyoming</v>
      </c>
      <c r="AX155" t="str">
        <f t="shared" si="78"/>
        <v/>
      </c>
      <c r="AY155">
        <v>154</v>
      </c>
      <c r="AZ155">
        <f t="shared" si="79"/>
        <v>31</v>
      </c>
    </row>
    <row r="156" spans="1:52">
      <c r="A156">
        <v>1</v>
      </c>
      <c r="B156">
        <v>1</v>
      </c>
      <c r="C156">
        <v>1</v>
      </c>
      <c r="D156" t="s">
        <v>403</v>
      </c>
      <c r="E156">
        <v>67.892600000000002</v>
      </c>
      <c r="F156">
        <v>216</v>
      </c>
      <c r="G156">
        <v>66.837000000000003</v>
      </c>
      <c r="H156">
        <v>217</v>
      </c>
      <c r="I156">
        <v>107.786</v>
      </c>
      <c r="J156">
        <v>123</v>
      </c>
      <c r="K156">
        <v>106.946</v>
      </c>
      <c r="L156">
        <v>166</v>
      </c>
      <c r="M156">
        <v>105.782</v>
      </c>
      <c r="N156">
        <v>202</v>
      </c>
      <c r="O156">
        <v>108.03</v>
      </c>
      <c r="P156">
        <v>214</v>
      </c>
      <c r="Q156">
        <v>-1.08412</v>
      </c>
      <c r="R156">
        <v>176</v>
      </c>
      <c r="S156">
        <f t="shared" si="54"/>
        <v>-1.5966393981081933E-2</v>
      </c>
      <c r="T156">
        <f t="shared" si="55"/>
        <v>177</v>
      </c>
      <c r="U156">
        <f t="shared" si="56"/>
        <v>776518.00848922157</v>
      </c>
      <c r="V156">
        <f t="shared" si="57"/>
        <v>167</v>
      </c>
      <c r="W156">
        <f t="shared" si="58"/>
        <v>26.414875075417822</v>
      </c>
      <c r="X156">
        <f t="shared" si="59"/>
        <v>224</v>
      </c>
      <c r="Y156">
        <f t="shared" si="60"/>
        <v>200.5</v>
      </c>
      <c r="Z156">
        <v>0.55459999999999998</v>
      </c>
      <c r="AA156">
        <f t="shared" si="61"/>
        <v>144</v>
      </c>
      <c r="AB156">
        <v>0.46029999999999999</v>
      </c>
      <c r="AC156">
        <f t="shared" si="62"/>
        <v>0.50744999999999996</v>
      </c>
      <c r="AD156">
        <f t="shared" si="63"/>
        <v>160</v>
      </c>
      <c r="AE156">
        <v>0.3967</v>
      </c>
      <c r="AF156">
        <f t="shared" si="64"/>
        <v>211</v>
      </c>
      <c r="AG156">
        <v>0.55800000000000005</v>
      </c>
      <c r="AH156">
        <f t="shared" si="65"/>
        <v>142</v>
      </c>
      <c r="AI156">
        <f t="shared" si="66"/>
        <v>176.25</v>
      </c>
      <c r="AJ156">
        <f>IF(C156=1,(AI156/Z156),REF)</f>
        <v>317.79661016949154</v>
      </c>
      <c r="AK156">
        <f t="shared" si="67"/>
        <v>156</v>
      </c>
      <c r="AL156">
        <f>IF(B156=1,(AI156/AC156),REF)</f>
        <v>347.32485959207804</v>
      </c>
      <c r="AM156">
        <f t="shared" si="68"/>
        <v>164</v>
      </c>
      <c r="AN156">
        <f t="shared" si="69"/>
        <v>156</v>
      </c>
      <c r="AO156" t="str">
        <f t="shared" si="70"/>
        <v>Winthrop</v>
      </c>
      <c r="AP156">
        <f t="shared" si="71"/>
        <v>0.36441958341974329</v>
      </c>
      <c r="AQ156">
        <f t="shared" si="72"/>
        <v>0.29659517672200719</v>
      </c>
      <c r="AR156">
        <f t="shared" si="73"/>
        <v>0.64220319903604406</v>
      </c>
      <c r="AS156" t="str">
        <f t="shared" si="74"/>
        <v>Winthrop</v>
      </c>
      <c r="AT156">
        <f t="shared" si="75"/>
        <v>0.64220319903604406</v>
      </c>
      <c r="AU156">
        <f t="shared" si="76"/>
        <v>155</v>
      </c>
      <c r="AW156" t="str">
        <f t="shared" si="77"/>
        <v>Winthrop</v>
      </c>
      <c r="AX156" t="str">
        <f t="shared" si="78"/>
        <v/>
      </c>
      <c r="AY156">
        <v>155</v>
      </c>
      <c r="AZ156">
        <f t="shared" si="79"/>
        <v>-56</v>
      </c>
    </row>
    <row r="157" spans="1:52">
      <c r="A157">
        <v>1</v>
      </c>
      <c r="B157">
        <v>1</v>
      </c>
      <c r="C157">
        <v>1</v>
      </c>
      <c r="D157" t="s">
        <v>354</v>
      </c>
      <c r="E157">
        <v>62.945300000000003</v>
      </c>
      <c r="F157">
        <v>358</v>
      </c>
      <c r="G157">
        <v>62.184800000000003</v>
      </c>
      <c r="H157">
        <v>357</v>
      </c>
      <c r="I157">
        <v>104.40900000000001</v>
      </c>
      <c r="J157">
        <v>199</v>
      </c>
      <c r="K157">
        <v>103.548</v>
      </c>
      <c r="L157">
        <v>226</v>
      </c>
      <c r="M157">
        <v>100.804</v>
      </c>
      <c r="N157">
        <v>72</v>
      </c>
      <c r="O157">
        <v>101.71899999999999</v>
      </c>
      <c r="P157">
        <v>94</v>
      </c>
      <c r="Q157">
        <v>1.82944</v>
      </c>
      <c r="R157">
        <v>147</v>
      </c>
      <c r="S157">
        <f t="shared" si="54"/>
        <v>2.905697486547856E-2</v>
      </c>
      <c r="T157">
        <f t="shared" si="55"/>
        <v>147</v>
      </c>
      <c r="U157">
        <f t="shared" si="56"/>
        <v>674911.35945177125</v>
      </c>
      <c r="V157">
        <f t="shared" si="57"/>
        <v>297</v>
      </c>
      <c r="W157">
        <f t="shared" si="58"/>
        <v>25.87498003738154</v>
      </c>
      <c r="X157">
        <f t="shared" si="59"/>
        <v>193</v>
      </c>
      <c r="Y157">
        <f t="shared" si="60"/>
        <v>170</v>
      </c>
      <c r="Z157">
        <v>0.49249999999999999</v>
      </c>
      <c r="AA157">
        <f t="shared" si="61"/>
        <v>168</v>
      </c>
      <c r="AB157">
        <v>0.63139999999999996</v>
      </c>
      <c r="AC157">
        <f t="shared" si="62"/>
        <v>0.56194999999999995</v>
      </c>
      <c r="AD157">
        <f t="shared" si="63"/>
        <v>143</v>
      </c>
      <c r="AE157">
        <v>0.5615</v>
      </c>
      <c r="AF157">
        <f t="shared" si="64"/>
        <v>153</v>
      </c>
      <c r="AG157">
        <v>0.47989999999999999</v>
      </c>
      <c r="AH157">
        <f t="shared" si="65"/>
        <v>170</v>
      </c>
      <c r="AI157">
        <f t="shared" si="66"/>
        <v>180</v>
      </c>
      <c r="AJ157">
        <f>IF(C157=1,(AI157/Z157),REF)</f>
        <v>365.48223350253807</v>
      </c>
      <c r="AK157">
        <f t="shared" si="67"/>
        <v>173</v>
      </c>
      <c r="AL157">
        <f>IF(B157=1,(AI157/AC157),REF)</f>
        <v>320.31319512412136</v>
      </c>
      <c r="AM157">
        <f t="shared" si="68"/>
        <v>157</v>
      </c>
      <c r="AN157">
        <f t="shared" si="69"/>
        <v>143</v>
      </c>
      <c r="AO157" t="str">
        <f t="shared" si="70"/>
        <v>Towson</v>
      </c>
      <c r="AP157">
        <f t="shared" si="71"/>
        <v>0.31912172872412281</v>
      </c>
      <c r="AQ157">
        <f t="shared" si="72"/>
        <v>0.33179026002086931</v>
      </c>
      <c r="AR157">
        <f t="shared" si="73"/>
        <v>0.63825894494194713</v>
      </c>
      <c r="AS157" t="str">
        <f t="shared" si="74"/>
        <v>Towson</v>
      </c>
      <c r="AT157">
        <f t="shared" si="75"/>
        <v>0.63825894494194713</v>
      </c>
      <c r="AU157">
        <f t="shared" si="76"/>
        <v>156</v>
      </c>
      <c r="AW157" t="str">
        <f t="shared" si="77"/>
        <v>Towson</v>
      </c>
      <c r="AX157" t="str">
        <f t="shared" si="78"/>
        <v/>
      </c>
      <c r="AY157">
        <v>156</v>
      </c>
      <c r="AZ157">
        <f t="shared" si="79"/>
        <v>3</v>
      </c>
    </row>
    <row r="158" spans="1:52">
      <c r="A158">
        <v>1</v>
      </c>
      <c r="B158">
        <v>1</v>
      </c>
      <c r="C158">
        <v>1</v>
      </c>
      <c r="D158" t="s">
        <v>356</v>
      </c>
      <c r="E158">
        <v>73.179100000000005</v>
      </c>
      <c r="F158">
        <v>12</v>
      </c>
      <c r="G158">
        <v>72.613200000000006</v>
      </c>
      <c r="H158">
        <v>12</v>
      </c>
      <c r="I158">
        <v>109.276</v>
      </c>
      <c r="J158">
        <v>98</v>
      </c>
      <c r="K158">
        <v>110.822</v>
      </c>
      <c r="L158">
        <v>90</v>
      </c>
      <c r="M158">
        <v>108.336</v>
      </c>
      <c r="N158">
        <v>262</v>
      </c>
      <c r="O158">
        <v>108.01300000000001</v>
      </c>
      <c r="P158">
        <v>213</v>
      </c>
      <c r="Q158">
        <v>2.80863</v>
      </c>
      <c r="R158">
        <v>136</v>
      </c>
      <c r="S158">
        <f t="shared" si="54"/>
        <v>3.8385276670524743E-2</v>
      </c>
      <c r="T158">
        <f t="shared" si="55"/>
        <v>138</v>
      </c>
      <c r="U158">
        <f t="shared" si="56"/>
        <v>898750.26439100446</v>
      </c>
      <c r="V158">
        <f t="shared" si="57"/>
        <v>49</v>
      </c>
      <c r="W158">
        <f t="shared" si="58"/>
        <v>24.500479366229381</v>
      </c>
      <c r="X158">
        <f t="shared" si="59"/>
        <v>126</v>
      </c>
      <c r="Y158">
        <f t="shared" si="60"/>
        <v>132</v>
      </c>
      <c r="Z158">
        <v>0.45669999999999999</v>
      </c>
      <c r="AA158">
        <f t="shared" si="61"/>
        <v>178</v>
      </c>
      <c r="AB158">
        <v>0.65700000000000003</v>
      </c>
      <c r="AC158">
        <f t="shared" si="62"/>
        <v>0.55685000000000007</v>
      </c>
      <c r="AD158">
        <f t="shared" si="63"/>
        <v>147</v>
      </c>
      <c r="AE158">
        <v>0.45019999999999999</v>
      </c>
      <c r="AF158">
        <f t="shared" si="64"/>
        <v>190</v>
      </c>
      <c r="AG158">
        <v>0.6371</v>
      </c>
      <c r="AH158">
        <f t="shared" si="65"/>
        <v>116</v>
      </c>
      <c r="AI158">
        <f t="shared" si="66"/>
        <v>128.66666666666666</v>
      </c>
      <c r="AJ158">
        <f>IF(C158=1,(AI158/Z158),REF)</f>
        <v>281.7312604919349</v>
      </c>
      <c r="AK158">
        <f t="shared" si="67"/>
        <v>142</v>
      </c>
      <c r="AL158">
        <f>IF(B158=1,(AI158/AC158),REF)</f>
        <v>231.06162641046359</v>
      </c>
      <c r="AM158">
        <f t="shared" si="68"/>
        <v>132</v>
      </c>
      <c r="AN158">
        <f t="shared" si="69"/>
        <v>132</v>
      </c>
      <c r="AO158" t="str">
        <f t="shared" si="70"/>
        <v>Tulane</v>
      </c>
      <c r="AP158">
        <f t="shared" si="71"/>
        <v>0.30372761221260958</v>
      </c>
      <c r="AQ158">
        <f t="shared" si="72"/>
        <v>0.34247987529942653</v>
      </c>
      <c r="AR158">
        <f t="shared" si="73"/>
        <v>0.63640970824558341</v>
      </c>
      <c r="AS158" t="str">
        <f t="shared" si="74"/>
        <v>Tulane</v>
      </c>
      <c r="AT158">
        <f t="shared" si="75"/>
        <v>0.63640970824558341</v>
      </c>
      <c r="AU158">
        <f t="shared" si="76"/>
        <v>157</v>
      </c>
      <c r="AW158" t="str">
        <f t="shared" si="77"/>
        <v>Tulane</v>
      </c>
      <c r="AX158" t="str">
        <f t="shared" si="78"/>
        <v/>
      </c>
      <c r="AY158">
        <v>157</v>
      </c>
      <c r="AZ158">
        <f t="shared" si="79"/>
        <v>-33</v>
      </c>
    </row>
    <row r="159" spans="1:52">
      <c r="A159">
        <v>1</v>
      </c>
      <c r="B159">
        <v>1</v>
      </c>
      <c r="C159">
        <v>1</v>
      </c>
      <c r="D159" t="s">
        <v>230</v>
      </c>
      <c r="E159">
        <v>66.503699999999995</v>
      </c>
      <c r="F159">
        <v>281</v>
      </c>
      <c r="G159">
        <v>66.207899999999995</v>
      </c>
      <c r="H159">
        <v>252</v>
      </c>
      <c r="I159">
        <v>112.934</v>
      </c>
      <c r="J159">
        <v>37</v>
      </c>
      <c r="K159">
        <v>111.685</v>
      </c>
      <c r="L159">
        <v>82</v>
      </c>
      <c r="M159">
        <v>108.07899999999999</v>
      </c>
      <c r="N159">
        <v>255</v>
      </c>
      <c r="O159">
        <v>110.729</v>
      </c>
      <c r="P159">
        <v>267</v>
      </c>
      <c r="Q159">
        <v>0.955511</v>
      </c>
      <c r="R159">
        <v>158</v>
      </c>
      <c r="S159">
        <f t="shared" si="54"/>
        <v>1.43751400298029E-2</v>
      </c>
      <c r="T159">
        <f t="shared" si="55"/>
        <v>157</v>
      </c>
      <c r="U159">
        <f t="shared" si="56"/>
        <v>829536.51055763243</v>
      </c>
      <c r="V159">
        <f t="shared" si="57"/>
        <v>109</v>
      </c>
      <c r="W159">
        <f t="shared" si="58"/>
        <v>28.052553292510993</v>
      </c>
      <c r="X159">
        <f t="shared" si="59"/>
        <v>311</v>
      </c>
      <c r="Y159">
        <f t="shared" si="60"/>
        <v>234</v>
      </c>
      <c r="Z159">
        <v>0.47289999999999999</v>
      </c>
      <c r="AA159">
        <f t="shared" si="61"/>
        <v>175</v>
      </c>
      <c r="AB159">
        <v>0.61599999999999999</v>
      </c>
      <c r="AC159">
        <f t="shared" si="62"/>
        <v>0.54444999999999999</v>
      </c>
      <c r="AD159">
        <f t="shared" si="63"/>
        <v>150</v>
      </c>
      <c r="AE159">
        <v>0.56989999999999996</v>
      </c>
      <c r="AF159">
        <f t="shared" si="64"/>
        <v>149</v>
      </c>
      <c r="AG159">
        <v>0.60929999999999995</v>
      </c>
      <c r="AH159">
        <f t="shared" si="65"/>
        <v>125</v>
      </c>
      <c r="AI159">
        <f t="shared" si="66"/>
        <v>154</v>
      </c>
      <c r="AJ159">
        <f>IF(C159=1,(AI159/Z159),REF)</f>
        <v>325.65024318037644</v>
      </c>
      <c r="AK159">
        <f t="shared" si="67"/>
        <v>160</v>
      </c>
      <c r="AL159">
        <f>IF(B159=1,(AI159/AC159),REF)</f>
        <v>282.85425658921849</v>
      </c>
      <c r="AM159">
        <f t="shared" si="68"/>
        <v>148</v>
      </c>
      <c r="AN159">
        <f t="shared" si="69"/>
        <v>148</v>
      </c>
      <c r="AO159" t="str">
        <f t="shared" si="70"/>
        <v>Montana</v>
      </c>
      <c r="AP159">
        <f t="shared" si="71"/>
        <v>0.30997804969342613</v>
      </c>
      <c r="AQ159">
        <f t="shared" si="72"/>
        <v>0.32649420194353951</v>
      </c>
      <c r="AR159">
        <f t="shared" si="73"/>
        <v>0.63255718266629091</v>
      </c>
      <c r="AS159" t="str">
        <f t="shared" si="74"/>
        <v>Montana</v>
      </c>
      <c r="AT159">
        <f t="shared" si="75"/>
        <v>0.63255718266629091</v>
      </c>
      <c r="AU159">
        <f t="shared" si="76"/>
        <v>158</v>
      </c>
      <c r="AW159" t="str">
        <f t="shared" si="77"/>
        <v>Montana</v>
      </c>
      <c r="AX159" t="str">
        <f t="shared" si="78"/>
        <v/>
      </c>
      <c r="AY159">
        <v>158</v>
      </c>
      <c r="AZ159">
        <f t="shared" si="79"/>
        <v>9</v>
      </c>
    </row>
    <row r="160" spans="1:52">
      <c r="A160">
        <v>1</v>
      </c>
      <c r="B160">
        <v>1</v>
      </c>
      <c r="C160">
        <v>1</v>
      </c>
      <c r="D160" t="s">
        <v>146</v>
      </c>
      <c r="E160">
        <v>67.452399999999997</v>
      </c>
      <c r="F160">
        <v>247</v>
      </c>
      <c r="G160">
        <v>66.519900000000007</v>
      </c>
      <c r="H160">
        <v>239</v>
      </c>
      <c r="I160">
        <v>104.03400000000001</v>
      </c>
      <c r="J160">
        <v>208</v>
      </c>
      <c r="K160">
        <v>110.209</v>
      </c>
      <c r="L160">
        <v>101</v>
      </c>
      <c r="M160">
        <v>114.976</v>
      </c>
      <c r="N160">
        <v>353</v>
      </c>
      <c r="O160">
        <v>113.29</v>
      </c>
      <c r="P160">
        <v>327</v>
      </c>
      <c r="Q160">
        <v>-3.0815999999999999</v>
      </c>
      <c r="R160">
        <v>202</v>
      </c>
      <c r="S160">
        <f t="shared" si="54"/>
        <v>-4.5676654944820393E-2</v>
      </c>
      <c r="T160">
        <f t="shared" si="55"/>
        <v>201</v>
      </c>
      <c r="U160">
        <f t="shared" si="56"/>
        <v>819278.44774028438</v>
      </c>
      <c r="V160">
        <f t="shared" si="57"/>
        <v>117</v>
      </c>
      <c r="W160">
        <f t="shared" si="58"/>
        <v>28.688584203233304</v>
      </c>
      <c r="X160">
        <f t="shared" si="59"/>
        <v>330</v>
      </c>
      <c r="Y160">
        <f t="shared" si="60"/>
        <v>265.5</v>
      </c>
      <c r="Z160">
        <v>0.53700000000000003</v>
      </c>
      <c r="AA160">
        <f t="shared" si="61"/>
        <v>150</v>
      </c>
      <c r="AB160">
        <v>0.42870000000000003</v>
      </c>
      <c r="AC160">
        <f t="shared" si="62"/>
        <v>0.48285</v>
      </c>
      <c r="AD160">
        <f t="shared" si="63"/>
        <v>170</v>
      </c>
      <c r="AE160">
        <v>0.41959999999999997</v>
      </c>
      <c r="AF160">
        <f t="shared" si="64"/>
        <v>203</v>
      </c>
      <c r="AG160">
        <v>0.48759999999999998</v>
      </c>
      <c r="AH160">
        <f t="shared" si="65"/>
        <v>167</v>
      </c>
      <c r="AI160">
        <f t="shared" si="66"/>
        <v>187.25</v>
      </c>
      <c r="AJ160">
        <f>IF(C160=1,(AI160/Z160),REF)</f>
        <v>348.69646182495342</v>
      </c>
      <c r="AK160">
        <f t="shared" si="67"/>
        <v>168</v>
      </c>
      <c r="AL160">
        <f>IF(B160=1,(AI160/AC160),REF)</f>
        <v>387.8015946981464</v>
      </c>
      <c r="AM160">
        <f t="shared" si="68"/>
        <v>174</v>
      </c>
      <c r="AN160">
        <f t="shared" si="69"/>
        <v>168</v>
      </c>
      <c r="AO160" t="str">
        <f t="shared" si="70"/>
        <v>Georgetown</v>
      </c>
      <c r="AP160">
        <f t="shared" si="71"/>
        <v>0.34959587512779455</v>
      </c>
      <c r="AQ160">
        <f t="shared" si="72"/>
        <v>0.27835488530583719</v>
      </c>
      <c r="AR160">
        <f t="shared" si="73"/>
        <v>0.62915584841928252</v>
      </c>
      <c r="AS160" t="str">
        <f t="shared" si="74"/>
        <v>Georgetown</v>
      </c>
      <c r="AT160">
        <f t="shared" si="75"/>
        <v>0.62915584841928252</v>
      </c>
      <c r="AU160">
        <f t="shared" si="76"/>
        <v>159</v>
      </c>
      <c r="AW160" t="str">
        <f t="shared" si="77"/>
        <v>Georgetown</v>
      </c>
      <c r="AX160" t="str">
        <f t="shared" si="78"/>
        <v/>
      </c>
      <c r="AY160">
        <v>159</v>
      </c>
      <c r="AZ160">
        <f t="shared" si="79"/>
        <v>-44</v>
      </c>
    </row>
    <row r="161" spans="1:52">
      <c r="A161">
        <v>1</v>
      </c>
      <c r="B161">
        <v>1</v>
      </c>
      <c r="C161">
        <v>1</v>
      </c>
      <c r="D161" t="s">
        <v>129</v>
      </c>
      <c r="E161">
        <v>70.668599999999998</v>
      </c>
      <c r="F161">
        <v>60</v>
      </c>
      <c r="G161">
        <v>70.385000000000005</v>
      </c>
      <c r="H161">
        <v>44</v>
      </c>
      <c r="I161">
        <v>112.375</v>
      </c>
      <c r="J161">
        <v>46</v>
      </c>
      <c r="K161">
        <v>112.086</v>
      </c>
      <c r="L161">
        <v>78</v>
      </c>
      <c r="M161">
        <v>109.14400000000001</v>
      </c>
      <c r="N161">
        <v>272</v>
      </c>
      <c r="O161">
        <v>110.402</v>
      </c>
      <c r="P161">
        <v>260</v>
      </c>
      <c r="Q161">
        <v>1.6833499999999999</v>
      </c>
      <c r="R161">
        <v>150</v>
      </c>
      <c r="S161">
        <f t="shared" si="54"/>
        <v>2.3829536739089181E-2</v>
      </c>
      <c r="T161">
        <f t="shared" si="55"/>
        <v>151</v>
      </c>
      <c r="U161">
        <f t="shared" si="56"/>
        <v>887828.80097536556</v>
      </c>
      <c r="V161">
        <f t="shared" si="57"/>
        <v>60</v>
      </c>
      <c r="W161">
        <f t="shared" si="58"/>
        <v>26.274630536954319</v>
      </c>
      <c r="X161">
        <f t="shared" si="59"/>
        <v>215</v>
      </c>
      <c r="Y161">
        <f t="shared" si="60"/>
        <v>183</v>
      </c>
      <c r="Z161">
        <v>0.47160000000000002</v>
      </c>
      <c r="AA161">
        <f t="shared" si="61"/>
        <v>177</v>
      </c>
      <c r="AB161">
        <v>0.59699999999999998</v>
      </c>
      <c r="AC161">
        <f t="shared" si="62"/>
        <v>0.5343</v>
      </c>
      <c r="AD161">
        <f t="shared" si="63"/>
        <v>154</v>
      </c>
      <c r="AE161">
        <v>0.39650000000000002</v>
      </c>
      <c r="AF161">
        <f t="shared" si="64"/>
        <v>212</v>
      </c>
      <c r="AG161">
        <v>0.45629999999999998</v>
      </c>
      <c r="AH161">
        <f t="shared" si="65"/>
        <v>182</v>
      </c>
      <c r="AI161">
        <f t="shared" si="66"/>
        <v>157</v>
      </c>
      <c r="AJ161">
        <f>IF(C161=1,(AI161/Z161),REF)</f>
        <v>332.90924512298557</v>
      </c>
      <c r="AK161">
        <f t="shared" si="67"/>
        <v>162</v>
      </c>
      <c r="AL161">
        <f>IF(B161=1,(AI161/AC161),REF)</f>
        <v>293.84241063073182</v>
      </c>
      <c r="AM161">
        <f t="shared" si="68"/>
        <v>152</v>
      </c>
      <c r="AN161">
        <f t="shared" si="69"/>
        <v>152</v>
      </c>
      <c r="AO161" t="str">
        <f t="shared" si="70"/>
        <v>Eastern Washington</v>
      </c>
      <c r="AP161">
        <f t="shared" si="71"/>
        <v>0.30844517356554529</v>
      </c>
      <c r="AQ161">
        <f t="shared" si="72"/>
        <v>0.31888469481164161</v>
      </c>
      <c r="AR161">
        <f t="shared" si="73"/>
        <v>0.62890694113014856</v>
      </c>
      <c r="AS161" t="str">
        <f t="shared" si="74"/>
        <v>Eastern Washington</v>
      </c>
      <c r="AT161">
        <f t="shared" si="75"/>
        <v>0.62890694113014856</v>
      </c>
      <c r="AU161">
        <f t="shared" si="76"/>
        <v>160</v>
      </c>
      <c r="AW161" t="str">
        <f t="shared" si="77"/>
        <v>Eastern Washington</v>
      </c>
      <c r="AX161" t="str">
        <f t="shared" si="78"/>
        <v/>
      </c>
      <c r="AY161">
        <v>160</v>
      </c>
      <c r="AZ161">
        <f t="shared" si="79"/>
        <v>-52</v>
      </c>
    </row>
    <row r="162" spans="1:52">
      <c r="A162">
        <v>1</v>
      </c>
      <c r="B162">
        <v>1</v>
      </c>
      <c r="C162">
        <v>1</v>
      </c>
      <c r="D162" t="s">
        <v>287</v>
      </c>
      <c r="E162">
        <v>71.835400000000007</v>
      </c>
      <c r="F162">
        <v>35</v>
      </c>
      <c r="G162">
        <v>70.518299999999996</v>
      </c>
      <c r="H162">
        <v>39</v>
      </c>
      <c r="I162">
        <v>108.9</v>
      </c>
      <c r="J162">
        <v>106</v>
      </c>
      <c r="K162">
        <v>105.179</v>
      </c>
      <c r="L162">
        <v>200</v>
      </c>
      <c r="M162">
        <v>100.538</v>
      </c>
      <c r="N162">
        <v>64</v>
      </c>
      <c r="O162">
        <v>104.36499999999999</v>
      </c>
      <c r="P162">
        <v>137</v>
      </c>
      <c r="Q162">
        <v>0.81417300000000004</v>
      </c>
      <c r="R162">
        <v>160</v>
      </c>
      <c r="S162">
        <f t="shared" si="54"/>
        <v>1.1331460533386146E-2</v>
      </c>
      <c r="T162">
        <f t="shared" si="55"/>
        <v>160</v>
      </c>
      <c r="U162">
        <f t="shared" si="56"/>
        <v>794687.87936405151</v>
      </c>
      <c r="V162">
        <f t="shared" si="57"/>
        <v>148</v>
      </c>
      <c r="W162">
        <f t="shared" si="58"/>
        <v>23.623774559877994</v>
      </c>
      <c r="X162">
        <f t="shared" si="59"/>
        <v>87</v>
      </c>
      <c r="Y162">
        <f t="shared" si="60"/>
        <v>123.5</v>
      </c>
      <c r="Z162">
        <v>0.53820000000000001</v>
      </c>
      <c r="AA162">
        <f t="shared" si="61"/>
        <v>149</v>
      </c>
      <c r="AB162">
        <v>0.38019999999999998</v>
      </c>
      <c r="AC162">
        <f t="shared" si="62"/>
        <v>0.4592</v>
      </c>
      <c r="AD162">
        <f t="shared" si="63"/>
        <v>179</v>
      </c>
      <c r="AE162">
        <v>0.63049999999999995</v>
      </c>
      <c r="AF162">
        <f t="shared" si="64"/>
        <v>119</v>
      </c>
      <c r="AG162">
        <v>0.41410000000000002</v>
      </c>
      <c r="AH162">
        <f t="shared" si="65"/>
        <v>204</v>
      </c>
      <c r="AI162">
        <f t="shared" si="66"/>
        <v>155.58333333333334</v>
      </c>
      <c r="AJ162">
        <f>IF(C162=1,(AI162/Z162),REF)</f>
        <v>289.08088690697389</v>
      </c>
      <c r="AK162">
        <f t="shared" si="67"/>
        <v>146</v>
      </c>
      <c r="AL162">
        <f>IF(B162=1,(AI162/AC162),REF)</f>
        <v>338.8138792102207</v>
      </c>
      <c r="AM162">
        <f t="shared" si="68"/>
        <v>161</v>
      </c>
      <c r="AN162">
        <f t="shared" si="69"/>
        <v>146</v>
      </c>
      <c r="AO162" t="str">
        <f t="shared" si="70"/>
        <v>Purdue Fort Wayne</v>
      </c>
      <c r="AP162">
        <f t="shared" si="71"/>
        <v>0.35700847318328005</v>
      </c>
      <c r="AQ162">
        <f t="shared" si="72"/>
        <v>0.26922757614653986</v>
      </c>
      <c r="AR162">
        <f t="shared" si="73"/>
        <v>0.62846808393855536</v>
      </c>
      <c r="AS162" t="str">
        <f t="shared" si="74"/>
        <v>Purdue Fort Wayne</v>
      </c>
      <c r="AT162">
        <f t="shared" si="75"/>
        <v>0.62846808393855536</v>
      </c>
      <c r="AU162">
        <f t="shared" si="76"/>
        <v>161</v>
      </c>
      <c r="AW162" t="str">
        <f t="shared" si="77"/>
        <v>Purdue Fort Wayne</v>
      </c>
      <c r="AX162" t="str">
        <f t="shared" si="78"/>
        <v/>
      </c>
      <c r="AY162">
        <v>161</v>
      </c>
      <c r="AZ162">
        <f t="shared" si="79"/>
        <v>42</v>
      </c>
    </row>
    <row r="163" spans="1:52">
      <c r="A163">
        <v>1</v>
      </c>
      <c r="B163">
        <v>1</v>
      </c>
      <c r="C163">
        <v>1</v>
      </c>
      <c r="D163" t="s">
        <v>289</v>
      </c>
      <c r="E163">
        <v>71.612799999999993</v>
      </c>
      <c r="F163">
        <v>40</v>
      </c>
      <c r="G163">
        <v>71.267799999999994</v>
      </c>
      <c r="H163">
        <v>25</v>
      </c>
      <c r="I163">
        <v>106.71899999999999</v>
      </c>
      <c r="J163">
        <v>144</v>
      </c>
      <c r="K163">
        <v>105.994</v>
      </c>
      <c r="L163">
        <v>180</v>
      </c>
      <c r="M163">
        <v>100.124</v>
      </c>
      <c r="N163">
        <v>57</v>
      </c>
      <c r="O163">
        <v>106.325</v>
      </c>
      <c r="P163">
        <v>178</v>
      </c>
      <c r="Q163">
        <v>-0.331148</v>
      </c>
      <c r="R163">
        <v>167</v>
      </c>
      <c r="S163">
        <f t="shared" si="54"/>
        <v>-4.6220787345279488E-3</v>
      </c>
      <c r="T163">
        <f t="shared" si="55"/>
        <v>167</v>
      </c>
      <c r="U163">
        <f t="shared" si="56"/>
        <v>804550.33189646073</v>
      </c>
      <c r="V163">
        <f t="shared" si="57"/>
        <v>135</v>
      </c>
      <c r="W163">
        <f t="shared" si="58"/>
        <v>24.413270975573727</v>
      </c>
      <c r="X163">
        <f t="shared" si="59"/>
        <v>124</v>
      </c>
      <c r="Y163">
        <f t="shared" si="60"/>
        <v>145.5</v>
      </c>
      <c r="Z163">
        <v>0.51</v>
      </c>
      <c r="AA163">
        <f t="shared" si="61"/>
        <v>159</v>
      </c>
      <c r="AB163">
        <v>0.47170000000000001</v>
      </c>
      <c r="AC163">
        <f t="shared" si="62"/>
        <v>0.49085000000000001</v>
      </c>
      <c r="AD163">
        <f t="shared" si="63"/>
        <v>167</v>
      </c>
      <c r="AE163">
        <v>0.58630000000000004</v>
      </c>
      <c r="AF163">
        <f t="shared" si="64"/>
        <v>138</v>
      </c>
      <c r="AG163">
        <v>0.42559999999999998</v>
      </c>
      <c r="AH163">
        <f t="shared" si="65"/>
        <v>200</v>
      </c>
      <c r="AI163">
        <f t="shared" si="66"/>
        <v>158.75</v>
      </c>
      <c r="AJ163">
        <f>IF(C163=1,(AI163/Z163),REF)</f>
        <v>311.27450980392155</v>
      </c>
      <c r="AK163">
        <f t="shared" si="67"/>
        <v>153</v>
      </c>
      <c r="AL163">
        <f>IF(B163=1,(AI163/AC163),REF)</f>
        <v>323.41855964143832</v>
      </c>
      <c r="AM163">
        <f t="shared" si="68"/>
        <v>159</v>
      </c>
      <c r="AN163">
        <f t="shared" si="69"/>
        <v>153</v>
      </c>
      <c r="AO163" t="str">
        <f t="shared" si="70"/>
        <v>Quinnipiac</v>
      </c>
      <c r="AP163">
        <f t="shared" si="71"/>
        <v>0.3358091987046925</v>
      </c>
      <c r="AQ163">
        <f t="shared" si="72"/>
        <v>0.28946162039625378</v>
      </c>
      <c r="AR163">
        <f t="shared" si="73"/>
        <v>0.62808043642386713</v>
      </c>
      <c r="AS163" t="str">
        <f t="shared" si="74"/>
        <v>Quinnipiac</v>
      </c>
      <c r="AT163">
        <f t="shared" si="75"/>
        <v>0.62808043642386713</v>
      </c>
      <c r="AU163">
        <f t="shared" si="76"/>
        <v>162</v>
      </c>
      <c r="AW163" t="str">
        <f t="shared" si="77"/>
        <v>Quinnipiac</v>
      </c>
      <c r="AX163" t="str">
        <f t="shared" si="78"/>
        <v/>
      </c>
      <c r="AY163">
        <v>162</v>
      </c>
      <c r="AZ163">
        <f t="shared" si="79"/>
        <v>24</v>
      </c>
    </row>
    <row r="164" spans="1:52">
      <c r="A164">
        <v>1</v>
      </c>
      <c r="B164">
        <v>1</v>
      </c>
      <c r="C164">
        <v>1</v>
      </c>
      <c r="D164" t="s">
        <v>140</v>
      </c>
      <c r="E164">
        <v>69.364800000000002</v>
      </c>
      <c r="F164">
        <v>119</v>
      </c>
      <c r="G164">
        <v>68.569900000000004</v>
      </c>
      <c r="H164">
        <v>105</v>
      </c>
      <c r="I164">
        <v>99.482200000000006</v>
      </c>
      <c r="J164">
        <v>290</v>
      </c>
      <c r="K164">
        <v>101.179</v>
      </c>
      <c r="L164">
        <v>266</v>
      </c>
      <c r="M164">
        <v>102.74299999999999</v>
      </c>
      <c r="N164">
        <v>113</v>
      </c>
      <c r="O164">
        <v>103.611</v>
      </c>
      <c r="P164">
        <v>124</v>
      </c>
      <c r="Q164">
        <v>-2.4319199999999999</v>
      </c>
      <c r="R164">
        <v>190</v>
      </c>
      <c r="S164">
        <f t="shared" si="54"/>
        <v>-3.506101077203426E-2</v>
      </c>
      <c r="T164">
        <f t="shared" si="55"/>
        <v>188</v>
      </c>
      <c r="U164">
        <f t="shared" si="56"/>
        <v>710100.63975595683</v>
      </c>
      <c r="V164">
        <f t="shared" si="57"/>
        <v>254</v>
      </c>
      <c r="W164">
        <f t="shared" si="58"/>
        <v>24.183003909728217</v>
      </c>
      <c r="X164">
        <f t="shared" si="59"/>
        <v>109</v>
      </c>
      <c r="Y164">
        <f t="shared" si="60"/>
        <v>148.5</v>
      </c>
      <c r="Z164">
        <v>0.55769999999999997</v>
      </c>
      <c r="AA164">
        <f t="shared" si="61"/>
        <v>142</v>
      </c>
      <c r="AB164">
        <v>0.34870000000000001</v>
      </c>
      <c r="AC164">
        <f t="shared" si="62"/>
        <v>0.45319999999999999</v>
      </c>
      <c r="AD164">
        <f t="shared" si="63"/>
        <v>182</v>
      </c>
      <c r="AE164">
        <v>0.57420000000000004</v>
      </c>
      <c r="AF164">
        <f t="shared" si="64"/>
        <v>145</v>
      </c>
      <c r="AG164">
        <v>0.36</v>
      </c>
      <c r="AH164">
        <f t="shared" si="65"/>
        <v>232</v>
      </c>
      <c r="AI164">
        <f t="shared" si="66"/>
        <v>191.58333333333334</v>
      </c>
      <c r="AJ164">
        <f>IF(C164=1,(AI164/Z164),REF)</f>
        <v>343.52399737015122</v>
      </c>
      <c r="AK164">
        <f t="shared" si="67"/>
        <v>166</v>
      </c>
      <c r="AL164">
        <f>IF(B164=1,(AI164/AC164),REF)</f>
        <v>422.73462783171522</v>
      </c>
      <c r="AM164">
        <f t="shared" si="68"/>
        <v>182</v>
      </c>
      <c r="AN164">
        <f t="shared" si="69"/>
        <v>166</v>
      </c>
      <c r="AO164" t="str">
        <f t="shared" si="70"/>
        <v>Fordham</v>
      </c>
      <c r="AP164">
        <f t="shared" si="71"/>
        <v>0.36361492793804029</v>
      </c>
      <c r="AQ164">
        <f t="shared" si="72"/>
        <v>0.25846053212725606</v>
      </c>
      <c r="AR164">
        <f t="shared" si="73"/>
        <v>0.62679457582720632</v>
      </c>
      <c r="AS164" t="str">
        <f t="shared" si="74"/>
        <v>Fordham</v>
      </c>
      <c r="AT164">
        <f t="shared" si="75"/>
        <v>0.62679457582720632</v>
      </c>
      <c r="AU164">
        <f t="shared" si="76"/>
        <v>163</v>
      </c>
      <c r="AW164" t="str">
        <f t="shared" si="77"/>
        <v>Fordham</v>
      </c>
      <c r="AX164" t="str">
        <f t="shared" si="78"/>
        <v/>
      </c>
      <c r="AY164">
        <v>163</v>
      </c>
      <c r="AZ164">
        <f t="shared" si="79"/>
        <v>18</v>
      </c>
    </row>
    <row r="165" spans="1:52">
      <c r="A165">
        <v>1</v>
      </c>
      <c r="B165">
        <v>1</v>
      </c>
      <c r="C165">
        <v>1</v>
      </c>
      <c r="D165" t="s">
        <v>183</v>
      </c>
      <c r="E165">
        <v>67.510900000000007</v>
      </c>
      <c r="F165">
        <v>240</v>
      </c>
      <c r="G165">
        <v>66.473699999999994</v>
      </c>
      <c r="H165">
        <v>244</v>
      </c>
      <c r="I165">
        <v>107.208</v>
      </c>
      <c r="J165">
        <v>137</v>
      </c>
      <c r="K165">
        <v>106.142</v>
      </c>
      <c r="L165">
        <v>177</v>
      </c>
      <c r="M165">
        <v>104.36199999999999</v>
      </c>
      <c r="N165">
        <v>166</v>
      </c>
      <c r="O165">
        <v>106.815</v>
      </c>
      <c r="P165">
        <v>185</v>
      </c>
      <c r="Q165">
        <v>-0.67294500000000002</v>
      </c>
      <c r="R165">
        <v>172</v>
      </c>
      <c r="S165">
        <f t="shared" si="54"/>
        <v>-9.9687606001401512E-3</v>
      </c>
      <c r="T165">
        <f t="shared" si="55"/>
        <v>172</v>
      </c>
      <c r="U165">
        <f t="shared" si="56"/>
        <v>760586.18182338763</v>
      </c>
      <c r="V165">
        <f t="shared" si="57"/>
        <v>190</v>
      </c>
      <c r="W165">
        <f t="shared" si="58"/>
        <v>26.087814278969841</v>
      </c>
      <c r="X165">
        <f t="shared" si="59"/>
        <v>204</v>
      </c>
      <c r="Y165">
        <f t="shared" si="60"/>
        <v>188</v>
      </c>
      <c r="Z165">
        <v>0.52100000000000002</v>
      </c>
      <c r="AA165">
        <f t="shared" si="61"/>
        <v>154</v>
      </c>
      <c r="AB165">
        <v>0.43909999999999999</v>
      </c>
      <c r="AC165">
        <f t="shared" si="62"/>
        <v>0.48004999999999998</v>
      </c>
      <c r="AD165">
        <f t="shared" si="63"/>
        <v>172</v>
      </c>
      <c r="AE165">
        <v>0.51990000000000003</v>
      </c>
      <c r="AF165">
        <f t="shared" si="64"/>
        <v>167</v>
      </c>
      <c r="AG165">
        <v>0.61229999999999996</v>
      </c>
      <c r="AH165">
        <f t="shared" si="65"/>
        <v>124</v>
      </c>
      <c r="AI165">
        <f t="shared" si="66"/>
        <v>168.83333333333334</v>
      </c>
      <c r="AJ165">
        <f>IF(C165=1,(AI165/Z165),REF)</f>
        <v>324.0563019833653</v>
      </c>
      <c r="AK165">
        <f t="shared" si="67"/>
        <v>159</v>
      </c>
      <c r="AL165">
        <f>IF(B165=1,(AI165/AC165),REF)</f>
        <v>351.69947574905393</v>
      </c>
      <c r="AM165">
        <f t="shared" si="68"/>
        <v>168</v>
      </c>
      <c r="AN165">
        <f t="shared" si="69"/>
        <v>159</v>
      </c>
      <c r="AO165" t="str">
        <f t="shared" si="70"/>
        <v>Kent St.</v>
      </c>
      <c r="AP165">
        <f t="shared" si="71"/>
        <v>0.3416744030034084</v>
      </c>
      <c r="AQ165">
        <f t="shared" si="72"/>
        <v>0.28014173875167769</v>
      </c>
      <c r="AR165">
        <f t="shared" si="73"/>
        <v>0.62669004854584287</v>
      </c>
      <c r="AS165" t="str">
        <f t="shared" si="74"/>
        <v>Kent St.</v>
      </c>
      <c r="AT165">
        <f t="shared" si="75"/>
        <v>0.62669004854584287</v>
      </c>
      <c r="AU165">
        <f t="shared" si="76"/>
        <v>164</v>
      </c>
      <c r="AW165" t="str">
        <f t="shared" si="77"/>
        <v>Kent St.</v>
      </c>
      <c r="AX165" t="str">
        <f t="shared" si="78"/>
        <v/>
      </c>
      <c r="AY165">
        <v>164</v>
      </c>
      <c r="AZ165">
        <f t="shared" si="79"/>
        <v>-3</v>
      </c>
    </row>
    <row r="166" spans="1:52">
      <c r="A166">
        <v>1</v>
      </c>
      <c r="B166">
        <v>1</v>
      </c>
      <c r="C166">
        <v>1</v>
      </c>
      <c r="D166" t="s">
        <v>395</v>
      </c>
      <c r="E166">
        <v>65.915400000000005</v>
      </c>
      <c r="F166">
        <v>310</v>
      </c>
      <c r="G166">
        <v>65.500200000000007</v>
      </c>
      <c r="H166">
        <v>285</v>
      </c>
      <c r="I166">
        <v>109.83</v>
      </c>
      <c r="J166">
        <v>89</v>
      </c>
      <c r="K166">
        <v>108.768</v>
      </c>
      <c r="L166">
        <v>130</v>
      </c>
      <c r="M166">
        <v>104.59699999999999</v>
      </c>
      <c r="N166">
        <v>174</v>
      </c>
      <c r="O166">
        <v>107.398</v>
      </c>
      <c r="P166">
        <v>202</v>
      </c>
      <c r="Q166">
        <v>1.3699699999999999</v>
      </c>
      <c r="R166">
        <v>154</v>
      </c>
      <c r="S166">
        <f t="shared" si="54"/>
        <v>2.0784217345263846E-2</v>
      </c>
      <c r="T166">
        <f t="shared" si="55"/>
        <v>153</v>
      </c>
      <c r="U166">
        <f t="shared" si="56"/>
        <v>779810.67796008964</v>
      </c>
      <c r="V166">
        <f t="shared" si="57"/>
        <v>165</v>
      </c>
      <c r="W166">
        <f t="shared" si="58"/>
        <v>26.952994228206066</v>
      </c>
      <c r="X166">
        <f t="shared" si="59"/>
        <v>251</v>
      </c>
      <c r="Y166">
        <f t="shared" si="60"/>
        <v>202</v>
      </c>
      <c r="Z166">
        <v>0.44040000000000001</v>
      </c>
      <c r="AA166">
        <f t="shared" si="61"/>
        <v>187</v>
      </c>
      <c r="AB166">
        <v>0.6794</v>
      </c>
      <c r="AC166">
        <f t="shared" si="62"/>
        <v>0.55990000000000006</v>
      </c>
      <c r="AD166">
        <f t="shared" si="63"/>
        <v>144</v>
      </c>
      <c r="AE166">
        <v>0.41460000000000002</v>
      </c>
      <c r="AF166">
        <f t="shared" si="64"/>
        <v>205</v>
      </c>
      <c r="AG166">
        <v>0.65439999999999998</v>
      </c>
      <c r="AH166">
        <f t="shared" si="65"/>
        <v>111</v>
      </c>
      <c r="AI166">
        <f t="shared" si="66"/>
        <v>163.33333333333334</v>
      </c>
      <c r="AJ166">
        <f>IF(C166=1,(AI166/Z166),REF)</f>
        <v>370.87496215561612</v>
      </c>
      <c r="AK166">
        <f t="shared" si="67"/>
        <v>174</v>
      </c>
      <c r="AL166">
        <f>IF(B166=1,(AI166/AC166),REF)</f>
        <v>291.71875930225633</v>
      </c>
      <c r="AM166">
        <f t="shared" si="68"/>
        <v>151</v>
      </c>
      <c r="AN166">
        <f t="shared" si="69"/>
        <v>144</v>
      </c>
      <c r="AO166" t="str">
        <f t="shared" si="70"/>
        <v>Weber St.</v>
      </c>
      <c r="AP166">
        <f t="shared" si="71"/>
        <v>0.28494518779561068</v>
      </c>
      <c r="AQ166">
        <f t="shared" si="72"/>
        <v>0.33446658329058543</v>
      </c>
      <c r="AR166">
        <f t="shared" si="73"/>
        <v>0.62571963521829699</v>
      </c>
      <c r="AS166" t="str">
        <f t="shared" si="74"/>
        <v>Weber St.</v>
      </c>
      <c r="AT166">
        <f t="shared" si="75"/>
        <v>0.62571963521829699</v>
      </c>
      <c r="AU166">
        <f t="shared" si="76"/>
        <v>165</v>
      </c>
      <c r="AW166" t="str">
        <f t="shared" si="77"/>
        <v>Weber St.</v>
      </c>
      <c r="AX166" t="str">
        <f t="shared" si="78"/>
        <v/>
      </c>
      <c r="AY166">
        <v>165</v>
      </c>
      <c r="AZ166">
        <f t="shared" si="79"/>
        <v>-40</v>
      </c>
    </row>
    <row r="167" spans="1:52">
      <c r="A167">
        <v>1</v>
      </c>
      <c r="B167">
        <v>1</v>
      </c>
      <c r="C167">
        <v>1</v>
      </c>
      <c r="D167" t="s">
        <v>196</v>
      </c>
      <c r="E167">
        <v>67.893299999999996</v>
      </c>
      <c r="F167">
        <v>215</v>
      </c>
      <c r="G167">
        <v>66.736599999999996</v>
      </c>
      <c r="H167">
        <v>226</v>
      </c>
      <c r="I167">
        <v>107.318</v>
      </c>
      <c r="J167">
        <v>133</v>
      </c>
      <c r="K167">
        <v>105.732</v>
      </c>
      <c r="L167">
        <v>188</v>
      </c>
      <c r="M167">
        <v>101.377</v>
      </c>
      <c r="N167">
        <v>81</v>
      </c>
      <c r="O167">
        <v>104.771</v>
      </c>
      <c r="P167">
        <v>145</v>
      </c>
      <c r="Q167">
        <v>0.96094800000000002</v>
      </c>
      <c r="R167">
        <v>157</v>
      </c>
      <c r="S167">
        <f t="shared" si="54"/>
        <v>1.4154563115948092E-2</v>
      </c>
      <c r="T167">
        <f t="shared" si="55"/>
        <v>158</v>
      </c>
      <c r="U167">
        <f t="shared" si="56"/>
        <v>758996.56943557912</v>
      </c>
      <c r="V167">
        <f t="shared" si="57"/>
        <v>193</v>
      </c>
      <c r="W167">
        <f t="shared" si="58"/>
        <v>25.151206573475548</v>
      </c>
      <c r="X167">
        <f t="shared" si="59"/>
        <v>157</v>
      </c>
      <c r="Y167">
        <f t="shared" si="60"/>
        <v>157.5</v>
      </c>
      <c r="Z167">
        <v>0.51229999999999998</v>
      </c>
      <c r="AA167">
        <f t="shared" si="61"/>
        <v>158</v>
      </c>
      <c r="AB167">
        <v>0.44890000000000002</v>
      </c>
      <c r="AC167">
        <f t="shared" si="62"/>
        <v>0.48060000000000003</v>
      </c>
      <c r="AD167">
        <f t="shared" si="63"/>
        <v>171</v>
      </c>
      <c r="AE167">
        <v>0.44500000000000001</v>
      </c>
      <c r="AF167">
        <f t="shared" si="64"/>
        <v>195</v>
      </c>
      <c r="AG167">
        <v>0.59409999999999996</v>
      </c>
      <c r="AH167">
        <f t="shared" si="65"/>
        <v>131</v>
      </c>
      <c r="AI167">
        <f t="shared" si="66"/>
        <v>167.58333333333334</v>
      </c>
      <c r="AJ167">
        <f>IF(C167=1,(AI167/Z167),REF)</f>
        <v>327.11952631921406</v>
      </c>
      <c r="AK167">
        <f t="shared" si="67"/>
        <v>161</v>
      </c>
      <c r="AL167">
        <f>IF(B167=1,(AI167/AC167),REF)</f>
        <v>348.69607435150505</v>
      </c>
      <c r="AM167">
        <f t="shared" si="68"/>
        <v>165</v>
      </c>
      <c r="AN167">
        <f t="shared" si="69"/>
        <v>161</v>
      </c>
      <c r="AO167" t="str">
        <f t="shared" si="70"/>
        <v>Longwood</v>
      </c>
      <c r="AP167">
        <f t="shared" si="71"/>
        <v>0.33565295669166378</v>
      </c>
      <c r="AQ167">
        <f t="shared" si="72"/>
        <v>0.28076353068070892</v>
      </c>
      <c r="AR167">
        <f t="shared" si="73"/>
        <v>0.62450756022617071</v>
      </c>
      <c r="AS167" t="str">
        <f t="shared" si="74"/>
        <v>Longwood</v>
      </c>
      <c r="AT167">
        <f t="shared" si="75"/>
        <v>0.62450756022617071</v>
      </c>
      <c r="AU167">
        <f t="shared" si="76"/>
        <v>166</v>
      </c>
      <c r="AW167" t="str">
        <f t="shared" si="77"/>
        <v>Longwood</v>
      </c>
      <c r="AX167" t="str">
        <f t="shared" si="78"/>
        <v/>
      </c>
      <c r="AY167">
        <v>166</v>
      </c>
      <c r="AZ167">
        <f t="shared" si="79"/>
        <v>-29</v>
      </c>
    </row>
    <row r="168" spans="1:52">
      <c r="A168">
        <v>1</v>
      </c>
      <c r="B168">
        <v>1</v>
      </c>
      <c r="C168">
        <v>1</v>
      </c>
      <c r="D168" t="s">
        <v>124</v>
      </c>
      <c r="E168">
        <v>65.588899999999995</v>
      </c>
      <c r="F168">
        <v>322</v>
      </c>
      <c r="G168">
        <v>64.886499999999998</v>
      </c>
      <c r="H168">
        <v>312</v>
      </c>
      <c r="I168">
        <v>103.88500000000001</v>
      </c>
      <c r="J168">
        <v>211</v>
      </c>
      <c r="K168">
        <v>104.904</v>
      </c>
      <c r="L168">
        <v>205</v>
      </c>
      <c r="M168">
        <v>106.97199999999999</v>
      </c>
      <c r="N168">
        <v>231</v>
      </c>
      <c r="O168">
        <v>107.255</v>
      </c>
      <c r="P168">
        <v>199</v>
      </c>
      <c r="Q168">
        <v>-2.35032</v>
      </c>
      <c r="R168">
        <v>188</v>
      </c>
      <c r="S168">
        <f t="shared" si="54"/>
        <v>-3.5844479782402197E-2</v>
      </c>
      <c r="T168">
        <f t="shared" si="55"/>
        <v>190</v>
      </c>
      <c r="U168">
        <f t="shared" si="56"/>
        <v>721795.95474330231</v>
      </c>
      <c r="V168">
        <f t="shared" si="57"/>
        <v>242</v>
      </c>
      <c r="W168">
        <f t="shared" si="58"/>
        <v>27.029482332472195</v>
      </c>
      <c r="X168">
        <f t="shared" si="59"/>
        <v>256</v>
      </c>
      <c r="Y168">
        <f t="shared" si="60"/>
        <v>223</v>
      </c>
      <c r="Z168">
        <v>0.51570000000000005</v>
      </c>
      <c r="AA168">
        <f t="shared" si="61"/>
        <v>156</v>
      </c>
      <c r="AB168">
        <v>0.47199999999999998</v>
      </c>
      <c r="AC168">
        <f t="shared" si="62"/>
        <v>0.49385000000000001</v>
      </c>
      <c r="AD168">
        <f t="shared" si="63"/>
        <v>166</v>
      </c>
      <c r="AE168">
        <v>0.4491</v>
      </c>
      <c r="AF168">
        <f t="shared" si="64"/>
        <v>192</v>
      </c>
      <c r="AG168">
        <v>0.44209999999999999</v>
      </c>
      <c r="AH168">
        <f t="shared" si="65"/>
        <v>194</v>
      </c>
      <c r="AI168">
        <f t="shared" si="66"/>
        <v>201.16666666666666</v>
      </c>
      <c r="AJ168">
        <f>IF(C168=1,(AI168/Z168),REF)</f>
        <v>390.08467455238826</v>
      </c>
      <c r="AK168">
        <f t="shared" si="67"/>
        <v>176</v>
      </c>
      <c r="AL168">
        <f>IF(B168=1,(AI168/AC168),REF)</f>
        <v>407.34366035570849</v>
      </c>
      <c r="AM168">
        <f t="shared" si="68"/>
        <v>178</v>
      </c>
      <c r="AN168">
        <f t="shared" si="69"/>
        <v>166</v>
      </c>
      <c r="AO168" t="str">
        <f t="shared" si="70"/>
        <v>East Carolina</v>
      </c>
      <c r="AP168">
        <f t="shared" si="71"/>
        <v>0.33198465538678662</v>
      </c>
      <c r="AQ168">
        <f t="shared" si="72"/>
        <v>0.2829519875065985</v>
      </c>
      <c r="AR168">
        <f t="shared" si="73"/>
        <v>0.62390742019550349</v>
      </c>
      <c r="AS168" t="str">
        <f t="shared" si="74"/>
        <v>East Carolina</v>
      </c>
      <c r="AT168">
        <f t="shared" si="75"/>
        <v>0.62390742019550349</v>
      </c>
      <c r="AU168">
        <f t="shared" si="76"/>
        <v>167</v>
      </c>
      <c r="AW168" t="str">
        <f t="shared" si="77"/>
        <v>East Carolina</v>
      </c>
      <c r="AX168" t="str">
        <f t="shared" si="78"/>
        <v/>
      </c>
      <c r="AY168">
        <v>167</v>
      </c>
      <c r="AZ168">
        <f t="shared" si="79"/>
        <v>-25</v>
      </c>
    </row>
    <row r="169" spans="1:52">
      <c r="A169">
        <v>1</v>
      </c>
      <c r="B169">
        <v>1</v>
      </c>
      <c r="C169">
        <v>1</v>
      </c>
      <c r="D169" t="s">
        <v>142</v>
      </c>
      <c r="E169">
        <v>70.398399999999995</v>
      </c>
      <c r="F169">
        <v>72</v>
      </c>
      <c r="G169">
        <v>68.688900000000004</v>
      </c>
      <c r="H169">
        <v>98</v>
      </c>
      <c r="I169">
        <v>110.208</v>
      </c>
      <c r="J169">
        <v>78</v>
      </c>
      <c r="K169">
        <v>109.941</v>
      </c>
      <c r="L169">
        <v>105</v>
      </c>
      <c r="M169">
        <v>107.214</v>
      </c>
      <c r="N169">
        <v>238</v>
      </c>
      <c r="O169">
        <v>107.61199999999999</v>
      </c>
      <c r="P169">
        <v>207</v>
      </c>
      <c r="Q169">
        <v>2.3291200000000001</v>
      </c>
      <c r="R169">
        <v>141</v>
      </c>
      <c r="S169">
        <f t="shared" si="54"/>
        <v>3.3083138253142227E-2</v>
      </c>
      <c r="T169">
        <f t="shared" si="55"/>
        <v>144</v>
      </c>
      <c r="U169">
        <f t="shared" si="56"/>
        <v>850907.11382483039</v>
      </c>
      <c r="V169">
        <f t="shared" si="57"/>
        <v>87</v>
      </c>
      <c r="W169">
        <f t="shared" si="58"/>
        <v>25.317122094050827</v>
      </c>
      <c r="X169">
        <f t="shared" si="59"/>
        <v>163</v>
      </c>
      <c r="Y169">
        <f t="shared" si="60"/>
        <v>153.5</v>
      </c>
      <c r="Z169">
        <v>0.42559999999999998</v>
      </c>
      <c r="AA169">
        <f t="shared" si="61"/>
        <v>192</v>
      </c>
      <c r="AB169">
        <v>0.67820000000000003</v>
      </c>
      <c r="AC169">
        <f t="shared" si="62"/>
        <v>0.55190000000000006</v>
      </c>
      <c r="AD169">
        <f t="shared" si="63"/>
        <v>148</v>
      </c>
      <c r="AE169">
        <v>0.51259999999999994</v>
      </c>
      <c r="AF169">
        <f t="shared" si="64"/>
        <v>173</v>
      </c>
      <c r="AG169">
        <v>0.5353</v>
      </c>
      <c r="AH169">
        <f t="shared" si="65"/>
        <v>150</v>
      </c>
      <c r="AI169">
        <f t="shared" si="66"/>
        <v>142.58333333333334</v>
      </c>
      <c r="AJ169">
        <f>IF(C169=1,(AI169/Z169),REF)</f>
        <v>335.01723057644114</v>
      </c>
      <c r="AK169">
        <f t="shared" si="67"/>
        <v>163</v>
      </c>
      <c r="AL169">
        <f>IF(B169=1,(AI169/AC169),REF)</f>
        <v>258.34994262245573</v>
      </c>
      <c r="AM169">
        <f t="shared" si="68"/>
        <v>143</v>
      </c>
      <c r="AN169">
        <f t="shared" si="69"/>
        <v>143</v>
      </c>
      <c r="AO169" t="str">
        <f t="shared" si="70"/>
        <v>Furman</v>
      </c>
      <c r="AP169">
        <f t="shared" si="71"/>
        <v>0.27818369603502452</v>
      </c>
      <c r="AQ169">
        <f t="shared" si="72"/>
        <v>0.33473194329322581</v>
      </c>
      <c r="AR169">
        <f t="shared" si="73"/>
        <v>0.62308641560526135</v>
      </c>
      <c r="AS169" t="str">
        <f t="shared" si="74"/>
        <v>Furman</v>
      </c>
      <c r="AT169">
        <f t="shared" si="75"/>
        <v>0.62308641560526135</v>
      </c>
      <c r="AU169">
        <f t="shared" si="76"/>
        <v>168</v>
      </c>
      <c r="AW169" t="str">
        <f t="shared" si="77"/>
        <v>Furman</v>
      </c>
      <c r="AX169" t="str">
        <f t="shared" si="78"/>
        <v/>
      </c>
      <c r="AY169">
        <v>168</v>
      </c>
      <c r="AZ169">
        <f t="shared" si="79"/>
        <v>-5</v>
      </c>
    </row>
    <row r="170" spans="1:52">
      <c r="A170">
        <v>1</v>
      </c>
      <c r="B170">
        <v>1</v>
      </c>
      <c r="C170">
        <v>1</v>
      </c>
      <c r="D170" t="s">
        <v>167</v>
      </c>
      <c r="E170">
        <v>68.564499999999995</v>
      </c>
      <c r="F170">
        <v>168</v>
      </c>
      <c r="G170">
        <v>68.098200000000006</v>
      </c>
      <c r="H170">
        <v>132</v>
      </c>
      <c r="I170">
        <v>98.977099999999993</v>
      </c>
      <c r="J170">
        <v>297</v>
      </c>
      <c r="K170">
        <v>100.902</v>
      </c>
      <c r="L170">
        <v>272</v>
      </c>
      <c r="M170">
        <v>103.172</v>
      </c>
      <c r="N170">
        <v>126</v>
      </c>
      <c r="O170">
        <v>103.586</v>
      </c>
      <c r="P170">
        <v>123</v>
      </c>
      <c r="Q170">
        <v>-2.68404</v>
      </c>
      <c r="R170">
        <v>194</v>
      </c>
      <c r="S170">
        <f t="shared" si="54"/>
        <v>-3.9145622005556775E-2</v>
      </c>
      <c r="T170">
        <f t="shared" si="55"/>
        <v>194</v>
      </c>
      <c r="U170">
        <f t="shared" si="56"/>
        <v>698069.82015145803</v>
      </c>
      <c r="V170">
        <f t="shared" si="57"/>
        <v>267</v>
      </c>
      <c r="W170">
        <f t="shared" si="58"/>
        <v>24.455828912058063</v>
      </c>
      <c r="X170">
        <f t="shared" si="59"/>
        <v>125</v>
      </c>
      <c r="Y170">
        <f t="shared" si="60"/>
        <v>159.5</v>
      </c>
      <c r="Z170">
        <v>0.52610000000000001</v>
      </c>
      <c r="AA170">
        <f t="shared" si="61"/>
        <v>151</v>
      </c>
      <c r="AB170">
        <v>0.4138</v>
      </c>
      <c r="AC170">
        <f t="shared" si="62"/>
        <v>0.46994999999999998</v>
      </c>
      <c r="AD170">
        <f t="shared" si="63"/>
        <v>176</v>
      </c>
      <c r="AE170">
        <v>0.38490000000000002</v>
      </c>
      <c r="AF170">
        <f t="shared" si="64"/>
        <v>217</v>
      </c>
      <c r="AG170">
        <v>0.69059999999999999</v>
      </c>
      <c r="AH170">
        <f t="shared" si="65"/>
        <v>103</v>
      </c>
      <c r="AI170">
        <f t="shared" si="66"/>
        <v>186.08333333333334</v>
      </c>
      <c r="AJ170">
        <f>IF(C170=1,(AI170/Z170),REF)</f>
        <v>353.70335170753344</v>
      </c>
      <c r="AK170">
        <f t="shared" si="67"/>
        <v>169</v>
      </c>
      <c r="AL170">
        <f>IF(B170=1,(AI170/AC170),REF)</f>
        <v>395.96410965705576</v>
      </c>
      <c r="AM170">
        <f t="shared" si="68"/>
        <v>177</v>
      </c>
      <c r="AN170">
        <f t="shared" si="69"/>
        <v>169</v>
      </c>
      <c r="AO170" t="str">
        <f t="shared" si="70"/>
        <v>Illinois Chicago</v>
      </c>
      <c r="AP170">
        <f t="shared" si="71"/>
        <v>0.34201184896654019</v>
      </c>
      <c r="AQ170">
        <f t="shared" si="72"/>
        <v>0.27021377637623883</v>
      </c>
      <c r="AR170">
        <f t="shared" si="73"/>
        <v>0.6228057351288</v>
      </c>
      <c r="AS170" t="str">
        <f t="shared" si="74"/>
        <v>Illinois Chicago</v>
      </c>
      <c r="AT170">
        <f t="shared" si="75"/>
        <v>0.6228057351288</v>
      </c>
      <c r="AU170">
        <f t="shared" si="76"/>
        <v>169</v>
      </c>
      <c r="AW170" t="str">
        <f t="shared" si="77"/>
        <v>Illinois Chicago</v>
      </c>
      <c r="AX170" t="str">
        <f t="shared" si="78"/>
        <v/>
      </c>
      <c r="AY170">
        <v>169</v>
      </c>
      <c r="AZ170">
        <f t="shared" si="79"/>
        <v>-48</v>
      </c>
    </row>
    <row r="171" spans="1:52">
      <c r="A171">
        <v>1</v>
      </c>
      <c r="B171">
        <v>1</v>
      </c>
      <c r="C171">
        <v>1</v>
      </c>
      <c r="D171" t="s">
        <v>200</v>
      </c>
      <c r="E171">
        <v>70.425200000000004</v>
      </c>
      <c r="F171">
        <v>71</v>
      </c>
      <c r="G171">
        <v>69.702299999999994</v>
      </c>
      <c r="H171">
        <v>59</v>
      </c>
      <c r="I171">
        <v>101.38800000000001</v>
      </c>
      <c r="J171">
        <v>259</v>
      </c>
      <c r="K171">
        <v>105.26</v>
      </c>
      <c r="L171">
        <v>198</v>
      </c>
      <c r="M171">
        <v>112.072</v>
      </c>
      <c r="N171">
        <v>330</v>
      </c>
      <c r="O171">
        <v>108.271</v>
      </c>
      <c r="P171">
        <v>217</v>
      </c>
      <c r="Q171">
        <v>-3.0106999999999999</v>
      </c>
      <c r="R171">
        <v>200</v>
      </c>
      <c r="S171">
        <f t="shared" si="54"/>
        <v>-4.2754582166610752E-2</v>
      </c>
      <c r="T171">
        <f t="shared" si="55"/>
        <v>199</v>
      </c>
      <c r="U171">
        <f t="shared" si="56"/>
        <v>780287.80666352005</v>
      </c>
      <c r="V171">
        <f t="shared" si="57"/>
        <v>162</v>
      </c>
      <c r="W171">
        <f t="shared" si="58"/>
        <v>25.55590986719529</v>
      </c>
      <c r="X171">
        <f t="shared" si="59"/>
        <v>177</v>
      </c>
      <c r="Y171">
        <f t="shared" si="60"/>
        <v>188</v>
      </c>
      <c r="Z171">
        <v>0.54120000000000001</v>
      </c>
      <c r="AA171">
        <f t="shared" si="61"/>
        <v>147</v>
      </c>
      <c r="AB171">
        <v>0.34089999999999998</v>
      </c>
      <c r="AC171">
        <f t="shared" si="62"/>
        <v>0.44105</v>
      </c>
      <c r="AD171">
        <f t="shared" si="63"/>
        <v>185</v>
      </c>
      <c r="AE171">
        <v>0.56030000000000002</v>
      </c>
      <c r="AF171">
        <f t="shared" si="64"/>
        <v>154</v>
      </c>
      <c r="AG171">
        <v>0.3972</v>
      </c>
      <c r="AH171">
        <f t="shared" si="65"/>
        <v>208</v>
      </c>
      <c r="AI171">
        <f t="shared" si="66"/>
        <v>182.66666666666666</v>
      </c>
      <c r="AJ171">
        <f>IF(C171=1,(AI171/Z171),REF)</f>
        <v>337.52155703375212</v>
      </c>
      <c r="AK171">
        <f t="shared" si="67"/>
        <v>164</v>
      </c>
      <c r="AL171">
        <f>IF(B171=1,(AI171/AC171),REF)</f>
        <v>414.16317122019422</v>
      </c>
      <c r="AM171">
        <f t="shared" si="68"/>
        <v>180</v>
      </c>
      <c r="AN171">
        <f t="shared" si="69"/>
        <v>164</v>
      </c>
      <c r="AO171" t="str">
        <f t="shared" si="70"/>
        <v>Louisville</v>
      </c>
      <c r="AP171">
        <f t="shared" si="71"/>
        <v>0.35347964037200552</v>
      </c>
      <c r="AQ171">
        <f t="shared" si="72"/>
        <v>0.25217626187391418</v>
      </c>
      <c r="AR171">
        <f t="shared" si="73"/>
        <v>0.62012377663938534</v>
      </c>
      <c r="AS171" t="str">
        <f t="shared" si="74"/>
        <v>Louisville</v>
      </c>
      <c r="AT171">
        <f t="shared" si="75"/>
        <v>0.62012377663938534</v>
      </c>
      <c r="AU171">
        <f t="shared" si="76"/>
        <v>170</v>
      </c>
      <c r="AW171" t="str">
        <f t="shared" si="77"/>
        <v>Louisville</v>
      </c>
      <c r="AX171" t="str">
        <f t="shared" si="78"/>
        <v/>
      </c>
      <c r="AY171">
        <v>170</v>
      </c>
      <c r="AZ171">
        <f t="shared" si="79"/>
        <v>16</v>
      </c>
    </row>
    <row r="172" spans="1:52">
      <c r="A172">
        <v>1</v>
      </c>
      <c r="B172">
        <v>1</v>
      </c>
      <c r="C172">
        <v>1</v>
      </c>
      <c r="D172" t="s">
        <v>104</v>
      </c>
      <c r="E172">
        <v>66.115200000000002</v>
      </c>
      <c r="F172">
        <v>303</v>
      </c>
      <c r="G172">
        <v>66.197500000000005</v>
      </c>
      <c r="H172">
        <v>253</v>
      </c>
      <c r="I172">
        <v>106.35599999999999</v>
      </c>
      <c r="J172">
        <v>151</v>
      </c>
      <c r="K172">
        <v>104.66</v>
      </c>
      <c r="L172">
        <v>211</v>
      </c>
      <c r="M172">
        <v>96.856200000000001</v>
      </c>
      <c r="N172">
        <v>16</v>
      </c>
      <c r="O172">
        <v>102.50700000000001</v>
      </c>
      <c r="P172">
        <v>104</v>
      </c>
      <c r="Q172">
        <v>2.1534200000000001</v>
      </c>
      <c r="R172">
        <v>145</v>
      </c>
      <c r="S172">
        <f t="shared" si="54"/>
        <v>3.2564372489230789E-2</v>
      </c>
      <c r="T172">
        <f t="shared" si="55"/>
        <v>145</v>
      </c>
      <c r="U172">
        <f t="shared" si="56"/>
        <v>724207.09763711994</v>
      </c>
      <c r="V172">
        <f t="shared" si="57"/>
        <v>239</v>
      </c>
      <c r="W172">
        <f t="shared" si="58"/>
        <v>24.940452091453555</v>
      </c>
      <c r="X172">
        <f t="shared" si="59"/>
        <v>147</v>
      </c>
      <c r="Y172">
        <f t="shared" si="60"/>
        <v>146</v>
      </c>
      <c r="Z172">
        <v>0.48149999999999998</v>
      </c>
      <c r="AA172">
        <f t="shared" si="61"/>
        <v>173</v>
      </c>
      <c r="AB172">
        <v>0.51270000000000004</v>
      </c>
      <c r="AC172">
        <f t="shared" si="62"/>
        <v>0.49709999999999999</v>
      </c>
      <c r="AD172">
        <f t="shared" si="63"/>
        <v>164</v>
      </c>
      <c r="AE172">
        <v>0.58479999999999999</v>
      </c>
      <c r="AF172">
        <f t="shared" si="64"/>
        <v>139</v>
      </c>
      <c r="AG172">
        <v>0.443</v>
      </c>
      <c r="AH172">
        <f t="shared" si="65"/>
        <v>193</v>
      </c>
      <c r="AI172">
        <f t="shared" si="66"/>
        <v>171</v>
      </c>
      <c r="AJ172">
        <f>IF(C172=1,(AI172/Z172),REF)</f>
        <v>355.14018691588785</v>
      </c>
      <c r="AK172">
        <f t="shared" si="67"/>
        <v>170</v>
      </c>
      <c r="AL172">
        <f>IF(B172=1,(AI172/AC172),REF)</f>
        <v>343.995171997586</v>
      </c>
      <c r="AM172">
        <f t="shared" si="68"/>
        <v>162</v>
      </c>
      <c r="AN172">
        <f t="shared" si="69"/>
        <v>162</v>
      </c>
      <c r="AO172" t="str">
        <f t="shared" si="70"/>
        <v>Colgate</v>
      </c>
      <c r="AP172">
        <f t="shared" si="71"/>
        <v>0.31289100462825409</v>
      </c>
      <c r="AQ172">
        <f t="shared" si="72"/>
        <v>0.29089585344812874</v>
      </c>
      <c r="AR172">
        <f t="shared" si="73"/>
        <v>0.61935759007914715</v>
      </c>
      <c r="AS172" t="str">
        <f t="shared" si="74"/>
        <v>Colgate</v>
      </c>
      <c r="AT172">
        <f t="shared" si="75"/>
        <v>0.61935759007914715</v>
      </c>
      <c r="AU172">
        <f t="shared" si="76"/>
        <v>171</v>
      </c>
      <c r="AW172" t="str">
        <f t="shared" si="77"/>
        <v>Colgate</v>
      </c>
      <c r="AX172" t="str">
        <f t="shared" si="78"/>
        <v/>
      </c>
      <c r="AY172">
        <v>171</v>
      </c>
      <c r="AZ172">
        <f t="shared" si="79"/>
        <v>32</v>
      </c>
    </row>
    <row r="173" spans="1:52">
      <c r="A173">
        <v>1</v>
      </c>
      <c r="B173">
        <v>1</v>
      </c>
      <c r="C173">
        <v>1</v>
      </c>
      <c r="D173" t="s">
        <v>292</v>
      </c>
      <c r="E173">
        <v>67.580200000000005</v>
      </c>
      <c r="F173">
        <v>233</v>
      </c>
      <c r="G173">
        <v>65.744799999999998</v>
      </c>
      <c r="H173">
        <v>271</v>
      </c>
      <c r="I173">
        <v>103.84</v>
      </c>
      <c r="J173">
        <v>214</v>
      </c>
      <c r="K173">
        <v>106.639</v>
      </c>
      <c r="L173">
        <v>170</v>
      </c>
      <c r="M173">
        <v>111.593</v>
      </c>
      <c r="N173">
        <v>322</v>
      </c>
      <c r="O173">
        <v>111.61199999999999</v>
      </c>
      <c r="P173">
        <v>292</v>
      </c>
      <c r="Q173">
        <v>-4.9733000000000001</v>
      </c>
      <c r="R173">
        <v>230</v>
      </c>
      <c r="S173">
        <f t="shared" si="54"/>
        <v>-7.3586642241366532E-2</v>
      </c>
      <c r="T173">
        <f t="shared" si="55"/>
        <v>230</v>
      </c>
      <c r="U173">
        <f t="shared" si="56"/>
        <v>768513.67614844418</v>
      </c>
      <c r="V173">
        <f t="shared" si="57"/>
        <v>181</v>
      </c>
      <c r="W173">
        <f t="shared" si="58"/>
        <v>27.958762953229289</v>
      </c>
      <c r="X173">
        <f t="shared" si="59"/>
        <v>308</v>
      </c>
      <c r="Y173">
        <f t="shared" si="60"/>
        <v>269</v>
      </c>
      <c r="Z173">
        <v>0.54359999999999997</v>
      </c>
      <c r="AA173">
        <f t="shared" si="61"/>
        <v>145</v>
      </c>
      <c r="AB173">
        <v>0.31740000000000002</v>
      </c>
      <c r="AC173">
        <f t="shared" si="62"/>
        <v>0.43049999999999999</v>
      </c>
      <c r="AD173">
        <f t="shared" si="63"/>
        <v>193</v>
      </c>
      <c r="AE173">
        <v>0.65539999999999998</v>
      </c>
      <c r="AF173">
        <f t="shared" si="64"/>
        <v>111</v>
      </c>
      <c r="AG173">
        <v>0.36980000000000002</v>
      </c>
      <c r="AH173">
        <f t="shared" si="65"/>
        <v>229</v>
      </c>
      <c r="AI173">
        <f t="shared" si="66"/>
        <v>202.16666666666666</v>
      </c>
      <c r="AJ173">
        <f>IF(C173=1,(AI173/Z173),REF)</f>
        <v>371.90336031395634</v>
      </c>
      <c r="AK173">
        <f t="shared" si="67"/>
        <v>175</v>
      </c>
      <c r="AL173">
        <f>IF(B173=1,(AI173/AC173),REF)</f>
        <v>469.60898180410373</v>
      </c>
      <c r="AM173">
        <f t="shared" si="68"/>
        <v>198</v>
      </c>
      <c r="AN173">
        <f t="shared" si="69"/>
        <v>175</v>
      </c>
      <c r="AO173" t="str">
        <f t="shared" si="70"/>
        <v>Rice</v>
      </c>
      <c r="AP173">
        <f t="shared" si="71"/>
        <v>0.35161970558049049</v>
      </c>
      <c r="AQ173">
        <f t="shared" si="72"/>
        <v>0.24230864967583091</v>
      </c>
      <c r="AR173">
        <f t="shared" si="73"/>
        <v>0.61529250608265573</v>
      </c>
      <c r="AS173" t="str">
        <f t="shared" si="74"/>
        <v>Rice</v>
      </c>
      <c r="AT173">
        <f t="shared" si="75"/>
        <v>0.61529250608265573</v>
      </c>
      <c r="AU173">
        <f t="shared" si="76"/>
        <v>172</v>
      </c>
      <c r="AW173" t="str">
        <f t="shared" si="77"/>
        <v>Rice</v>
      </c>
      <c r="AX173" t="str">
        <f t="shared" si="78"/>
        <v/>
      </c>
      <c r="AY173">
        <v>172</v>
      </c>
      <c r="AZ173">
        <f t="shared" si="79"/>
        <v>61</v>
      </c>
    </row>
    <row r="174" spans="1:52">
      <c r="A174">
        <v>1</v>
      </c>
      <c r="B174">
        <v>1</v>
      </c>
      <c r="C174">
        <v>1</v>
      </c>
      <c r="D174" t="s">
        <v>157</v>
      </c>
      <c r="E174">
        <v>67.471199999999996</v>
      </c>
      <c r="F174">
        <v>244</v>
      </c>
      <c r="G174">
        <v>66.045500000000004</v>
      </c>
      <c r="H174">
        <v>262</v>
      </c>
      <c r="I174">
        <v>105.23399999999999</v>
      </c>
      <c r="J174">
        <v>178</v>
      </c>
      <c r="K174">
        <v>104.90300000000001</v>
      </c>
      <c r="L174">
        <v>206</v>
      </c>
      <c r="M174">
        <v>101.917</v>
      </c>
      <c r="N174">
        <v>94</v>
      </c>
      <c r="O174">
        <v>105.244</v>
      </c>
      <c r="P174">
        <v>155</v>
      </c>
      <c r="Q174">
        <v>-0.34122200000000003</v>
      </c>
      <c r="R174">
        <v>168</v>
      </c>
      <c r="S174">
        <f t="shared" si="54"/>
        <v>-5.0540082286960062E-3</v>
      </c>
      <c r="T174">
        <f t="shared" si="55"/>
        <v>168</v>
      </c>
      <c r="U174">
        <f t="shared" si="56"/>
        <v>742496.22649252089</v>
      </c>
      <c r="V174">
        <f t="shared" si="57"/>
        <v>209</v>
      </c>
      <c r="W174">
        <f t="shared" si="58"/>
        <v>25.491613148652586</v>
      </c>
      <c r="X174">
        <f t="shared" si="59"/>
        <v>174</v>
      </c>
      <c r="Y174">
        <f t="shared" si="60"/>
        <v>171</v>
      </c>
      <c r="Z174">
        <v>0.48530000000000001</v>
      </c>
      <c r="AA174">
        <f t="shared" si="61"/>
        <v>170</v>
      </c>
      <c r="AB174">
        <v>0.46679999999999999</v>
      </c>
      <c r="AC174">
        <f t="shared" si="62"/>
        <v>0.47604999999999997</v>
      </c>
      <c r="AD174">
        <f t="shared" si="63"/>
        <v>174</v>
      </c>
      <c r="AE174">
        <v>0.44409999999999999</v>
      </c>
      <c r="AF174">
        <f t="shared" si="64"/>
        <v>196</v>
      </c>
      <c r="AG174">
        <v>0.57840000000000003</v>
      </c>
      <c r="AH174">
        <f t="shared" si="65"/>
        <v>138</v>
      </c>
      <c r="AI174">
        <f t="shared" si="66"/>
        <v>176</v>
      </c>
      <c r="AJ174">
        <f>IF(C174=1,(AI174/Z174),REF)</f>
        <v>362.66227076035443</v>
      </c>
      <c r="AK174">
        <f t="shared" si="67"/>
        <v>171</v>
      </c>
      <c r="AL174">
        <f>IF(B174=1,(AI174/AC174),REF)</f>
        <v>369.70906417393132</v>
      </c>
      <c r="AM174">
        <f t="shared" si="68"/>
        <v>170</v>
      </c>
      <c r="AN174">
        <f t="shared" si="69"/>
        <v>170</v>
      </c>
      <c r="AO174" t="str">
        <f t="shared" si="70"/>
        <v>Hawaii</v>
      </c>
      <c r="AP174">
        <f t="shared" si="71"/>
        <v>0.31470005716095723</v>
      </c>
      <c r="AQ174">
        <f t="shared" si="72"/>
        <v>0.276078678935606</v>
      </c>
      <c r="AR174">
        <f t="shared" si="73"/>
        <v>0.61398525824399741</v>
      </c>
      <c r="AS174" t="str">
        <f t="shared" si="74"/>
        <v>Hawaii</v>
      </c>
      <c r="AT174">
        <f t="shared" si="75"/>
        <v>0.61398525824399741</v>
      </c>
      <c r="AU174">
        <f t="shared" si="76"/>
        <v>173</v>
      </c>
      <c r="AW174" t="str">
        <f t="shared" si="77"/>
        <v>Hawaii</v>
      </c>
      <c r="AX174" t="str">
        <f t="shared" si="78"/>
        <v/>
      </c>
      <c r="AY174">
        <v>173</v>
      </c>
      <c r="AZ174">
        <f t="shared" si="79"/>
        <v>-23</v>
      </c>
    </row>
    <row r="175" spans="1:52">
      <c r="A175">
        <v>1</v>
      </c>
      <c r="B175">
        <v>1</v>
      </c>
      <c r="C175">
        <v>1</v>
      </c>
      <c r="D175" t="s">
        <v>301</v>
      </c>
      <c r="E175">
        <v>69.449200000000005</v>
      </c>
      <c r="F175">
        <v>113</v>
      </c>
      <c r="G175">
        <v>69.247</v>
      </c>
      <c r="H175">
        <v>75</v>
      </c>
      <c r="I175">
        <v>106.80800000000001</v>
      </c>
      <c r="J175">
        <v>143</v>
      </c>
      <c r="K175">
        <v>111.358</v>
      </c>
      <c r="L175">
        <v>87</v>
      </c>
      <c r="M175">
        <v>115.155</v>
      </c>
      <c r="N175">
        <v>355</v>
      </c>
      <c r="O175">
        <v>114.211</v>
      </c>
      <c r="P175">
        <v>339</v>
      </c>
      <c r="Q175">
        <v>-2.8535400000000002</v>
      </c>
      <c r="R175">
        <v>198</v>
      </c>
      <c r="S175">
        <f t="shared" si="54"/>
        <v>-4.1080386815110816E-2</v>
      </c>
      <c r="T175">
        <f t="shared" si="55"/>
        <v>198</v>
      </c>
      <c r="U175">
        <f t="shared" si="56"/>
        <v>861212.03870646888</v>
      </c>
      <c r="V175">
        <f t="shared" si="57"/>
        <v>79</v>
      </c>
      <c r="W175">
        <f t="shared" si="58"/>
        <v>28.227047053645766</v>
      </c>
      <c r="X175">
        <f t="shared" si="59"/>
        <v>318</v>
      </c>
      <c r="Y175">
        <f t="shared" si="60"/>
        <v>258</v>
      </c>
      <c r="Z175">
        <v>0.48870000000000002</v>
      </c>
      <c r="AA175">
        <f t="shared" si="61"/>
        <v>169</v>
      </c>
      <c r="AB175">
        <v>0.44140000000000001</v>
      </c>
      <c r="AC175">
        <f t="shared" si="62"/>
        <v>0.46505000000000002</v>
      </c>
      <c r="AD175">
        <f t="shared" si="63"/>
        <v>177</v>
      </c>
      <c r="AE175">
        <v>0.64300000000000002</v>
      </c>
      <c r="AF175">
        <f t="shared" si="64"/>
        <v>113</v>
      </c>
      <c r="AG175">
        <v>0.46160000000000001</v>
      </c>
      <c r="AH175">
        <f t="shared" si="65"/>
        <v>178</v>
      </c>
      <c r="AI175">
        <f t="shared" si="66"/>
        <v>167.16666666666666</v>
      </c>
      <c r="AJ175">
        <f>IF(C175=1,(AI175/Z175),REF)</f>
        <v>342.0639792647159</v>
      </c>
      <c r="AK175">
        <f t="shared" si="67"/>
        <v>165</v>
      </c>
      <c r="AL175">
        <f>IF(B175=1,(AI175/AC175),REF)</f>
        <v>359.4595563201089</v>
      </c>
      <c r="AM175">
        <f t="shared" si="68"/>
        <v>169</v>
      </c>
      <c r="AN175">
        <f t="shared" si="69"/>
        <v>165</v>
      </c>
      <c r="AO175" t="str">
        <f t="shared" si="70"/>
        <v>Saint Louis</v>
      </c>
      <c r="AP175">
        <f t="shared" si="71"/>
        <v>0.31876334299996073</v>
      </c>
      <c r="AQ175">
        <f t="shared" si="72"/>
        <v>0.27064886203998823</v>
      </c>
      <c r="AR175">
        <f t="shared" si="73"/>
        <v>0.61341677950899687</v>
      </c>
      <c r="AS175" t="str">
        <f t="shared" si="74"/>
        <v>Saint Louis</v>
      </c>
      <c r="AT175">
        <f t="shared" si="75"/>
        <v>0.61341677950899687</v>
      </c>
      <c r="AU175">
        <f t="shared" si="76"/>
        <v>174</v>
      </c>
      <c r="AW175" t="str">
        <f t="shared" si="77"/>
        <v>Saint Louis</v>
      </c>
      <c r="AX175" t="str">
        <f t="shared" si="78"/>
        <v/>
      </c>
      <c r="AY175">
        <v>174</v>
      </c>
      <c r="AZ175">
        <f t="shared" si="79"/>
        <v>61</v>
      </c>
    </row>
    <row r="176" spans="1:52">
      <c r="A176">
        <v>1</v>
      </c>
      <c r="B176">
        <v>1</v>
      </c>
      <c r="C176">
        <v>1</v>
      </c>
      <c r="D176" t="s">
        <v>369</v>
      </c>
      <c r="E176">
        <v>69.438599999999994</v>
      </c>
      <c r="F176">
        <v>114</v>
      </c>
      <c r="G176">
        <v>68.053899999999999</v>
      </c>
      <c r="H176">
        <v>136</v>
      </c>
      <c r="I176">
        <v>108.121</v>
      </c>
      <c r="J176">
        <v>117</v>
      </c>
      <c r="K176">
        <v>107.47199999999999</v>
      </c>
      <c r="L176">
        <v>152</v>
      </c>
      <c r="M176">
        <v>106.664</v>
      </c>
      <c r="N176">
        <v>221</v>
      </c>
      <c r="O176">
        <v>107.563</v>
      </c>
      <c r="P176">
        <v>206</v>
      </c>
      <c r="Q176">
        <v>-9.1277800000000006E-2</v>
      </c>
      <c r="R176">
        <v>164</v>
      </c>
      <c r="S176">
        <f t="shared" si="54"/>
        <v>-1.3105102925463387E-3</v>
      </c>
      <c r="T176">
        <f t="shared" si="55"/>
        <v>164</v>
      </c>
      <c r="U176">
        <f t="shared" si="56"/>
        <v>802031.85531786224</v>
      </c>
      <c r="V176">
        <f t="shared" si="57"/>
        <v>141</v>
      </c>
      <c r="W176">
        <f t="shared" si="58"/>
        <v>25.648365516051381</v>
      </c>
      <c r="X176">
        <f t="shared" si="59"/>
        <v>184</v>
      </c>
      <c r="Y176">
        <f t="shared" si="60"/>
        <v>174</v>
      </c>
      <c r="Z176">
        <v>0.44340000000000002</v>
      </c>
      <c r="AA176">
        <f t="shared" si="61"/>
        <v>185</v>
      </c>
      <c r="AB176">
        <v>0.56100000000000005</v>
      </c>
      <c r="AC176">
        <f t="shared" si="62"/>
        <v>0.50219999999999998</v>
      </c>
      <c r="AD176">
        <f t="shared" si="63"/>
        <v>162</v>
      </c>
      <c r="AE176">
        <v>0.38150000000000001</v>
      </c>
      <c r="AF176">
        <f t="shared" si="64"/>
        <v>219</v>
      </c>
      <c r="AG176">
        <v>0.43130000000000002</v>
      </c>
      <c r="AH176">
        <f t="shared" si="65"/>
        <v>198</v>
      </c>
      <c r="AI176">
        <f t="shared" si="66"/>
        <v>176.33333333333334</v>
      </c>
      <c r="AJ176">
        <f>IF(C176=1,(AI176/Z176),REF)</f>
        <v>397.6845587129755</v>
      </c>
      <c r="AK176">
        <f t="shared" si="67"/>
        <v>178</v>
      </c>
      <c r="AL176">
        <f>IF(B176=1,(AI176/AC176),REF)</f>
        <v>351.12173105004649</v>
      </c>
      <c r="AM176">
        <f t="shared" si="68"/>
        <v>167</v>
      </c>
      <c r="AN176">
        <f t="shared" si="69"/>
        <v>162</v>
      </c>
      <c r="AO176" t="str">
        <f t="shared" si="70"/>
        <v>UNC Asheville</v>
      </c>
      <c r="AP176">
        <f t="shared" si="71"/>
        <v>0.28489090449496107</v>
      </c>
      <c r="AQ176">
        <f t="shared" si="72"/>
        <v>0.29312800058100502</v>
      </c>
      <c r="AR176">
        <f t="shared" si="73"/>
        <v>0.60864606549354516</v>
      </c>
      <c r="AS176" t="str">
        <f t="shared" si="74"/>
        <v>UNC Asheville</v>
      </c>
      <c r="AT176">
        <f t="shared" si="75"/>
        <v>0.60864606549354516</v>
      </c>
      <c r="AU176">
        <f t="shared" si="76"/>
        <v>175</v>
      </c>
      <c r="AW176" t="str">
        <f t="shared" si="77"/>
        <v>UNC Asheville</v>
      </c>
      <c r="AX176" t="str">
        <f t="shared" si="78"/>
        <v/>
      </c>
      <c r="AY176">
        <v>175</v>
      </c>
      <c r="AZ176">
        <f t="shared" si="79"/>
        <v>-44</v>
      </c>
    </row>
    <row r="177" spans="1:52">
      <c r="A177">
        <v>1</v>
      </c>
      <c r="B177">
        <v>1</v>
      </c>
      <c r="C177">
        <v>1</v>
      </c>
      <c r="D177" t="s">
        <v>79</v>
      </c>
      <c r="E177">
        <v>75.378699999999995</v>
      </c>
      <c r="F177">
        <v>2</v>
      </c>
      <c r="G177">
        <v>74.042900000000003</v>
      </c>
      <c r="H177">
        <v>3</v>
      </c>
      <c r="I177">
        <v>99.4465</v>
      </c>
      <c r="J177">
        <v>291</v>
      </c>
      <c r="K177">
        <v>101.102</v>
      </c>
      <c r="L177">
        <v>269</v>
      </c>
      <c r="M177">
        <v>98.748099999999994</v>
      </c>
      <c r="N177">
        <v>34</v>
      </c>
      <c r="O177">
        <v>101.89700000000001</v>
      </c>
      <c r="P177">
        <v>96</v>
      </c>
      <c r="Q177">
        <v>-0.79499799999999998</v>
      </c>
      <c r="R177">
        <v>173</v>
      </c>
      <c r="S177">
        <f t="shared" si="54"/>
        <v>-1.0546745964045569E-2</v>
      </c>
      <c r="T177">
        <f t="shared" si="55"/>
        <v>173</v>
      </c>
      <c r="U177">
        <f t="shared" si="56"/>
        <v>770492.00567479478</v>
      </c>
      <c r="V177">
        <f t="shared" si="57"/>
        <v>178</v>
      </c>
      <c r="W177">
        <f t="shared" si="58"/>
        <v>21.667539324484597</v>
      </c>
      <c r="X177">
        <f t="shared" si="59"/>
        <v>19</v>
      </c>
      <c r="Y177">
        <f t="shared" si="60"/>
        <v>96</v>
      </c>
      <c r="Z177">
        <v>0.4451</v>
      </c>
      <c r="AA177">
        <f t="shared" si="61"/>
        <v>183</v>
      </c>
      <c r="AB177">
        <v>0.54669999999999996</v>
      </c>
      <c r="AC177">
        <f t="shared" si="62"/>
        <v>0.49590000000000001</v>
      </c>
      <c r="AD177">
        <f t="shared" si="63"/>
        <v>165</v>
      </c>
      <c r="AE177">
        <v>0.2898</v>
      </c>
      <c r="AF177">
        <f t="shared" si="64"/>
        <v>255</v>
      </c>
      <c r="AG177">
        <v>0.4652</v>
      </c>
      <c r="AH177">
        <f t="shared" si="65"/>
        <v>177</v>
      </c>
      <c r="AI177">
        <f t="shared" si="66"/>
        <v>174</v>
      </c>
      <c r="AJ177">
        <f>IF(C177=1,(AI177/Z177),REF)</f>
        <v>390.92338800269602</v>
      </c>
      <c r="AK177">
        <f t="shared" si="67"/>
        <v>177</v>
      </c>
      <c r="AL177">
        <f>IF(B177=1,(AI177/AC177),REF)</f>
        <v>350.87719298245611</v>
      </c>
      <c r="AM177">
        <f t="shared" si="68"/>
        <v>166</v>
      </c>
      <c r="AN177">
        <f t="shared" si="69"/>
        <v>165</v>
      </c>
      <c r="AO177" t="str">
        <f t="shared" si="70"/>
        <v>Bryant</v>
      </c>
      <c r="AP177">
        <f t="shared" si="71"/>
        <v>0.2864739900479874</v>
      </c>
      <c r="AQ177">
        <f t="shared" si="72"/>
        <v>0.2894759759053866</v>
      </c>
      <c r="AR177">
        <f t="shared" si="73"/>
        <v>0.60777370202695569</v>
      </c>
      <c r="AS177" t="str">
        <f t="shared" si="74"/>
        <v>Bryant</v>
      </c>
      <c r="AT177">
        <f t="shared" si="75"/>
        <v>0.60777370202695569</v>
      </c>
      <c r="AU177">
        <f t="shared" si="76"/>
        <v>176</v>
      </c>
      <c r="AW177" t="str">
        <f t="shared" si="77"/>
        <v>Bryant</v>
      </c>
      <c r="AX177" t="str">
        <f t="shared" si="78"/>
        <v/>
      </c>
      <c r="AY177">
        <v>176</v>
      </c>
      <c r="AZ177">
        <f t="shared" si="79"/>
        <v>-79</v>
      </c>
    </row>
    <row r="178" spans="1:52">
      <c r="A178">
        <v>1</v>
      </c>
      <c r="B178">
        <v>1</v>
      </c>
      <c r="C178">
        <v>1</v>
      </c>
      <c r="D178" t="s">
        <v>50</v>
      </c>
      <c r="E178">
        <v>63.404400000000003</v>
      </c>
      <c r="F178">
        <v>354</v>
      </c>
      <c r="G178">
        <v>61.757800000000003</v>
      </c>
      <c r="H178">
        <v>359</v>
      </c>
      <c r="I178">
        <v>103.45099999999999</v>
      </c>
      <c r="J178">
        <v>220</v>
      </c>
      <c r="K178">
        <v>105.917</v>
      </c>
      <c r="L178">
        <v>182</v>
      </c>
      <c r="M178">
        <v>113.982</v>
      </c>
      <c r="N178">
        <v>346</v>
      </c>
      <c r="O178">
        <v>113.098</v>
      </c>
      <c r="P178">
        <v>322</v>
      </c>
      <c r="Q178">
        <v>-7.1804399999999999</v>
      </c>
      <c r="R178">
        <v>260</v>
      </c>
      <c r="S178">
        <f t="shared" si="54"/>
        <v>-0.11325712411126038</v>
      </c>
      <c r="T178">
        <f t="shared" si="55"/>
        <v>267</v>
      </c>
      <c r="U178">
        <f t="shared" si="56"/>
        <v>711296.6113705117</v>
      </c>
      <c r="V178">
        <f t="shared" si="57"/>
        <v>251</v>
      </c>
      <c r="W178">
        <f t="shared" si="58"/>
        <v>30.437465261421849</v>
      </c>
      <c r="X178">
        <f t="shared" si="59"/>
        <v>358</v>
      </c>
      <c r="Y178">
        <f t="shared" si="60"/>
        <v>312.5</v>
      </c>
      <c r="Z178">
        <v>0.5635</v>
      </c>
      <c r="AA178">
        <f t="shared" si="61"/>
        <v>139</v>
      </c>
      <c r="AB178">
        <v>0.21920000000000001</v>
      </c>
      <c r="AC178">
        <f t="shared" si="62"/>
        <v>0.39134999999999998</v>
      </c>
      <c r="AD178">
        <f t="shared" si="63"/>
        <v>218</v>
      </c>
      <c r="AE178">
        <v>0.35859999999999997</v>
      </c>
      <c r="AF178">
        <f t="shared" si="64"/>
        <v>224</v>
      </c>
      <c r="AG178">
        <v>0.39529999999999998</v>
      </c>
      <c r="AH178">
        <f t="shared" si="65"/>
        <v>209</v>
      </c>
      <c r="AI178">
        <f t="shared" si="66"/>
        <v>246.91666666666666</v>
      </c>
      <c r="AJ178">
        <f>IF(C178=1,(AI178/Z178),REF)</f>
        <v>438.18396923986984</v>
      </c>
      <c r="AK178">
        <f t="shared" si="67"/>
        <v>184</v>
      </c>
      <c r="AL178">
        <f>IF(B178=1,(AI178/AC178),REF)</f>
        <v>630.93565010008092</v>
      </c>
      <c r="AM178">
        <f t="shared" si="68"/>
        <v>233</v>
      </c>
      <c r="AN178">
        <f t="shared" si="69"/>
        <v>184</v>
      </c>
      <c r="AO178" t="str">
        <f t="shared" si="70"/>
        <v>Air Force</v>
      </c>
      <c r="AP178">
        <f t="shared" si="71"/>
        <v>0.35856264265246363</v>
      </c>
      <c r="AQ178">
        <f t="shared" si="72"/>
        <v>0.21229023396956287</v>
      </c>
      <c r="AR178">
        <f t="shared" si="73"/>
        <v>0.60561647252114026</v>
      </c>
      <c r="AS178" t="str">
        <f t="shared" si="74"/>
        <v>Air Force</v>
      </c>
      <c r="AT178">
        <f t="shared" si="75"/>
        <v>0.60561647252114026</v>
      </c>
      <c r="AU178">
        <f t="shared" si="76"/>
        <v>177</v>
      </c>
      <c r="AW178" t="str">
        <f t="shared" si="77"/>
        <v>Air Force</v>
      </c>
      <c r="AX178" t="str">
        <f t="shared" si="78"/>
        <v/>
      </c>
      <c r="AY178">
        <v>177</v>
      </c>
      <c r="AZ178">
        <f t="shared" si="79"/>
        <v>-47</v>
      </c>
    </row>
    <row r="179" spans="1:52">
      <c r="A179">
        <v>1</v>
      </c>
      <c r="B179">
        <v>1</v>
      </c>
      <c r="C179">
        <v>1</v>
      </c>
      <c r="D179" t="s">
        <v>381</v>
      </c>
      <c r="E179">
        <v>70.317499999999995</v>
      </c>
      <c r="F179">
        <v>75</v>
      </c>
      <c r="G179">
        <v>69.644599999999997</v>
      </c>
      <c r="H179">
        <v>62</v>
      </c>
      <c r="I179">
        <v>97.059799999999996</v>
      </c>
      <c r="J179">
        <v>322</v>
      </c>
      <c r="K179">
        <v>98.422300000000007</v>
      </c>
      <c r="L179">
        <v>308</v>
      </c>
      <c r="M179">
        <v>97.339299999999994</v>
      </c>
      <c r="N179">
        <v>22</v>
      </c>
      <c r="O179">
        <v>99.609800000000007</v>
      </c>
      <c r="P179">
        <v>53</v>
      </c>
      <c r="Q179">
        <v>-1.1874100000000001</v>
      </c>
      <c r="R179">
        <v>179</v>
      </c>
      <c r="S179">
        <f t="shared" si="54"/>
        <v>-1.6887687986632063E-2</v>
      </c>
      <c r="T179">
        <f t="shared" si="55"/>
        <v>179</v>
      </c>
      <c r="U179">
        <f t="shared" si="56"/>
        <v>681162.04596138955</v>
      </c>
      <c r="V179">
        <f t="shared" si="57"/>
        <v>289</v>
      </c>
      <c r="W179">
        <f t="shared" si="58"/>
        <v>22.3985490976685</v>
      </c>
      <c r="X179">
        <f t="shared" si="59"/>
        <v>33</v>
      </c>
      <c r="Y179">
        <f t="shared" si="60"/>
        <v>106</v>
      </c>
      <c r="Z179">
        <v>0.44650000000000001</v>
      </c>
      <c r="AA179">
        <f t="shared" si="61"/>
        <v>182</v>
      </c>
      <c r="AB179">
        <v>0.52459999999999996</v>
      </c>
      <c r="AC179">
        <f t="shared" si="62"/>
        <v>0.48554999999999998</v>
      </c>
      <c r="AD179">
        <f t="shared" si="63"/>
        <v>169</v>
      </c>
      <c r="AE179">
        <v>0.61250000000000004</v>
      </c>
      <c r="AF179">
        <f t="shared" si="64"/>
        <v>129</v>
      </c>
      <c r="AG179">
        <v>0.38929999999999998</v>
      </c>
      <c r="AH179">
        <f t="shared" si="65"/>
        <v>214</v>
      </c>
      <c r="AI179">
        <f t="shared" si="66"/>
        <v>181</v>
      </c>
      <c r="AJ179">
        <f>IF(C179=1,(AI179/Z179),REF)</f>
        <v>405.37513997760357</v>
      </c>
      <c r="AK179">
        <f t="shared" si="67"/>
        <v>181</v>
      </c>
      <c r="AL179">
        <f>IF(B179=1,(AI179/AC179),REF)</f>
        <v>372.77314385748122</v>
      </c>
      <c r="AM179">
        <f t="shared" si="68"/>
        <v>172</v>
      </c>
      <c r="AN179">
        <f t="shared" si="69"/>
        <v>169</v>
      </c>
      <c r="AO179" t="str">
        <f t="shared" si="70"/>
        <v>UTEP</v>
      </c>
      <c r="AP179">
        <f t="shared" si="71"/>
        <v>0.28633373622285524</v>
      </c>
      <c r="AQ179">
        <f t="shared" si="72"/>
        <v>0.2812977072098552</v>
      </c>
      <c r="AR179">
        <f t="shared" si="73"/>
        <v>0.60424710682748928</v>
      </c>
      <c r="AS179" t="str">
        <f t="shared" si="74"/>
        <v>UTEP</v>
      </c>
      <c r="AT179">
        <f t="shared" si="75"/>
        <v>0.60424710682748928</v>
      </c>
      <c r="AU179">
        <f t="shared" si="76"/>
        <v>178</v>
      </c>
      <c r="AW179" t="str">
        <f t="shared" si="77"/>
        <v>UTEP</v>
      </c>
      <c r="AX179" t="str">
        <f t="shared" si="78"/>
        <v/>
      </c>
      <c r="AY179">
        <v>178</v>
      </c>
      <c r="AZ179">
        <f t="shared" si="79"/>
        <v>49</v>
      </c>
    </row>
    <row r="180" spans="1:52">
      <c r="A180">
        <v>1</v>
      </c>
      <c r="B180">
        <v>1</v>
      </c>
      <c r="C180">
        <v>1</v>
      </c>
      <c r="D180" t="s">
        <v>340</v>
      </c>
      <c r="E180">
        <v>67.576099999999997</v>
      </c>
      <c r="F180">
        <v>234</v>
      </c>
      <c r="G180">
        <v>66.554500000000004</v>
      </c>
      <c r="H180">
        <v>238</v>
      </c>
      <c r="I180">
        <v>102.033</v>
      </c>
      <c r="J180">
        <v>248</v>
      </c>
      <c r="K180">
        <v>102.849</v>
      </c>
      <c r="L180">
        <v>243</v>
      </c>
      <c r="M180">
        <v>105.92700000000001</v>
      </c>
      <c r="N180">
        <v>207</v>
      </c>
      <c r="O180">
        <v>104.57599999999999</v>
      </c>
      <c r="P180">
        <v>142</v>
      </c>
      <c r="Q180">
        <v>-1.7265699999999999</v>
      </c>
      <c r="R180">
        <v>180</v>
      </c>
      <c r="S180">
        <f t="shared" si="54"/>
        <v>-2.5556372741250083E-2</v>
      </c>
      <c r="T180">
        <f t="shared" si="55"/>
        <v>180</v>
      </c>
      <c r="U180">
        <f t="shared" si="56"/>
        <v>714814.36353605613</v>
      </c>
      <c r="V180">
        <f t="shared" si="57"/>
        <v>247</v>
      </c>
      <c r="W180">
        <f t="shared" si="58"/>
        <v>25.194057606309183</v>
      </c>
      <c r="X180">
        <f t="shared" si="59"/>
        <v>159</v>
      </c>
      <c r="Y180">
        <f t="shared" si="60"/>
        <v>169.5</v>
      </c>
      <c r="Z180">
        <v>0.50749999999999995</v>
      </c>
      <c r="AA180">
        <f t="shared" si="61"/>
        <v>163</v>
      </c>
      <c r="AB180">
        <v>0.32819999999999999</v>
      </c>
      <c r="AC180">
        <f t="shared" si="62"/>
        <v>0.41784999999999994</v>
      </c>
      <c r="AD180">
        <f t="shared" si="63"/>
        <v>196</v>
      </c>
      <c r="AE180">
        <v>0.66069999999999995</v>
      </c>
      <c r="AF180">
        <f t="shared" si="64"/>
        <v>107</v>
      </c>
      <c r="AG180">
        <v>0.39250000000000002</v>
      </c>
      <c r="AH180">
        <f t="shared" si="65"/>
        <v>210</v>
      </c>
      <c r="AI180">
        <f t="shared" si="66"/>
        <v>184.91666666666666</v>
      </c>
      <c r="AJ180">
        <f>IF(C180=1,(AI180/Z180),REF)</f>
        <v>364.36781609195401</v>
      </c>
      <c r="AK180">
        <f t="shared" si="67"/>
        <v>172</v>
      </c>
      <c r="AL180">
        <f>IF(B180=1,(AI180/AC180),REF)</f>
        <v>442.54317737625149</v>
      </c>
      <c r="AM180">
        <f t="shared" si="68"/>
        <v>189</v>
      </c>
      <c r="AN180">
        <f t="shared" si="69"/>
        <v>172</v>
      </c>
      <c r="AO180" t="str">
        <f t="shared" si="70"/>
        <v>Temple</v>
      </c>
      <c r="AP180">
        <f t="shared" si="71"/>
        <v>0.32894161001332572</v>
      </c>
      <c r="AQ180">
        <f t="shared" si="72"/>
        <v>0.23694020574465835</v>
      </c>
      <c r="AR180">
        <f t="shared" si="73"/>
        <v>0.6035014210964732</v>
      </c>
      <c r="AS180" t="str">
        <f t="shared" si="74"/>
        <v>Temple</v>
      </c>
      <c r="AT180">
        <f t="shared" si="75"/>
        <v>0.6035014210964732</v>
      </c>
      <c r="AU180">
        <f t="shared" si="76"/>
        <v>179</v>
      </c>
      <c r="AW180" t="str">
        <f t="shared" si="77"/>
        <v>Temple</v>
      </c>
      <c r="AX180" t="str">
        <f t="shared" si="78"/>
        <v/>
      </c>
      <c r="AY180">
        <v>179</v>
      </c>
      <c r="AZ180">
        <f t="shared" si="79"/>
        <v>72</v>
      </c>
    </row>
    <row r="181" spans="1:52">
      <c r="A181">
        <v>1</v>
      </c>
      <c r="B181">
        <v>1</v>
      </c>
      <c r="C181">
        <v>1</v>
      </c>
      <c r="D181" t="s">
        <v>274</v>
      </c>
      <c r="E181">
        <v>66.110100000000003</v>
      </c>
      <c r="F181">
        <v>304</v>
      </c>
      <c r="G181">
        <v>65.095399999999998</v>
      </c>
      <c r="H181">
        <v>308</v>
      </c>
      <c r="I181">
        <v>100.904</v>
      </c>
      <c r="J181">
        <v>265</v>
      </c>
      <c r="K181">
        <v>106.907</v>
      </c>
      <c r="L181">
        <v>167</v>
      </c>
      <c r="M181">
        <v>109.194</v>
      </c>
      <c r="N181">
        <v>274</v>
      </c>
      <c r="O181">
        <v>106.07</v>
      </c>
      <c r="P181">
        <v>174</v>
      </c>
      <c r="Q181">
        <v>0.83643999999999996</v>
      </c>
      <c r="R181">
        <v>159</v>
      </c>
      <c r="S181">
        <f t="shared" si="54"/>
        <v>1.2660697835882917E-2</v>
      </c>
      <c r="T181">
        <f t="shared" si="55"/>
        <v>159</v>
      </c>
      <c r="U181">
        <f t="shared" si="56"/>
        <v>755579.38347605488</v>
      </c>
      <c r="V181">
        <f t="shared" si="57"/>
        <v>196</v>
      </c>
      <c r="W181">
        <f t="shared" si="58"/>
        <v>26.343913765136641</v>
      </c>
      <c r="X181">
        <f t="shared" si="59"/>
        <v>220</v>
      </c>
      <c r="Y181">
        <f t="shared" si="60"/>
        <v>189.5</v>
      </c>
      <c r="Z181">
        <v>0.39350000000000002</v>
      </c>
      <c r="AA181">
        <f t="shared" si="61"/>
        <v>210</v>
      </c>
      <c r="AB181">
        <v>0.66510000000000002</v>
      </c>
      <c r="AC181">
        <f t="shared" si="62"/>
        <v>0.52929999999999999</v>
      </c>
      <c r="AD181">
        <f t="shared" si="63"/>
        <v>155</v>
      </c>
      <c r="AE181">
        <v>0.48599999999999999</v>
      </c>
      <c r="AF181">
        <f t="shared" si="64"/>
        <v>183</v>
      </c>
      <c r="AG181">
        <v>0.45269999999999999</v>
      </c>
      <c r="AH181">
        <f t="shared" si="65"/>
        <v>186</v>
      </c>
      <c r="AI181">
        <f t="shared" si="66"/>
        <v>178.08333333333334</v>
      </c>
      <c r="AJ181">
        <f>IF(C181=1,(AI181/Z181),REF)</f>
        <v>452.56247352816604</v>
      </c>
      <c r="AK181">
        <f t="shared" si="67"/>
        <v>189</v>
      </c>
      <c r="AL181">
        <f>IF(B181=1,(AI181/AC181),REF)</f>
        <v>336.45065810189561</v>
      </c>
      <c r="AM181">
        <f t="shared" si="68"/>
        <v>160</v>
      </c>
      <c r="AN181">
        <f t="shared" si="69"/>
        <v>155</v>
      </c>
      <c r="AO181" t="str">
        <f t="shared" si="70"/>
        <v>Oregon St.</v>
      </c>
      <c r="AP181">
        <f t="shared" si="71"/>
        <v>0.24958222430895</v>
      </c>
      <c r="AQ181">
        <f t="shared" si="72"/>
        <v>0.31059862740654592</v>
      </c>
      <c r="AR181">
        <f t="shared" si="73"/>
        <v>0.6010620462738856</v>
      </c>
      <c r="AS181" t="str">
        <f t="shared" si="74"/>
        <v>Oregon St.</v>
      </c>
      <c r="AT181">
        <f t="shared" si="75"/>
        <v>0.6010620462738856</v>
      </c>
      <c r="AU181">
        <f t="shared" si="76"/>
        <v>180</v>
      </c>
      <c r="AW181" t="str">
        <f t="shared" si="77"/>
        <v>Oregon St.</v>
      </c>
      <c r="AX181" t="str">
        <f t="shared" si="78"/>
        <v/>
      </c>
      <c r="AY181">
        <v>180</v>
      </c>
      <c r="AZ181">
        <f t="shared" si="79"/>
        <v>-3</v>
      </c>
    </row>
    <row r="182" spans="1:52">
      <c r="A182">
        <v>1</v>
      </c>
      <c r="B182">
        <v>1</v>
      </c>
      <c r="C182">
        <v>1</v>
      </c>
      <c r="D182" t="s">
        <v>336</v>
      </c>
      <c r="E182">
        <v>67.422399999999996</v>
      </c>
      <c r="F182">
        <v>252</v>
      </c>
      <c r="G182">
        <v>67.384699999999995</v>
      </c>
      <c r="H182">
        <v>171</v>
      </c>
      <c r="I182">
        <v>106.149</v>
      </c>
      <c r="J182">
        <v>157</v>
      </c>
      <c r="K182">
        <v>106.352</v>
      </c>
      <c r="L182">
        <v>172</v>
      </c>
      <c r="M182">
        <v>105.89</v>
      </c>
      <c r="N182">
        <v>204</v>
      </c>
      <c r="O182">
        <v>106.95699999999999</v>
      </c>
      <c r="P182">
        <v>192</v>
      </c>
      <c r="Q182">
        <v>-0.60447899999999999</v>
      </c>
      <c r="R182">
        <v>171</v>
      </c>
      <c r="S182">
        <f t="shared" si="54"/>
        <v>-8.9732789102729919E-3</v>
      </c>
      <c r="T182">
        <f t="shared" si="55"/>
        <v>171</v>
      </c>
      <c r="U182">
        <f t="shared" si="56"/>
        <v>762597.76948264963</v>
      </c>
      <c r="V182">
        <f t="shared" si="57"/>
        <v>185</v>
      </c>
      <c r="W182">
        <f t="shared" si="58"/>
        <v>26.177642540903705</v>
      </c>
      <c r="X182">
        <f t="shared" si="59"/>
        <v>212</v>
      </c>
      <c r="Y182">
        <f t="shared" si="60"/>
        <v>191.5</v>
      </c>
      <c r="Z182">
        <v>0.4214</v>
      </c>
      <c r="AA182">
        <f t="shared" si="61"/>
        <v>195</v>
      </c>
      <c r="AB182">
        <v>0.58160000000000001</v>
      </c>
      <c r="AC182">
        <f t="shared" si="62"/>
        <v>0.50150000000000006</v>
      </c>
      <c r="AD182">
        <f t="shared" si="63"/>
        <v>163</v>
      </c>
      <c r="AE182">
        <v>0.47720000000000001</v>
      </c>
      <c r="AF182">
        <f t="shared" si="64"/>
        <v>185</v>
      </c>
      <c r="AG182">
        <v>0.3669</v>
      </c>
      <c r="AH182">
        <f t="shared" si="65"/>
        <v>230</v>
      </c>
      <c r="AI182">
        <f t="shared" si="66"/>
        <v>187.58333333333334</v>
      </c>
      <c r="AJ182">
        <f>IF(C182=1,(AI182/Z182),REF)</f>
        <v>445.14317354848919</v>
      </c>
      <c r="AK182">
        <f t="shared" si="67"/>
        <v>188</v>
      </c>
      <c r="AL182">
        <f>IF(B182=1,(AI182/AC182),REF)</f>
        <v>374.04453306746427</v>
      </c>
      <c r="AM182">
        <f t="shared" si="68"/>
        <v>173</v>
      </c>
      <c r="AN182">
        <f t="shared" si="69"/>
        <v>163</v>
      </c>
      <c r="AO182" t="str">
        <f t="shared" si="70"/>
        <v>Stony Brook</v>
      </c>
      <c r="AP182">
        <f t="shared" si="71"/>
        <v>0.26772031519256329</v>
      </c>
      <c r="AQ182">
        <f t="shared" si="72"/>
        <v>0.29041452544335666</v>
      </c>
      <c r="AR182">
        <f t="shared" si="73"/>
        <v>0.600182951794347</v>
      </c>
      <c r="AS182" t="str">
        <f t="shared" si="74"/>
        <v>Stony Brook</v>
      </c>
      <c r="AT182">
        <f t="shared" si="75"/>
        <v>0.600182951794347</v>
      </c>
      <c r="AU182">
        <f t="shared" si="76"/>
        <v>181</v>
      </c>
      <c r="AW182" t="str">
        <f t="shared" si="77"/>
        <v>Stony Brook</v>
      </c>
      <c r="AX182" t="str">
        <f t="shared" si="78"/>
        <v/>
      </c>
      <c r="AY182">
        <v>181</v>
      </c>
      <c r="AZ182">
        <f t="shared" si="79"/>
        <v>-4</v>
      </c>
    </row>
    <row r="183" spans="1:52">
      <c r="A183">
        <v>1</v>
      </c>
      <c r="B183">
        <v>1</v>
      </c>
      <c r="C183">
        <v>1</v>
      </c>
      <c r="D183" t="s">
        <v>195</v>
      </c>
      <c r="E183">
        <v>71.820700000000002</v>
      </c>
      <c r="F183">
        <v>36</v>
      </c>
      <c r="G183">
        <v>71.137699999999995</v>
      </c>
      <c r="H183">
        <v>29</v>
      </c>
      <c r="I183">
        <v>106.212</v>
      </c>
      <c r="J183">
        <v>155</v>
      </c>
      <c r="K183">
        <v>107.87</v>
      </c>
      <c r="L183">
        <v>145</v>
      </c>
      <c r="M183">
        <v>105.197</v>
      </c>
      <c r="N183">
        <v>186</v>
      </c>
      <c r="O183">
        <v>107.875</v>
      </c>
      <c r="P183">
        <v>210</v>
      </c>
      <c r="Q183">
        <v>-5.0252700000000001E-3</v>
      </c>
      <c r="R183">
        <v>163</v>
      </c>
      <c r="S183">
        <f t="shared" si="54"/>
        <v>-6.9617812134878276E-5</v>
      </c>
      <c r="T183">
        <f t="shared" si="55"/>
        <v>163</v>
      </c>
      <c r="U183">
        <f t="shared" si="56"/>
        <v>835701.13331383013</v>
      </c>
      <c r="V183">
        <f t="shared" si="57"/>
        <v>102</v>
      </c>
      <c r="W183">
        <f t="shared" si="58"/>
        <v>24.912864177764682</v>
      </c>
      <c r="X183">
        <f t="shared" si="59"/>
        <v>146</v>
      </c>
      <c r="Y183">
        <f t="shared" si="60"/>
        <v>154.5</v>
      </c>
      <c r="Z183">
        <v>0.49469999999999997</v>
      </c>
      <c r="AA183">
        <f t="shared" si="61"/>
        <v>167</v>
      </c>
      <c r="AB183">
        <v>0.31480000000000002</v>
      </c>
      <c r="AC183">
        <f t="shared" si="62"/>
        <v>0.40475</v>
      </c>
      <c r="AD183">
        <f t="shared" si="63"/>
        <v>209</v>
      </c>
      <c r="AE183">
        <v>0.56459999999999999</v>
      </c>
      <c r="AF183">
        <f t="shared" si="64"/>
        <v>151</v>
      </c>
      <c r="AG183">
        <v>0.47789999999999999</v>
      </c>
      <c r="AH183">
        <f t="shared" si="65"/>
        <v>172</v>
      </c>
      <c r="AI183">
        <f t="shared" si="66"/>
        <v>158.58333333333334</v>
      </c>
      <c r="AJ183">
        <f>IF(C183=1,(AI183/Z183),REF)</f>
        <v>320.56465197762958</v>
      </c>
      <c r="AK183">
        <f t="shared" si="67"/>
        <v>158</v>
      </c>
      <c r="AL183">
        <f>IF(B183=1,(AI183/AC183),REF)</f>
        <v>391.80564134239245</v>
      </c>
      <c r="AM183">
        <f t="shared" si="68"/>
        <v>175</v>
      </c>
      <c r="AN183">
        <f t="shared" si="69"/>
        <v>158</v>
      </c>
      <c r="AO183" t="str">
        <f t="shared" si="70"/>
        <v>Long Beach St.</v>
      </c>
      <c r="AP183">
        <f t="shared" si="71"/>
        <v>0.32477838306324469</v>
      </c>
      <c r="AQ183">
        <f t="shared" si="72"/>
        <v>0.23303214500520519</v>
      </c>
      <c r="AR183">
        <f t="shared" si="73"/>
        <v>0.6000434293699195</v>
      </c>
      <c r="AS183" t="str">
        <f t="shared" si="74"/>
        <v>Long Beach St.</v>
      </c>
      <c r="AT183">
        <f t="shared" si="75"/>
        <v>0.6000434293699195</v>
      </c>
      <c r="AU183">
        <f t="shared" si="76"/>
        <v>182</v>
      </c>
      <c r="AW183" t="str">
        <f t="shared" si="77"/>
        <v>Long Beach St.</v>
      </c>
      <c r="AX183" t="str">
        <f t="shared" si="78"/>
        <v/>
      </c>
      <c r="AY183">
        <v>182</v>
      </c>
      <c r="AZ183">
        <f t="shared" si="79"/>
        <v>31</v>
      </c>
    </row>
    <row r="184" spans="1:52">
      <c r="A184">
        <v>1</v>
      </c>
      <c r="B184">
        <v>1</v>
      </c>
      <c r="C184">
        <v>1</v>
      </c>
      <c r="D184" t="s">
        <v>185</v>
      </c>
      <c r="E184">
        <v>67.141300000000001</v>
      </c>
      <c r="F184">
        <v>260</v>
      </c>
      <c r="G184">
        <v>66.504199999999997</v>
      </c>
      <c r="H184">
        <v>241</v>
      </c>
      <c r="I184">
        <v>105.03400000000001</v>
      </c>
      <c r="J184">
        <v>184</v>
      </c>
      <c r="K184">
        <v>106.032</v>
      </c>
      <c r="L184">
        <v>178</v>
      </c>
      <c r="M184">
        <v>108.506</v>
      </c>
      <c r="N184">
        <v>263</v>
      </c>
      <c r="O184">
        <v>108.759</v>
      </c>
      <c r="P184">
        <v>229</v>
      </c>
      <c r="Q184">
        <v>-2.72688</v>
      </c>
      <c r="R184">
        <v>195</v>
      </c>
      <c r="S184">
        <f t="shared" si="54"/>
        <v>-4.0615835558739613E-2</v>
      </c>
      <c r="T184">
        <f t="shared" si="55"/>
        <v>196</v>
      </c>
      <c r="U184">
        <f t="shared" si="56"/>
        <v>754855.20213189116</v>
      </c>
      <c r="V184">
        <f t="shared" si="57"/>
        <v>197</v>
      </c>
      <c r="W184">
        <f t="shared" si="58"/>
        <v>26.999429236008098</v>
      </c>
      <c r="X184">
        <f t="shared" si="59"/>
        <v>253</v>
      </c>
      <c r="Y184">
        <f t="shared" si="60"/>
        <v>224.5</v>
      </c>
      <c r="Z184">
        <v>0.44169999999999998</v>
      </c>
      <c r="AA184">
        <f t="shared" si="61"/>
        <v>186</v>
      </c>
      <c r="AB184">
        <v>0.46839999999999998</v>
      </c>
      <c r="AC184">
        <f t="shared" si="62"/>
        <v>0.45504999999999995</v>
      </c>
      <c r="AD184">
        <f t="shared" si="63"/>
        <v>181</v>
      </c>
      <c r="AE184">
        <v>0.40400000000000003</v>
      </c>
      <c r="AF184">
        <f t="shared" si="64"/>
        <v>208</v>
      </c>
      <c r="AG184">
        <v>0.37</v>
      </c>
      <c r="AH184">
        <f t="shared" si="65"/>
        <v>228</v>
      </c>
      <c r="AI184">
        <f t="shared" si="66"/>
        <v>205.75</v>
      </c>
      <c r="AJ184">
        <f>IF(C184=1,(AI184/Z184),REF)</f>
        <v>465.81390083767263</v>
      </c>
      <c r="AK184">
        <f t="shared" si="67"/>
        <v>193</v>
      </c>
      <c r="AL184">
        <f>IF(B184=1,(AI184/AC184),REF)</f>
        <v>452.14811559169328</v>
      </c>
      <c r="AM184">
        <f t="shared" si="68"/>
        <v>194</v>
      </c>
      <c r="AN184">
        <f t="shared" si="69"/>
        <v>181</v>
      </c>
      <c r="AO184" t="str">
        <f t="shared" si="70"/>
        <v>La Salle</v>
      </c>
      <c r="AP184">
        <f t="shared" si="71"/>
        <v>0.27934629968738289</v>
      </c>
      <c r="AQ184">
        <f t="shared" si="72"/>
        <v>0.25734269158627215</v>
      </c>
      <c r="AR184">
        <f t="shared" si="73"/>
        <v>0.59084977779139181</v>
      </c>
      <c r="AS184" t="str">
        <f t="shared" si="74"/>
        <v>La Salle</v>
      </c>
      <c r="AT184">
        <f t="shared" si="75"/>
        <v>0.59084977779139181</v>
      </c>
      <c r="AU184">
        <f t="shared" si="76"/>
        <v>183</v>
      </c>
      <c r="AW184" t="str">
        <f t="shared" si="77"/>
        <v>La Salle</v>
      </c>
      <c r="AX184" t="str">
        <f t="shared" si="78"/>
        <v/>
      </c>
      <c r="AY184">
        <v>183</v>
      </c>
      <c r="AZ184">
        <f t="shared" si="79"/>
        <v>-25</v>
      </c>
    </row>
    <row r="185" spans="1:52">
      <c r="A185">
        <v>1</v>
      </c>
      <c r="B185">
        <v>1</v>
      </c>
      <c r="C185">
        <v>1</v>
      </c>
      <c r="D185" t="s">
        <v>78</v>
      </c>
      <c r="E185">
        <v>67.765199999999993</v>
      </c>
      <c r="F185">
        <v>223</v>
      </c>
      <c r="G185">
        <v>67.120500000000007</v>
      </c>
      <c r="H185">
        <v>198</v>
      </c>
      <c r="I185">
        <v>103.044</v>
      </c>
      <c r="J185">
        <v>230</v>
      </c>
      <c r="K185">
        <v>104.61</v>
      </c>
      <c r="L185">
        <v>212</v>
      </c>
      <c r="M185">
        <v>106.054</v>
      </c>
      <c r="N185">
        <v>211</v>
      </c>
      <c r="O185">
        <v>107.223</v>
      </c>
      <c r="P185">
        <v>198</v>
      </c>
      <c r="Q185">
        <v>-2.6128999999999998</v>
      </c>
      <c r="R185">
        <v>193</v>
      </c>
      <c r="S185">
        <f t="shared" si="54"/>
        <v>-3.8559614669476362E-2</v>
      </c>
      <c r="T185">
        <f t="shared" si="55"/>
        <v>191</v>
      </c>
      <c r="U185">
        <f t="shared" si="56"/>
        <v>741571.66720691987</v>
      </c>
      <c r="V185">
        <f t="shared" si="57"/>
        <v>210</v>
      </c>
      <c r="W185">
        <f t="shared" si="58"/>
        <v>26.148934807441879</v>
      </c>
      <c r="X185">
        <f t="shared" si="59"/>
        <v>209</v>
      </c>
      <c r="Y185">
        <f t="shared" si="60"/>
        <v>200</v>
      </c>
      <c r="Z185">
        <v>0.48230000000000001</v>
      </c>
      <c r="AA185">
        <f t="shared" si="61"/>
        <v>172</v>
      </c>
      <c r="AB185">
        <v>0.3226</v>
      </c>
      <c r="AC185">
        <f t="shared" si="62"/>
        <v>0.40244999999999997</v>
      </c>
      <c r="AD185">
        <f t="shared" si="63"/>
        <v>213</v>
      </c>
      <c r="AE185">
        <v>0.78190000000000004</v>
      </c>
      <c r="AF185">
        <f t="shared" si="64"/>
        <v>68</v>
      </c>
      <c r="AG185">
        <v>0.25430000000000003</v>
      </c>
      <c r="AH185">
        <f t="shared" si="65"/>
        <v>285</v>
      </c>
      <c r="AI185">
        <f t="shared" si="66"/>
        <v>194.5</v>
      </c>
      <c r="AJ185">
        <f>IF(C185=1,(AI185/Z185),REF)</f>
        <v>403.27596931370516</v>
      </c>
      <c r="AK185">
        <f t="shared" si="67"/>
        <v>179</v>
      </c>
      <c r="AL185">
        <f>IF(B185=1,(AI185/AC185),REF)</f>
        <v>483.28984967076656</v>
      </c>
      <c r="AM185">
        <f t="shared" si="68"/>
        <v>201</v>
      </c>
      <c r="AN185">
        <f t="shared" si="69"/>
        <v>179</v>
      </c>
      <c r="AO185" t="str">
        <f t="shared" si="70"/>
        <v>Brown</v>
      </c>
      <c r="AP185">
        <f t="shared" si="71"/>
        <v>0.30945235753815148</v>
      </c>
      <c r="AQ185">
        <f t="shared" si="72"/>
        <v>0.22570895155983062</v>
      </c>
      <c r="AR185">
        <f t="shared" si="73"/>
        <v>0.5901764622130985</v>
      </c>
      <c r="AS185" t="str">
        <f t="shared" si="74"/>
        <v>Brown</v>
      </c>
      <c r="AT185">
        <f t="shared" si="75"/>
        <v>0.5901764622130985</v>
      </c>
      <c r="AU185">
        <f t="shared" si="76"/>
        <v>184</v>
      </c>
      <c r="AW185" t="str">
        <f t="shared" si="77"/>
        <v>Brown</v>
      </c>
      <c r="AX185" t="str">
        <f t="shared" si="78"/>
        <v/>
      </c>
      <c r="AY185">
        <v>184</v>
      </c>
      <c r="AZ185">
        <f t="shared" si="79"/>
        <v>116</v>
      </c>
    </row>
    <row r="186" spans="1:52">
      <c r="A186">
        <v>1</v>
      </c>
      <c r="B186">
        <v>1</v>
      </c>
      <c r="C186">
        <v>1</v>
      </c>
      <c r="D186" t="s">
        <v>363</v>
      </c>
      <c r="E186">
        <v>68.523200000000003</v>
      </c>
      <c r="F186">
        <v>172</v>
      </c>
      <c r="G186">
        <v>67.217500000000001</v>
      </c>
      <c r="H186">
        <v>190</v>
      </c>
      <c r="I186">
        <v>105.82</v>
      </c>
      <c r="J186">
        <v>166</v>
      </c>
      <c r="K186">
        <v>106.349</v>
      </c>
      <c r="L186">
        <v>173</v>
      </c>
      <c r="M186">
        <v>105.986</v>
      </c>
      <c r="N186">
        <v>210</v>
      </c>
      <c r="O186">
        <v>109.69199999999999</v>
      </c>
      <c r="P186">
        <v>245</v>
      </c>
      <c r="Q186">
        <v>-3.3431799999999998</v>
      </c>
      <c r="R186">
        <v>203</v>
      </c>
      <c r="S186">
        <f t="shared" si="54"/>
        <v>-4.8786396432157125E-2</v>
      </c>
      <c r="T186">
        <f t="shared" si="55"/>
        <v>204</v>
      </c>
      <c r="U186">
        <f t="shared" si="56"/>
        <v>775004.91591588326</v>
      </c>
      <c r="V186">
        <f t="shared" si="57"/>
        <v>170</v>
      </c>
      <c r="W186">
        <f t="shared" si="58"/>
        <v>26.818982190218048</v>
      </c>
      <c r="X186">
        <f t="shared" si="59"/>
        <v>244</v>
      </c>
      <c r="Y186">
        <f t="shared" si="60"/>
        <v>224</v>
      </c>
      <c r="Z186">
        <v>0.50880000000000003</v>
      </c>
      <c r="AA186">
        <f t="shared" si="61"/>
        <v>161</v>
      </c>
      <c r="AB186">
        <v>0.24129999999999999</v>
      </c>
      <c r="AC186">
        <f t="shared" si="62"/>
        <v>0.37504999999999999</v>
      </c>
      <c r="AD186">
        <f t="shared" si="63"/>
        <v>228</v>
      </c>
      <c r="AE186">
        <v>0.31080000000000002</v>
      </c>
      <c r="AF186">
        <f t="shared" si="64"/>
        <v>249</v>
      </c>
      <c r="AG186">
        <v>0.51259999999999994</v>
      </c>
      <c r="AH186">
        <f t="shared" si="65"/>
        <v>158</v>
      </c>
      <c r="AI186">
        <f t="shared" si="66"/>
        <v>205.5</v>
      </c>
      <c r="AJ186">
        <f>IF(C186=1,(AI186/Z186),REF)</f>
        <v>403.89150943396226</v>
      </c>
      <c r="AK186">
        <f t="shared" si="67"/>
        <v>180</v>
      </c>
      <c r="AL186">
        <f>IF(B186=1,(AI186/AC186),REF)</f>
        <v>547.92694307425677</v>
      </c>
      <c r="AM186">
        <f t="shared" si="68"/>
        <v>215</v>
      </c>
      <c r="AN186">
        <f t="shared" si="69"/>
        <v>180</v>
      </c>
      <c r="AO186" t="str">
        <f t="shared" si="70"/>
        <v>UC Santa Barbara</v>
      </c>
      <c r="AP186">
        <f t="shared" si="71"/>
        <v>0.32640544762984447</v>
      </c>
      <c r="AQ186">
        <f t="shared" si="72"/>
        <v>0.20706736104018644</v>
      </c>
      <c r="AR186">
        <f t="shared" si="73"/>
        <v>0.58943092398420627</v>
      </c>
      <c r="AS186" t="str">
        <f t="shared" si="74"/>
        <v>UC Santa Barbara</v>
      </c>
      <c r="AT186">
        <f t="shared" si="75"/>
        <v>0.58943092398420627</v>
      </c>
      <c r="AU186">
        <f t="shared" si="76"/>
        <v>185</v>
      </c>
      <c r="AW186" t="str">
        <f t="shared" si="77"/>
        <v>UC Santa Barbara</v>
      </c>
      <c r="AX186" t="str">
        <f t="shared" si="78"/>
        <v/>
      </c>
      <c r="AY186">
        <v>185</v>
      </c>
      <c r="AZ186">
        <f t="shared" si="79"/>
        <v>-64</v>
      </c>
    </row>
    <row r="187" spans="1:52">
      <c r="A187">
        <v>1</v>
      </c>
      <c r="B187">
        <v>1</v>
      </c>
      <c r="C187">
        <v>1</v>
      </c>
      <c r="D187" t="s">
        <v>143</v>
      </c>
      <c r="E187">
        <v>69.834400000000002</v>
      </c>
      <c r="F187">
        <v>96</v>
      </c>
      <c r="G187">
        <v>69.294600000000003</v>
      </c>
      <c r="H187">
        <v>74</v>
      </c>
      <c r="I187">
        <v>101.824</v>
      </c>
      <c r="J187">
        <v>253</v>
      </c>
      <c r="K187">
        <v>102.361</v>
      </c>
      <c r="L187">
        <v>250</v>
      </c>
      <c r="M187">
        <v>105.708</v>
      </c>
      <c r="N187">
        <v>199</v>
      </c>
      <c r="O187">
        <v>105.81</v>
      </c>
      <c r="P187">
        <v>167</v>
      </c>
      <c r="Q187">
        <v>-3.4486400000000001</v>
      </c>
      <c r="R187">
        <v>205</v>
      </c>
      <c r="S187">
        <f t="shared" si="54"/>
        <v>-4.9388267100454762E-2</v>
      </c>
      <c r="T187">
        <f t="shared" si="55"/>
        <v>205</v>
      </c>
      <c r="U187">
        <f t="shared" si="56"/>
        <v>731709.08304244245</v>
      </c>
      <c r="V187">
        <f t="shared" si="57"/>
        <v>228</v>
      </c>
      <c r="W187">
        <f t="shared" si="58"/>
        <v>24.841243783848565</v>
      </c>
      <c r="X187">
        <f t="shared" si="59"/>
        <v>141</v>
      </c>
      <c r="Y187">
        <f t="shared" si="60"/>
        <v>173</v>
      </c>
      <c r="Z187">
        <v>0.48149999999999998</v>
      </c>
      <c r="AA187">
        <f t="shared" si="61"/>
        <v>173</v>
      </c>
      <c r="AB187">
        <v>0.32790000000000002</v>
      </c>
      <c r="AC187">
        <f t="shared" si="62"/>
        <v>0.4047</v>
      </c>
      <c r="AD187">
        <f t="shared" si="63"/>
        <v>210</v>
      </c>
      <c r="AE187">
        <v>0.43020000000000003</v>
      </c>
      <c r="AF187">
        <f t="shared" si="64"/>
        <v>199</v>
      </c>
      <c r="AG187">
        <v>0.3846</v>
      </c>
      <c r="AH187">
        <f t="shared" si="65"/>
        <v>217</v>
      </c>
      <c r="AI187">
        <f t="shared" si="66"/>
        <v>205.33333333333334</v>
      </c>
      <c r="AJ187">
        <f>IF(C187=1,(AI187/Z187),REF)</f>
        <v>426.44513672551057</v>
      </c>
      <c r="AK187">
        <f t="shared" si="67"/>
        <v>183</v>
      </c>
      <c r="AL187">
        <f>IF(B187=1,(AI187/AC187),REF)</f>
        <v>507.37171567416198</v>
      </c>
      <c r="AM187">
        <f t="shared" si="68"/>
        <v>206</v>
      </c>
      <c r="AN187">
        <f t="shared" si="69"/>
        <v>183</v>
      </c>
      <c r="AO187" t="str">
        <f t="shared" si="70"/>
        <v>Gardner Webb</v>
      </c>
      <c r="AP187">
        <f t="shared" si="71"/>
        <v>0.30721806043799005</v>
      </c>
      <c r="AQ187">
        <f t="shared" si="72"/>
        <v>0.2255953967673214</v>
      </c>
      <c r="AR187">
        <f t="shared" si="73"/>
        <v>0.5891394104631712</v>
      </c>
      <c r="AS187" t="str">
        <f t="shared" si="74"/>
        <v>Gardner Webb</v>
      </c>
      <c r="AT187">
        <f t="shared" si="75"/>
        <v>0.5891394104631712</v>
      </c>
      <c r="AU187">
        <f t="shared" si="76"/>
        <v>186</v>
      </c>
      <c r="AW187" t="str">
        <f t="shared" si="77"/>
        <v>Gardner Webb</v>
      </c>
      <c r="AX187" t="str">
        <f t="shared" si="78"/>
        <v/>
      </c>
      <c r="AY187">
        <v>186</v>
      </c>
      <c r="AZ187">
        <f t="shared" si="79"/>
        <v>-13</v>
      </c>
    </row>
    <row r="188" spans="1:52">
      <c r="A188">
        <v>1</v>
      </c>
      <c r="B188">
        <v>1</v>
      </c>
      <c r="C188">
        <v>1</v>
      </c>
      <c r="D188" t="s">
        <v>384</v>
      </c>
      <c r="E188">
        <v>67.808700000000002</v>
      </c>
      <c r="F188">
        <v>220</v>
      </c>
      <c r="G188">
        <v>65.551299999999998</v>
      </c>
      <c r="H188">
        <v>283</v>
      </c>
      <c r="I188">
        <v>99.925399999999996</v>
      </c>
      <c r="J188">
        <v>282</v>
      </c>
      <c r="K188">
        <v>105.13800000000001</v>
      </c>
      <c r="L188">
        <v>201</v>
      </c>
      <c r="M188">
        <v>111.73099999999999</v>
      </c>
      <c r="N188">
        <v>325</v>
      </c>
      <c r="O188">
        <v>107.46299999999999</v>
      </c>
      <c r="P188">
        <v>203</v>
      </c>
      <c r="Q188">
        <v>-2.3243100000000001</v>
      </c>
      <c r="R188">
        <v>186</v>
      </c>
      <c r="S188">
        <f t="shared" si="54"/>
        <v>-3.4287635657371231E-2</v>
      </c>
      <c r="T188">
        <f t="shared" si="55"/>
        <v>186</v>
      </c>
      <c r="U188">
        <f t="shared" si="56"/>
        <v>749557.30497488298</v>
      </c>
      <c r="V188">
        <f t="shared" si="57"/>
        <v>203</v>
      </c>
      <c r="W188">
        <f t="shared" si="58"/>
        <v>26.225810471504563</v>
      </c>
      <c r="X188">
        <f t="shared" si="59"/>
        <v>213</v>
      </c>
      <c r="Y188">
        <f t="shared" si="60"/>
        <v>199.5</v>
      </c>
      <c r="Z188">
        <v>0.44829999999999998</v>
      </c>
      <c r="AA188">
        <f t="shared" si="61"/>
        <v>181</v>
      </c>
      <c r="AB188">
        <v>0.41849999999999998</v>
      </c>
      <c r="AC188">
        <f t="shared" si="62"/>
        <v>0.43340000000000001</v>
      </c>
      <c r="AD188">
        <f t="shared" si="63"/>
        <v>190</v>
      </c>
      <c r="AE188">
        <v>0.51680000000000004</v>
      </c>
      <c r="AF188">
        <f t="shared" si="64"/>
        <v>169</v>
      </c>
      <c r="AG188">
        <v>0.34639999999999999</v>
      </c>
      <c r="AH188">
        <f t="shared" si="65"/>
        <v>242</v>
      </c>
      <c r="AI188">
        <f t="shared" si="66"/>
        <v>198.25</v>
      </c>
      <c r="AJ188">
        <f>IF(C188=1,(AI188/Z188),REF)</f>
        <v>442.22618782065581</v>
      </c>
      <c r="AK188">
        <f t="shared" si="67"/>
        <v>187</v>
      </c>
      <c r="AL188">
        <f>IF(B188=1,(AI188/AC188),REF)</f>
        <v>457.42962621135212</v>
      </c>
      <c r="AM188">
        <f t="shared" si="68"/>
        <v>195</v>
      </c>
      <c r="AN188">
        <f t="shared" si="69"/>
        <v>187</v>
      </c>
      <c r="AO188" t="str">
        <f t="shared" si="70"/>
        <v>Vanderbilt</v>
      </c>
      <c r="AP188">
        <f t="shared" si="71"/>
        <v>0.28499750714884908</v>
      </c>
      <c r="AQ188">
        <f t="shared" si="72"/>
        <v>0.24474350864834304</v>
      </c>
      <c r="AR188">
        <f t="shared" si="73"/>
        <v>0.5877781555548578</v>
      </c>
      <c r="AS188" t="str">
        <f t="shared" si="74"/>
        <v>Vanderbilt</v>
      </c>
      <c r="AT188">
        <f t="shared" si="75"/>
        <v>0.5877781555548578</v>
      </c>
      <c r="AU188">
        <f t="shared" si="76"/>
        <v>187</v>
      </c>
      <c r="AW188" t="str">
        <f t="shared" si="77"/>
        <v>Vanderbilt</v>
      </c>
      <c r="AX188" t="str">
        <f t="shared" si="78"/>
        <v/>
      </c>
      <c r="AY188">
        <v>187</v>
      </c>
      <c r="AZ188">
        <f t="shared" si="79"/>
        <v>18</v>
      </c>
    </row>
    <row r="189" spans="1:52">
      <c r="A189">
        <v>1</v>
      </c>
      <c r="B189">
        <v>1</v>
      </c>
      <c r="C189">
        <v>1</v>
      </c>
      <c r="D189" t="s">
        <v>156</v>
      </c>
      <c r="E189">
        <v>67.742500000000007</v>
      </c>
      <c r="F189">
        <v>224</v>
      </c>
      <c r="G189">
        <v>67.346000000000004</v>
      </c>
      <c r="H189">
        <v>176</v>
      </c>
      <c r="I189">
        <v>102.666</v>
      </c>
      <c r="J189">
        <v>238</v>
      </c>
      <c r="K189">
        <v>102.075</v>
      </c>
      <c r="L189">
        <v>253</v>
      </c>
      <c r="M189">
        <v>106.206</v>
      </c>
      <c r="N189">
        <v>214</v>
      </c>
      <c r="O189">
        <v>106.83</v>
      </c>
      <c r="P189">
        <v>187</v>
      </c>
      <c r="Q189">
        <v>-4.7544000000000004</v>
      </c>
      <c r="R189">
        <v>227</v>
      </c>
      <c r="S189">
        <f t="shared" si="54"/>
        <v>-7.0192272207255338E-2</v>
      </c>
      <c r="T189">
        <f t="shared" si="55"/>
        <v>226</v>
      </c>
      <c r="U189">
        <f t="shared" si="56"/>
        <v>705829.81130156259</v>
      </c>
      <c r="V189">
        <f t="shared" si="57"/>
        <v>257</v>
      </c>
      <c r="W189">
        <f t="shared" si="58"/>
        <v>26.004466325208956</v>
      </c>
      <c r="X189">
        <f t="shared" si="59"/>
        <v>199</v>
      </c>
      <c r="Y189">
        <f t="shared" si="60"/>
        <v>212.5</v>
      </c>
      <c r="Z189">
        <v>0.4723</v>
      </c>
      <c r="AA189">
        <f t="shared" si="61"/>
        <v>176</v>
      </c>
      <c r="AB189">
        <v>0.35780000000000001</v>
      </c>
      <c r="AC189">
        <f t="shared" si="62"/>
        <v>0.41505000000000003</v>
      </c>
      <c r="AD189">
        <f t="shared" si="63"/>
        <v>199</v>
      </c>
      <c r="AE189">
        <v>0.25690000000000002</v>
      </c>
      <c r="AF189">
        <f t="shared" si="64"/>
        <v>266</v>
      </c>
      <c r="AG189">
        <v>0.51970000000000005</v>
      </c>
      <c r="AH189">
        <f t="shared" si="65"/>
        <v>155</v>
      </c>
      <c r="AI189">
        <f t="shared" si="66"/>
        <v>219.25</v>
      </c>
      <c r="AJ189">
        <f>IF(C189=1,(AI189/Z189),REF)</f>
        <v>464.21765826804995</v>
      </c>
      <c r="AK189">
        <f t="shared" si="67"/>
        <v>192</v>
      </c>
      <c r="AL189">
        <f>IF(B189=1,(AI189/AC189),REF)</f>
        <v>528.24960848090586</v>
      </c>
      <c r="AM189">
        <f t="shared" si="68"/>
        <v>208</v>
      </c>
      <c r="AN189">
        <f t="shared" si="69"/>
        <v>192</v>
      </c>
      <c r="AO189" t="str">
        <f t="shared" si="70"/>
        <v>Harvard</v>
      </c>
      <c r="AP189">
        <f t="shared" si="71"/>
        <v>0.29880134501136812</v>
      </c>
      <c r="AQ189">
        <f t="shared" si="72"/>
        <v>0.23020159646004143</v>
      </c>
      <c r="AR189">
        <f t="shared" si="73"/>
        <v>0.58745044414986924</v>
      </c>
      <c r="AS189" t="str">
        <f t="shared" si="74"/>
        <v>Harvard</v>
      </c>
      <c r="AT189">
        <f t="shared" si="75"/>
        <v>0.58745044414986924</v>
      </c>
      <c r="AU189">
        <f t="shared" si="76"/>
        <v>188</v>
      </c>
      <c r="AW189" t="str">
        <f t="shared" si="77"/>
        <v>Harvard</v>
      </c>
      <c r="AX189" t="str">
        <f t="shared" si="78"/>
        <v/>
      </c>
      <c r="AY189">
        <v>188</v>
      </c>
      <c r="AZ189">
        <f t="shared" si="79"/>
        <v>-78</v>
      </c>
    </row>
    <row r="190" spans="1:52">
      <c r="A190">
        <v>1</v>
      </c>
      <c r="B190">
        <v>1</v>
      </c>
      <c r="C190">
        <v>1</v>
      </c>
      <c r="D190" t="s">
        <v>202</v>
      </c>
      <c r="E190">
        <v>65.852500000000006</v>
      </c>
      <c r="F190">
        <v>312</v>
      </c>
      <c r="G190">
        <v>64.563100000000006</v>
      </c>
      <c r="H190">
        <v>325</v>
      </c>
      <c r="I190">
        <v>107.968</v>
      </c>
      <c r="J190">
        <v>119</v>
      </c>
      <c r="K190">
        <v>108.239</v>
      </c>
      <c r="L190">
        <v>142</v>
      </c>
      <c r="M190">
        <v>109.267</v>
      </c>
      <c r="N190">
        <v>278</v>
      </c>
      <c r="O190">
        <v>110.801</v>
      </c>
      <c r="P190">
        <v>270</v>
      </c>
      <c r="Q190">
        <v>-2.5620799999999999</v>
      </c>
      <c r="R190">
        <v>191</v>
      </c>
      <c r="S190">
        <f t="shared" si="54"/>
        <v>-3.8905128886526669E-2</v>
      </c>
      <c r="T190">
        <f t="shared" si="55"/>
        <v>193</v>
      </c>
      <c r="U190">
        <f t="shared" si="56"/>
        <v>771506.89102065272</v>
      </c>
      <c r="V190">
        <f t="shared" si="57"/>
        <v>173</v>
      </c>
      <c r="W190">
        <f t="shared" si="58"/>
        <v>28.35943805399522</v>
      </c>
      <c r="X190">
        <f t="shared" si="59"/>
        <v>323</v>
      </c>
      <c r="Y190">
        <f t="shared" si="60"/>
        <v>258</v>
      </c>
      <c r="Z190">
        <v>0.4037</v>
      </c>
      <c r="AA190">
        <f t="shared" si="61"/>
        <v>199</v>
      </c>
      <c r="AB190">
        <v>0.54330000000000001</v>
      </c>
      <c r="AC190">
        <f t="shared" si="62"/>
        <v>0.47350000000000003</v>
      </c>
      <c r="AD190">
        <f t="shared" si="63"/>
        <v>175</v>
      </c>
      <c r="AE190">
        <v>0.28199999999999997</v>
      </c>
      <c r="AF190">
        <f t="shared" si="64"/>
        <v>257</v>
      </c>
      <c r="AG190">
        <v>0.51570000000000005</v>
      </c>
      <c r="AH190">
        <f t="shared" si="65"/>
        <v>156</v>
      </c>
      <c r="AI190">
        <f t="shared" si="66"/>
        <v>202</v>
      </c>
      <c r="AJ190">
        <f>IF(C190=1,(AI190/Z190),REF)</f>
        <v>500.37156304186277</v>
      </c>
      <c r="AK190">
        <f t="shared" si="67"/>
        <v>201</v>
      </c>
      <c r="AL190">
        <f>IF(B190=1,(AI190/AC190),REF)</f>
        <v>426.61034846884894</v>
      </c>
      <c r="AM190">
        <f t="shared" si="68"/>
        <v>184</v>
      </c>
      <c r="AN190">
        <f t="shared" si="69"/>
        <v>175</v>
      </c>
      <c r="AO190" t="str">
        <f t="shared" si="70"/>
        <v>Loyola Marymount</v>
      </c>
      <c r="AP190">
        <f t="shared" si="71"/>
        <v>0.25349316599364052</v>
      </c>
      <c r="AQ190">
        <f t="shared" si="72"/>
        <v>0.26972976314240843</v>
      </c>
      <c r="AR190">
        <f t="shared" si="73"/>
        <v>0.58487452951067542</v>
      </c>
      <c r="AS190" t="str">
        <f t="shared" si="74"/>
        <v>Loyola Marymount</v>
      </c>
      <c r="AT190">
        <f t="shared" si="75"/>
        <v>0.58487452951067542</v>
      </c>
      <c r="AU190">
        <f t="shared" si="76"/>
        <v>189</v>
      </c>
      <c r="AW190" t="str">
        <f t="shared" si="77"/>
        <v>Loyola Marymount</v>
      </c>
      <c r="AX190" t="str">
        <f t="shared" si="78"/>
        <v/>
      </c>
      <c r="AY190">
        <v>189</v>
      </c>
      <c r="AZ190">
        <f t="shared" si="79"/>
        <v>-68</v>
      </c>
    </row>
    <row r="191" spans="1:52">
      <c r="A191">
        <v>1</v>
      </c>
      <c r="B191">
        <v>1</v>
      </c>
      <c r="C191">
        <v>1</v>
      </c>
      <c r="D191" t="s">
        <v>145</v>
      </c>
      <c r="E191">
        <v>70.199200000000005</v>
      </c>
      <c r="F191">
        <v>79</v>
      </c>
      <c r="G191">
        <v>69.627899999999997</v>
      </c>
      <c r="H191">
        <v>64</v>
      </c>
      <c r="I191">
        <v>105.72</v>
      </c>
      <c r="J191">
        <v>168</v>
      </c>
      <c r="K191">
        <v>107.282</v>
      </c>
      <c r="L191">
        <v>155</v>
      </c>
      <c r="M191">
        <v>107.663</v>
      </c>
      <c r="N191">
        <v>249</v>
      </c>
      <c r="O191">
        <v>110.637</v>
      </c>
      <c r="P191">
        <v>263</v>
      </c>
      <c r="Q191">
        <v>-3.3546100000000001</v>
      </c>
      <c r="R191">
        <v>204</v>
      </c>
      <c r="S191">
        <f t="shared" si="54"/>
        <v>-4.7792567436665996E-2</v>
      </c>
      <c r="T191">
        <f t="shared" si="55"/>
        <v>203</v>
      </c>
      <c r="U191">
        <f t="shared" si="56"/>
        <v>807952.60464278073</v>
      </c>
      <c r="V191">
        <f t="shared" si="57"/>
        <v>130</v>
      </c>
      <c r="W191">
        <f t="shared" si="58"/>
        <v>26.540461040291163</v>
      </c>
      <c r="X191">
        <f t="shared" si="59"/>
        <v>230</v>
      </c>
      <c r="Y191">
        <f t="shared" si="60"/>
        <v>216.5</v>
      </c>
      <c r="Z191">
        <v>0.42949999999999999</v>
      </c>
      <c r="AA191">
        <f t="shared" si="61"/>
        <v>190</v>
      </c>
      <c r="AB191">
        <v>0.43490000000000001</v>
      </c>
      <c r="AC191">
        <f t="shared" si="62"/>
        <v>0.43220000000000003</v>
      </c>
      <c r="AD191">
        <f t="shared" si="63"/>
        <v>191</v>
      </c>
      <c r="AE191">
        <v>0.36330000000000001</v>
      </c>
      <c r="AF191">
        <f t="shared" si="64"/>
        <v>223</v>
      </c>
      <c r="AG191">
        <v>0.47689999999999999</v>
      </c>
      <c r="AH191">
        <f t="shared" si="65"/>
        <v>174</v>
      </c>
      <c r="AI191">
        <f t="shared" si="66"/>
        <v>189.58333333333334</v>
      </c>
      <c r="AJ191">
        <f>IF(C191=1,(AI191/Z191),REF)</f>
        <v>441.4047341870392</v>
      </c>
      <c r="AK191">
        <f t="shared" si="67"/>
        <v>186</v>
      </c>
      <c r="AL191">
        <f>IF(B191=1,(AI191/AC191),REF)</f>
        <v>438.64723122011412</v>
      </c>
      <c r="AM191">
        <f t="shared" si="68"/>
        <v>188</v>
      </c>
      <c r="AN191">
        <f t="shared" si="69"/>
        <v>186</v>
      </c>
      <c r="AO191" t="str">
        <f t="shared" si="70"/>
        <v>George Washington</v>
      </c>
      <c r="AP191">
        <f t="shared" si="71"/>
        <v>0.27309656499317791</v>
      </c>
      <c r="AQ191">
        <f t="shared" si="72"/>
        <v>0.24534835440700933</v>
      </c>
      <c r="AR191">
        <f t="shared" si="73"/>
        <v>0.58273224608896712</v>
      </c>
      <c r="AS191" t="str">
        <f t="shared" si="74"/>
        <v>George Washington</v>
      </c>
      <c r="AT191">
        <f t="shared" si="75"/>
        <v>0.58273224608896712</v>
      </c>
      <c r="AU191">
        <f t="shared" si="76"/>
        <v>190</v>
      </c>
      <c r="AW191" t="str">
        <f t="shared" si="77"/>
        <v>George Washington</v>
      </c>
      <c r="AX191" t="str">
        <f t="shared" si="78"/>
        <v/>
      </c>
      <c r="AY191">
        <v>190</v>
      </c>
      <c r="AZ191">
        <f t="shared" si="79"/>
        <v>-33</v>
      </c>
    </row>
    <row r="192" spans="1:52">
      <c r="A192">
        <v>1</v>
      </c>
      <c r="B192">
        <v>1</v>
      </c>
      <c r="C192">
        <v>1</v>
      </c>
      <c r="D192" t="s">
        <v>125</v>
      </c>
      <c r="E192">
        <v>68.189499999999995</v>
      </c>
      <c r="F192">
        <v>196</v>
      </c>
      <c r="G192">
        <v>66.941999999999993</v>
      </c>
      <c r="H192">
        <v>212</v>
      </c>
      <c r="I192">
        <v>102.988</v>
      </c>
      <c r="J192">
        <v>233</v>
      </c>
      <c r="K192">
        <v>103.404</v>
      </c>
      <c r="L192">
        <v>228</v>
      </c>
      <c r="M192">
        <v>103.54900000000001</v>
      </c>
      <c r="N192">
        <v>139</v>
      </c>
      <c r="O192">
        <v>104.423</v>
      </c>
      <c r="P192">
        <v>139</v>
      </c>
      <c r="Q192">
        <v>-1.01885</v>
      </c>
      <c r="R192">
        <v>175</v>
      </c>
      <c r="S192">
        <f t="shared" si="54"/>
        <v>-1.4943649682135894E-2</v>
      </c>
      <c r="T192">
        <f t="shared" si="55"/>
        <v>175</v>
      </c>
      <c r="U192">
        <f t="shared" si="56"/>
        <v>729108.53806543187</v>
      </c>
      <c r="V192">
        <f t="shared" si="57"/>
        <v>235</v>
      </c>
      <c r="W192">
        <f t="shared" si="58"/>
        <v>24.909003843872707</v>
      </c>
      <c r="X192">
        <f t="shared" si="59"/>
        <v>145</v>
      </c>
      <c r="Y192">
        <f t="shared" si="60"/>
        <v>160</v>
      </c>
      <c r="Z192">
        <v>0.42149999999999999</v>
      </c>
      <c r="AA192">
        <f t="shared" si="61"/>
        <v>194</v>
      </c>
      <c r="AB192">
        <v>0.45140000000000002</v>
      </c>
      <c r="AC192">
        <f t="shared" si="62"/>
        <v>0.43645</v>
      </c>
      <c r="AD192">
        <f t="shared" si="63"/>
        <v>188</v>
      </c>
      <c r="AE192">
        <v>0.57499999999999996</v>
      </c>
      <c r="AF192">
        <f t="shared" si="64"/>
        <v>144</v>
      </c>
      <c r="AG192">
        <v>0.38969999999999999</v>
      </c>
      <c r="AH192">
        <f t="shared" si="65"/>
        <v>213</v>
      </c>
      <c r="AI192">
        <f t="shared" si="66"/>
        <v>185.83333333333334</v>
      </c>
      <c r="AJ192">
        <f>IF(C192=1,(AI192/Z192),REF)</f>
        <v>440.88572558323449</v>
      </c>
      <c r="AK192">
        <f t="shared" si="67"/>
        <v>185</v>
      </c>
      <c r="AL192">
        <f>IF(B192=1,(AI192/AC192),REF)</f>
        <v>425.78378584793984</v>
      </c>
      <c r="AM192">
        <f t="shared" si="68"/>
        <v>183</v>
      </c>
      <c r="AN192">
        <f t="shared" si="69"/>
        <v>183</v>
      </c>
      <c r="AO192" t="str">
        <f t="shared" si="70"/>
        <v>East Tennessee St.</v>
      </c>
      <c r="AP192">
        <f t="shared" si="71"/>
        <v>0.26804131709087858</v>
      </c>
      <c r="AQ192">
        <f t="shared" si="72"/>
        <v>0.24868447220218692</v>
      </c>
      <c r="AR192">
        <f t="shared" si="73"/>
        <v>0.58195855473522584</v>
      </c>
      <c r="AS192" t="str">
        <f t="shared" si="74"/>
        <v>East Tennessee St.</v>
      </c>
      <c r="AT192">
        <f t="shared" si="75"/>
        <v>0.58195855473522584</v>
      </c>
      <c r="AU192">
        <f t="shared" si="76"/>
        <v>191</v>
      </c>
      <c r="AW192" t="str">
        <f t="shared" si="77"/>
        <v>East Tennessee St.</v>
      </c>
      <c r="AX192" t="str">
        <f t="shared" si="78"/>
        <v/>
      </c>
      <c r="AY192">
        <v>191</v>
      </c>
      <c r="AZ192">
        <f t="shared" si="79"/>
        <v>47</v>
      </c>
    </row>
    <row r="193" spans="1:52">
      <c r="A193">
        <v>1</v>
      </c>
      <c r="B193">
        <v>1</v>
      </c>
      <c r="C193">
        <v>1</v>
      </c>
      <c r="D193" t="s">
        <v>348</v>
      </c>
      <c r="E193">
        <v>70.085499999999996</v>
      </c>
      <c r="F193">
        <v>84</v>
      </c>
      <c r="G193">
        <v>68.740899999999996</v>
      </c>
      <c r="H193">
        <v>97</v>
      </c>
      <c r="I193">
        <v>102.621</v>
      </c>
      <c r="J193">
        <v>239</v>
      </c>
      <c r="K193">
        <v>100.929</v>
      </c>
      <c r="L193">
        <v>271</v>
      </c>
      <c r="M193">
        <v>97.631900000000002</v>
      </c>
      <c r="N193">
        <v>26</v>
      </c>
      <c r="O193">
        <v>102.105</v>
      </c>
      <c r="P193">
        <v>98</v>
      </c>
      <c r="Q193">
        <v>-1.17655</v>
      </c>
      <c r="R193">
        <v>178</v>
      </c>
      <c r="S193">
        <f t="shared" si="54"/>
        <v>-1.6779505033138124E-2</v>
      </c>
      <c r="T193">
        <f t="shared" si="55"/>
        <v>178</v>
      </c>
      <c r="U193">
        <f t="shared" si="56"/>
        <v>713937.3725600054</v>
      </c>
      <c r="V193">
        <f t="shared" si="57"/>
        <v>249</v>
      </c>
      <c r="W193">
        <f t="shared" si="58"/>
        <v>23.380136342764864</v>
      </c>
      <c r="X193">
        <f t="shared" si="59"/>
        <v>74</v>
      </c>
      <c r="Y193">
        <f t="shared" si="60"/>
        <v>126</v>
      </c>
      <c r="Z193">
        <v>0.40039999999999998</v>
      </c>
      <c r="AA193">
        <f t="shared" si="61"/>
        <v>201</v>
      </c>
      <c r="AB193">
        <v>0.51910000000000001</v>
      </c>
      <c r="AC193">
        <f t="shared" si="62"/>
        <v>0.45974999999999999</v>
      </c>
      <c r="AD193">
        <f t="shared" si="63"/>
        <v>178</v>
      </c>
      <c r="AE193">
        <v>0.46079999999999999</v>
      </c>
      <c r="AF193">
        <f t="shared" si="64"/>
        <v>189</v>
      </c>
      <c r="AG193">
        <v>0.2452</v>
      </c>
      <c r="AH193">
        <f t="shared" si="65"/>
        <v>290</v>
      </c>
      <c r="AI193">
        <f t="shared" si="66"/>
        <v>201.66666666666666</v>
      </c>
      <c r="AJ193">
        <f>IF(C193=1,(AI193/Z193),REF)</f>
        <v>503.66300366300368</v>
      </c>
      <c r="AK193">
        <f t="shared" si="67"/>
        <v>204</v>
      </c>
      <c r="AL193">
        <f>IF(B193=1,(AI193/AC193),REF)</f>
        <v>438.6441906833424</v>
      </c>
      <c r="AM193">
        <f t="shared" si="68"/>
        <v>187</v>
      </c>
      <c r="AN193">
        <f t="shared" si="69"/>
        <v>178</v>
      </c>
      <c r="AO193" t="str">
        <f t="shared" si="70"/>
        <v>Texas A&amp;M Corpus Chris</v>
      </c>
      <c r="AP193">
        <f t="shared" si="71"/>
        <v>0.251256225809384</v>
      </c>
      <c r="AQ193">
        <f t="shared" si="72"/>
        <v>0.2609879770336071</v>
      </c>
      <c r="AR193">
        <f t="shared" si="73"/>
        <v>0.57993433590172627</v>
      </c>
      <c r="AS193" t="str">
        <f t="shared" si="74"/>
        <v>Texas A&amp;M Corpus Chris</v>
      </c>
      <c r="AT193">
        <f t="shared" si="75"/>
        <v>0.57993433590172627</v>
      </c>
      <c r="AU193">
        <f t="shared" si="76"/>
        <v>192</v>
      </c>
      <c r="AW193" t="str">
        <f t="shared" si="77"/>
        <v>Texas A&amp;M Corpus Chris</v>
      </c>
      <c r="AX193" t="str">
        <f t="shared" si="78"/>
        <v/>
      </c>
      <c r="AY193">
        <v>192</v>
      </c>
      <c r="AZ193">
        <f t="shared" si="79"/>
        <v>3</v>
      </c>
    </row>
    <row r="194" spans="1:52">
      <c r="A194">
        <v>1</v>
      </c>
      <c r="B194">
        <v>1</v>
      </c>
      <c r="C194">
        <v>1</v>
      </c>
      <c r="D194" t="s">
        <v>333</v>
      </c>
      <c r="E194">
        <v>70.766900000000007</v>
      </c>
      <c r="F194">
        <v>57</v>
      </c>
      <c r="G194">
        <v>69.126300000000001</v>
      </c>
      <c r="H194">
        <v>81</v>
      </c>
      <c r="I194">
        <v>100.455</v>
      </c>
      <c r="J194">
        <v>277</v>
      </c>
      <c r="K194">
        <v>101.69799999999999</v>
      </c>
      <c r="L194">
        <v>258</v>
      </c>
      <c r="M194">
        <v>100.051</v>
      </c>
      <c r="N194">
        <v>55</v>
      </c>
      <c r="O194">
        <v>102.8</v>
      </c>
      <c r="P194">
        <v>110</v>
      </c>
      <c r="Q194">
        <v>-1.10185</v>
      </c>
      <c r="R194">
        <v>177</v>
      </c>
      <c r="S194">
        <f t="shared" ref="S194:S257" si="80">(K194-O194)/E194</f>
        <v>-1.5572251999169156E-2</v>
      </c>
      <c r="T194">
        <f t="shared" ref="T194:T257" si="81">RANK(S194,S:S,0)</f>
        <v>176</v>
      </c>
      <c r="U194">
        <f t="shared" ref="U194:U257" si="82">(K194^2)*E194</f>
        <v>731905.4746491476</v>
      </c>
      <c r="V194">
        <f t="shared" ref="V194:V257" si="83">RANK(U194,U:U,0)</f>
        <v>226</v>
      </c>
      <c r="W194">
        <f t="shared" ref="W194:W257" si="84">O194^1.6/E194</f>
        <v>23.407703733826221</v>
      </c>
      <c r="X194">
        <f t="shared" ref="X194:X257" si="85">((RANK(W194,W:W,1)))</f>
        <v>75</v>
      </c>
      <c r="Y194">
        <f t="shared" ref="Y194:Y257" si="86">AVERAGE(X194,T194)</f>
        <v>125.5</v>
      </c>
      <c r="Z194">
        <v>0.37590000000000001</v>
      </c>
      <c r="AA194">
        <f t="shared" ref="AA194:AA257" si="87">RANK(Z194,Z:Z,0)</f>
        <v>220</v>
      </c>
      <c r="AB194">
        <v>0.57940000000000003</v>
      </c>
      <c r="AC194">
        <f t="shared" ref="AC194:AC257" si="88">(Z194+AB194)/2</f>
        <v>0.47765000000000002</v>
      </c>
      <c r="AD194">
        <f t="shared" ref="AD194:AD257" si="89">RANK(AC194,AC:AC,0)</f>
        <v>173</v>
      </c>
      <c r="AE194">
        <v>0.20799999999999999</v>
      </c>
      <c r="AF194">
        <f t="shared" ref="AF194:AF257" si="90">RANK(AE194,AE:AE,0)</f>
        <v>295</v>
      </c>
      <c r="AG194">
        <v>0.60199999999999998</v>
      </c>
      <c r="AH194">
        <f t="shared" ref="AH194:AH257" si="91">RANK(AG194,AG:AG,0)</f>
        <v>128</v>
      </c>
      <c r="AI194">
        <f t="shared" ref="AI194:AI257" si="92">(T194+V194+(AD194)+AF194+AH194+Y194)/6</f>
        <v>187.25</v>
      </c>
      <c r="AJ194">
        <f>IF(C194=1,(AI194/Z194),REF)</f>
        <v>498.13780260707631</v>
      </c>
      <c r="AK194">
        <f t="shared" ref="AK194:AK257" si="93">RANK(AJ194,AJ:AJ,1)</f>
        <v>199</v>
      </c>
      <c r="AL194">
        <f>IF(B194=1,(AI194/AC194),REF)</f>
        <v>392.02344813147698</v>
      </c>
      <c r="AM194">
        <f t="shared" ref="AM194:AM257" si="94">RANK(AL194,AL:AL,1)</f>
        <v>176</v>
      </c>
      <c r="AN194">
        <f t="shared" ref="AN194:AN257" si="95">MIN(AK194,AM194,AD194)</f>
        <v>173</v>
      </c>
      <c r="AO194" t="str">
        <f t="shared" ref="AO194:AO257" si="96">D194</f>
        <v>Stephen F. Austin</v>
      </c>
      <c r="AP194">
        <f t="shared" ref="AP194:AP257" si="97">(Z194*(($BG$2)/((AJ194)))^(1/10))</f>
        <v>0.23614249295888134</v>
      </c>
      <c r="AQ194">
        <f t="shared" ref="AQ194:AQ257" si="98">(AC194*(($BF$2)/((AL194)))^(1/8))</f>
        <v>0.27498473602502405</v>
      </c>
      <c r="AR194">
        <f t="shared" ref="AR194:AR257" si="99">((AP194+AQ194)/2)^(1/2.5)</f>
        <v>0.57942817440106498</v>
      </c>
      <c r="AS194" t="str">
        <f t="shared" ref="AS194:AS257" si="100">AO194</f>
        <v>Stephen F. Austin</v>
      </c>
      <c r="AT194">
        <f t="shared" ref="AT194:AT257" si="101">AR194</f>
        <v>0.57942817440106498</v>
      </c>
      <c r="AU194">
        <f t="shared" ref="AU194:AU257" si="102">RANK(AT194,AT:AT,0)</f>
        <v>193</v>
      </c>
      <c r="AW194" t="str">
        <f t="shared" ref="AW194:AW257" si="103">AS194</f>
        <v>Stephen F. Austin</v>
      </c>
      <c r="AX194" t="str">
        <f t="shared" ref="AX194:AX257" si="104">IF(OR(((RANK(AB194,AB:AB,0))&lt;17),(RANK(Z194,Z:Z,0)&lt;17)),"y","")</f>
        <v/>
      </c>
      <c r="AY194">
        <v>193</v>
      </c>
      <c r="AZ194">
        <f t="shared" ref="AZ194:AZ257" si="105">AY194-AF194</f>
        <v>-102</v>
      </c>
    </row>
    <row r="195" spans="1:52">
      <c r="A195">
        <v>1</v>
      </c>
      <c r="B195">
        <v>1</v>
      </c>
      <c r="C195">
        <v>1</v>
      </c>
      <c r="D195" t="s">
        <v>290</v>
      </c>
      <c r="E195">
        <v>65.095299999999995</v>
      </c>
      <c r="F195">
        <v>339</v>
      </c>
      <c r="G195">
        <v>63.4056</v>
      </c>
      <c r="H195">
        <v>347</v>
      </c>
      <c r="I195">
        <v>107.523</v>
      </c>
      <c r="J195">
        <v>127</v>
      </c>
      <c r="K195">
        <v>107.35599999999999</v>
      </c>
      <c r="L195">
        <v>154</v>
      </c>
      <c r="M195">
        <v>110.813</v>
      </c>
      <c r="N195">
        <v>310</v>
      </c>
      <c r="O195">
        <v>112.26300000000001</v>
      </c>
      <c r="P195">
        <v>308</v>
      </c>
      <c r="Q195">
        <v>-4.9068399999999999</v>
      </c>
      <c r="R195">
        <v>228</v>
      </c>
      <c r="S195">
        <f t="shared" si="80"/>
        <v>-7.538178639625305E-2</v>
      </c>
      <c r="T195">
        <f t="shared" si="81"/>
        <v>233</v>
      </c>
      <c r="U195">
        <f t="shared" si="82"/>
        <v>750243.55995314068</v>
      </c>
      <c r="V195">
        <f t="shared" si="83"/>
        <v>202</v>
      </c>
      <c r="W195">
        <f t="shared" si="84"/>
        <v>29.297394365018885</v>
      </c>
      <c r="X195">
        <f t="shared" si="85"/>
        <v>347</v>
      </c>
      <c r="Y195">
        <f t="shared" si="86"/>
        <v>290</v>
      </c>
      <c r="Z195">
        <v>0.45250000000000001</v>
      </c>
      <c r="AA195">
        <f t="shared" si="87"/>
        <v>180</v>
      </c>
      <c r="AB195">
        <v>0.35449999999999998</v>
      </c>
      <c r="AC195">
        <f t="shared" si="88"/>
        <v>0.40349999999999997</v>
      </c>
      <c r="AD195">
        <f t="shared" si="89"/>
        <v>211</v>
      </c>
      <c r="AE195">
        <v>0.34749999999999998</v>
      </c>
      <c r="AF195">
        <f t="shared" si="90"/>
        <v>228</v>
      </c>
      <c r="AG195">
        <v>0.4839</v>
      </c>
      <c r="AH195">
        <f t="shared" si="91"/>
        <v>169</v>
      </c>
      <c r="AI195">
        <f t="shared" si="92"/>
        <v>222.16666666666666</v>
      </c>
      <c r="AJ195">
        <f>IF(C195=1,(AI195/Z195),REF)</f>
        <v>490.97605893186</v>
      </c>
      <c r="AK195">
        <f t="shared" si="93"/>
        <v>196</v>
      </c>
      <c r="AL195">
        <f>IF(B195=1,(AI195/AC195),REF)</f>
        <v>550.59892606361007</v>
      </c>
      <c r="AM195">
        <f t="shared" si="94"/>
        <v>217</v>
      </c>
      <c r="AN195">
        <f t="shared" si="95"/>
        <v>196</v>
      </c>
      <c r="AO195" t="str">
        <f t="shared" si="96"/>
        <v>Radford</v>
      </c>
      <c r="AP195">
        <f t="shared" si="97"/>
        <v>0.28467499397071466</v>
      </c>
      <c r="AQ195">
        <f t="shared" si="98"/>
        <v>0.22263935236210475</v>
      </c>
      <c r="AR195">
        <f t="shared" si="99"/>
        <v>0.57769533333486989</v>
      </c>
      <c r="AS195" t="str">
        <f t="shared" si="100"/>
        <v>Radford</v>
      </c>
      <c r="AT195">
        <f t="shared" si="101"/>
        <v>0.57769533333486989</v>
      </c>
      <c r="AU195">
        <f t="shared" si="102"/>
        <v>194</v>
      </c>
      <c r="AW195" t="str">
        <f t="shared" si="103"/>
        <v>Radford</v>
      </c>
      <c r="AX195" t="str">
        <f t="shared" si="104"/>
        <v/>
      </c>
      <c r="AY195">
        <v>194</v>
      </c>
      <c r="AZ195">
        <f t="shared" si="105"/>
        <v>-34</v>
      </c>
    </row>
    <row r="196" spans="1:52">
      <c r="A196">
        <v>1</v>
      </c>
      <c r="B196">
        <v>1</v>
      </c>
      <c r="C196">
        <v>1</v>
      </c>
      <c r="D196" t="s">
        <v>107</v>
      </c>
      <c r="E196">
        <v>69.407300000000006</v>
      </c>
      <c r="F196">
        <v>116</v>
      </c>
      <c r="G196">
        <v>68.447400000000002</v>
      </c>
      <c r="H196">
        <v>111</v>
      </c>
      <c r="I196">
        <v>106.562</v>
      </c>
      <c r="J196">
        <v>148</v>
      </c>
      <c r="K196">
        <v>106.736</v>
      </c>
      <c r="L196">
        <v>168</v>
      </c>
      <c r="M196">
        <v>108.58199999999999</v>
      </c>
      <c r="N196">
        <v>267</v>
      </c>
      <c r="O196">
        <v>111.938</v>
      </c>
      <c r="P196">
        <v>297</v>
      </c>
      <c r="Q196">
        <v>-5.2014899999999997</v>
      </c>
      <c r="R196">
        <v>235</v>
      </c>
      <c r="S196">
        <f t="shared" si="80"/>
        <v>-7.4948888661567264E-2</v>
      </c>
      <c r="T196">
        <f t="shared" si="81"/>
        <v>232</v>
      </c>
      <c r="U196">
        <f t="shared" si="82"/>
        <v>790727.78029038094</v>
      </c>
      <c r="V196">
        <f t="shared" si="83"/>
        <v>151</v>
      </c>
      <c r="W196">
        <f t="shared" si="84"/>
        <v>27.350100002012532</v>
      </c>
      <c r="X196">
        <f t="shared" si="85"/>
        <v>276</v>
      </c>
      <c r="Y196">
        <f t="shared" si="86"/>
        <v>254</v>
      </c>
      <c r="Z196">
        <v>0.43959999999999999</v>
      </c>
      <c r="AA196">
        <f t="shared" si="87"/>
        <v>188</v>
      </c>
      <c r="AB196">
        <v>0.37590000000000001</v>
      </c>
      <c r="AC196">
        <f t="shared" si="88"/>
        <v>0.40775</v>
      </c>
      <c r="AD196">
        <f t="shared" si="89"/>
        <v>206</v>
      </c>
      <c r="AE196">
        <v>0.57140000000000002</v>
      </c>
      <c r="AF196">
        <f t="shared" si="90"/>
        <v>146</v>
      </c>
      <c r="AG196">
        <v>0.372</v>
      </c>
      <c r="AH196">
        <f t="shared" si="91"/>
        <v>226</v>
      </c>
      <c r="AI196">
        <f t="shared" si="92"/>
        <v>202.5</v>
      </c>
      <c r="AJ196">
        <f>IF(C196=1,(AI196/Z196),REF)</f>
        <v>460.64604185623296</v>
      </c>
      <c r="AK196">
        <f t="shared" si="93"/>
        <v>191</v>
      </c>
      <c r="AL196">
        <f>IF(B196=1,(AI196/AC196),REF)</f>
        <v>496.62783568362966</v>
      </c>
      <c r="AM196">
        <f t="shared" si="94"/>
        <v>205</v>
      </c>
      <c r="AN196">
        <f t="shared" si="95"/>
        <v>191</v>
      </c>
      <c r="AO196" t="str">
        <f t="shared" si="96"/>
        <v>Columbia</v>
      </c>
      <c r="AP196">
        <f t="shared" si="97"/>
        <v>0.27832852463860364</v>
      </c>
      <c r="AQ196">
        <f t="shared" si="98"/>
        <v>0.22790449893295489</v>
      </c>
      <c r="AR196">
        <f t="shared" si="99"/>
        <v>0.57720248308202504</v>
      </c>
      <c r="AS196" t="str">
        <f t="shared" si="100"/>
        <v>Columbia</v>
      </c>
      <c r="AT196">
        <f t="shared" si="101"/>
        <v>0.57720248308202504</v>
      </c>
      <c r="AU196">
        <f t="shared" si="102"/>
        <v>195</v>
      </c>
      <c r="AW196" t="str">
        <f t="shared" si="103"/>
        <v>Columbia</v>
      </c>
      <c r="AX196" t="str">
        <f t="shared" si="104"/>
        <v/>
      </c>
      <c r="AY196">
        <v>195</v>
      </c>
      <c r="AZ196">
        <f t="shared" si="105"/>
        <v>49</v>
      </c>
    </row>
    <row r="197" spans="1:52">
      <c r="A197">
        <v>1</v>
      </c>
      <c r="B197">
        <v>1</v>
      </c>
      <c r="C197">
        <v>1</v>
      </c>
      <c r="D197" t="s">
        <v>132</v>
      </c>
      <c r="E197">
        <v>68.981399999999994</v>
      </c>
      <c r="F197">
        <v>145</v>
      </c>
      <c r="G197">
        <v>68.266199999999998</v>
      </c>
      <c r="H197">
        <v>126</v>
      </c>
      <c r="I197">
        <v>109.027</v>
      </c>
      <c r="J197">
        <v>103</v>
      </c>
      <c r="K197">
        <v>108.81100000000001</v>
      </c>
      <c r="L197">
        <v>129</v>
      </c>
      <c r="M197">
        <v>103.339</v>
      </c>
      <c r="N197">
        <v>129</v>
      </c>
      <c r="O197">
        <v>109.074</v>
      </c>
      <c r="P197">
        <v>238</v>
      </c>
      <c r="Q197">
        <v>-0.26293</v>
      </c>
      <c r="R197">
        <v>166</v>
      </c>
      <c r="S197">
        <f t="shared" si="80"/>
        <v>-3.8126219531640563E-3</v>
      </c>
      <c r="T197">
        <f t="shared" si="81"/>
        <v>166</v>
      </c>
      <c r="U197">
        <f t="shared" si="82"/>
        <v>816728.30584178935</v>
      </c>
      <c r="V197">
        <f t="shared" si="83"/>
        <v>120</v>
      </c>
      <c r="W197">
        <f t="shared" si="84"/>
        <v>26.401097427234784</v>
      </c>
      <c r="X197">
        <f t="shared" si="85"/>
        <v>223</v>
      </c>
      <c r="Y197">
        <f t="shared" si="86"/>
        <v>194.5</v>
      </c>
      <c r="Z197">
        <v>0.39579999999999999</v>
      </c>
      <c r="AA197">
        <f t="shared" si="87"/>
        <v>206</v>
      </c>
      <c r="AB197">
        <v>0.49330000000000002</v>
      </c>
      <c r="AC197">
        <f t="shared" si="88"/>
        <v>0.44455</v>
      </c>
      <c r="AD197">
        <f t="shared" si="89"/>
        <v>183</v>
      </c>
      <c r="AE197">
        <v>0.43409999999999999</v>
      </c>
      <c r="AF197">
        <f t="shared" si="90"/>
        <v>198</v>
      </c>
      <c r="AG197">
        <v>0.33339999999999997</v>
      </c>
      <c r="AH197">
        <f t="shared" si="91"/>
        <v>247</v>
      </c>
      <c r="AI197">
        <f t="shared" si="92"/>
        <v>184.75</v>
      </c>
      <c r="AJ197">
        <f>IF(C197=1,(AI197/Z197),REF)</f>
        <v>466.77614957049019</v>
      </c>
      <c r="AK197">
        <f t="shared" si="93"/>
        <v>194</v>
      </c>
      <c r="AL197">
        <f>IF(B197=1,(AI197/AC197),REF)</f>
        <v>415.5887976605556</v>
      </c>
      <c r="AM197">
        <f t="shared" si="94"/>
        <v>181</v>
      </c>
      <c r="AN197">
        <f t="shared" si="95"/>
        <v>181</v>
      </c>
      <c r="AO197" t="str">
        <f t="shared" si="96"/>
        <v>Fairfield</v>
      </c>
      <c r="AP197">
        <f t="shared" si="97"/>
        <v>0.25026590776329477</v>
      </c>
      <c r="AQ197">
        <f t="shared" si="98"/>
        <v>0.25406827939667503</v>
      </c>
      <c r="AR197">
        <f t="shared" si="99"/>
        <v>0.57633549193045475</v>
      </c>
      <c r="AS197" t="str">
        <f t="shared" si="100"/>
        <v>Fairfield</v>
      </c>
      <c r="AT197">
        <f t="shared" si="101"/>
        <v>0.57633549193045475</v>
      </c>
      <c r="AU197">
        <f t="shared" si="102"/>
        <v>196</v>
      </c>
      <c r="AW197" t="str">
        <f t="shared" si="103"/>
        <v>Fairfield</v>
      </c>
      <c r="AX197" t="str">
        <f t="shared" si="104"/>
        <v/>
      </c>
      <c r="AY197">
        <v>196</v>
      </c>
      <c r="AZ197">
        <f t="shared" si="105"/>
        <v>-2</v>
      </c>
    </row>
    <row r="198" spans="1:52">
      <c r="A198">
        <v>1</v>
      </c>
      <c r="B198">
        <v>1</v>
      </c>
      <c r="C198">
        <v>1</v>
      </c>
      <c r="D198" t="s">
        <v>380</v>
      </c>
      <c r="E198">
        <v>68.808199999999999</v>
      </c>
      <c r="F198">
        <v>152</v>
      </c>
      <c r="G198">
        <v>67.558899999999994</v>
      </c>
      <c r="H198">
        <v>161</v>
      </c>
      <c r="I198">
        <v>97.776399999999995</v>
      </c>
      <c r="J198">
        <v>310</v>
      </c>
      <c r="K198">
        <v>99.921300000000002</v>
      </c>
      <c r="L198">
        <v>290</v>
      </c>
      <c r="M198">
        <v>99.421999999999997</v>
      </c>
      <c r="N198">
        <v>38</v>
      </c>
      <c r="O198">
        <v>100.5</v>
      </c>
      <c r="P198">
        <v>67</v>
      </c>
      <c r="Q198">
        <v>-0.57869800000000005</v>
      </c>
      <c r="R198">
        <v>169</v>
      </c>
      <c r="S198">
        <f t="shared" si="80"/>
        <v>-8.4103348147458838E-3</v>
      </c>
      <c r="T198">
        <f t="shared" si="81"/>
        <v>169</v>
      </c>
      <c r="U198">
        <f t="shared" si="82"/>
        <v>686999.38510866032</v>
      </c>
      <c r="V198">
        <f t="shared" si="83"/>
        <v>280</v>
      </c>
      <c r="W198">
        <f t="shared" si="84"/>
        <v>23.21803715345122</v>
      </c>
      <c r="X198">
        <f t="shared" si="85"/>
        <v>67</v>
      </c>
      <c r="Y198">
        <f t="shared" si="86"/>
        <v>118</v>
      </c>
      <c r="Z198">
        <v>0.37609999999999999</v>
      </c>
      <c r="AA198">
        <f t="shared" si="87"/>
        <v>219</v>
      </c>
      <c r="AB198">
        <v>0.53680000000000005</v>
      </c>
      <c r="AC198">
        <f t="shared" si="88"/>
        <v>0.45645000000000002</v>
      </c>
      <c r="AD198">
        <f t="shared" si="89"/>
        <v>180</v>
      </c>
      <c r="AE198">
        <v>0.57040000000000002</v>
      </c>
      <c r="AF198">
        <f t="shared" si="90"/>
        <v>148</v>
      </c>
      <c r="AG198">
        <v>0.37519999999999998</v>
      </c>
      <c r="AH198">
        <f t="shared" si="91"/>
        <v>224</v>
      </c>
      <c r="AI198">
        <f t="shared" si="92"/>
        <v>186.5</v>
      </c>
      <c r="AJ198">
        <f>IF(C198=1,(AI198/Z198),REF)</f>
        <v>495.87875565009307</v>
      </c>
      <c r="AK198">
        <f t="shared" si="93"/>
        <v>198</v>
      </c>
      <c r="AL198">
        <f>IF(B198=1,(AI198/AC198),REF)</f>
        <v>408.58801621207141</v>
      </c>
      <c r="AM198">
        <f t="shared" si="94"/>
        <v>179</v>
      </c>
      <c r="AN198">
        <f t="shared" si="95"/>
        <v>179</v>
      </c>
      <c r="AO198" t="str">
        <f t="shared" si="96"/>
        <v>Utah Valley</v>
      </c>
      <c r="AP198">
        <f t="shared" si="97"/>
        <v>0.23637554940589911</v>
      </c>
      <c r="AQ198">
        <f t="shared" si="98"/>
        <v>0.26142391803580195</v>
      </c>
      <c r="AR198">
        <f t="shared" si="99"/>
        <v>0.57333674012999913</v>
      </c>
      <c r="AS198" t="str">
        <f t="shared" si="100"/>
        <v>Utah Valley</v>
      </c>
      <c r="AT198">
        <f t="shared" si="101"/>
        <v>0.57333674012999913</v>
      </c>
      <c r="AU198">
        <f t="shared" si="102"/>
        <v>197</v>
      </c>
      <c r="AW198" t="str">
        <f t="shared" si="103"/>
        <v>Utah Valley</v>
      </c>
      <c r="AX198" t="str">
        <f t="shared" si="104"/>
        <v/>
      </c>
      <c r="AY198">
        <v>197</v>
      </c>
      <c r="AZ198">
        <f t="shared" si="105"/>
        <v>49</v>
      </c>
    </row>
    <row r="199" spans="1:52">
      <c r="A199">
        <v>1</v>
      </c>
      <c r="B199">
        <v>1</v>
      </c>
      <c r="C199">
        <v>1</v>
      </c>
      <c r="D199" t="s">
        <v>168</v>
      </c>
      <c r="E199">
        <v>65.160499999999999</v>
      </c>
      <c r="F199">
        <v>338</v>
      </c>
      <c r="G199">
        <v>63.5944</v>
      </c>
      <c r="H199">
        <v>343</v>
      </c>
      <c r="I199">
        <v>101.77200000000001</v>
      </c>
      <c r="J199">
        <v>255</v>
      </c>
      <c r="K199">
        <v>102.652</v>
      </c>
      <c r="L199">
        <v>245</v>
      </c>
      <c r="M199">
        <v>104.67</v>
      </c>
      <c r="N199">
        <v>176</v>
      </c>
      <c r="O199">
        <v>104.44799999999999</v>
      </c>
      <c r="P199">
        <v>140</v>
      </c>
      <c r="Q199">
        <v>-1.7963100000000001</v>
      </c>
      <c r="R199">
        <v>181</v>
      </c>
      <c r="S199">
        <f t="shared" si="80"/>
        <v>-2.7562710537825712E-2</v>
      </c>
      <c r="T199">
        <f t="shared" si="81"/>
        <v>182</v>
      </c>
      <c r="U199">
        <f t="shared" si="82"/>
        <v>686624.40977319202</v>
      </c>
      <c r="V199">
        <f t="shared" si="83"/>
        <v>281</v>
      </c>
      <c r="W199">
        <f t="shared" si="84"/>
        <v>26.076890136573255</v>
      </c>
      <c r="X199">
        <f t="shared" si="85"/>
        <v>202</v>
      </c>
      <c r="Y199">
        <f t="shared" si="86"/>
        <v>192</v>
      </c>
      <c r="Z199">
        <v>0.43120000000000003</v>
      </c>
      <c r="AA199">
        <f t="shared" si="87"/>
        <v>189</v>
      </c>
      <c r="AB199">
        <v>0.3871</v>
      </c>
      <c r="AC199">
        <f t="shared" si="88"/>
        <v>0.40915000000000001</v>
      </c>
      <c r="AD199">
        <f t="shared" si="89"/>
        <v>204</v>
      </c>
      <c r="AE199">
        <v>0.50370000000000004</v>
      </c>
      <c r="AF199">
        <f t="shared" si="90"/>
        <v>177</v>
      </c>
      <c r="AG199">
        <v>0.29380000000000001</v>
      </c>
      <c r="AH199">
        <f t="shared" si="91"/>
        <v>261</v>
      </c>
      <c r="AI199">
        <f t="shared" si="92"/>
        <v>216.16666666666666</v>
      </c>
      <c r="AJ199">
        <f>IF(C199=1,(AI199/Z199),REF)</f>
        <v>501.3141620284477</v>
      </c>
      <c r="AK199">
        <f t="shared" si="93"/>
        <v>203</v>
      </c>
      <c r="AL199">
        <f>IF(B199=1,(AI199/AC199),REF)</f>
        <v>528.33109291620838</v>
      </c>
      <c r="AM199">
        <f t="shared" si="94"/>
        <v>209</v>
      </c>
      <c r="AN199">
        <f t="shared" si="95"/>
        <v>203</v>
      </c>
      <c r="AO199" t="str">
        <f t="shared" si="96"/>
        <v>Illinois St.</v>
      </c>
      <c r="AP199">
        <f t="shared" si="97"/>
        <v>0.27071013968702085</v>
      </c>
      <c r="AQ199">
        <f t="shared" si="98"/>
        <v>0.22692486992731126</v>
      </c>
      <c r="AR199">
        <f t="shared" si="99"/>
        <v>0.57326096740014743</v>
      </c>
      <c r="AS199" t="str">
        <f t="shared" si="100"/>
        <v>Illinois St.</v>
      </c>
      <c r="AT199">
        <f t="shared" si="101"/>
        <v>0.57326096740014743</v>
      </c>
      <c r="AU199">
        <f t="shared" si="102"/>
        <v>198</v>
      </c>
      <c r="AW199" t="str">
        <f t="shared" si="103"/>
        <v>Illinois St.</v>
      </c>
      <c r="AX199" t="str">
        <f t="shared" si="104"/>
        <v/>
      </c>
      <c r="AY199">
        <v>198</v>
      </c>
      <c r="AZ199">
        <f t="shared" si="105"/>
        <v>21</v>
      </c>
    </row>
    <row r="200" spans="1:52">
      <c r="A200">
        <v>1</v>
      </c>
      <c r="B200">
        <v>1</v>
      </c>
      <c r="C200">
        <v>1</v>
      </c>
      <c r="D200" t="s">
        <v>127</v>
      </c>
      <c r="E200">
        <v>70.177599999999998</v>
      </c>
      <c r="F200">
        <v>80</v>
      </c>
      <c r="G200">
        <v>68.656400000000005</v>
      </c>
      <c r="H200">
        <v>100</v>
      </c>
      <c r="I200">
        <v>108.974</v>
      </c>
      <c r="J200">
        <v>104</v>
      </c>
      <c r="K200">
        <v>107.044</v>
      </c>
      <c r="L200">
        <v>162</v>
      </c>
      <c r="M200">
        <v>109.792</v>
      </c>
      <c r="N200">
        <v>291</v>
      </c>
      <c r="O200">
        <v>110.908</v>
      </c>
      <c r="P200">
        <v>273</v>
      </c>
      <c r="Q200">
        <v>-3.8639899999999998</v>
      </c>
      <c r="R200">
        <v>211</v>
      </c>
      <c r="S200">
        <f t="shared" si="80"/>
        <v>-5.5060304142632473E-2</v>
      </c>
      <c r="T200">
        <f t="shared" si="81"/>
        <v>209</v>
      </c>
      <c r="U200">
        <f t="shared" si="82"/>
        <v>804124.27054543362</v>
      </c>
      <c r="V200">
        <f t="shared" si="83"/>
        <v>137</v>
      </c>
      <c r="W200">
        <f t="shared" si="84"/>
        <v>26.652753718836866</v>
      </c>
      <c r="X200">
        <f t="shared" si="85"/>
        <v>234</v>
      </c>
      <c r="Y200">
        <f t="shared" si="86"/>
        <v>221.5</v>
      </c>
      <c r="Z200">
        <v>0.4229</v>
      </c>
      <c r="AA200">
        <f t="shared" si="87"/>
        <v>193</v>
      </c>
      <c r="AB200">
        <v>0.4073</v>
      </c>
      <c r="AC200">
        <f t="shared" si="88"/>
        <v>0.41510000000000002</v>
      </c>
      <c r="AD200">
        <f t="shared" si="89"/>
        <v>198</v>
      </c>
      <c r="AE200">
        <v>0.31580000000000003</v>
      </c>
      <c r="AF200">
        <f t="shared" si="90"/>
        <v>245</v>
      </c>
      <c r="AG200">
        <v>0.31169999999999998</v>
      </c>
      <c r="AH200">
        <f t="shared" si="91"/>
        <v>254</v>
      </c>
      <c r="AI200">
        <f t="shared" si="92"/>
        <v>210.75</v>
      </c>
      <c r="AJ200">
        <f>IF(C200=1,(AI200/Z200),REF)</f>
        <v>498.34476235516672</v>
      </c>
      <c r="AK200">
        <f t="shared" si="93"/>
        <v>200</v>
      </c>
      <c r="AL200">
        <f>IF(B200=1,(AI200/AC200),REF)</f>
        <v>507.70898578655743</v>
      </c>
      <c r="AM200">
        <f t="shared" si="94"/>
        <v>207</v>
      </c>
      <c r="AN200">
        <f t="shared" si="95"/>
        <v>198</v>
      </c>
      <c r="AO200" t="str">
        <f t="shared" si="96"/>
        <v>Eastern Kentucky</v>
      </c>
      <c r="AP200">
        <f t="shared" si="97"/>
        <v>0.26565712203897213</v>
      </c>
      <c r="AQ200">
        <f t="shared" si="98"/>
        <v>0.23137353828013224</v>
      </c>
      <c r="AR200">
        <f t="shared" si="99"/>
        <v>0.57298238879548802</v>
      </c>
      <c r="AS200" t="str">
        <f t="shared" si="100"/>
        <v>Eastern Kentucky</v>
      </c>
      <c r="AT200">
        <f t="shared" si="101"/>
        <v>0.57298238879548802</v>
      </c>
      <c r="AU200">
        <f t="shared" si="102"/>
        <v>199</v>
      </c>
      <c r="AW200" t="str">
        <f t="shared" si="103"/>
        <v>Eastern Kentucky</v>
      </c>
      <c r="AX200" t="str">
        <f t="shared" si="104"/>
        <v/>
      </c>
      <c r="AY200">
        <v>199</v>
      </c>
      <c r="AZ200">
        <f t="shared" si="105"/>
        <v>-46</v>
      </c>
    </row>
    <row r="201" spans="1:52">
      <c r="A201">
        <v>1</v>
      </c>
      <c r="B201">
        <v>1</v>
      </c>
      <c r="C201">
        <v>1</v>
      </c>
      <c r="D201" t="s">
        <v>229</v>
      </c>
      <c r="E201">
        <v>68.104900000000001</v>
      </c>
      <c r="F201">
        <v>201</v>
      </c>
      <c r="G201">
        <v>67.712599999999995</v>
      </c>
      <c r="H201">
        <v>155</v>
      </c>
      <c r="I201">
        <v>106.11199999999999</v>
      </c>
      <c r="J201">
        <v>159</v>
      </c>
      <c r="K201">
        <v>105.76300000000001</v>
      </c>
      <c r="L201">
        <v>187</v>
      </c>
      <c r="M201">
        <v>106.721</v>
      </c>
      <c r="N201">
        <v>222</v>
      </c>
      <c r="O201">
        <v>108.53</v>
      </c>
      <c r="P201">
        <v>222</v>
      </c>
      <c r="Q201">
        <v>-2.7668499999999998</v>
      </c>
      <c r="R201">
        <v>196</v>
      </c>
      <c r="S201">
        <f t="shared" si="80"/>
        <v>-4.062850103296526E-2</v>
      </c>
      <c r="T201">
        <f t="shared" si="81"/>
        <v>197</v>
      </c>
      <c r="U201">
        <f t="shared" si="82"/>
        <v>761808.61918852816</v>
      </c>
      <c r="V201">
        <f t="shared" si="83"/>
        <v>187</v>
      </c>
      <c r="W201">
        <f t="shared" si="84"/>
        <v>26.527805534623411</v>
      </c>
      <c r="X201">
        <f t="shared" si="85"/>
        <v>229</v>
      </c>
      <c r="Y201">
        <f t="shared" si="86"/>
        <v>213</v>
      </c>
      <c r="Z201">
        <v>0.40179999999999999</v>
      </c>
      <c r="AA201">
        <f t="shared" si="87"/>
        <v>200</v>
      </c>
      <c r="AB201">
        <v>0.47220000000000001</v>
      </c>
      <c r="AC201">
        <f t="shared" si="88"/>
        <v>0.437</v>
      </c>
      <c r="AD201">
        <f t="shared" si="89"/>
        <v>187</v>
      </c>
      <c r="AE201">
        <v>0.22789999999999999</v>
      </c>
      <c r="AF201">
        <f t="shared" si="90"/>
        <v>285</v>
      </c>
      <c r="AG201">
        <v>0.4531</v>
      </c>
      <c r="AH201">
        <f t="shared" si="91"/>
        <v>184</v>
      </c>
      <c r="AI201">
        <f t="shared" si="92"/>
        <v>208.83333333333334</v>
      </c>
      <c r="AJ201">
        <f>IF(C201=1,(AI201/Z201),REF)</f>
        <v>519.74448315911729</v>
      </c>
      <c r="AK201">
        <f t="shared" si="93"/>
        <v>207</v>
      </c>
      <c r="AL201">
        <f>IF(B201=1,(AI201/AC201),REF)</f>
        <v>477.87948131197561</v>
      </c>
      <c r="AM201">
        <f t="shared" si="94"/>
        <v>200</v>
      </c>
      <c r="AN201">
        <f t="shared" si="95"/>
        <v>187</v>
      </c>
      <c r="AO201" t="str">
        <f t="shared" si="96"/>
        <v>Monmouth</v>
      </c>
      <c r="AP201">
        <f t="shared" si="97"/>
        <v>0.25134353085498529</v>
      </c>
      <c r="AQ201">
        <f t="shared" si="98"/>
        <v>0.24543101868068384</v>
      </c>
      <c r="AR201">
        <f t="shared" si="99"/>
        <v>0.57286427160775766</v>
      </c>
      <c r="AS201" t="str">
        <f t="shared" si="100"/>
        <v>Monmouth</v>
      </c>
      <c r="AT201">
        <f t="shared" si="101"/>
        <v>0.57286427160775766</v>
      </c>
      <c r="AU201">
        <f t="shared" si="102"/>
        <v>200</v>
      </c>
      <c r="AW201" t="str">
        <f t="shared" si="103"/>
        <v>Monmouth</v>
      </c>
      <c r="AX201" t="str">
        <f t="shared" si="104"/>
        <v/>
      </c>
      <c r="AY201">
        <v>200</v>
      </c>
      <c r="AZ201">
        <f t="shared" si="105"/>
        <v>-85</v>
      </c>
    </row>
    <row r="202" spans="1:52">
      <c r="A202">
        <v>1</v>
      </c>
      <c r="B202">
        <v>1</v>
      </c>
      <c r="C202">
        <v>1</v>
      </c>
      <c r="D202" t="s">
        <v>192</v>
      </c>
      <c r="E202">
        <v>70.481700000000004</v>
      </c>
      <c r="F202">
        <v>70</v>
      </c>
      <c r="G202">
        <v>68.958399999999997</v>
      </c>
      <c r="H202">
        <v>90</v>
      </c>
      <c r="I202">
        <v>114.255</v>
      </c>
      <c r="J202">
        <v>24</v>
      </c>
      <c r="K202">
        <v>112.05800000000001</v>
      </c>
      <c r="L202">
        <v>79</v>
      </c>
      <c r="M202">
        <v>109.816</v>
      </c>
      <c r="N202">
        <v>293</v>
      </c>
      <c r="O202">
        <v>112.24</v>
      </c>
      <c r="P202">
        <v>307</v>
      </c>
      <c r="Q202">
        <v>-0.18221300000000001</v>
      </c>
      <c r="R202">
        <v>165</v>
      </c>
      <c r="S202">
        <f t="shared" si="80"/>
        <v>-2.5822305648131065E-3</v>
      </c>
      <c r="T202">
        <f t="shared" si="81"/>
        <v>165</v>
      </c>
      <c r="U202">
        <f t="shared" si="82"/>
        <v>885038.38014683896</v>
      </c>
      <c r="V202">
        <f t="shared" si="83"/>
        <v>64</v>
      </c>
      <c r="W202">
        <f t="shared" si="84"/>
        <v>27.049539892160684</v>
      </c>
      <c r="X202">
        <f t="shared" si="85"/>
        <v>258</v>
      </c>
      <c r="Y202">
        <f t="shared" si="86"/>
        <v>211.5</v>
      </c>
      <c r="Z202">
        <v>0.4199</v>
      </c>
      <c r="AA202">
        <f t="shared" si="87"/>
        <v>196</v>
      </c>
      <c r="AB202">
        <v>0.37769999999999998</v>
      </c>
      <c r="AC202">
        <f t="shared" si="88"/>
        <v>0.39879999999999999</v>
      </c>
      <c r="AD202">
        <f t="shared" si="89"/>
        <v>215</v>
      </c>
      <c r="AE202">
        <v>0.35649999999999998</v>
      </c>
      <c r="AF202">
        <f t="shared" si="90"/>
        <v>225</v>
      </c>
      <c r="AG202">
        <v>0.52349999999999997</v>
      </c>
      <c r="AH202">
        <f t="shared" si="91"/>
        <v>154</v>
      </c>
      <c r="AI202">
        <f t="shared" si="92"/>
        <v>172.41666666666666</v>
      </c>
      <c r="AJ202">
        <f>IF(C202=1,(AI202/Z202),REF)</f>
        <v>410.61363816781773</v>
      </c>
      <c r="AK202">
        <f t="shared" si="93"/>
        <v>182</v>
      </c>
      <c r="AL202">
        <f>IF(B202=1,(AI202/AC202),REF)</f>
        <v>432.33868271481111</v>
      </c>
      <c r="AM202">
        <f t="shared" si="94"/>
        <v>185</v>
      </c>
      <c r="AN202">
        <f t="shared" si="95"/>
        <v>182</v>
      </c>
      <c r="AO202" t="str">
        <f t="shared" si="96"/>
        <v>Lipscomb</v>
      </c>
      <c r="AP202">
        <f t="shared" si="97"/>
        <v>0.26893003338282195</v>
      </c>
      <c r="AQ202">
        <f t="shared" si="98"/>
        <v>0.22679838031518079</v>
      </c>
      <c r="AR202">
        <f t="shared" si="99"/>
        <v>0.5723814184672027</v>
      </c>
      <c r="AS202" t="str">
        <f t="shared" si="100"/>
        <v>Lipscomb</v>
      </c>
      <c r="AT202">
        <f t="shared" si="101"/>
        <v>0.5723814184672027</v>
      </c>
      <c r="AU202">
        <f t="shared" si="102"/>
        <v>201</v>
      </c>
      <c r="AW202" t="str">
        <f t="shared" si="103"/>
        <v>Lipscomb</v>
      </c>
      <c r="AX202" t="str">
        <f t="shared" si="104"/>
        <v/>
      </c>
      <c r="AY202">
        <v>201</v>
      </c>
      <c r="AZ202">
        <f t="shared" si="105"/>
        <v>-24</v>
      </c>
    </row>
    <row r="203" spans="1:52">
      <c r="A203">
        <v>1</v>
      </c>
      <c r="B203">
        <v>1</v>
      </c>
      <c r="C203">
        <v>1</v>
      </c>
      <c r="D203" t="s">
        <v>278</v>
      </c>
      <c r="E203">
        <v>68.532700000000006</v>
      </c>
      <c r="F203">
        <v>171</v>
      </c>
      <c r="G203">
        <v>67.258399999999995</v>
      </c>
      <c r="H203">
        <v>186</v>
      </c>
      <c r="I203">
        <v>105.479</v>
      </c>
      <c r="J203">
        <v>173</v>
      </c>
      <c r="K203">
        <v>106.196</v>
      </c>
      <c r="L203">
        <v>175</v>
      </c>
      <c r="M203">
        <v>109.902</v>
      </c>
      <c r="N203">
        <v>294</v>
      </c>
      <c r="O203">
        <v>110.93899999999999</v>
      </c>
      <c r="P203">
        <v>274</v>
      </c>
      <c r="Q203">
        <v>-4.7421800000000003</v>
      </c>
      <c r="R203">
        <v>225</v>
      </c>
      <c r="S203">
        <f t="shared" si="80"/>
        <v>-6.920783801017609E-2</v>
      </c>
      <c r="T203">
        <f t="shared" si="81"/>
        <v>225</v>
      </c>
      <c r="U203">
        <f t="shared" si="82"/>
        <v>772883.72070260323</v>
      </c>
      <c r="V203">
        <f t="shared" si="83"/>
        <v>172</v>
      </c>
      <c r="W203">
        <f t="shared" si="84"/>
        <v>27.30467130162948</v>
      </c>
      <c r="X203">
        <f t="shared" si="85"/>
        <v>272</v>
      </c>
      <c r="Y203">
        <f t="shared" si="86"/>
        <v>248.5</v>
      </c>
      <c r="Z203">
        <v>0.39850000000000002</v>
      </c>
      <c r="AA203">
        <f t="shared" si="87"/>
        <v>204</v>
      </c>
      <c r="AB203">
        <v>0.46300000000000002</v>
      </c>
      <c r="AC203">
        <f t="shared" si="88"/>
        <v>0.43075000000000002</v>
      </c>
      <c r="AD203">
        <f t="shared" si="89"/>
        <v>192</v>
      </c>
      <c r="AE203">
        <v>0.55500000000000005</v>
      </c>
      <c r="AF203">
        <f t="shared" si="90"/>
        <v>156</v>
      </c>
      <c r="AG203">
        <v>0.44550000000000001</v>
      </c>
      <c r="AH203">
        <f t="shared" si="91"/>
        <v>191</v>
      </c>
      <c r="AI203">
        <f t="shared" si="92"/>
        <v>197.41666666666666</v>
      </c>
      <c r="AJ203">
        <f>IF(C203=1,(AI203/Z203),REF)</f>
        <v>495.39941447093264</v>
      </c>
      <c r="AK203">
        <f t="shared" si="93"/>
        <v>197</v>
      </c>
      <c r="AL203">
        <f>IF(B203=1,(AI203/AC203),REF)</f>
        <v>458.30915070613264</v>
      </c>
      <c r="AM203">
        <f t="shared" si="94"/>
        <v>196</v>
      </c>
      <c r="AN203">
        <f t="shared" si="95"/>
        <v>192</v>
      </c>
      <c r="AO203" t="str">
        <f t="shared" si="96"/>
        <v>Pepperdine</v>
      </c>
      <c r="AP203">
        <f t="shared" si="97"/>
        <v>0.25047797581825293</v>
      </c>
      <c r="AQ203">
        <f t="shared" si="98"/>
        <v>0.2431886383146199</v>
      </c>
      <c r="AR203">
        <f t="shared" si="99"/>
        <v>0.57142798388159122</v>
      </c>
      <c r="AS203" t="str">
        <f t="shared" si="100"/>
        <v>Pepperdine</v>
      </c>
      <c r="AT203">
        <f t="shared" si="101"/>
        <v>0.57142798388159122</v>
      </c>
      <c r="AU203">
        <f t="shared" si="102"/>
        <v>202</v>
      </c>
      <c r="AW203" t="str">
        <f t="shared" si="103"/>
        <v>Pepperdine</v>
      </c>
      <c r="AX203" t="str">
        <f t="shared" si="104"/>
        <v/>
      </c>
      <c r="AY203">
        <v>202</v>
      </c>
      <c r="AZ203">
        <f t="shared" si="105"/>
        <v>46</v>
      </c>
    </row>
    <row r="204" spans="1:52">
      <c r="A204">
        <v>1</v>
      </c>
      <c r="B204">
        <v>1</v>
      </c>
      <c r="C204">
        <v>1</v>
      </c>
      <c r="D204" t="s">
        <v>276</v>
      </c>
      <c r="E204">
        <v>66.143299999999996</v>
      </c>
      <c r="F204">
        <v>302</v>
      </c>
      <c r="G204">
        <v>65.377600000000001</v>
      </c>
      <c r="H204">
        <v>297</v>
      </c>
      <c r="I204">
        <v>107.116</v>
      </c>
      <c r="J204">
        <v>140</v>
      </c>
      <c r="K204">
        <v>109.32299999999999</v>
      </c>
      <c r="L204">
        <v>114</v>
      </c>
      <c r="M204">
        <v>112.47499999999999</v>
      </c>
      <c r="N204">
        <v>332</v>
      </c>
      <c r="O204">
        <v>113.179</v>
      </c>
      <c r="P204">
        <v>324</v>
      </c>
      <c r="Q204">
        <v>-3.8554400000000002</v>
      </c>
      <c r="R204">
        <v>210</v>
      </c>
      <c r="S204">
        <f t="shared" si="80"/>
        <v>-5.829766582556372E-2</v>
      </c>
      <c r="T204">
        <f t="shared" si="81"/>
        <v>213</v>
      </c>
      <c r="U204">
        <f t="shared" si="82"/>
        <v>790512.8622905456</v>
      </c>
      <c r="V204">
        <f t="shared" si="83"/>
        <v>152</v>
      </c>
      <c r="W204">
        <f t="shared" si="84"/>
        <v>29.210534578116732</v>
      </c>
      <c r="X204">
        <f t="shared" si="85"/>
        <v>345</v>
      </c>
      <c r="Y204">
        <f t="shared" si="86"/>
        <v>279</v>
      </c>
      <c r="Z204">
        <v>0.38829999999999998</v>
      </c>
      <c r="AA204">
        <f t="shared" si="87"/>
        <v>212</v>
      </c>
      <c r="AB204">
        <v>0.49419999999999997</v>
      </c>
      <c r="AC204">
        <f t="shared" si="88"/>
        <v>0.44124999999999998</v>
      </c>
      <c r="AD204">
        <f t="shared" si="89"/>
        <v>184</v>
      </c>
      <c r="AE204">
        <v>0.41930000000000001</v>
      </c>
      <c r="AF204">
        <f t="shared" si="90"/>
        <v>204</v>
      </c>
      <c r="AG204">
        <v>0.51470000000000005</v>
      </c>
      <c r="AH204">
        <f t="shared" si="91"/>
        <v>157</v>
      </c>
      <c r="AI204">
        <f t="shared" si="92"/>
        <v>198.16666666666666</v>
      </c>
      <c r="AJ204">
        <f>IF(C204=1,(AI204/Z204),REF)</f>
        <v>510.34423555670014</v>
      </c>
      <c r="AK204">
        <f t="shared" si="93"/>
        <v>206</v>
      </c>
      <c r="AL204">
        <f>IF(B204=1,(AI204/AC204),REF)</f>
        <v>449.10292728989612</v>
      </c>
      <c r="AM204">
        <f t="shared" si="94"/>
        <v>191</v>
      </c>
      <c r="AN204">
        <f t="shared" si="95"/>
        <v>184</v>
      </c>
      <c r="AO204" t="str">
        <f t="shared" si="96"/>
        <v>Penn</v>
      </c>
      <c r="AP204">
        <f t="shared" si="97"/>
        <v>0.24334242817155022</v>
      </c>
      <c r="AQ204">
        <f t="shared" si="98"/>
        <v>0.24974930802453524</v>
      </c>
      <c r="AR204">
        <f t="shared" si="99"/>
        <v>0.57116171821574047</v>
      </c>
      <c r="AS204" t="str">
        <f t="shared" si="100"/>
        <v>Penn</v>
      </c>
      <c r="AT204">
        <f t="shared" si="101"/>
        <v>0.57116171821574047</v>
      </c>
      <c r="AU204">
        <f t="shared" si="102"/>
        <v>203</v>
      </c>
      <c r="AW204" t="str">
        <f t="shared" si="103"/>
        <v>Penn</v>
      </c>
      <c r="AX204" t="str">
        <f t="shared" si="104"/>
        <v/>
      </c>
      <c r="AY204">
        <v>203</v>
      </c>
      <c r="AZ204">
        <f t="shared" si="105"/>
        <v>-1</v>
      </c>
    </row>
    <row r="205" spans="1:52">
      <c r="A205">
        <v>1</v>
      </c>
      <c r="B205">
        <v>1</v>
      </c>
      <c r="C205">
        <v>1</v>
      </c>
      <c r="D205" t="s">
        <v>231</v>
      </c>
      <c r="E205">
        <v>69.242000000000004</v>
      </c>
      <c r="F205">
        <v>126</v>
      </c>
      <c r="G205">
        <v>68.770099999999999</v>
      </c>
      <c r="H205">
        <v>96</v>
      </c>
      <c r="I205">
        <v>105.01900000000001</v>
      </c>
      <c r="J205">
        <v>185</v>
      </c>
      <c r="K205">
        <v>103.32</v>
      </c>
      <c r="L205">
        <v>234</v>
      </c>
      <c r="M205">
        <v>105.726</v>
      </c>
      <c r="N205">
        <v>200</v>
      </c>
      <c r="O205">
        <v>107.217</v>
      </c>
      <c r="P205">
        <v>197</v>
      </c>
      <c r="Q205">
        <v>-3.8971900000000002</v>
      </c>
      <c r="R205">
        <v>213</v>
      </c>
      <c r="S205">
        <f t="shared" si="80"/>
        <v>-5.6280869992201339E-2</v>
      </c>
      <c r="T205">
        <f t="shared" si="81"/>
        <v>211</v>
      </c>
      <c r="U205">
        <f t="shared" si="82"/>
        <v>739159.90102079988</v>
      </c>
      <c r="V205">
        <f t="shared" si="83"/>
        <v>216</v>
      </c>
      <c r="W205">
        <f t="shared" si="84"/>
        <v>25.588936602658706</v>
      </c>
      <c r="X205">
        <f t="shared" si="85"/>
        <v>179</v>
      </c>
      <c r="Y205">
        <f t="shared" si="86"/>
        <v>195</v>
      </c>
      <c r="Z205">
        <v>0.42870000000000003</v>
      </c>
      <c r="AA205">
        <f t="shared" si="87"/>
        <v>191</v>
      </c>
      <c r="AB205">
        <v>0.37719999999999998</v>
      </c>
      <c r="AC205">
        <f t="shared" si="88"/>
        <v>0.40295000000000003</v>
      </c>
      <c r="AD205">
        <f t="shared" si="89"/>
        <v>212</v>
      </c>
      <c r="AE205">
        <v>0.5141</v>
      </c>
      <c r="AF205">
        <f t="shared" si="90"/>
        <v>172</v>
      </c>
      <c r="AG205">
        <v>0.255</v>
      </c>
      <c r="AH205">
        <f t="shared" si="91"/>
        <v>283</v>
      </c>
      <c r="AI205">
        <f t="shared" si="92"/>
        <v>214.83333333333334</v>
      </c>
      <c r="AJ205">
        <f>IF(C205=1,(AI205/Z205),REF)</f>
        <v>501.127439545914</v>
      </c>
      <c r="AK205">
        <f t="shared" si="93"/>
        <v>202</v>
      </c>
      <c r="AL205">
        <f>IF(B205=1,(AI205/AC205),REF)</f>
        <v>533.15134218472099</v>
      </c>
      <c r="AM205">
        <f t="shared" si="94"/>
        <v>211</v>
      </c>
      <c r="AN205">
        <f t="shared" si="95"/>
        <v>202</v>
      </c>
      <c r="AO205" t="str">
        <f t="shared" si="96"/>
        <v>Montana St.</v>
      </c>
      <c r="AP205">
        <f t="shared" si="97"/>
        <v>0.26915065019840695</v>
      </c>
      <c r="AQ205">
        <f t="shared" si="98"/>
        <v>0.22323262064235136</v>
      </c>
      <c r="AR205">
        <f t="shared" si="99"/>
        <v>0.57083332265675923</v>
      </c>
      <c r="AS205" t="str">
        <f t="shared" si="100"/>
        <v>Montana St.</v>
      </c>
      <c r="AT205">
        <f t="shared" si="101"/>
        <v>0.57083332265675923</v>
      </c>
      <c r="AU205">
        <f t="shared" si="102"/>
        <v>204</v>
      </c>
      <c r="AW205" t="str">
        <f t="shared" si="103"/>
        <v>Montana St.</v>
      </c>
      <c r="AX205" t="str">
        <f t="shared" si="104"/>
        <v/>
      </c>
      <c r="AY205">
        <v>204</v>
      </c>
      <c r="AZ205">
        <f t="shared" si="105"/>
        <v>32</v>
      </c>
    </row>
    <row r="206" spans="1:52">
      <c r="A206">
        <v>1</v>
      </c>
      <c r="B206">
        <v>1</v>
      </c>
      <c r="C206">
        <v>1</v>
      </c>
      <c r="D206" t="s">
        <v>303</v>
      </c>
      <c r="E206">
        <v>65.236900000000006</v>
      </c>
      <c r="F206">
        <v>336</v>
      </c>
      <c r="G206">
        <v>63.926099999999998</v>
      </c>
      <c r="H206">
        <v>338</v>
      </c>
      <c r="I206">
        <v>99.439400000000006</v>
      </c>
      <c r="J206">
        <v>292</v>
      </c>
      <c r="K206">
        <v>98.583600000000004</v>
      </c>
      <c r="L206">
        <v>305</v>
      </c>
      <c r="M206">
        <v>96.539599999999993</v>
      </c>
      <c r="N206">
        <v>12</v>
      </c>
      <c r="O206">
        <v>100.91200000000001</v>
      </c>
      <c r="P206">
        <v>75</v>
      </c>
      <c r="Q206">
        <v>-2.3283499999999999</v>
      </c>
      <c r="R206">
        <v>187</v>
      </c>
      <c r="S206">
        <f t="shared" si="80"/>
        <v>-3.5691456828880613E-2</v>
      </c>
      <c r="T206">
        <f t="shared" si="81"/>
        <v>189</v>
      </c>
      <c r="U206">
        <f t="shared" si="82"/>
        <v>634019.56851656479</v>
      </c>
      <c r="V206">
        <f t="shared" si="83"/>
        <v>328</v>
      </c>
      <c r="W206">
        <f t="shared" si="84"/>
        <v>24.649901390888004</v>
      </c>
      <c r="X206">
        <f t="shared" si="85"/>
        <v>134</v>
      </c>
      <c r="Y206">
        <f t="shared" si="86"/>
        <v>161.5</v>
      </c>
      <c r="Z206">
        <v>0.41689999999999999</v>
      </c>
      <c r="AA206">
        <f t="shared" si="87"/>
        <v>197</v>
      </c>
      <c r="AB206">
        <v>0.38729999999999998</v>
      </c>
      <c r="AC206">
        <f t="shared" si="88"/>
        <v>0.40210000000000001</v>
      </c>
      <c r="AD206">
        <f t="shared" si="89"/>
        <v>214</v>
      </c>
      <c r="AE206">
        <v>0.44030000000000002</v>
      </c>
      <c r="AF206">
        <f t="shared" si="90"/>
        <v>197</v>
      </c>
      <c r="AG206">
        <v>0.35649999999999998</v>
      </c>
      <c r="AH206">
        <f t="shared" si="91"/>
        <v>236</v>
      </c>
      <c r="AI206">
        <f t="shared" si="92"/>
        <v>220.91666666666666</v>
      </c>
      <c r="AJ206">
        <f>IF(C206=1,(AI206/Z206),REF)</f>
        <v>529.90325417766053</v>
      </c>
      <c r="AK206">
        <f t="shared" si="93"/>
        <v>210</v>
      </c>
      <c r="AL206">
        <f>IF(B206=1,(AI206/AC206),REF)</f>
        <v>549.40727845477909</v>
      </c>
      <c r="AM206">
        <f t="shared" si="94"/>
        <v>216</v>
      </c>
      <c r="AN206">
        <f t="shared" si="95"/>
        <v>210</v>
      </c>
      <c r="AO206" t="str">
        <f t="shared" si="96"/>
        <v>Saint Peter's</v>
      </c>
      <c r="AP206">
        <f t="shared" si="97"/>
        <v>0.26028491836417766</v>
      </c>
      <c r="AQ206">
        <f t="shared" si="98"/>
        <v>0.22192696962214528</v>
      </c>
      <c r="AR206">
        <f t="shared" si="99"/>
        <v>0.56608698084428177</v>
      </c>
      <c r="AS206" t="str">
        <f t="shared" si="100"/>
        <v>Saint Peter's</v>
      </c>
      <c r="AT206">
        <f t="shared" si="101"/>
        <v>0.56608698084428177</v>
      </c>
      <c r="AU206">
        <f t="shared" si="102"/>
        <v>205</v>
      </c>
      <c r="AW206" t="str">
        <f t="shared" si="103"/>
        <v>Saint Peter's</v>
      </c>
      <c r="AX206" t="str">
        <f t="shared" si="104"/>
        <v/>
      </c>
      <c r="AY206">
        <v>205</v>
      </c>
      <c r="AZ206">
        <f t="shared" si="105"/>
        <v>8</v>
      </c>
    </row>
    <row r="207" spans="1:52">
      <c r="A207">
        <v>1</v>
      </c>
      <c r="B207">
        <v>1</v>
      </c>
      <c r="C207">
        <v>1</v>
      </c>
      <c r="D207" t="s">
        <v>350</v>
      </c>
      <c r="E207">
        <v>68.046899999999994</v>
      </c>
      <c r="F207">
        <v>208</v>
      </c>
      <c r="G207">
        <v>66.302300000000002</v>
      </c>
      <c r="H207">
        <v>251</v>
      </c>
      <c r="I207">
        <v>98.3977</v>
      </c>
      <c r="J207">
        <v>305</v>
      </c>
      <c r="K207">
        <v>100.64700000000001</v>
      </c>
      <c r="L207">
        <v>276</v>
      </c>
      <c r="M207">
        <v>102.666</v>
      </c>
      <c r="N207">
        <v>111</v>
      </c>
      <c r="O207">
        <v>102.452</v>
      </c>
      <c r="P207">
        <v>102</v>
      </c>
      <c r="Q207">
        <v>-1.8050999999999999</v>
      </c>
      <c r="R207">
        <v>182</v>
      </c>
      <c r="S207">
        <f t="shared" si="80"/>
        <v>-2.6525822631155757E-2</v>
      </c>
      <c r="T207">
        <f t="shared" si="81"/>
        <v>181</v>
      </c>
      <c r="U207">
        <f t="shared" si="82"/>
        <v>689302.75390476221</v>
      </c>
      <c r="V207">
        <f t="shared" si="83"/>
        <v>276</v>
      </c>
      <c r="W207">
        <f t="shared" si="84"/>
        <v>24.211648507009162</v>
      </c>
      <c r="X207">
        <f t="shared" si="85"/>
        <v>110</v>
      </c>
      <c r="Y207">
        <f t="shared" si="86"/>
        <v>145.5</v>
      </c>
      <c r="Z207">
        <v>0.3977</v>
      </c>
      <c r="AA207">
        <f t="shared" si="87"/>
        <v>205</v>
      </c>
      <c r="AB207">
        <v>0.43130000000000002</v>
      </c>
      <c r="AC207">
        <f t="shared" si="88"/>
        <v>0.41449999999999998</v>
      </c>
      <c r="AD207">
        <f t="shared" si="89"/>
        <v>201</v>
      </c>
      <c r="AE207">
        <v>0.4022</v>
      </c>
      <c r="AF207">
        <f t="shared" si="90"/>
        <v>210</v>
      </c>
      <c r="AG207">
        <v>0.44019999999999998</v>
      </c>
      <c r="AH207">
        <f t="shared" si="91"/>
        <v>196</v>
      </c>
      <c r="AI207">
        <f t="shared" si="92"/>
        <v>201.58333333333334</v>
      </c>
      <c r="AJ207">
        <f>IF(C207=1,(AI207/Z207),REF)</f>
        <v>506.87285223367701</v>
      </c>
      <c r="AK207">
        <f t="shared" si="93"/>
        <v>205</v>
      </c>
      <c r="AL207">
        <f>IF(B207=1,(AI207/AC207),REF)</f>
        <v>486.32891033373545</v>
      </c>
      <c r="AM207">
        <f t="shared" si="94"/>
        <v>203</v>
      </c>
      <c r="AN207">
        <f t="shared" si="95"/>
        <v>201</v>
      </c>
      <c r="AO207" t="str">
        <f t="shared" si="96"/>
        <v>Texas St.</v>
      </c>
      <c r="AP207">
        <f t="shared" si="97"/>
        <v>0.24940344954136826</v>
      </c>
      <c r="AQ207">
        <f t="shared" si="98"/>
        <v>0.23228495674487615</v>
      </c>
      <c r="AR207">
        <f t="shared" si="99"/>
        <v>0.56584108666555721</v>
      </c>
      <c r="AS207" t="str">
        <f t="shared" si="100"/>
        <v>Texas St.</v>
      </c>
      <c r="AT207">
        <f t="shared" si="101"/>
        <v>0.56584108666555721</v>
      </c>
      <c r="AU207">
        <f t="shared" si="102"/>
        <v>206</v>
      </c>
      <c r="AW207" t="str">
        <f t="shared" si="103"/>
        <v>Texas St.</v>
      </c>
      <c r="AX207" t="str">
        <f t="shared" si="104"/>
        <v/>
      </c>
      <c r="AY207">
        <v>206</v>
      </c>
      <c r="AZ207">
        <f t="shared" si="105"/>
        <v>-4</v>
      </c>
    </row>
    <row r="208" spans="1:52">
      <c r="A208">
        <v>1</v>
      </c>
      <c r="B208">
        <v>1</v>
      </c>
      <c r="C208">
        <v>1</v>
      </c>
      <c r="D208" t="s">
        <v>102</v>
      </c>
      <c r="E208">
        <v>68.373599999999996</v>
      </c>
      <c r="F208">
        <v>182</v>
      </c>
      <c r="G208">
        <v>67.201700000000002</v>
      </c>
      <c r="H208">
        <v>191</v>
      </c>
      <c r="I208">
        <v>109.52200000000001</v>
      </c>
      <c r="J208">
        <v>94</v>
      </c>
      <c r="K208">
        <v>107.776</v>
      </c>
      <c r="L208">
        <v>147</v>
      </c>
      <c r="M208">
        <v>107.23699999999999</v>
      </c>
      <c r="N208">
        <v>239</v>
      </c>
      <c r="O208">
        <v>110.15600000000001</v>
      </c>
      <c r="P208">
        <v>257</v>
      </c>
      <c r="Q208">
        <v>-2.3790399999999998</v>
      </c>
      <c r="R208">
        <v>189</v>
      </c>
      <c r="S208">
        <f t="shared" si="80"/>
        <v>-3.4808756596113266E-2</v>
      </c>
      <c r="T208">
        <f t="shared" si="81"/>
        <v>187</v>
      </c>
      <c r="U208">
        <f t="shared" si="82"/>
        <v>794204.91285135353</v>
      </c>
      <c r="V208">
        <f t="shared" si="83"/>
        <v>149</v>
      </c>
      <c r="W208">
        <f t="shared" si="84"/>
        <v>27.05980140061283</v>
      </c>
      <c r="X208">
        <f t="shared" si="85"/>
        <v>260</v>
      </c>
      <c r="Y208">
        <f t="shared" si="86"/>
        <v>223.5</v>
      </c>
      <c r="Z208">
        <v>0.38790000000000002</v>
      </c>
      <c r="AA208">
        <f t="shared" si="87"/>
        <v>214</v>
      </c>
      <c r="AB208">
        <v>0.44169999999999998</v>
      </c>
      <c r="AC208">
        <f t="shared" si="88"/>
        <v>0.4148</v>
      </c>
      <c r="AD208">
        <f t="shared" si="89"/>
        <v>200</v>
      </c>
      <c r="AE208">
        <v>0.49880000000000002</v>
      </c>
      <c r="AF208">
        <f t="shared" si="90"/>
        <v>179</v>
      </c>
      <c r="AG208">
        <v>0.53449999999999998</v>
      </c>
      <c r="AH208">
        <f t="shared" si="91"/>
        <v>151</v>
      </c>
      <c r="AI208">
        <f t="shared" si="92"/>
        <v>181.58333333333334</v>
      </c>
      <c r="AJ208">
        <f>IF(C208=1,(AI208/Z208),REF)</f>
        <v>468.11893099596114</v>
      </c>
      <c r="AK208">
        <f t="shared" si="93"/>
        <v>195</v>
      </c>
      <c r="AL208">
        <f>IF(B208=1,(AI208/AC208),REF)</f>
        <v>437.76117004178724</v>
      </c>
      <c r="AM208">
        <f t="shared" si="94"/>
        <v>186</v>
      </c>
      <c r="AN208">
        <f t="shared" si="95"/>
        <v>186</v>
      </c>
      <c r="AO208" t="str">
        <f t="shared" si="96"/>
        <v>Cleveland St.</v>
      </c>
      <c r="AP208">
        <f t="shared" si="97"/>
        <v>0.24520026051803032</v>
      </c>
      <c r="AQ208">
        <f t="shared" si="98"/>
        <v>0.2355303644555487</v>
      </c>
      <c r="AR208">
        <f t="shared" si="99"/>
        <v>0.56539077427481488</v>
      </c>
      <c r="AS208" t="str">
        <f t="shared" si="100"/>
        <v>Cleveland St.</v>
      </c>
      <c r="AT208">
        <f t="shared" si="101"/>
        <v>0.56539077427481488</v>
      </c>
      <c r="AU208">
        <f t="shared" si="102"/>
        <v>207</v>
      </c>
      <c r="AW208" t="str">
        <f t="shared" si="103"/>
        <v>Cleveland St.</v>
      </c>
      <c r="AX208" t="str">
        <f t="shared" si="104"/>
        <v/>
      </c>
      <c r="AY208">
        <v>207</v>
      </c>
      <c r="AZ208">
        <f t="shared" si="105"/>
        <v>28</v>
      </c>
    </row>
    <row r="209" spans="1:52">
      <c r="A209">
        <v>1</v>
      </c>
      <c r="B209">
        <v>1</v>
      </c>
      <c r="C209">
        <v>1</v>
      </c>
      <c r="D209" t="s">
        <v>178</v>
      </c>
      <c r="E209">
        <v>66.238699999999994</v>
      </c>
      <c r="F209">
        <v>297</v>
      </c>
      <c r="G209">
        <v>64.668800000000005</v>
      </c>
      <c r="H209">
        <v>322</v>
      </c>
      <c r="I209">
        <v>101.206</v>
      </c>
      <c r="J209">
        <v>261</v>
      </c>
      <c r="K209">
        <v>102.042</v>
      </c>
      <c r="L209">
        <v>254</v>
      </c>
      <c r="M209">
        <v>101.68600000000001</v>
      </c>
      <c r="N209">
        <v>87</v>
      </c>
      <c r="O209">
        <v>104.93</v>
      </c>
      <c r="P209">
        <v>149</v>
      </c>
      <c r="Q209">
        <v>-2.8872399999999998</v>
      </c>
      <c r="R209">
        <v>199</v>
      </c>
      <c r="S209">
        <f t="shared" si="80"/>
        <v>-4.3599889490584895E-2</v>
      </c>
      <c r="T209">
        <f t="shared" si="81"/>
        <v>200</v>
      </c>
      <c r="U209">
        <f t="shared" si="82"/>
        <v>689715.08482666675</v>
      </c>
      <c r="V209">
        <f t="shared" si="83"/>
        <v>275</v>
      </c>
      <c r="W209">
        <f t="shared" si="84"/>
        <v>25.842092470364772</v>
      </c>
      <c r="X209">
        <f t="shared" si="85"/>
        <v>190</v>
      </c>
      <c r="Y209">
        <f t="shared" si="86"/>
        <v>195</v>
      </c>
      <c r="Z209">
        <v>0.39560000000000001</v>
      </c>
      <c r="AA209">
        <f t="shared" si="87"/>
        <v>207</v>
      </c>
      <c r="AB209">
        <v>0.4284</v>
      </c>
      <c r="AC209">
        <f t="shared" si="88"/>
        <v>0.41200000000000003</v>
      </c>
      <c r="AD209">
        <f t="shared" si="89"/>
        <v>202</v>
      </c>
      <c r="AE209">
        <v>0.30969999999999998</v>
      </c>
      <c r="AF209">
        <f t="shared" si="90"/>
        <v>251</v>
      </c>
      <c r="AG209">
        <v>0.44869999999999999</v>
      </c>
      <c r="AH209">
        <f t="shared" si="91"/>
        <v>189</v>
      </c>
      <c r="AI209">
        <f t="shared" si="92"/>
        <v>218.66666666666666</v>
      </c>
      <c r="AJ209">
        <f>IF(C209=1,(AI209/Z209),REF)</f>
        <v>552.74688237276712</v>
      </c>
      <c r="AK209">
        <f t="shared" si="93"/>
        <v>214</v>
      </c>
      <c r="AL209">
        <f>IF(B209=1,(AI209/AC209),REF)</f>
        <v>530.74433656957922</v>
      </c>
      <c r="AM209">
        <f t="shared" si="94"/>
        <v>210</v>
      </c>
      <c r="AN209">
        <f t="shared" si="95"/>
        <v>202</v>
      </c>
      <c r="AO209" t="str">
        <f t="shared" si="96"/>
        <v>Jacksonville St.</v>
      </c>
      <c r="AP209">
        <f t="shared" si="97"/>
        <v>0.24594637216899506</v>
      </c>
      <c r="AQ209">
        <f t="shared" si="98"/>
        <v>0.22837541833593553</v>
      </c>
      <c r="AR209">
        <f t="shared" si="99"/>
        <v>0.56236363885530127</v>
      </c>
      <c r="AS209" t="str">
        <f t="shared" si="100"/>
        <v>Jacksonville St.</v>
      </c>
      <c r="AT209">
        <f t="shared" si="101"/>
        <v>0.56236363885530127</v>
      </c>
      <c r="AU209">
        <f t="shared" si="102"/>
        <v>208</v>
      </c>
      <c r="AW209" t="str">
        <f t="shared" si="103"/>
        <v>Jacksonville St.</v>
      </c>
      <c r="AX209" t="str">
        <f t="shared" si="104"/>
        <v/>
      </c>
      <c r="AY209">
        <v>208</v>
      </c>
      <c r="AZ209">
        <f t="shared" si="105"/>
        <v>-43</v>
      </c>
    </row>
    <row r="210" spans="1:52">
      <c r="A210">
        <v>1</v>
      </c>
      <c r="B210">
        <v>1</v>
      </c>
      <c r="C210">
        <v>1</v>
      </c>
      <c r="D210" t="s">
        <v>291</v>
      </c>
      <c r="E210">
        <v>68.962900000000005</v>
      </c>
      <c r="F210">
        <v>146</v>
      </c>
      <c r="G210">
        <v>68.6023</v>
      </c>
      <c r="H210">
        <v>102</v>
      </c>
      <c r="I210">
        <v>104.102</v>
      </c>
      <c r="J210">
        <v>207</v>
      </c>
      <c r="K210">
        <v>106.65</v>
      </c>
      <c r="L210">
        <v>169</v>
      </c>
      <c r="M210">
        <v>111.721</v>
      </c>
      <c r="N210">
        <v>324</v>
      </c>
      <c r="O210">
        <v>110.44499999999999</v>
      </c>
      <c r="P210">
        <v>261</v>
      </c>
      <c r="Q210">
        <v>-3.79556</v>
      </c>
      <c r="R210">
        <v>208</v>
      </c>
      <c r="S210">
        <f t="shared" si="80"/>
        <v>-5.5029588372878566E-2</v>
      </c>
      <c r="T210">
        <f t="shared" si="81"/>
        <v>208</v>
      </c>
      <c r="U210">
        <f t="shared" si="82"/>
        <v>784399.36884525022</v>
      </c>
      <c r="V210">
        <f t="shared" si="83"/>
        <v>157</v>
      </c>
      <c r="W210">
        <f t="shared" si="84"/>
        <v>26.941277130786965</v>
      </c>
      <c r="X210">
        <f t="shared" si="85"/>
        <v>250</v>
      </c>
      <c r="Y210">
        <f t="shared" si="86"/>
        <v>229</v>
      </c>
      <c r="Z210">
        <v>0.36080000000000001</v>
      </c>
      <c r="AA210">
        <f t="shared" si="87"/>
        <v>230</v>
      </c>
      <c r="AB210">
        <v>0.50880000000000003</v>
      </c>
      <c r="AC210">
        <f t="shared" si="88"/>
        <v>0.43480000000000002</v>
      </c>
      <c r="AD210">
        <f t="shared" si="89"/>
        <v>189</v>
      </c>
      <c r="AE210">
        <v>0.4229</v>
      </c>
      <c r="AF210">
        <f t="shared" si="90"/>
        <v>201</v>
      </c>
      <c r="AG210">
        <v>0.47699999999999998</v>
      </c>
      <c r="AH210">
        <f t="shared" si="91"/>
        <v>173</v>
      </c>
      <c r="AI210">
        <f t="shared" si="92"/>
        <v>192.83333333333334</v>
      </c>
      <c r="AJ210">
        <f>IF(C210=1,(AI210/Z210),REF)</f>
        <v>534.46045824094608</v>
      </c>
      <c r="AK210">
        <f t="shared" si="93"/>
        <v>211</v>
      </c>
      <c r="AL210">
        <f>IF(B210=1,(AI210/AC210),REF)</f>
        <v>443.49892670959827</v>
      </c>
      <c r="AM210">
        <f t="shared" si="94"/>
        <v>190</v>
      </c>
      <c r="AN210">
        <f t="shared" si="95"/>
        <v>189</v>
      </c>
      <c r="AO210" t="str">
        <f t="shared" si="96"/>
        <v>Rhode Island</v>
      </c>
      <c r="AP210">
        <f t="shared" si="97"/>
        <v>0.22506695694778708</v>
      </c>
      <c r="AQ210">
        <f t="shared" si="98"/>
        <v>0.24648515866483872</v>
      </c>
      <c r="AR210">
        <f t="shared" si="99"/>
        <v>0.56104782203582781</v>
      </c>
      <c r="AS210" t="str">
        <f t="shared" si="100"/>
        <v>Rhode Island</v>
      </c>
      <c r="AT210">
        <f t="shared" si="101"/>
        <v>0.56104782203582781</v>
      </c>
      <c r="AU210">
        <f t="shared" si="102"/>
        <v>209</v>
      </c>
      <c r="AW210" t="str">
        <f t="shared" si="103"/>
        <v>Rhode Island</v>
      </c>
      <c r="AX210" t="str">
        <f t="shared" si="104"/>
        <v/>
      </c>
      <c r="AY210">
        <v>209</v>
      </c>
      <c r="AZ210">
        <f t="shared" si="105"/>
        <v>8</v>
      </c>
    </row>
    <row r="211" spans="1:52">
      <c r="A211">
        <v>1</v>
      </c>
      <c r="B211">
        <v>1</v>
      </c>
      <c r="C211">
        <v>1</v>
      </c>
      <c r="D211" t="s">
        <v>88</v>
      </c>
      <c r="E211">
        <v>72.985799999999998</v>
      </c>
      <c r="F211">
        <v>15</v>
      </c>
      <c r="G211">
        <v>72.501999999999995</v>
      </c>
      <c r="H211">
        <v>13</v>
      </c>
      <c r="I211">
        <v>100.842</v>
      </c>
      <c r="J211">
        <v>268</v>
      </c>
      <c r="K211">
        <v>100.22</v>
      </c>
      <c r="L211">
        <v>283</v>
      </c>
      <c r="M211">
        <v>101.742</v>
      </c>
      <c r="N211">
        <v>90</v>
      </c>
      <c r="O211">
        <v>105.41500000000001</v>
      </c>
      <c r="P211">
        <v>158</v>
      </c>
      <c r="Q211">
        <v>-5.1955900000000002</v>
      </c>
      <c r="R211">
        <v>234</v>
      </c>
      <c r="S211">
        <f t="shared" si="80"/>
        <v>-7.1178229189787709E-2</v>
      </c>
      <c r="T211">
        <f t="shared" si="81"/>
        <v>227</v>
      </c>
      <c r="U211">
        <f t="shared" si="82"/>
        <v>733072.90771271999</v>
      </c>
      <c r="V211">
        <f t="shared" si="83"/>
        <v>224</v>
      </c>
      <c r="W211">
        <f t="shared" si="84"/>
        <v>23.626831728985245</v>
      </c>
      <c r="X211">
        <f t="shared" si="85"/>
        <v>88</v>
      </c>
      <c r="Y211">
        <f t="shared" si="86"/>
        <v>157.5</v>
      </c>
      <c r="Z211">
        <v>0.44429999999999997</v>
      </c>
      <c r="AA211">
        <f t="shared" si="87"/>
        <v>184</v>
      </c>
      <c r="AB211">
        <v>0.23980000000000001</v>
      </c>
      <c r="AC211">
        <f t="shared" si="88"/>
        <v>0.34204999999999997</v>
      </c>
      <c r="AD211">
        <f t="shared" si="89"/>
        <v>243</v>
      </c>
      <c r="AE211">
        <v>0.46139999999999998</v>
      </c>
      <c r="AF211">
        <f t="shared" si="90"/>
        <v>188</v>
      </c>
      <c r="AG211">
        <v>0.4748</v>
      </c>
      <c r="AH211">
        <f t="shared" si="91"/>
        <v>175</v>
      </c>
      <c r="AI211">
        <f t="shared" si="92"/>
        <v>202.41666666666666</v>
      </c>
      <c r="AJ211">
        <f>IF(C211=1,(AI211/Z211),REF)</f>
        <v>455.58556530872534</v>
      </c>
      <c r="AK211">
        <f t="shared" si="93"/>
        <v>190</v>
      </c>
      <c r="AL211">
        <f>IF(B211=1,(AI211/AC211),REF)</f>
        <v>591.77508161574826</v>
      </c>
      <c r="AM211">
        <f t="shared" si="94"/>
        <v>225</v>
      </c>
      <c r="AN211">
        <f t="shared" si="95"/>
        <v>190</v>
      </c>
      <c r="AO211" t="str">
        <f t="shared" si="96"/>
        <v>Cal St. Northridge</v>
      </c>
      <c r="AP211">
        <f t="shared" si="97"/>
        <v>0.28161519607793201</v>
      </c>
      <c r="AQ211">
        <f t="shared" si="98"/>
        <v>0.18703927975505716</v>
      </c>
      <c r="AR211">
        <f t="shared" si="99"/>
        <v>0.55966623874966337</v>
      </c>
      <c r="AS211" t="str">
        <f t="shared" si="100"/>
        <v>Cal St. Northridge</v>
      </c>
      <c r="AT211">
        <f t="shared" si="101"/>
        <v>0.55966623874966337</v>
      </c>
      <c r="AU211">
        <f t="shared" si="102"/>
        <v>210</v>
      </c>
      <c r="AW211" t="str">
        <f t="shared" si="103"/>
        <v>Cal St. Northridge</v>
      </c>
      <c r="AX211" t="str">
        <f t="shared" si="104"/>
        <v/>
      </c>
      <c r="AY211">
        <v>210</v>
      </c>
      <c r="AZ211">
        <f t="shared" si="105"/>
        <v>22</v>
      </c>
    </row>
    <row r="212" spans="1:52">
      <c r="A212">
        <v>1</v>
      </c>
      <c r="B212">
        <v>1</v>
      </c>
      <c r="C212">
        <v>1</v>
      </c>
      <c r="D212" t="s">
        <v>262</v>
      </c>
      <c r="E212">
        <v>69.209199999999996</v>
      </c>
      <c r="F212">
        <v>128</v>
      </c>
      <c r="G212">
        <v>67.976500000000001</v>
      </c>
      <c r="H212">
        <v>140</v>
      </c>
      <c r="I212">
        <v>104.879</v>
      </c>
      <c r="J212">
        <v>190</v>
      </c>
      <c r="K212">
        <v>103.215</v>
      </c>
      <c r="L212">
        <v>235</v>
      </c>
      <c r="M212">
        <v>104.95699999999999</v>
      </c>
      <c r="N212">
        <v>181</v>
      </c>
      <c r="O212">
        <v>105.53700000000001</v>
      </c>
      <c r="P212">
        <v>159</v>
      </c>
      <c r="Q212">
        <v>-2.3213200000000001</v>
      </c>
      <c r="R212">
        <v>185</v>
      </c>
      <c r="S212">
        <f t="shared" si="80"/>
        <v>-3.3550452829970621E-2</v>
      </c>
      <c r="T212">
        <f t="shared" si="81"/>
        <v>185</v>
      </c>
      <c r="U212">
        <f t="shared" si="82"/>
        <v>737308.87746326998</v>
      </c>
      <c r="V212">
        <f t="shared" si="83"/>
        <v>217</v>
      </c>
      <c r="W212">
        <f t="shared" si="84"/>
        <v>24.962251954496594</v>
      </c>
      <c r="X212">
        <f t="shared" si="85"/>
        <v>149</v>
      </c>
      <c r="Y212">
        <f t="shared" si="86"/>
        <v>167</v>
      </c>
      <c r="Z212">
        <v>0.36130000000000001</v>
      </c>
      <c r="AA212">
        <f t="shared" si="87"/>
        <v>229</v>
      </c>
      <c r="AB212">
        <v>0.49680000000000002</v>
      </c>
      <c r="AC212">
        <f t="shared" si="88"/>
        <v>0.42905000000000004</v>
      </c>
      <c r="AD212">
        <f t="shared" si="89"/>
        <v>194</v>
      </c>
      <c r="AE212">
        <v>0.49580000000000002</v>
      </c>
      <c r="AF212">
        <f t="shared" si="90"/>
        <v>180</v>
      </c>
      <c r="AG212">
        <v>0.3851</v>
      </c>
      <c r="AH212">
        <f t="shared" si="91"/>
        <v>216</v>
      </c>
      <c r="AI212">
        <f t="shared" si="92"/>
        <v>193.16666666666666</v>
      </c>
      <c r="AJ212">
        <f>IF(C212=1,(AI212/Z212),REF)</f>
        <v>534.64341728941781</v>
      </c>
      <c r="AK212">
        <f t="shared" si="93"/>
        <v>213</v>
      </c>
      <c r="AL212">
        <f>IF(B212=1,(AI212/AC212),REF)</f>
        <v>450.21947713941648</v>
      </c>
      <c r="AM212">
        <f t="shared" si="94"/>
        <v>192</v>
      </c>
      <c r="AN212">
        <f t="shared" si="95"/>
        <v>192</v>
      </c>
      <c r="AO212" t="str">
        <f t="shared" si="96"/>
        <v>Northern Kentucky</v>
      </c>
      <c r="AP212">
        <f t="shared" si="97"/>
        <v>0.22537114300864289</v>
      </c>
      <c r="AQ212">
        <f t="shared" si="98"/>
        <v>0.2427686941947807</v>
      </c>
      <c r="AR212">
        <f t="shared" si="99"/>
        <v>0.55942032554696008</v>
      </c>
      <c r="AS212" t="str">
        <f t="shared" si="100"/>
        <v>Northern Kentucky</v>
      </c>
      <c r="AT212">
        <f t="shared" si="101"/>
        <v>0.55942032554696008</v>
      </c>
      <c r="AU212">
        <f t="shared" si="102"/>
        <v>211</v>
      </c>
      <c r="AW212" t="str">
        <f t="shared" si="103"/>
        <v>Northern Kentucky</v>
      </c>
      <c r="AX212" t="str">
        <f t="shared" si="104"/>
        <v/>
      </c>
      <c r="AY212">
        <v>211</v>
      </c>
      <c r="AZ212">
        <f t="shared" si="105"/>
        <v>31</v>
      </c>
    </row>
    <row r="213" spans="1:52">
      <c r="A213">
        <v>1</v>
      </c>
      <c r="B213">
        <v>1</v>
      </c>
      <c r="C213">
        <v>1</v>
      </c>
      <c r="D213" t="s">
        <v>259</v>
      </c>
      <c r="E213">
        <v>70.043400000000005</v>
      </c>
      <c r="F213">
        <v>89</v>
      </c>
      <c r="G213">
        <v>69.868300000000005</v>
      </c>
      <c r="H213">
        <v>55</v>
      </c>
      <c r="I213">
        <v>111.227</v>
      </c>
      <c r="J213">
        <v>56</v>
      </c>
      <c r="K213">
        <v>109.371</v>
      </c>
      <c r="L213">
        <v>112</v>
      </c>
      <c r="M213">
        <v>109.538</v>
      </c>
      <c r="N213">
        <v>287</v>
      </c>
      <c r="O213">
        <v>112.196</v>
      </c>
      <c r="P213">
        <v>304</v>
      </c>
      <c r="Q213">
        <v>-2.8248199999999999</v>
      </c>
      <c r="R213">
        <v>197</v>
      </c>
      <c r="S213">
        <f t="shared" si="80"/>
        <v>-4.0332136932244904E-2</v>
      </c>
      <c r="T213">
        <f t="shared" si="81"/>
        <v>195</v>
      </c>
      <c r="U213">
        <f t="shared" si="82"/>
        <v>837860.24634881935</v>
      </c>
      <c r="V213">
        <f t="shared" si="83"/>
        <v>99</v>
      </c>
      <c r="W213">
        <f t="shared" si="84"/>
        <v>27.201733339758629</v>
      </c>
      <c r="X213">
        <f t="shared" si="85"/>
        <v>264</v>
      </c>
      <c r="Y213">
        <f t="shared" si="86"/>
        <v>229.5</v>
      </c>
      <c r="Z213">
        <v>0.38440000000000002</v>
      </c>
      <c r="AA213">
        <f t="shared" si="87"/>
        <v>215</v>
      </c>
      <c r="AB213">
        <v>0.42949999999999999</v>
      </c>
      <c r="AC213">
        <f t="shared" si="88"/>
        <v>0.40695000000000003</v>
      </c>
      <c r="AD213">
        <f t="shared" si="89"/>
        <v>207</v>
      </c>
      <c r="AE213">
        <v>0.32300000000000001</v>
      </c>
      <c r="AF213">
        <f t="shared" si="90"/>
        <v>239</v>
      </c>
      <c r="AG213">
        <v>0.35170000000000001</v>
      </c>
      <c r="AH213">
        <f t="shared" si="91"/>
        <v>239</v>
      </c>
      <c r="AI213">
        <f t="shared" si="92"/>
        <v>201.41666666666666</v>
      </c>
      <c r="AJ213">
        <f>IF(C213=1,(AI213/Z213),REF)</f>
        <v>523.97676031911203</v>
      </c>
      <c r="AK213">
        <f t="shared" si="93"/>
        <v>208</v>
      </c>
      <c r="AL213">
        <f>IF(B213=1,(AI213/AC213),REF)</f>
        <v>494.94204857271569</v>
      </c>
      <c r="AM213">
        <f t="shared" si="94"/>
        <v>204</v>
      </c>
      <c r="AN213">
        <f t="shared" si="95"/>
        <v>204</v>
      </c>
      <c r="AO213" t="str">
        <f t="shared" si="96"/>
        <v>Northern Colorado</v>
      </c>
      <c r="AP213">
        <f t="shared" si="97"/>
        <v>0.24026413360775445</v>
      </c>
      <c r="AQ213">
        <f t="shared" si="98"/>
        <v>0.22755405018126529</v>
      </c>
      <c r="AR213">
        <f t="shared" si="99"/>
        <v>0.55926654537498255</v>
      </c>
      <c r="AS213" t="str">
        <f t="shared" si="100"/>
        <v>Northern Colorado</v>
      </c>
      <c r="AT213">
        <f t="shared" si="101"/>
        <v>0.55926654537498255</v>
      </c>
      <c r="AU213">
        <f t="shared" si="102"/>
        <v>212</v>
      </c>
      <c r="AW213" t="str">
        <f t="shared" si="103"/>
        <v>Northern Colorado</v>
      </c>
      <c r="AX213" t="str">
        <f t="shared" si="104"/>
        <v/>
      </c>
      <c r="AY213">
        <v>212</v>
      </c>
      <c r="AZ213">
        <f t="shared" si="105"/>
        <v>-27</v>
      </c>
    </row>
    <row r="214" spans="1:52">
      <c r="A214">
        <v>1</v>
      </c>
      <c r="B214">
        <v>1</v>
      </c>
      <c r="C214">
        <v>1</v>
      </c>
      <c r="D214" t="s">
        <v>49</v>
      </c>
      <c r="E214">
        <v>70.623400000000004</v>
      </c>
      <c r="F214">
        <v>64</v>
      </c>
      <c r="G214">
        <v>68.383499999999998</v>
      </c>
      <c r="H214">
        <v>117</v>
      </c>
      <c r="I214">
        <v>99.292100000000005</v>
      </c>
      <c r="J214">
        <v>294</v>
      </c>
      <c r="K214">
        <v>101.523</v>
      </c>
      <c r="L214">
        <v>260</v>
      </c>
      <c r="M214">
        <v>103.042</v>
      </c>
      <c r="N214">
        <v>121</v>
      </c>
      <c r="O214">
        <v>105.70699999999999</v>
      </c>
      <c r="P214">
        <v>164</v>
      </c>
      <c r="Q214">
        <v>-4.1836000000000002</v>
      </c>
      <c r="R214">
        <v>220</v>
      </c>
      <c r="S214">
        <f t="shared" si="80"/>
        <v>-5.9243820036984869E-2</v>
      </c>
      <c r="T214">
        <f t="shared" si="81"/>
        <v>217</v>
      </c>
      <c r="U214">
        <f t="shared" si="82"/>
        <v>727909.70066437859</v>
      </c>
      <c r="V214">
        <f t="shared" si="83"/>
        <v>236</v>
      </c>
      <c r="W214">
        <f t="shared" si="84"/>
        <v>24.525472002003863</v>
      </c>
      <c r="X214">
        <f t="shared" si="85"/>
        <v>127</v>
      </c>
      <c r="Y214">
        <f t="shared" si="86"/>
        <v>172</v>
      </c>
      <c r="Z214">
        <v>0.39939999999999998</v>
      </c>
      <c r="AA214">
        <f t="shared" si="87"/>
        <v>202</v>
      </c>
      <c r="AB214">
        <v>0.38550000000000001</v>
      </c>
      <c r="AC214">
        <f t="shared" si="88"/>
        <v>0.39244999999999997</v>
      </c>
      <c r="AD214">
        <f t="shared" si="89"/>
        <v>217</v>
      </c>
      <c r="AE214">
        <v>0.2772</v>
      </c>
      <c r="AF214">
        <f t="shared" si="90"/>
        <v>259</v>
      </c>
      <c r="AG214">
        <v>0.4577</v>
      </c>
      <c r="AH214">
        <f t="shared" si="91"/>
        <v>180</v>
      </c>
      <c r="AI214">
        <f t="shared" si="92"/>
        <v>213.5</v>
      </c>
      <c r="AJ214">
        <f>IF(C214=1,(AI214/Z214),REF)</f>
        <v>534.55182774161244</v>
      </c>
      <c r="AK214">
        <f t="shared" si="93"/>
        <v>212</v>
      </c>
      <c r="AL214">
        <f>IF(B214=1,(AI214/AC214),REF)</f>
        <v>544.0183462861512</v>
      </c>
      <c r="AM214">
        <f t="shared" si="94"/>
        <v>214</v>
      </c>
      <c r="AN214">
        <f t="shared" si="95"/>
        <v>212</v>
      </c>
      <c r="AO214" t="str">
        <f t="shared" si="96"/>
        <v>Abilene Christian</v>
      </c>
      <c r="AP214">
        <f t="shared" si="97"/>
        <v>0.24914136915594248</v>
      </c>
      <c r="AQ214">
        <f t="shared" si="98"/>
        <v>0.21686798840718452</v>
      </c>
      <c r="AR214">
        <f t="shared" si="99"/>
        <v>0.55840057488972628</v>
      </c>
      <c r="AS214" t="str">
        <f t="shared" si="100"/>
        <v>Abilene Christian</v>
      </c>
      <c r="AT214">
        <f t="shared" si="101"/>
        <v>0.55840057488972628</v>
      </c>
      <c r="AU214">
        <f t="shared" si="102"/>
        <v>213</v>
      </c>
      <c r="AW214" t="str">
        <f t="shared" si="103"/>
        <v>Abilene Christian</v>
      </c>
      <c r="AX214" t="str">
        <f t="shared" si="104"/>
        <v/>
      </c>
      <c r="AY214">
        <v>213</v>
      </c>
      <c r="AZ214">
        <f t="shared" si="105"/>
        <v>-46</v>
      </c>
    </row>
    <row r="215" spans="1:52">
      <c r="A215">
        <v>1</v>
      </c>
      <c r="B215">
        <v>1</v>
      </c>
      <c r="C215">
        <v>1</v>
      </c>
      <c r="D215" t="s">
        <v>309</v>
      </c>
      <c r="E215">
        <v>65.938599999999994</v>
      </c>
      <c r="F215">
        <v>308</v>
      </c>
      <c r="G215">
        <v>65.671999999999997</v>
      </c>
      <c r="H215">
        <v>275</v>
      </c>
      <c r="I215">
        <v>102.54300000000001</v>
      </c>
      <c r="J215">
        <v>242</v>
      </c>
      <c r="K215">
        <v>105.88200000000001</v>
      </c>
      <c r="L215">
        <v>183</v>
      </c>
      <c r="M215">
        <v>113.306</v>
      </c>
      <c r="N215">
        <v>343</v>
      </c>
      <c r="O215">
        <v>111.794</v>
      </c>
      <c r="P215">
        <v>294</v>
      </c>
      <c r="Q215">
        <v>-5.9111200000000004</v>
      </c>
      <c r="R215">
        <v>247</v>
      </c>
      <c r="S215">
        <f t="shared" si="80"/>
        <v>-8.9659167771229481E-2</v>
      </c>
      <c r="T215">
        <f t="shared" si="81"/>
        <v>251</v>
      </c>
      <c r="U215">
        <f t="shared" si="82"/>
        <v>739237.5077114664</v>
      </c>
      <c r="V215">
        <f t="shared" si="83"/>
        <v>215</v>
      </c>
      <c r="W215">
        <f t="shared" si="84"/>
        <v>28.729619279507705</v>
      </c>
      <c r="X215">
        <f t="shared" si="85"/>
        <v>333</v>
      </c>
      <c r="Y215">
        <f t="shared" si="86"/>
        <v>292</v>
      </c>
      <c r="Z215">
        <v>0.379</v>
      </c>
      <c r="AA215">
        <f t="shared" si="87"/>
        <v>217</v>
      </c>
      <c r="AB215">
        <v>0.43469999999999998</v>
      </c>
      <c r="AC215">
        <f t="shared" si="88"/>
        <v>0.40684999999999999</v>
      </c>
      <c r="AD215">
        <f t="shared" si="89"/>
        <v>208</v>
      </c>
      <c r="AE215">
        <v>0.24940000000000001</v>
      </c>
      <c r="AF215">
        <f t="shared" si="90"/>
        <v>269</v>
      </c>
      <c r="AG215">
        <v>0.44719999999999999</v>
      </c>
      <c r="AH215">
        <f t="shared" si="91"/>
        <v>190</v>
      </c>
      <c r="AI215">
        <f t="shared" si="92"/>
        <v>237.5</v>
      </c>
      <c r="AJ215">
        <f>IF(C215=1,(AI215/Z215),REF)</f>
        <v>626.64907651715043</v>
      </c>
      <c r="AK215">
        <f t="shared" si="93"/>
        <v>225</v>
      </c>
      <c r="AL215">
        <f>IF(B215=1,(AI215/AC215),REF)</f>
        <v>583.75322600467007</v>
      </c>
      <c r="AM215">
        <f t="shared" si="94"/>
        <v>220</v>
      </c>
      <c r="AN215">
        <f t="shared" si="95"/>
        <v>208</v>
      </c>
      <c r="AO215" t="str">
        <f t="shared" si="96"/>
        <v>San Jose St.</v>
      </c>
      <c r="AP215">
        <f t="shared" si="97"/>
        <v>0.23268775939283512</v>
      </c>
      <c r="AQ215">
        <f t="shared" si="98"/>
        <v>0.22285299216358906</v>
      </c>
      <c r="AR215">
        <f t="shared" si="99"/>
        <v>0.55334870170540684</v>
      </c>
      <c r="AS215" t="str">
        <f t="shared" si="100"/>
        <v>San Jose St.</v>
      </c>
      <c r="AT215">
        <f t="shared" si="101"/>
        <v>0.55334870170540684</v>
      </c>
      <c r="AU215">
        <f t="shared" si="102"/>
        <v>214</v>
      </c>
      <c r="AW215" t="str">
        <f t="shared" si="103"/>
        <v>San Jose St.</v>
      </c>
      <c r="AX215" t="str">
        <f t="shared" si="104"/>
        <v/>
      </c>
      <c r="AY215">
        <v>214</v>
      </c>
      <c r="AZ215">
        <f t="shared" si="105"/>
        <v>-55</v>
      </c>
    </row>
    <row r="216" spans="1:52">
      <c r="A216">
        <v>1</v>
      </c>
      <c r="B216">
        <v>1</v>
      </c>
      <c r="C216">
        <v>1</v>
      </c>
      <c r="D216" t="s">
        <v>215</v>
      </c>
      <c r="E216">
        <v>67.467100000000002</v>
      </c>
      <c r="F216">
        <v>245</v>
      </c>
      <c r="G216">
        <v>65.986099999999993</v>
      </c>
      <c r="H216">
        <v>265</v>
      </c>
      <c r="I216">
        <v>104.221</v>
      </c>
      <c r="J216">
        <v>202</v>
      </c>
      <c r="K216">
        <v>104.44499999999999</v>
      </c>
      <c r="L216">
        <v>216</v>
      </c>
      <c r="M216">
        <v>107.569</v>
      </c>
      <c r="N216">
        <v>246</v>
      </c>
      <c r="O216">
        <v>108.456</v>
      </c>
      <c r="P216">
        <v>219</v>
      </c>
      <c r="Q216">
        <v>-4.0114000000000001</v>
      </c>
      <c r="R216">
        <v>216</v>
      </c>
      <c r="S216">
        <f t="shared" si="80"/>
        <v>-5.9451199177080527E-2</v>
      </c>
      <c r="T216">
        <f t="shared" si="81"/>
        <v>218</v>
      </c>
      <c r="U216">
        <f t="shared" si="82"/>
        <v>735982.26854847744</v>
      </c>
      <c r="V216">
        <f t="shared" si="83"/>
        <v>220</v>
      </c>
      <c r="W216">
        <f t="shared" si="84"/>
        <v>26.749378129965564</v>
      </c>
      <c r="X216">
        <f t="shared" si="85"/>
        <v>239</v>
      </c>
      <c r="Y216">
        <f t="shared" si="86"/>
        <v>228.5</v>
      </c>
      <c r="Z216">
        <v>0.39479999999999998</v>
      </c>
      <c r="AA216">
        <f t="shared" si="87"/>
        <v>208</v>
      </c>
      <c r="AB216">
        <v>0.37059999999999998</v>
      </c>
      <c r="AC216">
        <f t="shared" si="88"/>
        <v>0.38269999999999998</v>
      </c>
      <c r="AD216">
        <f t="shared" si="89"/>
        <v>222</v>
      </c>
      <c r="AE216">
        <v>0.33750000000000002</v>
      </c>
      <c r="AF216">
        <f t="shared" si="90"/>
        <v>234</v>
      </c>
      <c r="AG216">
        <v>0.36620000000000003</v>
      </c>
      <c r="AH216">
        <f t="shared" si="91"/>
        <v>231</v>
      </c>
      <c r="AI216">
        <f t="shared" si="92"/>
        <v>225.58333333333334</v>
      </c>
      <c r="AJ216">
        <f>IF(C216=1,(AI216/Z216),REF)</f>
        <v>571.38635596082406</v>
      </c>
      <c r="AK216">
        <f t="shared" si="93"/>
        <v>216</v>
      </c>
      <c r="AL216">
        <f>IF(B216=1,(AI216/AC216),REF)</f>
        <v>589.45213831547778</v>
      </c>
      <c r="AM216">
        <f t="shared" si="94"/>
        <v>223</v>
      </c>
      <c r="AN216">
        <f t="shared" si="95"/>
        <v>216</v>
      </c>
      <c r="AO216" t="str">
        <f t="shared" si="96"/>
        <v>Mercer</v>
      </c>
      <c r="AP216">
        <f t="shared" si="97"/>
        <v>0.24463631460202082</v>
      </c>
      <c r="AQ216">
        <f t="shared" si="98"/>
        <v>0.20937036238143644</v>
      </c>
      <c r="AR216">
        <f t="shared" si="99"/>
        <v>0.55260256664180329</v>
      </c>
      <c r="AS216" t="str">
        <f t="shared" si="100"/>
        <v>Mercer</v>
      </c>
      <c r="AT216">
        <f t="shared" si="101"/>
        <v>0.55260256664180329</v>
      </c>
      <c r="AU216">
        <f t="shared" si="102"/>
        <v>215</v>
      </c>
      <c r="AW216" t="str">
        <f t="shared" si="103"/>
        <v>Mercer</v>
      </c>
      <c r="AX216" t="str">
        <f t="shared" si="104"/>
        <v/>
      </c>
      <c r="AY216">
        <v>215</v>
      </c>
      <c r="AZ216">
        <f t="shared" si="105"/>
        <v>-19</v>
      </c>
    </row>
    <row r="217" spans="1:52">
      <c r="A217">
        <v>1</v>
      </c>
      <c r="B217">
        <v>1</v>
      </c>
      <c r="C217">
        <v>1</v>
      </c>
      <c r="D217" t="s">
        <v>257</v>
      </c>
      <c r="E217">
        <v>65.813299999999998</v>
      </c>
      <c r="F217">
        <v>313</v>
      </c>
      <c r="G217">
        <v>65.660799999999995</v>
      </c>
      <c r="H217">
        <v>276</v>
      </c>
      <c r="I217">
        <v>105.57599999999999</v>
      </c>
      <c r="J217">
        <v>172</v>
      </c>
      <c r="K217">
        <v>105.307</v>
      </c>
      <c r="L217">
        <v>197</v>
      </c>
      <c r="M217">
        <v>110.18899999999999</v>
      </c>
      <c r="N217">
        <v>297</v>
      </c>
      <c r="O217">
        <v>111.547</v>
      </c>
      <c r="P217">
        <v>290</v>
      </c>
      <c r="Q217">
        <v>-6.2393700000000001</v>
      </c>
      <c r="R217">
        <v>252</v>
      </c>
      <c r="S217">
        <f t="shared" si="80"/>
        <v>-9.4813662284067124E-2</v>
      </c>
      <c r="T217">
        <f t="shared" si="81"/>
        <v>253</v>
      </c>
      <c r="U217">
        <f t="shared" si="82"/>
        <v>729840.8187887118</v>
      </c>
      <c r="V217">
        <f t="shared" si="83"/>
        <v>232</v>
      </c>
      <c r="W217">
        <f t="shared" si="84"/>
        <v>28.682629545913706</v>
      </c>
      <c r="X217">
        <f t="shared" si="85"/>
        <v>329</v>
      </c>
      <c r="Y217">
        <f t="shared" si="86"/>
        <v>291</v>
      </c>
      <c r="Z217">
        <v>0.36969999999999997</v>
      </c>
      <c r="AA217">
        <f t="shared" si="87"/>
        <v>221</v>
      </c>
      <c r="AB217">
        <v>0.44950000000000001</v>
      </c>
      <c r="AC217">
        <f t="shared" si="88"/>
        <v>0.40959999999999996</v>
      </c>
      <c r="AD217">
        <f t="shared" si="89"/>
        <v>203</v>
      </c>
      <c r="AE217">
        <v>0.35630000000000001</v>
      </c>
      <c r="AF217">
        <f t="shared" si="90"/>
        <v>226</v>
      </c>
      <c r="AG217">
        <v>0.43490000000000001</v>
      </c>
      <c r="AH217">
        <f t="shared" si="91"/>
        <v>197</v>
      </c>
      <c r="AI217">
        <f t="shared" si="92"/>
        <v>233.66666666666666</v>
      </c>
      <c r="AJ217">
        <f>IF(C217=1,(AI217/Z217),REF)</f>
        <v>632.04399963934725</v>
      </c>
      <c r="AK217">
        <f t="shared" si="93"/>
        <v>227</v>
      </c>
      <c r="AL217">
        <f>IF(B217=1,(AI217/AC217),REF)</f>
        <v>570.47526041666674</v>
      </c>
      <c r="AM217">
        <f t="shared" si="94"/>
        <v>219</v>
      </c>
      <c r="AN217">
        <f t="shared" si="95"/>
        <v>203</v>
      </c>
      <c r="AO217" t="str">
        <f t="shared" si="96"/>
        <v>Northeastern</v>
      </c>
      <c r="AP217">
        <f t="shared" si="97"/>
        <v>0.22678351768323377</v>
      </c>
      <c r="AQ217">
        <f t="shared" si="98"/>
        <v>0.22500551188068113</v>
      </c>
      <c r="AR217">
        <f t="shared" si="99"/>
        <v>0.55152128021410851</v>
      </c>
      <c r="AS217" t="str">
        <f t="shared" si="100"/>
        <v>Northeastern</v>
      </c>
      <c r="AT217">
        <f t="shared" si="101"/>
        <v>0.55152128021410851</v>
      </c>
      <c r="AU217">
        <f t="shared" si="102"/>
        <v>216</v>
      </c>
      <c r="AW217" t="str">
        <f t="shared" si="103"/>
        <v>Northeastern</v>
      </c>
      <c r="AX217" t="str">
        <f t="shared" si="104"/>
        <v/>
      </c>
      <c r="AY217">
        <v>216</v>
      </c>
      <c r="AZ217">
        <f t="shared" si="105"/>
        <v>-10</v>
      </c>
    </row>
    <row r="218" spans="1:52">
      <c r="A218">
        <v>1</v>
      </c>
      <c r="B218">
        <v>1</v>
      </c>
      <c r="C218">
        <v>1</v>
      </c>
      <c r="D218" t="s">
        <v>207</v>
      </c>
      <c r="E218">
        <v>65.540300000000002</v>
      </c>
      <c r="F218">
        <v>324</v>
      </c>
      <c r="G218">
        <v>64.652500000000003</v>
      </c>
      <c r="H218">
        <v>323</v>
      </c>
      <c r="I218">
        <v>98.931799999999996</v>
      </c>
      <c r="J218">
        <v>298</v>
      </c>
      <c r="K218">
        <v>97.0886</v>
      </c>
      <c r="L218">
        <v>321</v>
      </c>
      <c r="M218">
        <v>94.800799999999995</v>
      </c>
      <c r="N218">
        <v>5</v>
      </c>
      <c r="O218">
        <v>100.92400000000001</v>
      </c>
      <c r="P218">
        <v>77</v>
      </c>
      <c r="Q218">
        <v>-3.83588</v>
      </c>
      <c r="R218">
        <v>209</v>
      </c>
      <c r="S218">
        <f t="shared" si="80"/>
        <v>-5.8519719928044375E-2</v>
      </c>
      <c r="T218">
        <f t="shared" si="81"/>
        <v>214</v>
      </c>
      <c r="U218">
        <f t="shared" si="82"/>
        <v>617795.73008125334</v>
      </c>
      <c r="V218">
        <f t="shared" si="83"/>
        <v>340</v>
      </c>
      <c r="W218">
        <f t="shared" si="84"/>
        <v>24.540460213907544</v>
      </c>
      <c r="X218">
        <f t="shared" si="85"/>
        <v>130</v>
      </c>
      <c r="Y218">
        <f t="shared" si="86"/>
        <v>172</v>
      </c>
      <c r="Z218">
        <v>0.36919999999999997</v>
      </c>
      <c r="AA218">
        <f t="shared" si="87"/>
        <v>222</v>
      </c>
      <c r="AB218">
        <v>0.42609999999999998</v>
      </c>
      <c r="AC218">
        <f t="shared" si="88"/>
        <v>0.39764999999999995</v>
      </c>
      <c r="AD218">
        <f t="shared" si="89"/>
        <v>216</v>
      </c>
      <c r="AE218">
        <v>0.5181</v>
      </c>
      <c r="AF218">
        <f t="shared" si="90"/>
        <v>168</v>
      </c>
      <c r="AG218">
        <v>0.49199999999999999</v>
      </c>
      <c r="AH218">
        <f t="shared" si="91"/>
        <v>165</v>
      </c>
      <c r="AI218">
        <f t="shared" si="92"/>
        <v>212.5</v>
      </c>
      <c r="AJ218">
        <f>IF(C218=1,(AI218/Z218),REF)</f>
        <v>575.56879739978331</v>
      </c>
      <c r="AK218">
        <f t="shared" si="93"/>
        <v>218</v>
      </c>
      <c r="AL218">
        <f>IF(B218=1,(AI218/AC218),REF)</f>
        <v>534.38953853891621</v>
      </c>
      <c r="AM218">
        <f t="shared" si="94"/>
        <v>212</v>
      </c>
      <c r="AN218">
        <f t="shared" si="95"/>
        <v>212</v>
      </c>
      <c r="AO218" t="str">
        <f t="shared" si="96"/>
        <v>Marist</v>
      </c>
      <c r="AP218">
        <f t="shared" si="97"/>
        <v>0.2286065851127545</v>
      </c>
      <c r="AQ218">
        <f t="shared" si="98"/>
        <v>0.22023257378774266</v>
      </c>
      <c r="AR218">
        <f t="shared" si="99"/>
        <v>0.5500780274785626</v>
      </c>
      <c r="AS218" t="str">
        <f t="shared" si="100"/>
        <v>Marist</v>
      </c>
      <c r="AT218">
        <f t="shared" si="101"/>
        <v>0.5500780274785626</v>
      </c>
      <c r="AU218">
        <f t="shared" si="102"/>
        <v>217</v>
      </c>
      <c r="AW218" t="str">
        <f t="shared" si="103"/>
        <v>Marist</v>
      </c>
      <c r="AX218" t="str">
        <f t="shared" si="104"/>
        <v/>
      </c>
      <c r="AY218">
        <v>217</v>
      </c>
      <c r="AZ218">
        <f t="shared" si="105"/>
        <v>49</v>
      </c>
    </row>
    <row r="219" spans="1:52">
      <c r="A219">
        <v>1</v>
      </c>
      <c r="B219">
        <v>1</v>
      </c>
      <c r="C219">
        <v>1</v>
      </c>
      <c r="D219" t="s">
        <v>84</v>
      </c>
      <c r="E219">
        <v>65.294300000000007</v>
      </c>
      <c r="F219">
        <v>332</v>
      </c>
      <c r="G219">
        <v>63.494100000000003</v>
      </c>
      <c r="H219">
        <v>346</v>
      </c>
      <c r="I219">
        <v>102.026</v>
      </c>
      <c r="J219">
        <v>249</v>
      </c>
      <c r="K219">
        <v>102.89700000000001</v>
      </c>
      <c r="L219">
        <v>242</v>
      </c>
      <c r="M219">
        <v>102.2</v>
      </c>
      <c r="N219">
        <v>100</v>
      </c>
      <c r="O219">
        <v>105.94799999999999</v>
      </c>
      <c r="P219">
        <v>173</v>
      </c>
      <c r="Q219">
        <v>-3.0510299999999999</v>
      </c>
      <c r="R219">
        <v>201</v>
      </c>
      <c r="S219">
        <f t="shared" si="80"/>
        <v>-4.672689652848698E-2</v>
      </c>
      <c r="T219">
        <f t="shared" si="81"/>
        <v>202</v>
      </c>
      <c r="U219">
        <f t="shared" si="82"/>
        <v>691322.50694982894</v>
      </c>
      <c r="V219">
        <f t="shared" si="83"/>
        <v>270</v>
      </c>
      <c r="W219">
        <f t="shared" si="84"/>
        <v>26.623990539271325</v>
      </c>
      <c r="X219">
        <f t="shared" si="85"/>
        <v>232</v>
      </c>
      <c r="Y219">
        <f t="shared" si="86"/>
        <v>217</v>
      </c>
      <c r="Z219">
        <v>0.3881</v>
      </c>
      <c r="AA219">
        <f t="shared" si="87"/>
        <v>213</v>
      </c>
      <c r="AB219">
        <v>0.374</v>
      </c>
      <c r="AC219">
        <f t="shared" si="88"/>
        <v>0.38105</v>
      </c>
      <c r="AD219">
        <f t="shared" si="89"/>
        <v>225</v>
      </c>
      <c r="AE219">
        <v>0.26150000000000001</v>
      </c>
      <c r="AF219">
        <f t="shared" si="90"/>
        <v>263</v>
      </c>
      <c r="AG219">
        <v>0.35730000000000001</v>
      </c>
      <c r="AH219">
        <f t="shared" si="91"/>
        <v>234</v>
      </c>
      <c r="AI219">
        <f t="shared" si="92"/>
        <v>235.16666666666666</v>
      </c>
      <c r="AJ219">
        <f>IF(C219=1,(AI219/Z219),REF)</f>
        <v>605.94348535600784</v>
      </c>
      <c r="AK219">
        <f t="shared" si="93"/>
        <v>220</v>
      </c>
      <c r="AL219">
        <f>IF(B219=1,(AI219/AC219),REF)</f>
        <v>617.15435419673702</v>
      </c>
      <c r="AM219">
        <f t="shared" si="94"/>
        <v>230</v>
      </c>
      <c r="AN219">
        <f t="shared" si="95"/>
        <v>220</v>
      </c>
      <c r="AO219" t="str">
        <f t="shared" si="96"/>
        <v>Cal Baptist</v>
      </c>
      <c r="AP219">
        <f t="shared" si="97"/>
        <v>0.2390766703923736</v>
      </c>
      <c r="AQ219">
        <f t="shared" si="98"/>
        <v>0.20727434538563738</v>
      </c>
      <c r="AR219">
        <f t="shared" si="99"/>
        <v>0.54885624835165225</v>
      </c>
      <c r="AS219" t="str">
        <f t="shared" si="100"/>
        <v>Cal Baptist</v>
      </c>
      <c r="AT219">
        <f t="shared" si="101"/>
        <v>0.54885624835165225</v>
      </c>
      <c r="AU219">
        <f t="shared" si="102"/>
        <v>218</v>
      </c>
      <c r="AW219" t="str">
        <f t="shared" si="103"/>
        <v>Cal Baptist</v>
      </c>
      <c r="AX219" t="str">
        <f t="shared" si="104"/>
        <v/>
      </c>
      <c r="AY219">
        <v>218</v>
      </c>
      <c r="AZ219">
        <f t="shared" si="105"/>
        <v>-45</v>
      </c>
    </row>
    <row r="220" spans="1:52">
      <c r="A220">
        <v>1</v>
      </c>
      <c r="B220">
        <v>1</v>
      </c>
      <c r="C220">
        <v>1</v>
      </c>
      <c r="D220" t="s">
        <v>87</v>
      </c>
      <c r="E220">
        <v>67.286900000000003</v>
      </c>
      <c r="F220">
        <v>255</v>
      </c>
      <c r="G220">
        <v>66.315700000000007</v>
      </c>
      <c r="H220">
        <v>250</v>
      </c>
      <c r="I220">
        <v>98.5792</v>
      </c>
      <c r="J220">
        <v>303</v>
      </c>
      <c r="K220">
        <v>100.21899999999999</v>
      </c>
      <c r="L220">
        <v>284</v>
      </c>
      <c r="M220">
        <v>103.967</v>
      </c>
      <c r="N220">
        <v>148</v>
      </c>
      <c r="O220">
        <v>105.367</v>
      </c>
      <c r="P220">
        <v>157</v>
      </c>
      <c r="Q220">
        <v>-5.1476699999999997</v>
      </c>
      <c r="R220">
        <v>233</v>
      </c>
      <c r="S220">
        <f t="shared" si="80"/>
        <v>-7.6508205906350421E-2</v>
      </c>
      <c r="T220">
        <f t="shared" si="81"/>
        <v>235</v>
      </c>
      <c r="U220">
        <f t="shared" si="82"/>
        <v>675819.39336701087</v>
      </c>
      <c r="V220">
        <f t="shared" si="83"/>
        <v>293</v>
      </c>
      <c r="W220">
        <f t="shared" si="84"/>
        <v>25.609250239014344</v>
      </c>
      <c r="X220">
        <f t="shared" si="85"/>
        <v>180</v>
      </c>
      <c r="Y220">
        <f t="shared" si="86"/>
        <v>207.5</v>
      </c>
      <c r="Z220">
        <v>0.39889999999999998</v>
      </c>
      <c r="AA220">
        <f t="shared" si="87"/>
        <v>203</v>
      </c>
      <c r="AB220">
        <v>0.32540000000000002</v>
      </c>
      <c r="AC220">
        <f t="shared" si="88"/>
        <v>0.36214999999999997</v>
      </c>
      <c r="AD220">
        <f t="shared" si="89"/>
        <v>233</v>
      </c>
      <c r="AE220">
        <v>0.31900000000000001</v>
      </c>
      <c r="AF220">
        <f t="shared" si="90"/>
        <v>242</v>
      </c>
      <c r="AG220">
        <v>0.42099999999999999</v>
      </c>
      <c r="AH220">
        <f t="shared" si="91"/>
        <v>202</v>
      </c>
      <c r="AI220">
        <f t="shared" si="92"/>
        <v>235.41666666666666</v>
      </c>
      <c r="AJ220">
        <f>IF(C220=1,(AI220/Z220),REF)</f>
        <v>590.16461936993403</v>
      </c>
      <c r="AK220">
        <f t="shared" si="93"/>
        <v>219</v>
      </c>
      <c r="AL220">
        <f>IF(B220=1,(AI220/AC220),REF)</f>
        <v>650.05292466289291</v>
      </c>
      <c r="AM220">
        <f t="shared" si="94"/>
        <v>237</v>
      </c>
      <c r="AN220">
        <f t="shared" si="95"/>
        <v>219</v>
      </c>
      <c r="AO220" t="str">
        <f t="shared" si="96"/>
        <v>Cal St. Fullerton</v>
      </c>
      <c r="AP220">
        <f t="shared" si="97"/>
        <v>0.24637888613027306</v>
      </c>
      <c r="AQ220">
        <f t="shared" si="98"/>
        <v>0.19571887506988683</v>
      </c>
      <c r="AR220">
        <f t="shared" si="99"/>
        <v>0.54675822883053682</v>
      </c>
      <c r="AS220" t="str">
        <f t="shared" si="100"/>
        <v>Cal St. Fullerton</v>
      </c>
      <c r="AT220">
        <f t="shared" si="101"/>
        <v>0.54675822883053682</v>
      </c>
      <c r="AU220">
        <f t="shared" si="102"/>
        <v>219</v>
      </c>
      <c r="AW220" t="str">
        <f t="shared" si="103"/>
        <v>Cal St. Fullerton</v>
      </c>
      <c r="AX220" t="str">
        <f t="shared" si="104"/>
        <v/>
      </c>
      <c r="AY220">
        <v>219</v>
      </c>
      <c r="AZ220">
        <f t="shared" si="105"/>
        <v>-23</v>
      </c>
    </row>
    <row r="221" spans="1:52">
      <c r="A221">
        <v>1</v>
      </c>
      <c r="B221">
        <v>1</v>
      </c>
      <c r="C221">
        <v>1</v>
      </c>
      <c r="D221" t="s">
        <v>368</v>
      </c>
      <c r="E221">
        <v>67.061999999999998</v>
      </c>
      <c r="F221">
        <v>264</v>
      </c>
      <c r="G221">
        <v>66.469399999999993</v>
      </c>
      <c r="H221">
        <v>245</v>
      </c>
      <c r="I221">
        <v>103.235</v>
      </c>
      <c r="J221">
        <v>223</v>
      </c>
      <c r="K221">
        <v>101.348</v>
      </c>
      <c r="L221">
        <v>263</v>
      </c>
      <c r="M221">
        <v>104.565</v>
      </c>
      <c r="N221">
        <v>171</v>
      </c>
      <c r="O221">
        <v>105.232</v>
      </c>
      <c r="P221">
        <v>153</v>
      </c>
      <c r="Q221">
        <v>-3.8840499999999998</v>
      </c>
      <c r="R221">
        <v>212</v>
      </c>
      <c r="S221">
        <f t="shared" si="80"/>
        <v>-5.7916554829858941E-2</v>
      </c>
      <c r="T221">
        <f t="shared" si="81"/>
        <v>212</v>
      </c>
      <c r="U221">
        <f t="shared" si="82"/>
        <v>688821.77382844803</v>
      </c>
      <c r="V221">
        <f t="shared" si="83"/>
        <v>279</v>
      </c>
      <c r="W221">
        <f t="shared" si="84"/>
        <v>25.642479554305272</v>
      </c>
      <c r="X221">
        <f t="shared" si="85"/>
        <v>182</v>
      </c>
      <c r="Y221">
        <f t="shared" si="86"/>
        <v>197</v>
      </c>
      <c r="Z221">
        <v>0.31809999999999999</v>
      </c>
      <c r="AA221">
        <f t="shared" si="87"/>
        <v>252</v>
      </c>
      <c r="AB221">
        <v>0.55989999999999995</v>
      </c>
      <c r="AC221">
        <f t="shared" si="88"/>
        <v>0.43899999999999995</v>
      </c>
      <c r="AD221">
        <f t="shared" si="89"/>
        <v>186</v>
      </c>
      <c r="AE221">
        <v>0.6875</v>
      </c>
      <c r="AF221">
        <f t="shared" si="90"/>
        <v>98</v>
      </c>
      <c r="AG221">
        <v>0.26490000000000002</v>
      </c>
      <c r="AH221">
        <f t="shared" si="91"/>
        <v>275</v>
      </c>
      <c r="AI221">
        <f t="shared" si="92"/>
        <v>207.83333333333334</v>
      </c>
      <c r="AJ221">
        <f>IF(C221=1,(AI221/Z221),REF)</f>
        <v>653.35848265744528</v>
      </c>
      <c r="AK221">
        <f t="shared" si="93"/>
        <v>231</v>
      </c>
      <c r="AL221">
        <f>IF(B221=1,(AI221/AC221),REF)</f>
        <v>473.42444950645415</v>
      </c>
      <c r="AM221">
        <f t="shared" si="94"/>
        <v>199</v>
      </c>
      <c r="AN221">
        <f t="shared" si="95"/>
        <v>186</v>
      </c>
      <c r="AO221" t="str">
        <f t="shared" si="96"/>
        <v>UMKC</v>
      </c>
      <c r="AP221">
        <f t="shared" si="97"/>
        <v>0.19448462948342238</v>
      </c>
      <c r="AQ221">
        <f t="shared" si="98"/>
        <v>0.24684310223226338</v>
      </c>
      <c r="AR221">
        <f t="shared" si="99"/>
        <v>0.54637710031668696</v>
      </c>
      <c r="AS221" t="str">
        <f t="shared" si="100"/>
        <v>UMKC</v>
      </c>
      <c r="AT221">
        <f t="shared" si="101"/>
        <v>0.54637710031668696</v>
      </c>
      <c r="AU221">
        <f t="shared" si="102"/>
        <v>220</v>
      </c>
      <c r="AW221" t="str">
        <f t="shared" si="103"/>
        <v>UMKC</v>
      </c>
      <c r="AX221" t="str">
        <f t="shared" si="104"/>
        <v/>
      </c>
      <c r="AY221">
        <v>220</v>
      </c>
      <c r="AZ221">
        <f t="shared" si="105"/>
        <v>122</v>
      </c>
    </row>
    <row r="222" spans="1:52">
      <c r="A222">
        <v>1</v>
      </c>
      <c r="B222">
        <v>1</v>
      </c>
      <c r="C222">
        <v>1</v>
      </c>
      <c r="D222" t="s">
        <v>405</v>
      </c>
      <c r="E222">
        <v>67.092100000000002</v>
      </c>
      <c r="F222">
        <v>262</v>
      </c>
      <c r="G222">
        <v>65.464399999999998</v>
      </c>
      <c r="H222">
        <v>289</v>
      </c>
      <c r="I222">
        <v>106.997</v>
      </c>
      <c r="J222">
        <v>141</v>
      </c>
      <c r="K222">
        <v>107.488</v>
      </c>
      <c r="L222">
        <v>151</v>
      </c>
      <c r="M222">
        <v>110.59699999999999</v>
      </c>
      <c r="N222">
        <v>305</v>
      </c>
      <c r="O222">
        <v>110.096</v>
      </c>
      <c r="P222">
        <v>254</v>
      </c>
      <c r="Q222">
        <v>-2.6082100000000001</v>
      </c>
      <c r="R222">
        <v>192</v>
      </c>
      <c r="S222">
        <f t="shared" si="80"/>
        <v>-3.8871938723038985E-2</v>
      </c>
      <c r="T222">
        <f t="shared" si="81"/>
        <v>192</v>
      </c>
      <c r="U222">
        <f t="shared" si="82"/>
        <v>775159.99266826245</v>
      </c>
      <c r="V222">
        <f t="shared" si="83"/>
        <v>168</v>
      </c>
      <c r="W222">
        <f t="shared" si="84"/>
        <v>27.552631206159713</v>
      </c>
      <c r="X222">
        <f t="shared" si="85"/>
        <v>284</v>
      </c>
      <c r="Y222">
        <f t="shared" si="86"/>
        <v>238</v>
      </c>
      <c r="Z222">
        <v>0.36220000000000002</v>
      </c>
      <c r="AA222">
        <f t="shared" si="87"/>
        <v>227</v>
      </c>
      <c r="AB222">
        <v>0.40689999999999998</v>
      </c>
      <c r="AC222">
        <f t="shared" si="88"/>
        <v>0.38455</v>
      </c>
      <c r="AD222">
        <f t="shared" si="89"/>
        <v>221</v>
      </c>
      <c r="AE222">
        <v>0.33029999999999998</v>
      </c>
      <c r="AF222">
        <f t="shared" si="90"/>
        <v>238</v>
      </c>
      <c r="AG222">
        <v>0.45290000000000002</v>
      </c>
      <c r="AH222">
        <f t="shared" si="91"/>
        <v>185</v>
      </c>
      <c r="AI222">
        <f t="shared" si="92"/>
        <v>207</v>
      </c>
      <c r="AJ222">
        <f>IF(C222=1,(AI222/Z222),REF)</f>
        <v>571.50745444505799</v>
      </c>
      <c r="AK222">
        <f t="shared" si="93"/>
        <v>217</v>
      </c>
      <c r="AL222">
        <f>IF(B222=1,(AI222/AC222),REF)</f>
        <v>538.29150955662465</v>
      </c>
      <c r="AM222">
        <f t="shared" si="94"/>
        <v>213</v>
      </c>
      <c r="AN222">
        <f t="shared" si="95"/>
        <v>213</v>
      </c>
      <c r="AO222" t="str">
        <f t="shared" si="96"/>
        <v>Wofford</v>
      </c>
      <c r="AP222">
        <f t="shared" si="97"/>
        <v>0.22443109281371218</v>
      </c>
      <c r="AQ222">
        <f t="shared" si="98"/>
        <v>0.21278373872665654</v>
      </c>
      <c r="AR222">
        <f t="shared" si="99"/>
        <v>0.54433461944432082</v>
      </c>
      <c r="AS222" t="str">
        <f t="shared" si="100"/>
        <v>Wofford</v>
      </c>
      <c r="AT222">
        <f t="shared" si="101"/>
        <v>0.54433461944432082</v>
      </c>
      <c r="AU222">
        <f t="shared" si="102"/>
        <v>221</v>
      </c>
      <c r="AW222" t="str">
        <f t="shared" si="103"/>
        <v>Wofford</v>
      </c>
      <c r="AX222" t="str">
        <f t="shared" si="104"/>
        <v/>
      </c>
      <c r="AY222">
        <v>221</v>
      </c>
      <c r="AZ222">
        <f t="shared" si="105"/>
        <v>-17</v>
      </c>
    </row>
    <row r="223" spans="1:52">
      <c r="A223">
        <v>1</v>
      </c>
      <c r="B223">
        <v>1</v>
      </c>
      <c r="C223">
        <v>1</v>
      </c>
      <c r="D223" t="s">
        <v>216</v>
      </c>
      <c r="E223">
        <v>68.059200000000004</v>
      </c>
      <c r="F223">
        <v>207</v>
      </c>
      <c r="G223">
        <v>67.291799999999995</v>
      </c>
      <c r="H223">
        <v>184</v>
      </c>
      <c r="I223">
        <v>98.6477</v>
      </c>
      <c r="J223">
        <v>302</v>
      </c>
      <c r="K223">
        <v>96.887699999999995</v>
      </c>
      <c r="L223">
        <v>324</v>
      </c>
      <c r="M223">
        <v>94.119600000000005</v>
      </c>
      <c r="N223">
        <v>4</v>
      </c>
      <c r="O223">
        <v>100.886</v>
      </c>
      <c r="P223">
        <v>74</v>
      </c>
      <c r="Q223">
        <v>-3.9984099999999998</v>
      </c>
      <c r="R223">
        <v>214</v>
      </c>
      <c r="S223">
        <f t="shared" si="80"/>
        <v>-5.8747384629851664E-2</v>
      </c>
      <c r="T223">
        <f t="shared" si="81"/>
        <v>215</v>
      </c>
      <c r="U223">
        <f t="shared" si="82"/>
        <v>638887.11977126834</v>
      </c>
      <c r="V223">
        <f t="shared" si="83"/>
        <v>322</v>
      </c>
      <c r="W223">
        <f t="shared" si="84"/>
        <v>23.617972096337539</v>
      </c>
      <c r="X223">
        <f t="shared" si="85"/>
        <v>86</v>
      </c>
      <c r="Y223">
        <f t="shared" si="86"/>
        <v>150.5</v>
      </c>
      <c r="Z223">
        <v>0.36209999999999998</v>
      </c>
      <c r="AA223">
        <f t="shared" si="87"/>
        <v>228</v>
      </c>
      <c r="AB223">
        <v>0.4128</v>
      </c>
      <c r="AC223">
        <f t="shared" si="88"/>
        <v>0.38744999999999996</v>
      </c>
      <c r="AD223">
        <f t="shared" si="89"/>
        <v>219</v>
      </c>
      <c r="AE223">
        <v>0.29060000000000002</v>
      </c>
      <c r="AF223">
        <f t="shared" si="90"/>
        <v>254</v>
      </c>
      <c r="AG223">
        <v>0.4178</v>
      </c>
      <c r="AH223">
        <f t="shared" si="91"/>
        <v>203</v>
      </c>
      <c r="AI223">
        <f t="shared" si="92"/>
        <v>227.25</v>
      </c>
      <c r="AJ223">
        <f>IF(C223=1,(AI223/Z223),REF)</f>
        <v>627.58906379453197</v>
      </c>
      <c r="AK223">
        <f t="shared" si="93"/>
        <v>226</v>
      </c>
      <c r="AL223">
        <f>IF(B223=1,(AI223/AC223),REF)</f>
        <v>586.52729384436702</v>
      </c>
      <c r="AM223">
        <f t="shared" si="94"/>
        <v>221</v>
      </c>
      <c r="AN223">
        <f t="shared" si="95"/>
        <v>219</v>
      </c>
      <c r="AO223" t="str">
        <f t="shared" si="96"/>
        <v>Merrimack</v>
      </c>
      <c r="AP223">
        <f t="shared" si="97"/>
        <v>0.22227865296271773</v>
      </c>
      <c r="AQ223">
        <f t="shared" si="98"/>
        <v>0.21210086898397634</v>
      </c>
      <c r="AR223">
        <f t="shared" si="99"/>
        <v>0.54291987313931078</v>
      </c>
      <c r="AS223" t="str">
        <f t="shared" si="100"/>
        <v>Merrimack</v>
      </c>
      <c r="AT223">
        <f t="shared" si="101"/>
        <v>0.54291987313931078</v>
      </c>
      <c r="AU223">
        <f t="shared" si="102"/>
        <v>222</v>
      </c>
      <c r="AW223" t="str">
        <f t="shared" si="103"/>
        <v>Merrimack</v>
      </c>
      <c r="AX223" t="str">
        <f t="shared" si="104"/>
        <v/>
      </c>
      <c r="AY223">
        <v>222</v>
      </c>
      <c r="AZ223">
        <f t="shared" si="105"/>
        <v>-32</v>
      </c>
    </row>
    <row r="224" spans="1:52">
      <c r="A224">
        <v>1</v>
      </c>
      <c r="B224">
        <v>1</v>
      </c>
      <c r="C224">
        <v>1</v>
      </c>
      <c r="D224" t="s">
        <v>253</v>
      </c>
      <c r="E224">
        <v>67.844999999999999</v>
      </c>
      <c r="F224">
        <v>219</v>
      </c>
      <c r="G224">
        <v>66.566800000000001</v>
      </c>
      <c r="H224">
        <v>236</v>
      </c>
      <c r="I224">
        <v>108.14700000000001</v>
      </c>
      <c r="J224">
        <v>116</v>
      </c>
      <c r="K224">
        <v>105.45099999999999</v>
      </c>
      <c r="L224">
        <v>194</v>
      </c>
      <c r="M224">
        <v>108.595</v>
      </c>
      <c r="N224">
        <v>268</v>
      </c>
      <c r="O224">
        <v>110.73399999999999</v>
      </c>
      <c r="P224">
        <v>268</v>
      </c>
      <c r="Q224">
        <v>-5.2835799999999997</v>
      </c>
      <c r="R224">
        <v>237</v>
      </c>
      <c r="S224">
        <f t="shared" si="80"/>
        <v>-7.7868671235905393E-2</v>
      </c>
      <c r="T224">
        <f t="shared" si="81"/>
        <v>238</v>
      </c>
      <c r="U224">
        <f t="shared" si="82"/>
        <v>754430.52469084482</v>
      </c>
      <c r="V224">
        <f t="shared" si="83"/>
        <v>198</v>
      </c>
      <c r="W224">
        <f t="shared" si="84"/>
        <v>27.499939226982601</v>
      </c>
      <c r="X224">
        <f t="shared" si="85"/>
        <v>282</v>
      </c>
      <c r="Y224">
        <f t="shared" si="86"/>
        <v>260</v>
      </c>
      <c r="Z224">
        <v>0.40379999999999999</v>
      </c>
      <c r="AA224">
        <f t="shared" si="87"/>
        <v>198</v>
      </c>
      <c r="AB224">
        <v>0.27500000000000002</v>
      </c>
      <c r="AC224">
        <f t="shared" si="88"/>
        <v>0.33940000000000003</v>
      </c>
      <c r="AD224">
        <f t="shared" si="89"/>
        <v>245</v>
      </c>
      <c r="AE224">
        <v>0.5423</v>
      </c>
      <c r="AF224">
        <f t="shared" si="90"/>
        <v>162</v>
      </c>
      <c r="AG224">
        <v>0.28029999999999999</v>
      </c>
      <c r="AH224">
        <f t="shared" si="91"/>
        <v>266</v>
      </c>
      <c r="AI224">
        <f t="shared" si="92"/>
        <v>228.16666666666666</v>
      </c>
      <c r="AJ224">
        <f>IF(C224=1,(AI224/Z224),REF)</f>
        <v>565.04870397886737</v>
      </c>
      <c r="AK224">
        <f t="shared" si="93"/>
        <v>215</v>
      </c>
      <c r="AL224">
        <f>IF(B224=1,(AI224/AC224),REF)</f>
        <v>672.26478098605378</v>
      </c>
      <c r="AM224">
        <f t="shared" si="94"/>
        <v>242</v>
      </c>
      <c r="AN224">
        <f t="shared" si="95"/>
        <v>215</v>
      </c>
      <c r="AO224" t="str">
        <f t="shared" si="96"/>
        <v>North Dakota</v>
      </c>
      <c r="AP224">
        <f t="shared" si="97"/>
        <v>0.25049236575154704</v>
      </c>
      <c r="AQ224">
        <f t="shared" si="98"/>
        <v>0.18265522663338699</v>
      </c>
      <c r="AR224">
        <f t="shared" si="99"/>
        <v>0.54230344540120323</v>
      </c>
      <c r="AS224" t="str">
        <f t="shared" si="100"/>
        <v>North Dakota</v>
      </c>
      <c r="AT224">
        <f t="shared" si="101"/>
        <v>0.54230344540120323</v>
      </c>
      <c r="AU224">
        <f t="shared" si="102"/>
        <v>223</v>
      </c>
      <c r="AW224" t="str">
        <f t="shared" si="103"/>
        <v>North Dakota</v>
      </c>
      <c r="AX224" t="str">
        <f t="shared" si="104"/>
        <v/>
      </c>
      <c r="AY224">
        <v>223</v>
      </c>
      <c r="AZ224">
        <f t="shared" si="105"/>
        <v>61</v>
      </c>
    </row>
    <row r="225" spans="1:52">
      <c r="A225">
        <v>1</v>
      </c>
      <c r="B225">
        <v>1</v>
      </c>
      <c r="C225">
        <v>1</v>
      </c>
      <c r="D225" t="s">
        <v>172</v>
      </c>
      <c r="E225">
        <v>67.999600000000001</v>
      </c>
      <c r="F225">
        <v>212</v>
      </c>
      <c r="G225">
        <v>66.893299999999996</v>
      </c>
      <c r="H225">
        <v>215</v>
      </c>
      <c r="I225">
        <v>104.94499999999999</v>
      </c>
      <c r="J225">
        <v>187</v>
      </c>
      <c r="K225">
        <v>103.68300000000001</v>
      </c>
      <c r="L225">
        <v>222</v>
      </c>
      <c r="M225">
        <v>103.598</v>
      </c>
      <c r="N225">
        <v>140</v>
      </c>
      <c r="O225">
        <v>108.227</v>
      </c>
      <c r="P225">
        <v>216</v>
      </c>
      <c r="Q225">
        <v>-4.5442200000000001</v>
      </c>
      <c r="R225">
        <v>223</v>
      </c>
      <c r="S225">
        <f t="shared" si="80"/>
        <v>-6.6823922493661675E-2</v>
      </c>
      <c r="T225">
        <f t="shared" si="81"/>
        <v>224</v>
      </c>
      <c r="U225">
        <f t="shared" si="82"/>
        <v>731006.88518620445</v>
      </c>
      <c r="V225">
        <f t="shared" si="83"/>
        <v>230</v>
      </c>
      <c r="W225">
        <f t="shared" si="84"/>
        <v>26.450301954158125</v>
      </c>
      <c r="X225">
        <f t="shared" si="85"/>
        <v>225</v>
      </c>
      <c r="Y225">
        <f t="shared" si="86"/>
        <v>224.5</v>
      </c>
      <c r="Z225">
        <v>0.36859999999999998</v>
      </c>
      <c r="AA225">
        <f t="shared" si="87"/>
        <v>223</v>
      </c>
      <c r="AB225">
        <v>0.38250000000000001</v>
      </c>
      <c r="AC225">
        <f t="shared" si="88"/>
        <v>0.37554999999999999</v>
      </c>
      <c r="AD225">
        <f t="shared" si="89"/>
        <v>227</v>
      </c>
      <c r="AE225">
        <v>0.23119999999999999</v>
      </c>
      <c r="AF225">
        <f t="shared" si="90"/>
        <v>282</v>
      </c>
      <c r="AG225">
        <v>0.45069999999999999</v>
      </c>
      <c r="AH225">
        <f t="shared" si="91"/>
        <v>188</v>
      </c>
      <c r="AI225">
        <f t="shared" si="92"/>
        <v>229.25</v>
      </c>
      <c r="AJ225">
        <f>IF(C225=1,(AI225/Z225),REF)</f>
        <v>621.94791101465</v>
      </c>
      <c r="AK225">
        <f t="shared" si="93"/>
        <v>224</v>
      </c>
      <c r="AL225">
        <f>IF(B225=1,(AI225/AC225),REF)</f>
        <v>610.43802423112766</v>
      </c>
      <c r="AM225">
        <f t="shared" si="94"/>
        <v>228</v>
      </c>
      <c r="AN225">
        <f t="shared" si="95"/>
        <v>224</v>
      </c>
      <c r="AO225" t="str">
        <f t="shared" si="96"/>
        <v>Iona</v>
      </c>
      <c r="AP225">
        <f t="shared" si="97"/>
        <v>0.226473137986484</v>
      </c>
      <c r="AQ225">
        <f t="shared" si="98"/>
        <v>0.20456219729922082</v>
      </c>
      <c r="AR225">
        <f t="shared" si="99"/>
        <v>0.54124407026771804</v>
      </c>
      <c r="AS225" t="str">
        <f t="shared" si="100"/>
        <v>Iona</v>
      </c>
      <c r="AT225">
        <f t="shared" si="101"/>
        <v>0.54124407026771804</v>
      </c>
      <c r="AU225">
        <f t="shared" si="102"/>
        <v>224</v>
      </c>
      <c r="AW225" t="str">
        <f t="shared" si="103"/>
        <v>Iona</v>
      </c>
      <c r="AX225" t="str">
        <f t="shared" si="104"/>
        <v/>
      </c>
      <c r="AY225">
        <v>224</v>
      </c>
      <c r="AZ225">
        <f t="shared" si="105"/>
        <v>-58</v>
      </c>
    </row>
    <row r="226" spans="1:52">
      <c r="A226">
        <v>1</v>
      </c>
      <c r="B226">
        <v>1</v>
      </c>
      <c r="C226">
        <v>1</v>
      </c>
      <c r="D226" t="s">
        <v>193</v>
      </c>
      <c r="E226">
        <v>69.795500000000004</v>
      </c>
      <c r="F226">
        <v>97</v>
      </c>
      <c r="G226">
        <v>68.622</v>
      </c>
      <c r="H226">
        <v>101</v>
      </c>
      <c r="I226">
        <v>110.078</v>
      </c>
      <c r="J226">
        <v>82</v>
      </c>
      <c r="K226">
        <v>106.982</v>
      </c>
      <c r="L226">
        <v>165</v>
      </c>
      <c r="M226">
        <v>102.242</v>
      </c>
      <c r="N226">
        <v>102</v>
      </c>
      <c r="O226">
        <v>109.18300000000001</v>
      </c>
      <c r="P226">
        <v>239</v>
      </c>
      <c r="Q226">
        <v>-2.2010100000000001</v>
      </c>
      <c r="R226">
        <v>184</v>
      </c>
      <c r="S226">
        <f t="shared" si="80"/>
        <v>-3.1534984347128502E-2</v>
      </c>
      <c r="T226">
        <f t="shared" si="81"/>
        <v>184</v>
      </c>
      <c r="U226">
        <f t="shared" si="82"/>
        <v>798819.84984774201</v>
      </c>
      <c r="V226">
        <f t="shared" si="83"/>
        <v>146</v>
      </c>
      <c r="W226">
        <f t="shared" si="84"/>
        <v>26.134886253327863</v>
      </c>
      <c r="X226">
        <f t="shared" si="85"/>
        <v>208</v>
      </c>
      <c r="Y226">
        <f t="shared" si="86"/>
        <v>196</v>
      </c>
      <c r="Z226">
        <v>0.30759999999999998</v>
      </c>
      <c r="AA226">
        <f t="shared" si="87"/>
        <v>260</v>
      </c>
      <c r="AB226">
        <v>0.53639999999999999</v>
      </c>
      <c r="AC226">
        <f t="shared" si="88"/>
        <v>0.42199999999999999</v>
      </c>
      <c r="AD226">
        <f t="shared" si="89"/>
        <v>195</v>
      </c>
      <c r="AE226">
        <v>0.54859999999999998</v>
      </c>
      <c r="AF226">
        <f t="shared" si="90"/>
        <v>159</v>
      </c>
      <c r="AG226">
        <v>0.29170000000000001</v>
      </c>
      <c r="AH226">
        <f t="shared" si="91"/>
        <v>262</v>
      </c>
      <c r="AI226">
        <f t="shared" si="92"/>
        <v>190.33333333333334</v>
      </c>
      <c r="AJ226">
        <f>IF(C226=1,(AI226/Z226),REF)</f>
        <v>618.7689640225401</v>
      </c>
      <c r="AK226">
        <f t="shared" si="93"/>
        <v>222</v>
      </c>
      <c r="AL226">
        <f>IF(B226=1,(AI226/AC226),REF)</f>
        <v>451.02685624012639</v>
      </c>
      <c r="AM226">
        <f t="shared" si="94"/>
        <v>193</v>
      </c>
      <c r="AN226">
        <f t="shared" si="95"/>
        <v>193</v>
      </c>
      <c r="AO226" t="str">
        <f t="shared" si="96"/>
        <v>Little Rock</v>
      </c>
      <c r="AP226">
        <f t="shared" si="97"/>
        <v>0.18909073371996368</v>
      </c>
      <c r="AQ226">
        <f t="shared" si="98"/>
        <v>0.23872613211719185</v>
      </c>
      <c r="AR226">
        <f t="shared" si="99"/>
        <v>0.53962388269240147</v>
      </c>
      <c r="AS226" t="str">
        <f t="shared" si="100"/>
        <v>Little Rock</v>
      </c>
      <c r="AT226">
        <f t="shared" si="101"/>
        <v>0.53962388269240147</v>
      </c>
      <c r="AU226">
        <f t="shared" si="102"/>
        <v>225</v>
      </c>
      <c r="AW226" t="str">
        <f t="shared" si="103"/>
        <v>Little Rock</v>
      </c>
      <c r="AX226" t="str">
        <f t="shared" si="104"/>
        <v/>
      </c>
      <c r="AY226">
        <v>225</v>
      </c>
      <c r="AZ226">
        <f t="shared" si="105"/>
        <v>66</v>
      </c>
    </row>
    <row r="227" spans="1:52">
      <c r="A227">
        <v>1</v>
      </c>
      <c r="B227">
        <v>1</v>
      </c>
      <c r="C227">
        <v>1</v>
      </c>
      <c r="D227" t="s">
        <v>131</v>
      </c>
      <c r="E227">
        <v>69.31</v>
      </c>
      <c r="F227">
        <v>124</v>
      </c>
      <c r="G227">
        <v>68.4358</v>
      </c>
      <c r="H227">
        <v>113</v>
      </c>
      <c r="I227">
        <v>100.33199999999999</v>
      </c>
      <c r="J227">
        <v>278</v>
      </c>
      <c r="K227">
        <v>103.08799999999999</v>
      </c>
      <c r="L227">
        <v>237</v>
      </c>
      <c r="M227">
        <v>106.47499999999999</v>
      </c>
      <c r="N227">
        <v>218</v>
      </c>
      <c r="O227">
        <v>106.746</v>
      </c>
      <c r="P227">
        <v>182</v>
      </c>
      <c r="Q227">
        <v>-3.6570900000000002</v>
      </c>
      <c r="R227">
        <v>207</v>
      </c>
      <c r="S227">
        <f t="shared" si="80"/>
        <v>-5.2777377001875646E-2</v>
      </c>
      <c r="T227">
        <f t="shared" si="81"/>
        <v>207</v>
      </c>
      <c r="U227">
        <f t="shared" si="82"/>
        <v>736566.77841664001</v>
      </c>
      <c r="V227">
        <f t="shared" si="83"/>
        <v>219</v>
      </c>
      <c r="W227">
        <f t="shared" si="84"/>
        <v>25.384386826634721</v>
      </c>
      <c r="X227">
        <f t="shared" si="85"/>
        <v>167</v>
      </c>
      <c r="Y227">
        <f t="shared" si="86"/>
        <v>187</v>
      </c>
      <c r="Z227">
        <v>0.31180000000000002</v>
      </c>
      <c r="AA227">
        <f t="shared" si="87"/>
        <v>256</v>
      </c>
      <c r="AB227">
        <v>0.50449999999999995</v>
      </c>
      <c r="AC227">
        <f t="shared" si="88"/>
        <v>0.40815000000000001</v>
      </c>
      <c r="AD227">
        <f t="shared" si="89"/>
        <v>205</v>
      </c>
      <c r="AE227">
        <v>0.34570000000000001</v>
      </c>
      <c r="AF227">
        <f t="shared" si="90"/>
        <v>229</v>
      </c>
      <c r="AG227">
        <v>0.57889999999999997</v>
      </c>
      <c r="AH227">
        <f t="shared" si="91"/>
        <v>137</v>
      </c>
      <c r="AI227">
        <f t="shared" si="92"/>
        <v>197.33333333333334</v>
      </c>
      <c r="AJ227">
        <f>IF(C227=1,(AI227/Z227),REF)</f>
        <v>632.88432756040197</v>
      </c>
      <c r="AK227">
        <f t="shared" si="93"/>
        <v>228</v>
      </c>
      <c r="AL227">
        <f>IF(B227=1,(AI227/AC227),REF)</f>
        <v>483.48237984401163</v>
      </c>
      <c r="AM227">
        <f t="shared" si="94"/>
        <v>202</v>
      </c>
      <c r="AN227">
        <f t="shared" si="95"/>
        <v>202</v>
      </c>
      <c r="AO227" t="str">
        <f t="shared" si="96"/>
        <v>Evansville</v>
      </c>
      <c r="AP227">
        <f t="shared" si="97"/>
        <v>0.19124075292574824</v>
      </c>
      <c r="AQ227">
        <f t="shared" si="98"/>
        <v>0.22889432767780202</v>
      </c>
      <c r="AR227">
        <f t="shared" si="99"/>
        <v>0.53572705583656155</v>
      </c>
      <c r="AS227" t="str">
        <f t="shared" si="100"/>
        <v>Evansville</v>
      </c>
      <c r="AT227">
        <f t="shared" si="101"/>
        <v>0.53572705583656155</v>
      </c>
      <c r="AU227">
        <f t="shared" si="102"/>
        <v>226</v>
      </c>
      <c r="AW227" t="str">
        <f t="shared" si="103"/>
        <v>Evansville</v>
      </c>
      <c r="AX227" t="str">
        <f t="shared" si="104"/>
        <v/>
      </c>
      <c r="AY227">
        <v>226</v>
      </c>
      <c r="AZ227">
        <f t="shared" si="105"/>
        <v>-3</v>
      </c>
    </row>
    <row r="228" spans="1:52">
      <c r="A228">
        <v>1</v>
      </c>
      <c r="B228">
        <v>1</v>
      </c>
      <c r="C228">
        <v>1</v>
      </c>
      <c r="D228" t="s">
        <v>342</v>
      </c>
      <c r="E228">
        <v>73.171199999999999</v>
      </c>
      <c r="F228">
        <v>13</v>
      </c>
      <c r="G228">
        <v>72.762600000000006</v>
      </c>
      <c r="H228">
        <v>7</v>
      </c>
      <c r="I228">
        <v>107.464</v>
      </c>
      <c r="J228">
        <v>129</v>
      </c>
      <c r="K228">
        <v>106.59699999999999</v>
      </c>
      <c r="L228">
        <v>171</v>
      </c>
      <c r="M228">
        <v>105.48399999999999</v>
      </c>
      <c r="N228">
        <v>195</v>
      </c>
      <c r="O228">
        <v>110.69799999999999</v>
      </c>
      <c r="P228">
        <v>266</v>
      </c>
      <c r="Q228">
        <v>-4.1010600000000004</v>
      </c>
      <c r="R228">
        <v>217</v>
      </c>
      <c r="S228">
        <f t="shared" si="80"/>
        <v>-5.6046641301495656E-2</v>
      </c>
      <c r="T228">
        <f t="shared" si="81"/>
        <v>210</v>
      </c>
      <c r="U228">
        <f t="shared" si="82"/>
        <v>831438.52183102071</v>
      </c>
      <c r="V228">
        <f t="shared" si="83"/>
        <v>104</v>
      </c>
      <c r="W228">
        <f t="shared" si="84"/>
        <v>25.484930976749183</v>
      </c>
      <c r="X228">
        <f t="shared" si="85"/>
        <v>172</v>
      </c>
      <c r="Y228">
        <f t="shared" si="86"/>
        <v>191</v>
      </c>
      <c r="Z228">
        <v>0.37890000000000001</v>
      </c>
      <c r="AA228">
        <f t="shared" si="87"/>
        <v>218</v>
      </c>
      <c r="AB228">
        <v>0.29149999999999998</v>
      </c>
      <c r="AC228">
        <f t="shared" si="88"/>
        <v>0.3352</v>
      </c>
      <c r="AD228">
        <f t="shared" si="89"/>
        <v>249</v>
      </c>
      <c r="AE228">
        <v>0.4461</v>
      </c>
      <c r="AF228">
        <f t="shared" si="90"/>
        <v>194</v>
      </c>
      <c r="AG228">
        <v>0.31859999999999999</v>
      </c>
      <c r="AH228">
        <f t="shared" si="91"/>
        <v>252</v>
      </c>
      <c r="AI228">
        <f t="shared" si="92"/>
        <v>200</v>
      </c>
      <c r="AJ228">
        <f>IF(C228=1,(AI228/Z228),REF)</f>
        <v>527.84375824755875</v>
      </c>
      <c r="AK228">
        <f t="shared" si="93"/>
        <v>209</v>
      </c>
      <c r="AL228">
        <f>IF(B228=1,(AI228/AC228),REF)</f>
        <v>596.65871121718374</v>
      </c>
      <c r="AM228">
        <f t="shared" si="94"/>
        <v>226</v>
      </c>
      <c r="AN228">
        <f t="shared" si="95"/>
        <v>209</v>
      </c>
      <c r="AO228" t="str">
        <f t="shared" si="96"/>
        <v>Tennessee Martin</v>
      </c>
      <c r="AP228">
        <f t="shared" si="97"/>
        <v>0.23665235704057092</v>
      </c>
      <c r="AQ228">
        <f t="shared" si="98"/>
        <v>0.18310536640852848</v>
      </c>
      <c r="AR228">
        <f t="shared" si="99"/>
        <v>0.53553453210239188</v>
      </c>
      <c r="AS228" t="str">
        <f t="shared" si="100"/>
        <v>Tennessee Martin</v>
      </c>
      <c r="AT228">
        <f t="shared" si="101"/>
        <v>0.53553453210239188</v>
      </c>
      <c r="AU228">
        <f t="shared" si="102"/>
        <v>227</v>
      </c>
      <c r="AW228" t="str">
        <f t="shared" si="103"/>
        <v>Tennessee Martin</v>
      </c>
      <c r="AX228" t="str">
        <f t="shared" si="104"/>
        <v/>
      </c>
      <c r="AY228">
        <v>227</v>
      </c>
      <c r="AZ228">
        <f t="shared" si="105"/>
        <v>33</v>
      </c>
    </row>
    <row r="229" spans="1:52">
      <c r="A229">
        <v>1</v>
      </c>
      <c r="B229">
        <v>1</v>
      </c>
      <c r="C229">
        <v>1</v>
      </c>
      <c r="D229" t="s">
        <v>76</v>
      </c>
      <c r="E229">
        <v>68.428399999999996</v>
      </c>
      <c r="F229">
        <v>179</v>
      </c>
      <c r="G229">
        <v>67.4602</v>
      </c>
      <c r="H229">
        <v>166</v>
      </c>
      <c r="I229">
        <v>104.221</v>
      </c>
      <c r="J229">
        <v>203</v>
      </c>
      <c r="K229">
        <v>102.441</v>
      </c>
      <c r="L229">
        <v>248</v>
      </c>
      <c r="M229">
        <v>103.44</v>
      </c>
      <c r="N229">
        <v>133</v>
      </c>
      <c r="O229">
        <v>107.908</v>
      </c>
      <c r="P229">
        <v>211</v>
      </c>
      <c r="Q229">
        <v>-5.4665100000000004</v>
      </c>
      <c r="R229">
        <v>241</v>
      </c>
      <c r="S229">
        <f t="shared" si="80"/>
        <v>-7.9893728335018774E-2</v>
      </c>
      <c r="T229">
        <f t="shared" si="81"/>
        <v>241</v>
      </c>
      <c r="U229">
        <f t="shared" si="82"/>
        <v>718098.47420126037</v>
      </c>
      <c r="V229">
        <f t="shared" si="83"/>
        <v>244</v>
      </c>
      <c r="W229">
        <f t="shared" si="84"/>
        <v>26.160705017899932</v>
      </c>
      <c r="X229">
        <f t="shared" si="85"/>
        <v>210</v>
      </c>
      <c r="Y229">
        <f t="shared" si="86"/>
        <v>225.5</v>
      </c>
      <c r="Z229">
        <v>0.35970000000000002</v>
      </c>
      <c r="AA229">
        <f t="shared" si="87"/>
        <v>231</v>
      </c>
      <c r="AB229">
        <v>0.37290000000000001</v>
      </c>
      <c r="AC229">
        <f t="shared" si="88"/>
        <v>0.36630000000000001</v>
      </c>
      <c r="AD229">
        <f t="shared" si="89"/>
        <v>232</v>
      </c>
      <c r="AE229">
        <v>0.20050000000000001</v>
      </c>
      <c r="AF229">
        <f t="shared" si="90"/>
        <v>299</v>
      </c>
      <c r="AG229">
        <v>0.39050000000000001</v>
      </c>
      <c r="AH229">
        <f t="shared" si="91"/>
        <v>212</v>
      </c>
      <c r="AI229">
        <f t="shared" si="92"/>
        <v>242.25</v>
      </c>
      <c r="AJ229">
        <f>IF(C229=1,(AI229/Z229),REF)</f>
        <v>673.47789824854044</v>
      </c>
      <c r="AK229">
        <f t="shared" si="93"/>
        <v>237</v>
      </c>
      <c r="AL229">
        <f>IF(B229=1,(AI229/AC229),REF)</f>
        <v>661.34316134316134</v>
      </c>
      <c r="AM229">
        <f t="shared" si="94"/>
        <v>240</v>
      </c>
      <c r="AN229">
        <f t="shared" si="95"/>
        <v>232</v>
      </c>
      <c r="AO229" t="str">
        <f t="shared" si="96"/>
        <v>Bowling Green</v>
      </c>
      <c r="AP229">
        <f t="shared" si="97"/>
        <v>0.21925266008881222</v>
      </c>
      <c r="AQ229">
        <f t="shared" si="98"/>
        <v>0.1975360527335675</v>
      </c>
      <c r="AR229">
        <f t="shared" si="99"/>
        <v>0.53401613772912349</v>
      </c>
      <c r="AS229" t="str">
        <f t="shared" si="100"/>
        <v>Bowling Green</v>
      </c>
      <c r="AT229">
        <f t="shared" si="101"/>
        <v>0.53401613772912349</v>
      </c>
      <c r="AU229">
        <f t="shared" si="102"/>
        <v>228</v>
      </c>
      <c r="AW229" t="str">
        <f t="shared" si="103"/>
        <v>Bowling Green</v>
      </c>
      <c r="AX229" t="str">
        <f t="shared" si="104"/>
        <v/>
      </c>
      <c r="AY229">
        <v>228</v>
      </c>
      <c r="AZ229">
        <f t="shared" si="105"/>
        <v>-71</v>
      </c>
    </row>
    <row r="230" spans="1:52">
      <c r="A230">
        <v>1</v>
      </c>
      <c r="B230">
        <v>1</v>
      </c>
      <c r="C230">
        <v>1</v>
      </c>
      <c r="D230" t="s">
        <v>141</v>
      </c>
      <c r="E230">
        <v>65.917500000000004</v>
      </c>
      <c r="F230">
        <v>309</v>
      </c>
      <c r="G230">
        <v>65.489800000000002</v>
      </c>
      <c r="H230">
        <v>287</v>
      </c>
      <c r="I230">
        <v>100.846</v>
      </c>
      <c r="J230">
        <v>267</v>
      </c>
      <c r="K230">
        <v>103.6</v>
      </c>
      <c r="L230">
        <v>224</v>
      </c>
      <c r="M230">
        <v>111.056</v>
      </c>
      <c r="N230">
        <v>317</v>
      </c>
      <c r="O230">
        <v>108.896</v>
      </c>
      <c r="P230">
        <v>234</v>
      </c>
      <c r="Q230">
        <v>-5.2967000000000004</v>
      </c>
      <c r="R230">
        <v>238</v>
      </c>
      <c r="S230">
        <f t="shared" si="80"/>
        <v>-8.0342852808434881E-2</v>
      </c>
      <c r="T230">
        <f t="shared" si="81"/>
        <v>242</v>
      </c>
      <c r="U230">
        <f t="shared" si="82"/>
        <v>707489.89079999994</v>
      </c>
      <c r="V230">
        <f t="shared" si="83"/>
        <v>256</v>
      </c>
      <c r="W230">
        <f t="shared" si="84"/>
        <v>27.556138316418007</v>
      </c>
      <c r="X230">
        <f t="shared" si="85"/>
        <v>285</v>
      </c>
      <c r="Y230">
        <f t="shared" si="86"/>
        <v>263.5</v>
      </c>
      <c r="Z230">
        <v>0.35720000000000002</v>
      </c>
      <c r="AA230">
        <f t="shared" si="87"/>
        <v>232</v>
      </c>
      <c r="AB230">
        <v>0.35589999999999999</v>
      </c>
      <c r="AC230">
        <f t="shared" si="88"/>
        <v>0.35655000000000003</v>
      </c>
      <c r="AD230">
        <f t="shared" si="89"/>
        <v>238</v>
      </c>
      <c r="AE230">
        <v>0.5091</v>
      </c>
      <c r="AF230">
        <f t="shared" si="90"/>
        <v>174</v>
      </c>
      <c r="AG230">
        <v>0.35360000000000003</v>
      </c>
      <c r="AH230">
        <f t="shared" si="91"/>
        <v>238</v>
      </c>
      <c r="AI230">
        <f t="shared" si="92"/>
        <v>235.25</v>
      </c>
      <c r="AJ230">
        <f>IF(C230=1,(AI230/Z230),REF)</f>
        <v>658.59462486002235</v>
      </c>
      <c r="AK230">
        <f t="shared" si="93"/>
        <v>233</v>
      </c>
      <c r="AL230">
        <f>IF(B230=1,(AI230/AC230),REF)</f>
        <v>659.79526013181874</v>
      </c>
      <c r="AM230">
        <f t="shared" si="94"/>
        <v>239</v>
      </c>
      <c r="AN230">
        <f t="shared" si="95"/>
        <v>233</v>
      </c>
      <c r="AO230" t="str">
        <f t="shared" si="96"/>
        <v>Fresno St.</v>
      </c>
      <c r="AP230">
        <f t="shared" si="97"/>
        <v>0.21821590426448353</v>
      </c>
      <c r="AQ230">
        <f t="shared" si="98"/>
        <v>0.1923344601488009</v>
      </c>
      <c r="AR230">
        <f t="shared" si="99"/>
        <v>0.53080447860030655</v>
      </c>
      <c r="AS230" t="str">
        <f t="shared" si="100"/>
        <v>Fresno St.</v>
      </c>
      <c r="AT230">
        <f t="shared" si="101"/>
        <v>0.53080447860030655</v>
      </c>
      <c r="AU230">
        <f t="shared" si="102"/>
        <v>229</v>
      </c>
      <c r="AW230" t="str">
        <f t="shared" si="103"/>
        <v>Fresno St.</v>
      </c>
      <c r="AX230" t="str">
        <f t="shared" si="104"/>
        <v/>
      </c>
      <c r="AY230">
        <v>229</v>
      </c>
      <c r="AZ230">
        <f t="shared" si="105"/>
        <v>55</v>
      </c>
    </row>
    <row r="231" spans="1:52">
      <c r="A231">
        <v>1</v>
      </c>
      <c r="B231">
        <v>1</v>
      </c>
      <c r="C231">
        <v>1</v>
      </c>
      <c r="D231" t="s">
        <v>361</v>
      </c>
      <c r="E231">
        <v>67.421499999999995</v>
      </c>
      <c r="F231">
        <v>253</v>
      </c>
      <c r="G231">
        <v>66.945700000000002</v>
      </c>
      <c r="H231">
        <v>211</v>
      </c>
      <c r="I231">
        <v>102.568</v>
      </c>
      <c r="J231">
        <v>240</v>
      </c>
      <c r="K231">
        <v>104.78700000000001</v>
      </c>
      <c r="L231">
        <v>208</v>
      </c>
      <c r="M231">
        <v>106.904</v>
      </c>
      <c r="N231">
        <v>228</v>
      </c>
      <c r="O231">
        <v>108.797</v>
      </c>
      <c r="P231">
        <v>230</v>
      </c>
      <c r="Q231">
        <v>-4.0105000000000004</v>
      </c>
      <c r="R231">
        <v>215</v>
      </c>
      <c r="S231">
        <f t="shared" si="80"/>
        <v>-5.9476576462997581E-2</v>
      </c>
      <c r="T231">
        <f t="shared" si="81"/>
        <v>219</v>
      </c>
      <c r="U231">
        <f t="shared" si="82"/>
        <v>740309.33265103353</v>
      </c>
      <c r="V231">
        <f t="shared" si="83"/>
        <v>212</v>
      </c>
      <c r="W231">
        <f t="shared" si="84"/>
        <v>26.902253562872851</v>
      </c>
      <c r="X231">
        <f t="shared" si="85"/>
        <v>249</v>
      </c>
      <c r="Y231">
        <f t="shared" si="86"/>
        <v>234</v>
      </c>
      <c r="Z231">
        <v>0.34839999999999999</v>
      </c>
      <c r="AA231">
        <f t="shared" si="87"/>
        <v>237</v>
      </c>
      <c r="AB231">
        <v>0.37009999999999998</v>
      </c>
      <c r="AC231">
        <f t="shared" si="88"/>
        <v>0.35924999999999996</v>
      </c>
      <c r="AD231">
        <f t="shared" si="89"/>
        <v>236</v>
      </c>
      <c r="AE231">
        <v>0.55640000000000001</v>
      </c>
      <c r="AF231">
        <f t="shared" si="90"/>
        <v>155</v>
      </c>
      <c r="AG231">
        <v>0.24859999999999999</v>
      </c>
      <c r="AH231">
        <f t="shared" si="91"/>
        <v>288</v>
      </c>
      <c r="AI231">
        <f t="shared" si="92"/>
        <v>224</v>
      </c>
      <c r="AJ231">
        <f>IF(C231=1,(AI231/Z231),REF)</f>
        <v>642.93915040183697</v>
      </c>
      <c r="AK231">
        <f t="shared" si="93"/>
        <v>230</v>
      </c>
      <c r="AL231">
        <f>IF(B231=1,(AI231/AC231),REF)</f>
        <v>623.52122477383443</v>
      </c>
      <c r="AM231">
        <f t="shared" si="94"/>
        <v>232</v>
      </c>
      <c r="AN231">
        <f t="shared" si="95"/>
        <v>230</v>
      </c>
      <c r="AO231" t="str">
        <f t="shared" si="96"/>
        <v>UC Riverside</v>
      </c>
      <c r="AP231">
        <f t="shared" si="97"/>
        <v>0.21335259388557373</v>
      </c>
      <c r="AQ231">
        <f t="shared" si="98"/>
        <v>0.19516556021808909</v>
      </c>
      <c r="AR231">
        <f t="shared" si="99"/>
        <v>0.529751928133539</v>
      </c>
      <c r="AS231" t="str">
        <f t="shared" si="100"/>
        <v>UC Riverside</v>
      </c>
      <c r="AT231">
        <f t="shared" si="101"/>
        <v>0.529751928133539</v>
      </c>
      <c r="AU231">
        <f t="shared" si="102"/>
        <v>230</v>
      </c>
      <c r="AW231" t="str">
        <f t="shared" si="103"/>
        <v>UC Riverside</v>
      </c>
      <c r="AX231" t="str">
        <f t="shared" si="104"/>
        <v/>
      </c>
      <c r="AY231">
        <v>230</v>
      </c>
      <c r="AZ231">
        <f t="shared" si="105"/>
        <v>75</v>
      </c>
    </row>
    <row r="232" spans="1:52">
      <c r="A232">
        <v>1</v>
      </c>
      <c r="B232">
        <v>1</v>
      </c>
      <c r="C232">
        <v>1</v>
      </c>
      <c r="D232" t="s">
        <v>149</v>
      </c>
      <c r="E232">
        <v>70.083500000000001</v>
      </c>
      <c r="F232">
        <v>85</v>
      </c>
      <c r="G232">
        <v>67.863200000000006</v>
      </c>
      <c r="H232">
        <v>146</v>
      </c>
      <c r="I232">
        <v>105.185</v>
      </c>
      <c r="J232">
        <v>182</v>
      </c>
      <c r="K232">
        <v>105.777</v>
      </c>
      <c r="L232">
        <v>186</v>
      </c>
      <c r="M232">
        <v>108.142</v>
      </c>
      <c r="N232">
        <v>256</v>
      </c>
      <c r="O232">
        <v>109.907</v>
      </c>
      <c r="P232">
        <v>249</v>
      </c>
      <c r="Q232">
        <v>-4.1302300000000001</v>
      </c>
      <c r="R232">
        <v>219</v>
      </c>
      <c r="S232">
        <f t="shared" si="80"/>
        <v>-5.8929705280130064E-2</v>
      </c>
      <c r="T232">
        <f t="shared" si="81"/>
        <v>216</v>
      </c>
      <c r="U232">
        <f t="shared" si="82"/>
        <v>784148.4236363715</v>
      </c>
      <c r="V232">
        <f t="shared" si="83"/>
        <v>158</v>
      </c>
      <c r="W232">
        <f t="shared" si="84"/>
        <v>26.304180936914506</v>
      </c>
      <c r="X232">
        <f t="shared" si="85"/>
        <v>216</v>
      </c>
      <c r="Y232">
        <f t="shared" si="86"/>
        <v>216</v>
      </c>
      <c r="Z232">
        <v>0.31690000000000002</v>
      </c>
      <c r="AA232">
        <f t="shared" si="87"/>
        <v>253</v>
      </c>
      <c r="AB232">
        <v>0.44700000000000001</v>
      </c>
      <c r="AC232">
        <f t="shared" si="88"/>
        <v>0.38195000000000001</v>
      </c>
      <c r="AD232">
        <f t="shared" si="89"/>
        <v>223</v>
      </c>
      <c r="AE232">
        <v>0.2296</v>
      </c>
      <c r="AF232">
        <f t="shared" si="90"/>
        <v>283</v>
      </c>
      <c r="AG232">
        <v>0.45710000000000001</v>
      </c>
      <c r="AH232">
        <f t="shared" si="91"/>
        <v>181</v>
      </c>
      <c r="AI232">
        <f t="shared" si="92"/>
        <v>212.83333333333334</v>
      </c>
      <c r="AJ232">
        <f>IF(C232=1,(AI232/Z232),REF)</f>
        <v>671.61039234248449</v>
      </c>
      <c r="AK232">
        <f t="shared" si="93"/>
        <v>236</v>
      </c>
      <c r="AL232">
        <f>IF(B232=1,(AI232/AC232),REF)</f>
        <v>557.22825849805827</v>
      </c>
      <c r="AM232">
        <f t="shared" si="94"/>
        <v>218</v>
      </c>
      <c r="AN232">
        <f t="shared" si="95"/>
        <v>218</v>
      </c>
      <c r="AO232" t="str">
        <f t="shared" si="96"/>
        <v>Georgia St.</v>
      </c>
      <c r="AP232">
        <f t="shared" si="97"/>
        <v>0.19321785947335124</v>
      </c>
      <c r="AQ232">
        <f t="shared" si="98"/>
        <v>0.21043364786541996</v>
      </c>
      <c r="AR232">
        <f t="shared" si="99"/>
        <v>0.52721849029282275</v>
      </c>
      <c r="AS232" t="str">
        <f t="shared" si="100"/>
        <v>Georgia St.</v>
      </c>
      <c r="AT232">
        <f t="shared" si="101"/>
        <v>0.52721849029282275</v>
      </c>
      <c r="AU232">
        <f t="shared" si="102"/>
        <v>231</v>
      </c>
      <c r="AW232" t="str">
        <f t="shared" si="103"/>
        <v>Georgia St.</v>
      </c>
      <c r="AX232" t="str">
        <f t="shared" si="104"/>
        <v/>
      </c>
      <c r="AY232">
        <v>231</v>
      </c>
      <c r="AZ232">
        <f t="shared" si="105"/>
        <v>-52</v>
      </c>
    </row>
    <row r="233" spans="1:52">
      <c r="A233">
        <v>1</v>
      </c>
      <c r="B233">
        <v>1</v>
      </c>
      <c r="C233">
        <v>1</v>
      </c>
      <c r="D233" t="s">
        <v>234</v>
      </c>
      <c r="E233">
        <v>69.375200000000007</v>
      </c>
      <c r="F233">
        <v>118</v>
      </c>
      <c r="G233">
        <v>68.981399999999994</v>
      </c>
      <c r="H233">
        <v>89</v>
      </c>
      <c r="I233">
        <v>103.471</v>
      </c>
      <c r="J233">
        <v>219</v>
      </c>
      <c r="K233">
        <v>102.54600000000001</v>
      </c>
      <c r="L233">
        <v>246</v>
      </c>
      <c r="M233">
        <v>102.30200000000001</v>
      </c>
      <c r="N233">
        <v>105</v>
      </c>
      <c r="O233">
        <v>108.54</v>
      </c>
      <c r="P233">
        <v>224</v>
      </c>
      <c r="Q233">
        <v>-5.9938700000000003</v>
      </c>
      <c r="R233">
        <v>249</v>
      </c>
      <c r="S233">
        <f t="shared" si="80"/>
        <v>-8.6399750919636975E-2</v>
      </c>
      <c r="T233">
        <f t="shared" si="81"/>
        <v>247</v>
      </c>
      <c r="U233">
        <f t="shared" si="82"/>
        <v>729527.54993392341</v>
      </c>
      <c r="V233">
        <f t="shared" si="83"/>
        <v>233</v>
      </c>
      <c r="W233">
        <f t="shared" si="84"/>
        <v>26.045905435625635</v>
      </c>
      <c r="X233">
        <f t="shared" si="85"/>
        <v>201</v>
      </c>
      <c r="Y233">
        <f t="shared" si="86"/>
        <v>224</v>
      </c>
      <c r="Z233">
        <v>0.32069999999999999</v>
      </c>
      <c r="AA233">
        <f t="shared" si="87"/>
        <v>250</v>
      </c>
      <c r="AB233">
        <v>0.44209999999999999</v>
      </c>
      <c r="AC233">
        <f t="shared" si="88"/>
        <v>0.38139999999999996</v>
      </c>
      <c r="AD233">
        <f t="shared" si="89"/>
        <v>224</v>
      </c>
      <c r="AE233">
        <v>0.40970000000000001</v>
      </c>
      <c r="AF233">
        <f t="shared" si="90"/>
        <v>207</v>
      </c>
      <c r="AG233">
        <v>0.38100000000000001</v>
      </c>
      <c r="AH233">
        <f t="shared" si="91"/>
        <v>219</v>
      </c>
      <c r="AI233">
        <f t="shared" si="92"/>
        <v>225.66666666666666</v>
      </c>
      <c r="AJ233">
        <f>IF(C233=1,(AI233/Z233),REF)</f>
        <v>703.66905727055405</v>
      </c>
      <c r="AK233">
        <f t="shared" si="93"/>
        <v>244</v>
      </c>
      <c r="AL233">
        <f>IF(B233=1,(AI233/AC233),REF)</f>
        <v>591.6797762628911</v>
      </c>
      <c r="AM233">
        <f t="shared" si="94"/>
        <v>224</v>
      </c>
      <c r="AN233">
        <f t="shared" si="95"/>
        <v>224</v>
      </c>
      <c r="AO233" t="str">
        <f t="shared" si="96"/>
        <v>Mount St. Mary's</v>
      </c>
      <c r="AP233">
        <f t="shared" si="97"/>
        <v>0.19462511520804143</v>
      </c>
      <c r="AQ233">
        <f t="shared" si="98"/>
        <v>0.20856078797517019</v>
      </c>
      <c r="AR233">
        <f t="shared" si="99"/>
        <v>0.5269751515582638</v>
      </c>
      <c r="AS233" t="str">
        <f t="shared" si="100"/>
        <v>Mount St. Mary's</v>
      </c>
      <c r="AT233">
        <f t="shared" si="101"/>
        <v>0.5269751515582638</v>
      </c>
      <c r="AU233">
        <f t="shared" si="102"/>
        <v>232</v>
      </c>
      <c r="AW233" t="str">
        <f t="shared" si="103"/>
        <v>Mount St. Mary's</v>
      </c>
      <c r="AX233" t="str">
        <f t="shared" si="104"/>
        <v/>
      </c>
      <c r="AY233">
        <v>232</v>
      </c>
      <c r="AZ233">
        <f t="shared" si="105"/>
        <v>25</v>
      </c>
    </row>
    <row r="234" spans="1:52">
      <c r="A234">
        <v>1</v>
      </c>
      <c r="B234">
        <v>1</v>
      </c>
      <c r="C234">
        <v>1</v>
      </c>
      <c r="D234" t="s">
        <v>255</v>
      </c>
      <c r="E234">
        <v>68.767600000000002</v>
      </c>
      <c r="F234">
        <v>155</v>
      </c>
      <c r="G234">
        <v>67.021900000000002</v>
      </c>
      <c r="H234">
        <v>204</v>
      </c>
      <c r="I234">
        <v>109.06699999999999</v>
      </c>
      <c r="J234">
        <v>102</v>
      </c>
      <c r="K234">
        <v>107.166</v>
      </c>
      <c r="L234">
        <v>159</v>
      </c>
      <c r="M234">
        <v>111.358</v>
      </c>
      <c r="N234">
        <v>321</v>
      </c>
      <c r="O234">
        <v>112.601</v>
      </c>
      <c r="P234">
        <v>317</v>
      </c>
      <c r="Q234">
        <v>-5.43499</v>
      </c>
      <c r="R234">
        <v>240</v>
      </c>
      <c r="S234">
        <f t="shared" si="80"/>
        <v>-7.9034312670501844E-2</v>
      </c>
      <c r="T234">
        <f t="shared" si="81"/>
        <v>240</v>
      </c>
      <c r="U234">
        <f t="shared" si="82"/>
        <v>789765.04758238548</v>
      </c>
      <c r="V234">
        <f t="shared" si="83"/>
        <v>155</v>
      </c>
      <c r="W234">
        <f t="shared" si="84"/>
        <v>27.866583608811126</v>
      </c>
      <c r="X234">
        <f t="shared" si="85"/>
        <v>306</v>
      </c>
      <c r="Y234">
        <f t="shared" si="86"/>
        <v>273</v>
      </c>
      <c r="Z234">
        <v>0.35620000000000002</v>
      </c>
      <c r="AA234">
        <f t="shared" si="87"/>
        <v>233</v>
      </c>
      <c r="AB234">
        <v>0.32929999999999998</v>
      </c>
      <c r="AC234">
        <f t="shared" si="88"/>
        <v>0.34275</v>
      </c>
      <c r="AD234">
        <f t="shared" si="89"/>
        <v>241</v>
      </c>
      <c r="AE234">
        <v>0.40400000000000003</v>
      </c>
      <c r="AF234">
        <f t="shared" si="90"/>
        <v>208</v>
      </c>
      <c r="AG234">
        <v>0.23630000000000001</v>
      </c>
      <c r="AH234">
        <f t="shared" si="91"/>
        <v>296</v>
      </c>
      <c r="AI234">
        <f t="shared" si="92"/>
        <v>235.5</v>
      </c>
      <c r="AJ234">
        <f>IF(C234=1,(AI234/Z234),REF)</f>
        <v>661.14542391914654</v>
      </c>
      <c r="AK234">
        <f t="shared" si="93"/>
        <v>234</v>
      </c>
      <c r="AL234">
        <f>IF(B234=1,(AI234/AC234),REF)</f>
        <v>687.08971553610502</v>
      </c>
      <c r="AM234">
        <f t="shared" si="94"/>
        <v>244</v>
      </c>
      <c r="AN234">
        <f t="shared" si="95"/>
        <v>234</v>
      </c>
      <c r="AO234" t="str">
        <f t="shared" si="96"/>
        <v>North Florida</v>
      </c>
      <c r="AP234">
        <f t="shared" si="97"/>
        <v>0.21752089606014408</v>
      </c>
      <c r="AQ234">
        <f t="shared" si="98"/>
        <v>0.18395584575192758</v>
      </c>
      <c r="AR234">
        <f t="shared" si="99"/>
        <v>0.52608044407775056</v>
      </c>
      <c r="AS234" t="str">
        <f t="shared" si="100"/>
        <v>North Florida</v>
      </c>
      <c r="AT234">
        <f t="shared" si="101"/>
        <v>0.52608044407775056</v>
      </c>
      <c r="AU234">
        <f t="shared" si="102"/>
        <v>233</v>
      </c>
      <c r="AW234" t="str">
        <f t="shared" si="103"/>
        <v>North Florida</v>
      </c>
      <c r="AX234" t="str">
        <f t="shared" si="104"/>
        <v/>
      </c>
      <c r="AY234">
        <v>233</v>
      </c>
      <c r="AZ234">
        <f t="shared" si="105"/>
        <v>25</v>
      </c>
    </row>
    <row r="235" spans="1:52">
      <c r="A235">
        <v>1</v>
      </c>
      <c r="B235">
        <v>1</v>
      </c>
      <c r="C235">
        <v>1</v>
      </c>
      <c r="D235" t="s">
        <v>334</v>
      </c>
      <c r="E235">
        <v>66.629099999999994</v>
      </c>
      <c r="F235">
        <v>277</v>
      </c>
      <c r="G235">
        <v>66.138499999999993</v>
      </c>
      <c r="H235">
        <v>257</v>
      </c>
      <c r="I235">
        <v>111.41</v>
      </c>
      <c r="J235">
        <v>53</v>
      </c>
      <c r="K235">
        <v>110.274</v>
      </c>
      <c r="L235">
        <v>100</v>
      </c>
      <c r="M235">
        <v>112.75700000000001</v>
      </c>
      <c r="N235">
        <v>336</v>
      </c>
      <c r="O235">
        <v>114.379</v>
      </c>
      <c r="P235">
        <v>342</v>
      </c>
      <c r="Q235">
        <v>-4.1042399999999999</v>
      </c>
      <c r="R235">
        <v>218</v>
      </c>
      <c r="S235">
        <f t="shared" si="80"/>
        <v>-6.1609717075572147E-2</v>
      </c>
      <c r="T235">
        <f t="shared" si="81"/>
        <v>220</v>
      </c>
      <c r="U235">
        <f t="shared" si="82"/>
        <v>810233.51439431147</v>
      </c>
      <c r="V235">
        <f t="shared" si="83"/>
        <v>127</v>
      </c>
      <c r="W235">
        <f t="shared" si="84"/>
        <v>29.491042524651128</v>
      </c>
      <c r="X235">
        <f t="shared" si="85"/>
        <v>350</v>
      </c>
      <c r="Y235">
        <f t="shared" si="86"/>
        <v>285</v>
      </c>
      <c r="Z235">
        <v>0.32590000000000002</v>
      </c>
      <c r="AA235">
        <f t="shared" si="87"/>
        <v>246</v>
      </c>
      <c r="AB235">
        <v>0.41320000000000001</v>
      </c>
      <c r="AC235">
        <f t="shared" si="88"/>
        <v>0.36955000000000005</v>
      </c>
      <c r="AD235">
        <f t="shared" si="89"/>
        <v>231</v>
      </c>
      <c r="AE235">
        <v>0.32200000000000001</v>
      </c>
      <c r="AF235">
        <f t="shared" si="90"/>
        <v>240</v>
      </c>
      <c r="AG235">
        <v>0.37790000000000001</v>
      </c>
      <c r="AH235">
        <f t="shared" si="91"/>
        <v>223</v>
      </c>
      <c r="AI235">
        <f t="shared" si="92"/>
        <v>221</v>
      </c>
      <c r="AJ235">
        <f>IF(C235=1,(AI235/Z235),REF)</f>
        <v>678.12212335072104</v>
      </c>
      <c r="AK235">
        <f t="shared" si="93"/>
        <v>240</v>
      </c>
      <c r="AL235">
        <f>IF(B235=1,(AI235/AC235),REF)</f>
        <v>598.02462454336353</v>
      </c>
      <c r="AM235">
        <f t="shared" si="94"/>
        <v>227</v>
      </c>
      <c r="AN235">
        <f t="shared" si="95"/>
        <v>227</v>
      </c>
      <c r="AO235" t="str">
        <f t="shared" si="96"/>
        <v>Stetson</v>
      </c>
      <c r="AP235">
        <f t="shared" si="97"/>
        <v>0.19851363291358248</v>
      </c>
      <c r="AQ235">
        <f t="shared" si="98"/>
        <v>0.20181160399146794</v>
      </c>
      <c r="AR235">
        <f t="shared" si="99"/>
        <v>0.52547636797890251</v>
      </c>
      <c r="AS235" t="str">
        <f t="shared" si="100"/>
        <v>Stetson</v>
      </c>
      <c r="AT235">
        <f t="shared" si="101"/>
        <v>0.52547636797890251</v>
      </c>
      <c r="AU235">
        <f t="shared" si="102"/>
        <v>234</v>
      </c>
      <c r="AW235" t="str">
        <f t="shared" si="103"/>
        <v>Stetson</v>
      </c>
      <c r="AX235" t="str">
        <f t="shared" si="104"/>
        <v/>
      </c>
      <c r="AY235">
        <v>234</v>
      </c>
      <c r="AZ235">
        <f t="shared" si="105"/>
        <v>-6</v>
      </c>
    </row>
    <row r="236" spans="1:52">
      <c r="A236">
        <v>1</v>
      </c>
      <c r="B236">
        <v>1</v>
      </c>
      <c r="C236">
        <v>1</v>
      </c>
      <c r="D236" t="s">
        <v>246</v>
      </c>
      <c r="E236">
        <v>67.437100000000001</v>
      </c>
      <c r="F236">
        <v>248</v>
      </c>
      <c r="G236">
        <v>66.107500000000002</v>
      </c>
      <c r="H236">
        <v>258</v>
      </c>
      <c r="I236">
        <v>104.626</v>
      </c>
      <c r="J236">
        <v>195</v>
      </c>
      <c r="K236">
        <v>104.711</v>
      </c>
      <c r="L236">
        <v>210</v>
      </c>
      <c r="M236">
        <v>107.32599999999999</v>
      </c>
      <c r="N236">
        <v>243</v>
      </c>
      <c r="O236">
        <v>109.651</v>
      </c>
      <c r="P236">
        <v>244</v>
      </c>
      <c r="Q236">
        <v>-4.9405599999999996</v>
      </c>
      <c r="R236">
        <v>229</v>
      </c>
      <c r="S236">
        <f t="shared" si="80"/>
        <v>-7.325344654500264E-2</v>
      </c>
      <c r="T236">
        <f t="shared" si="81"/>
        <v>229</v>
      </c>
      <c r="U236">
        <f t="shared" si="82"/>
        <v>739406.90231502906</v>
      </c>
      <c r="V236">
        <f t="shared" si="83"/>
        <v>214</v>
      </c>
      <c r="W236">
        <f t="shared" si="84"/>
        <v>27.234616783928157</v>
      </c>
      <c r="X236">
        <f t="shared" si="85"/>
        <v>267</v>
      </c>
      <c r="Y236">
        <f t="shared" si="86"/>
        <v>248</v>
      </c>
      <c r="Z236">
        <v>0.36280000000000001</v>
      </c>
      <c r="AA236">
        <f t="shared" si="87"/>
        <v>226</v>
      </c>
      <c r="AB236">
        <v>0.29549999999999998</v>
      </c>
      <c r="AC236">
        <f t="shared" si="88"/>
        <v>0.32915</v>
      </c>
      <c r="AD236">
        <f t="shared" si="89"/>
        <v>254</v>
      </c>
      <c r="AE236">
        <v>0.47749999999999998</v>
      </c>
      <c r="AF236">
        <f t="shared" si="90"/>
        <v>184</v>
      </c>
      <c r="AG236">
        <v>0.38040000000000002</v>
      </c>
      <c r="AH236">
        <f t="shared" si="91"/>
        <v>220</v>
      </c>
      <c r="AI236">
        <f t="shared" si="92"/>
        <v>224.83333333333334</v>
      </c>
      <c r="AJ236">
        <f>IF(C236=1,(AI236/Z236),REF)</f>
        <v>619.71701580301362</v>
      </c>
      <c r="AK236">
        <f t="shared" si="93"/>
        <v>223</v>
      </c>
      <c r="AL236">
        <f>IF(B236=1,(AI236/AC236),REF)</f>
        <v>683.07256063598163</v>
      </c>
      <c r="AM236">
        <f t="shared" si="94"/>
        <v>243</v>
      </c>
      <c r="AN236">
        <f t="shared" si="95"/>
        <v>223</v>
      </c>
      <c r="AO236" t="str">
        <f t="shared" si="96"/>
        <v>Nicholls St.</v>
      </c>
      <c r="AP236">
        <f t="shared" si="97"/>
        <v>0.22298964926376766</v>
      </c>
      <c r="AQ236">
        <f t="shared" si="98"/>
        <v>0.17678618151326342</v>
      </c>
      <c r="AR236">
        <f t="shared" si="99"/>
        <v>0.52518778373725139</v>
      </c>
      <c r="AS236" t="str">
        <f t="shared" si="100"/>
        <v>Nicholls St.</v>
      </c>
      <c r="AT236">
        <f t="shared" si="101"/>
        <v>0.52518778373725139</v>
      </c>
      <c r="AU236">
        <f t="shared" si="102"/>
        <v>235</v>
      </c>
      <c r="AW236" t="str">
        <f t="shared" si="103"/>
        <v>Nicholls St.</v>
      </c>
      <c r="AX236" t="str">
        <f t="shared" si="104"/>
        <v/>
      </c>
      <c r="AY236">
        <v>235</v>
      </c>
      <c r="AZ236">
        <f t="shared" si="105"/>
        <v>51</v>
      </c>
    </row>
    <row r="237" spans="1:52">
      <c r="A237">
        <v>1</v>
      </c>
      <c r="B237">
        <v>1</v>
      </c>
      <c r="C237">
        <v>1</v>
      </c>
      <c r="D237" t="s">
        <v>294</v>
      </c>
      <c r="E237">
        <v>68.577200000000005</v>
      </c>
      <c r="F237">
        <v>167</v>
      </c>
      <c r="G237">
        <v>67.861800000000002</v>
      </c>
      <c r="H237">
        <v>147</v>
      </c>
      <c r="I237">
        <v>102.133</v>
      </c>
      <c r="J237">
        <v>246</v>
      </c>
      <c r="K237">
        <v>102.968</v>
      </c>
      <c r="L237">
        <v>241</v>
      </c>
      <c r="M237">
        <v>104.006</v>
      </c>
      <c r="N237">
        <v>150</v>
      </c>
      <c r="O237">
        <v>107.333</v>
      </c>
      <c r="P237">
        <v>201</v>
      </c>
      <c r="Q237">
        <v>-4.3657899999999996</v>
      </c>
      <c r="R237">
        <v>221</v>
      </c>
      <c r="S237">
        <f t="shared" si="80"/>
        <v>-6.3650892716529614E-2</v>
      </c>
      <c r="T237">
        <f t="shared" si="81"/>
        <v>221</v>
      </c>
      <c r="U237">
        <f t="shared" si="82"/>
        <v>727083.52412065293</v>
      </c>
      <c r="V237">
        <f t="shared" si="83"/>
        <v>237</v>
      </c>
      <c r="W237">
        <f t="shared" si="84"/>
        <v>25.881740603595784</v>
      </c>
      <c r="X237">
        <f t="shared" si="85"/>
        <v>194</v>
      </c>
      <c r="Y237">
        <f t="shared" si="86"/>
        <v>207.5</v>
      </c>
      <c r="Z237">
        <v>0.33589999999999998</v>
      </c>
      <c r="AA237">
        <f t="shared" si="87"/>
        <v>241</v>
      </c>
      <c r="AB237">
        <v>0.38219999999999998</v>
      </c>
      <c r="AC237">
        <f t="shared" si="88"/>
        <v>0.35904999999999998</v>
      </c>
      <c r="AD237">
        <f t="shared" si="89"/>
        <v>237</v>
      </c>
      <c r="AE237">
        <v>0.50560000000000005</v>
      </c>
      <c r="AF237">
        <f t="shared" si="90"/>
        <v>176</v>
      </c>
      <c r="AG237">
        <v>0.24249999999999999</v>
      </c>
      <c r="AH237">
        <f t="shared" si="91"/>
        <v>291</v>
      </c>
      <c r="AI237">
        <f t="shared" si="92"/>
        <v>228.25</v>
      </c>
      <c r="AJ237">
        <f>IF(C237=1,(AI237/Z237),REF)</f>
        <v>679.51771360523969</v>
      </c>
      <c r="AK237">
        <f t="shared" si="93"/>
        <v>241</v>
      </c>
      <c r="AL237">
        <f>IF(B237=1,(AI237/AC237),REF)</f>
        <v>635.70533351900849</v>
      </c>
      <c r="AM237">
        <f t="shared" si="94"/>
        <v>235</v>
      </c>
      <c r="AN237">
        <f t="shared" si="95"/>
        <v>235</v>
      </c>
      <c r="AO237" t="str">
        <f t="shared" si="96"/>
        <v>Rider</v>
      </c>
      <c r="AP237">
        <f t="shared" si="97"/>
        <v>0.20456281609622934</v>
      </c>
      <c r="AQ237">
        <f t="shared" si="98"/>
        <v>0.19458562789944239</v>
      </c>
      <c r="AR237">
        <f t="shared" si="99"/>
        <v>0.52485794775838934</v>
      </c>
      <c r="AS237" t="str">
        <f t="shared" si="100"/>
        <v>Rider</v>
      </c>
      <c r="AT237">
        <f t="shared" si="101"/>
        <v>0.52485794775838934</v>
      </c>
      <c r="AU237">
        <f t="shared" si="102"/>
        <v>236</v>
      </c>
      <c r="AW237" t="str">
        <f t="shared" si="103"/>
        <v>Rider</v>
      </c>
      <c r="AX237" t="str">
        <f t="shared" si="104"/>
        <v/>
      </c>
      <c r="AY237">
        <v>236</v>
      </c>
      <c r="AZ237">
        <f t="shared" si="105"/>
        <v>60</v>
      </c>
    </row>
    <row r="238" spans="1:52">
      <c r="A238">
        <v>1</v>
      </c>
      <c r="B238">
        <v>1</v>
      </c>
      <c r="C238">
        <v>1</v>
      </c>
      <c r="D238" t="s">
        <v>306</v>
      </c>
      <c r="E238">
        <v>71.9589</v>
      </c>
      <c r="F238">
        <v>32</v>
      </c>
      <c r="G238">
        <v>70.988200000000006</v>
      </c>
      <c r="H238">
        <v>32</v>
      </c>
      <c r="I238">
        <v>100.878</v>
      </c>
      <c r="J238">
        <v>266</v>
      </c>
      <c r="K238">
        <v>100.498</v>
      </c>
      <c r="L238">
        <v>277</v>
      </c>
      <c r="M238">
        <v>108.149</v>
      </c>
      <c r="N238">
        <v>257</v>
      </c>
      <c r="O238">
        <v>107.55</v>
      </c>
      <c r="P238">
        <v>205</v>
      </c>
      <c r="Q238">
        <v>-7.0527899999999999</v>
      </c>
      <c r="R238">
        <v>258</v>
      </c>
      <c r="S238">
        <f t="shared" si="80"/>
        <v>-9.8000386331641987E-2</v>
      </c>
      <c r="T238">
        <f t="shared" si="81"/>
        <v>254</v>
      </c>
      <c r="U238">
        <f t="shared" si="82"/>
        <v>726773.95253503567</v>
      </c>
      <c r="V238">
        <f t="shared" si="83"/>
        <v>238</v>
      </c>
      <c r="W238">
        <f t="shared" si="84"/>
        <v>24.745267199011376</v>
      </c>
      <c r="X238">
        <f t="shared" si="85"/>
        <v>138</v>
      </c>
      <c r="Y238">
        <f t="shared" si="86"/>
        <v>196</v>
      </c>
      <c r="Z238">
        <v>0.35</v>
      </c>
      <c r="AA238">
        <f t="shared" si="87"/>
        <v>236</v>
      </c>
      <c r="AB238">
        <v>0.31869999999999998</v>
      </c>
      <c r="AC238">
        <f t="shared" si="88"/>
        <v>0.33434999999999998</v>
      </c>
      <c r="AD238">
        <f t="shared" si="89"/>
        <v>250</v>
      </c>
      <c r="AE238">
        <v>0.3196</v>
      </c>
      <c r="AF238">
        <f t="shared" si="90"/>
        <v>241</v>
      </c>
      <c r="AG238">
        <v>0.34910000000000002</v>
      </c>
      <c r="AH238">
        <f t="shared" si="91"/>
        <v>241</v>
      </c>
      <c r="AI238">
        <f t="shared" si="92"/>
        <v>236.66666666666666</v>
      </c>
      <c r="AJ238">
        <f>IF(C238=1,(AI238/Z238),REF)</f>
        <v>676.19047619047626</v>
      </c>
      <c r="AK238">
        <f t="shared" si="93"/>
        <v>239</v>
      </c>
      <c r="AL238">
        <f>IF(B238=1,(AI238/AC238),REF)</f>
        <v>707.84108469169041</v>
      </c>
      <c r="AM238">
        <f t="shared" si="94"/>
        <v>247</v>
      </c>
      <c r="AN238">
        <f t="shared" si="95"/>
        <v>239</v>
      </c>
      <c r="AO238" t="str">
        <f t="shared" si="96"/>
        <v>San Diego</v>
      </c>
      <c r="AP238">
        <f t="shared" si="97"/>
        <v>0.21325435430696066</v>
      </c>
      <c r="AQ238">
        <f t="shared" si="98"/>
        <v>0.17878133160104914</v>
      </c>
      <c r="AR238">
        <f t="shared" si="99"/>
        <v>0.52109660332534458</v>
      </c>
      <c r="AS238" t="str">
        <f t="shared" si="100"/>
        <v>San Diego</v>
      </c>
      <c r="AT238">
        <f t="shared" si="101"/>
        <v>0.52109660332534458</v>
      </c>
      <c r="AU238">
        <f t="shared" si="102"/>
        <v>237</v>
      </c>
      <c r="AW238" t="str">
        <f t="shared" si="103"/>
        <v>San Diego</v>
      </c>
      <c r="AX238" t="str">
        <f t="shared" si="104"/>
        <v/>
      </c>
      <c r="AY238">
        <v>237</v>
      </c>
      <c r="AZ238">
        <f t="shared" si="105"/>
        <v>-4</v>
      </c>
    </row>
    <row r="239" spans="1:52">
      <c r="A239">
        <v>1</v>
      </c>
      <c r="B239">
        <v>1</v>
      </c>
      <c r="C239">
        <v>1</v>
      </c>
      <c r="D239" t="s">
        <v>328</v>
      </c>
      <c r="E239">
        <v>70.762699999999995</v>
      </c>
      <c r="F239">
        <v>58</v>
      </c>
      <c r="G239">
        <v>69.4863</v>
      </c>
      <c r="H239">
        <v>70</v>
      </c>
      <c r="I239">
        <v>103.096</v>
      </c>
      <c r="J239">
        <v>228</v>
      </c>
      <c r="K239">
        <v>105.82899999999999</v>
      </c>
      <c r="L239">
        <v>185</v>
      </c>
      <c r="M239">
        <v>109.419</v>
      </c>
      <c r="N239">
        <v>283</v>
      </c>
      <c r="O239">
        <v>112.008</v>
      </c>
      <c r="P239">
        <v>300</v>
      </c>
      <c r="Q239">
        <v>-6.1793800000000001</v>
      </c>
      <c r="R239">
        <v>251</v>
      </c>
      <c r="S239">
        <f t="shared" si="80"/>
        <v>-8.732001464048153E-2</v>
      </c>
      <c r="T239">
        <f t="shared" si="81"/>
        <v>248</v>
      </c>
      <c r="U239">
        <f t="shared" si="82"/>
        <v>792526.47697171045</v>
      </c>
      <c r="V239">
        <f t="shared" si="83"/>
        <v>150</v>
      </c>
      <c r="W239">
        <f t="shared" si="84"/>
        <v>26.853077966013931</v>
      </c>
      <c r="X239">
        <f t="shared" si="85"/>
        <v>246</v>
      </c>
      <c r="Y239">
        <f t="shared" si="86"/>
        <v>247</v>
      </c>
      <c r="Z239">
        <v>0.36409999999999998</v>
      </c>
      <c r="AA239">
        <f t="shared" si="87"/>
        <v>225</v>
      </c>
      <c r="AB239">
        <v>0.26169999999999999</v>
      </c>
      <c r="AC239">
        <f t="shared" si="88"/>
        <v>0.31289999999999996</v>
      </c>
      <c r="AD239">
        <f t="shared" si="89"/>
        <v>261</v>
      </c>
      <c r="AE239">
        <v>0.2198</v>
      </c>
      <c r="AF239">
        <f t="shared" si="90"/>
        <v>292</v>
      </c>
      <c r="AG239">
        <v>0.44419999999999998</v>
      </c>
      <c r="AH239">
        <f t="shared" si="91"/>
        <v>192</v>
      </c>
      <c r="AI239">
        <f t="shared" si="92"/>
        <v>231.66666666666666</v>
      </c>
      <c r="AJ239">
        <f>IF(C239=1,(AI239/Z239),REF)</f>
        <v>636.27208642314383</v>
      </c>
      <c r="AK239">
        <f t="shared" si="93"/>
        <v>229</v>
      </c>
      <c r="AL239">
        <f>IF(B239=1,(AI239/AC239),REF)</f>
        <v>740.38563971449889</v>
      </c>
      <c r="AM239">
        <f t="shared" si="94"/>
        <v>252</v>
      </c>
      <c r="AN239">
        <f t="shared" si="95"/>
        <v>229</v>
      </c>
      <c r="AO239" t="str">
        <f t="shared" si="96"/>
        <v>Southern Utah</v>
      </c>
      <c r="AP239">
        <f t="shared" si="97"/>
        <v>0.22319947049454497</v>
      </c>
      <c r="AQ239">
        <f t="shared" si="98"/>
        <v>0.16637425575446696</v>
      </c>
      <c r="AR239">
        <f t="shared" si="99"/>
        <v>0.51978514726609926</v>
      </c>
      <c r="AS239" t="str">
        <f t="shared" si="100"/>
        <v>Southern Utah</v>
      </c>
      <c r="AT239">
        <f t="shared" si="101"/>
        <v>0.51978514726609926</v>
      </c>
      <c r="AU239">
        <f t="shared" si="102"/>
        <v>238</v>
      </c>
      <c r="AW239" t="str">
        <f t="shared" si="103"/>
        <v>Southern Utah</v>
      </c>
      <c r="AX239" t="str">
        <f t="shared" si="104"/>
        <v/>
      </c>
      <c r="AY239">
        <v>238</v>
      </c>
      <c r="AZ239">
        <f t="shared" si="105"/>
        <v>-54</v>
      </c>
    </row>
    <row r="240" spans="1:52">
      <c r="A240">
        <v>1</v>
      </c>
      <c r="B240">
        <v>1</v>
      </c>
      <c r="C240">
        <v>1</v>
      </c>
      <c r="D240" t="s">
        <v>382</v>
      </c>
      <c r="E240">
        <v>71.208799999999997</v>
      </c>
      <c r="F240">
        <v>49</v>
      </c>
      <c r="G240">
        <v>70.436800000000005</v>
      </c>
      <c r="H240">
        <v>41</v>
      </c>
      <c r="I240">
        <v>106.08499999999999</v>
      </c>
      <c r="J240">
        <v>160</v>
      </c>
      <c r="K240">
        <v>107.03</v>
      </c>
      <c r="L240">
        <v>163</v>
      </c>
      <c r="M240">
        <v>112.703</v>
      </c>
      <c r="N240">
        <v>335</v>
      </c>
      <c r="O240">
        <v>113.63500000000001</v>
      </c>
      <c r="P240">
        <v>332</v>
      </c>
      <c r="Q240">
        <v>-6.6049300000000004</v>
      </c>
      <c r="R240">
        <v>253</v>
      </c>
      <c r="S240">
        <f t="shared" si="80"/>
        <v>-9.2755389783285278E-2</v>
      </c>
      <c r="T240">
        <f t="shared" si="81"/>
        <v>252</v>
      </c>
      <c r="U240">
        <f t="shared" si="82"/>
        <v>815726.77578392008</v>
      </c>
      <c r="V240">
        <f t="shared" si="83"/>
        <v>122</v>
      </c>
      <c r="W240">
        <f t="shared" si="84"/>
        <v>27.307737463222541</v>
      </c>
      <c r="X240">
        <f t="shared" si="85"/>
        <v>273</v>
      </c>
      <c r="Y240">
        <f t="shared" si="86"/>
        <v>262.5</v>
      </c>
      <c r="Z240">
        <v>0.34810000000000002</v>
      </c>
      <c r="AA240">
        <f t="shared" si="87"/>
        <v>238</v>
      </c>
      <c r="AB240">
        <v>0.31330000000000002</v>
      </c>
      <c r="AC240">
        <f t="shared" si="88"/>
        <v>0.33069999999999999</v>
      </c>
      <c r="AD240">
        <f t="shared" si="89"/>
        <v>252</v>
      </c>
      <c r="AE240">
        <v>0.4143</v>
      </c>
      <c r="AF240">
        <f t="shared" si="90"/>
        <v>206</v>
      </c>
      <c r="AG240">
        <v>0.23849999999999999</v>
      </c>
      <c r="AH240">
        <f t="shared" si="91"/>
        <v>294</v>
      </c>
      <c r="AI240">
        <f t="shared" si="92"/>
        <v>231.41666666666666</v>
      </c>
      <c r="AJ240">
        <f>IF(C240=1,(AI240/Z240),REF)</f>
        <v>664.79938714928653</v>
      </c>
      <c r="AK240">
        <f t="shared" si="93"/>
        <v>235</v>
      </c>
      <c r="AL240">
        <f>IF(B240=1,(AI240/AC240),REF)</f>
        <v>699.77824816046768</v>
      </c>
      <c r="AM240">
        <f t="shared" si="94"/>
        <v>246</v>
      </c>
      <c r="AN240">
        <f t="shared" si="95"/>
        <v>235</v>
      </c>
      <c r="AO240" t="str">
        <f t="shared" si="96"/>
        <v>UTSA</v>
      </c>
      <c r="AP240">
        <f t="shared" si="97"/>
        <v>0.21245733541851519</v>
      </c>
      <c r="AQ240">
        <f t="shared" si="98"/>
        <v>0.17708303268726708</v>
      </c>
      <c r="AR240">
        <f t="shared" si="99"/>
        <v>0.51976734369090682</v>
      </c>
      <c r="AS240" t="str">
        <f t="shared" si="100"/>
        <v>UTSA</v>
      </c>
      <c r="AT240">
        <f t="shared" si="101"/>
        <v>0.51976734369090682</v>
      </c>
      <c r="AU240">
        <f t="shared" si="102"/>
        <v>239</v>
      </c>
      <c r="AW240" t="str">
        <f t="shared" si="103"/>
        <v>UTSA</v>
      </c>
      <c r="AX240" t="str">
        <f t="shared" si="104"/>
        <v/>
      </c>
      <c r="AY240">
        <v>239</v>
      </c>
      <c r="AZ240">
        <f t="shared" si="105"/>
        <v>33</v>
      </c>
    </row>
    <row r="241" spans="1:52">
      <c r="A241">
        <v>1</v>
      </c>
      <c r="B241">
        <v>1</v>
      </c>
      <c r="C241">
        <v>1</v>
      </c>
      <c r="D241" t="s">
        <v>138</v>
      </c>
      <c r="E241">
        <v>65.531899999999993</v>
      </c>
      <c r="F241">
        <v>325</v>
      </c>
      <c r="G241">
        <v>63.723300000000002</v>
      </c>
      <c r="H241">
        <v>341</v>
      </c>
      <c r="I241">
        <v>105.608</v>
      </c>
      <c r="J241">
        <v>171</v>
      </c>
      <c r="K241">
        <v>103.354</v>
      </c>
      <c r="L241">
        <v>233</v>
      </c>
      <c r="M241">
        <v>109.19499999999999</v>
      </c>
      <c r="N241">
        <v>275</v>
      </c>
      <c r="O241">
        <v>108.821</v>
      </c>
      <c r="P241">
        <v>231</v>
      </c>
      <c r="Q241">
        <v>-5.46732</v>
      </c>
      <c r="R241">
        <v>242</v>
      </c>
      <c r="S241">
        <f t="shared" si="80"/>
        <v>-8.3425018960231578E-2</v>
      </c>
      <c r="T241">
        <f t="shared" si="81"/>
        <v>245</v>
      </c>
      <c r="U241">
        <f t="shared" si="82"/>
        <v>700014.98757118033</v>
      </c>
      <c r="V241">
        <f t="shared" si="83"/>
        <v>264</v>
      </c>
      <c r="W241">
        <f t="shared" si="84"/>
        <v>27.687744592851047</v>
      </c>
      <c r="X241">
        <f t="shared" si="85"/>
        <v>294</v>
      </c>
      <c r="Y241">
        <f t="shared" si="86"/>
        <v>269.5</v>
      </c>
      <c r="Z241">
        <v>0.36430000000000001</v>
      </c>
      <c r="AA241">
        <f t="shared" si="87"/>
        <v>224</v>
      </c>
      <c r="AB241">
        <v>0.26450000000000001</v>
      </c>
      <c r="AC241">
        <f t="shared" si="88"/>
        <v>0.31440000000000001</v>
      </c>
      <c r="AD241">
        <f t="shared" si="89"/>
        <v>259</v>
      </c>
      <c r="AE241">
        <v>0.62570000000000003</v>
      </c>
      <c r="AF241">
        <f t="shared" si="90"/>
        <v>124</v>
      </c>
      <c r="AG241">
        <v>0.26769999999999999</v>
      </c>
      <c r="AH241">
        <f t="shared" si="91"/>
        <v>272</v>
      </c>
      <c r="AI241">
        <f t="shared" si="92"/>
        <v>238.91666666666666</v>
      </c>
      <c r="AJ241">
        <f>IF(C241=1,(AI241/Z241),REF)</f>
        <v>655.82395461615874</v>
      </c>
      <c r="AK241">
        <f t="shared" si="93"/>
        <v>232</v>
      </c>
      <c r="AL241">
        <f>IF(B241=1,(AI241/AC241),REF)</f>
        <v>759.91306191687863</v>
      </c>
      <c r="AM241">
        <f t="shared" si="94"/>
        <v>255</v>
      </c>
      <c r="AN241">
        <f t="shared" si="95"/>
        <v>232</v>
      </c>
      <c r="AO241" t="str">
        <f t="shared" si="96"/>
        <v>Florida Gulf Coast</v>
      </c>
      <c r="AP241">
        <f t="shared" si="97"/>
        <v>0.22264718665622255</v>
      </c>
      <c r="AQ241">
        <f t="shared" si="98"/>
        <v>0.16662872054789937</v>
      </c>
      <c r="AR241">
        <f t="shared" si="99"/>
        <v>0.51962616587410526</v>
      </c>
      <c r="AS241" t="str">
        <f t="shared" si="100"/>
        <v>Florida Gulf Coast</v>
      </c>
      <c r="AT241">
        <f t="shared" si="101"/>
        <v>0.51962616587410526</v>
      </c>
      <c r="AU241">
        <f t="shared" si="102"/>
        <v>240</v>
      </c>
      <c r="AW241" t="str">
        <f t="shared" si="103"/>
        <v>Florida Gulf Coast</v>
      </c>
      <c r="AX241" t="str">
        <f t="shared" si="104"/>
        <v/>
      </c>
      <c r="AY241">
        <v>240</v>
      </c>
      <c r="AZ241">
        <f t="shared" si="105"/>
        <v>116</v>
      </c>
    </row>
    <row r="242" spans="1:52">
      <c r="A242">
        <v>1</v>
      </c>
      <c r="B242">
        <v>1</v>
      </c>
      <c r="C242">
        <v>1</v>
      </c>
      <c r="D242" t="s">
        <v>248</v>
      </c>
      <c r="E242">
        <v>67.279399999999995</v>
      </c>
      <c r="F242">
        <v>256</v>
      </c>
      <c r="G242">
        <v>66.402500000000003</v>
      </c>
      <c r="H242">
        <v>247</v>
      </c>
      <c r="I242">
        <v>104.19</v>
      </c>
      <c r="J242">
        <v>205</v>
      </c>
      <c r="K242">
        <v>103.379</v>
      </c>
      <c r="L242">
        <v>232</v>
      </c>
      <c r="M242">
        <v>102.04600000000001</v>
      </c>
      <c r="N242">
        <v>97</v>
      </c>
      <c r="O242">
        <v>108.61199999999999</v>
      </c>
      <c r="P242">
        <v>225</v>
      </c>
      <c r="Q242">
        <v>-5.2326300000000003</v>
      </c>
      <c r="R242">
        <v>236</v>
      </c>
      <c r="S242">
        <f t="shared" si="80"/>
        <v>-7.7780122890513143E-2</v>
      </c>
      <c r="T242">
        <f t="shared" si="81"/>
        <v>237</v>
      </c>
      <c r="U242">
        <f t="shared" si="82"/>
        <v>719029.59055589547</v>
      </c>
      <c r="V242">
        <f t="shared" si="83"/>
        <v>243</v>
      </c>
      <c r="W242">
        <f t="shared" si="84"/>
        <v>26.88576434821854</v>
      </c>
      <c r="X242">
        <f t="shared" si="85"/>
        <v>247</v>
      </c>
      <c r="Y242">
        <f t="shared" si="86"/>
        <v>242</v>
      </c>
      <c r="Z242">
        <v>0.30909999999999999</v>
      </c>
      <c r="AA242">
        <f t="shared" si="87"/>
        <v>258</v>
      </c>
      <c r="AB242">
        <v>0.43790000000000001</v>
      </c>
      <c r="AC242">
        <f t="shared" si="88"/>
        <v>0.3735</v>
      </c>
      <c r="AD242">
        <f t="shared" si="89"/>
        <v>229</v>
      </c>
      <c r="AE242">
        <v>0.14779999999999999</v>
      </c>
      <c r="AF242">
        <f t="shared" si="90"/>
        <v>324</v>
      </c>
      <c r="AG242">
        <v>0.45989999999999998</v>
      </c>
      <c r="AH242">
        <f t="shared" si="91"/>
        <v>179</v>
      </c>
      <c r="AI242">
        <f t="shared" si="92"/>
        <v>242.33333333333334</v>
      </c>
      <c r="AJ242">
        <f>IF(C242=1,(AI242/Z242),REF)</f>
        <v>783.99654912110429</v>
      </c>
      <c r="AK242">
        <f t="shared" si="93"/>
        <v>257</v>
      </c>
      <c r="AL242">
        <f>IF(B242=1,(AI242/AC242),REF)</f>
        <v>648.81749219098617</v>
      </c>
      <c r="AM242">
        <f t="shared" si="94"/>
        <v>236</v>
      </c>
      <c r="AN242">
        <f t="shared" si="95"/>
        <v>229</v>
      </c>
      <c r="AO242" t="str">
        <f t="shared" si="96"/>
        <v>Norfolk St.</v>
      </c>
      <c r="AP242">
        <f t="shared" si="97"/>
        <v>0.1855685430895819</v>
      </c>
      <c r="AQ242">
        <f t="shared" si="98"/>
        <v>0.20190082723126104</v>
      </c>
      <c r="AR242">
        <f t="shared" si="99"/>
        <v>0.51866023504768377</v>
      </c>
      <c r="AS242" t="str">
        <f t="shared" si="100"/>
        <v>Norfolk St.</v>
      </c>
      <c r="AT242">
        <f t="shared" si="101"/>
        <v>0.51866023504768377</v>
      </c>
      <c r="AU242">
        <f t="shared" si="102"/>
        <v>241</v>
      </c>
      <c r="AW242" t="str">
        <f t="shared" si="103"/>
        <v>Norfolk St.</v>
      </c>
      <c r="AX242" t="str">
        <f t="shared" si="104"/>
        <v/>
      </c>
      <c r="AY242">
        <v>241</v>
      </c>
      <c r="AZ242">
        <f t="shared" si="105"/>
        <v>-83</v>
      </c>
    </row>
    <row r="243" spans="1:52">
      <c r="A243">
        <v>1</v>
      </c>
      <c r="B243">
        <v>1</v>
      </c>
      <c r="C243">
        <v>1</v>
      </c>
      <c r="D243" t="s">
        <v>357</v>
      </c>
      <c r="E243">
        <v>71.341999999999999</v>
      </c>
      <c r="F243">
        <v>47</v>
      </c>
      <c r="G243">
        <v>70.424099999999996</v>
      </c>
      <c r="H243">
        <v>42</v>
      </c>
      <c r="I243">
        <v>103.05800000000001</v>
      </c>
      <c r="J243">
        <v>229</v>
      </c>
      <c r="K243">
        <v>103.057</v>
      </c>
      <c r="L243">
        <v>238</v>
      </c>
      <c r="M243">
        <v>103.121</v>
      </c>
      <c r="N243">
        <v>123</v>
      </c>
      <c r="O243">
        <v>105.24299999999999</v>
      </c>
      <c r="P243">
        <v>154</v>
      </c>
      <c r="Q243">
        <v>-2.18615</v>
      </c>
      <c r="R243">
        <v>183</v>
      </c>
      <c r="S243">
        <f t="shared" si="80"/>
        <v>-3.0641137058114335E-2</v>
      </c>
      <c r="T243">
        <f t="shared" si="81"/>
        <v>183</v>
      </c>
      <c r="U243">
        <f t="shared" si="82"/>
        <v>757705.20755415794</v>
      </c>
      <c r="V243">
        <f t="shared" si="83"/>
        <v>194</v>
      </c>
      <c r="W243">
        <f t="shared" si="84"/>
        <v>24.108149213017406</v>
      </c>
      <c r="X243">
        <f t="shared" si="85"/>
        <v>105</v>
      </c>
      <c r="Y243">
        <f t="shared" si="86"/>
        <v>144</v>
      </c>
      <c r="Z243">
        <v>0.2525</v>
      </c>
      <c r="AA243">
        <f t="shared" si="87"/>
        <v>283</v>
      </c>
      <c r="AB243">
        <v>0.57779999999999998</v>
      </c>
      <c r="AC243">
        <f t="shared" si="88"/>
        <v>0.41515000000000002</v>
      </c>
      <c r="AD243">
        <f t="shared" si="89"/>
        <v>197</v>
      </c>
      <c r="AE243">
        <v>0.22009999999999999</v>
      </c>
      <c r="AF243">
        <f t="shared" si="90"/>
        <v>291</v>
      </c>
      <c r="AG243">
        <v>0.52669999999999995</v>
      </c>
      <c r="AH243">
        <f t="shared" si="91"/>
        <v>153</v>
      </c>
      <c r="AI243">
        <f t="shared" si="92"/>
        <v>193.66666666666666</v>
      </c>
      <c r="AJ243">
        <f>IF(C243=1,(AI243/Z243),REF)</f>
        <v>766.99669966996692</v>
      </c>
      <c r="AK243">
        <f t="shared" si="93"/>
        <v>253</v>
      </c>
      <c r="AL243">
        <f>IF(B243=1,(AI243/AC243),REF)</f>
        <v>466.49805291260185</v>
      </c>
      <c r="AM243">
        <f t="shared" si="94"/>
        <v>197</v>
      </c>
      <c r="AN243">
        <f t="shared" si="95"/>
        <v>197</v>
      </c>
      <c r="AO243" t="str">
        <f t="shared" si="96"/>
        <v>Tulsa</v>
      </c>
      <c r="AP243">
        <f t="shared" si="97"/>
        <v>0.15192134653715331</v>
      </c>
      <c r="AQ243">
        <f t="shared" si="98"/>
        <v>0.23386305775541275</v>
      </c>
      <c r="AR243">
        <f t="shared" si="99"/>
        <v>0.517756868008867</v>
      </c>
      <c r="AS243" t="str">
        <f t="shared" si="100"/>
        <v>Tulsa</v>
      </c>
      <c r="AT243">
        <f t="shared" si="101"/>
        <v>0.517756868008867</v>
      </c>
      <c r="AU243">
        <f t="shared" si="102"/>
        <v>242</v>
      </c>
      <c r="AW243" t="str">
        <f t="shared" si="103"/>
        <v>Tulsa</v>
      </c>
      <c r="AX243" t="str">
        <f t="shared" si="104"/>
        <v/>
      </c>
      <c r="AY243">
        <v>242</v>
      </c>
      <c r="AZ243">
        <f t="shared" si="105"/>
        <v>-49</v>
      </c>
    </row>
    <row r="244" spans="1:52">
      <c r="A244">
        <v>1</v>
      </c>
      <c r="B244">
        <v>1</v>
      </c>
      <c r="C244">
        <v>1</v>
      </c>
      <c r="D244" t="s">
        <v>189</v>
      </c>
      <c r="E244">
        <v>69.570499999999996</v>
      </c>
      <c r="F244">
        <v>108</v>
      </c>
      <c r="G244">
        <v>69.915000000000006</v>
      </c>
      <c r="H244">
        <v>54</v>
      </c>
      <c r="I244">
        <v>100.56</v>
      </c>
      <c r="J244">
        <v>275</v>
      </c>
      <c r="K244">
        <v>99.622399999999999</v>
      </c>
      <c r="L244">
        <v>293</v>
      </c>
      <c r="M244">
        <v>101.63200000000001</v>
      </c>
      <c r="N244">
        <v>85</v>
      </c>
      <c r="O244">
        <v>106.901</v>
      </c>
      <c r="P244">
        <v>191</v>
      </c>
      <c r="Q244">
        <v>-7.2781599999999997</v>
      </c>
      <c r="R244">
        <v>261</v>
      </c>
      <c r="S244">
        <f t="shared" si="80"/>
        <v>-0.10462193027216993</v>
      </c>
      <c r="T244">
        <f t="shared" si="81"/>
        <v>260</v>
      </c>
      <c r="U244">
        <f t="shared" si="82"/>
        <v>690460.95532433409</v>
      </c>
      <c r="V244">
        <f t="shared" si="83"/>
        <v>274</v>
      </c>
      <c r="W244">
        <f t="shared" si="84"/>
        <v>25.348117048762241</v>
      </c>
      <c r="X244">
        <f t="shared" si="85"/>
        <v>164</v>
      </c>
      <c r="Y244">
        <f t="shared" si="86"/>
        <v>212</v>
      </c>
      <c r="Z244">
        <v>0.39379999999999998</v>
      </c>
      <c r="AA244">
        <f t="shared" si="87"/>
        <v>209</v>
      </c>
      <c r="AB244">
        <v>0.1474</v>
      </c>
      <c r="AC244">
        <f t="shared" si="88"/>
        <v>0.27060000000000001</v>
      </c>
      <c r="AD244">
        <f t="shared" si="89"/>
        <v>282</v>
      </c>
      <c r="AE244">
        <v>0.53169999999999995</v>
      </c>
      <c r="AF244">
        <f t="shared" si="90"/>
        <v>163</v>
      </c>
      <c r="AG244">
        <v>0.34029999999999999</v>
      </c>
      <c r="AH244">
        <f t="shared" si="91"/>
        <v>243</v>
      </c>
      <c r="AI244">
        <f t="shared" si="92"/>
        <v>239</v>
      </c>
      <c r="AJ244">
        <f>IF(C244=1,(AI244/Z244),REF)</f>
        <v>606.90705942102591</v>
      </c>
      <c r="AK244">
        <f t="shared" si="93"/>
        <v>221</v>
      </c>
      <c r="AL244">
        <f>IF(B244=1,(AI244/AC244),REF)</f>
        <v>883.22246858832227</v>
      </c>
      <c r="AM244">
        <f t="shared" si="94"/>
        <v>273</v>
      </c>
      <c r="AN244">
        <f t="shared" si="95"/>
        <v>221</v>
      </c>
      <c r="AO244" t="str">
        <f t="shared" si="96"/>
        <v>Lehigh</v>
      </c>
      <c r="AP244">
        <f t="shared" si="97"/>
        <v>0.24254943148756763</v>
      </c>
      <c r="AQ244">
        <f t="shared" si="98"/>
        <v>0.14074463192541009</v>
      </c>
      <c r="AR244">
        <f t="shared" si="99"/>
        <v>0.51641736675235606</v>
      </c>
      <c r="AS244" t="str">
        <f t="shared" si="100"/>
        <v>Lehigh</v>
      </c>
      <c r="AT244">
        <f t="shared" si="101"/>
        <v>0.51641736675235606</v>
      </c>
      <c r="AU244">
        <f t="shared" si="102"/>
        <v>243</v>
      </c>
      <c r="AW244" t="str">
        <f t="shared" si="103"/>
        <v>Lehigh</v>
      </c>
      <c r="AX244" t="str">
        <f t="shared" si="104"/>
        <v/>
      </c>
      <c r="AY244">
        <v>243</v>
      </c>
      <c r="AZ244">
        <f t="shared" si="105"/>
        <v>80</v>
      </c>
    </row>
    <row r="245" spans="1:52">
      <c r="A245">
        <v>1</v>
      </c>
      <c r="B245">
        <v>1</v>
      </c>
      <c r="C245">
        <v>1</v>
      </c>
      <c r="D245" t="s">
        <v>209</v>
      </c>
      <c r="E245">
        <v>72.256200000000007</v>
      </c>
      <c r="F245">
        <v>24</v>
      </c>
      <c r="G245">
        <v>70.3185</v>
      </c>
      <c r="H245">
        <v>45</v>
      </c>
      <c r="I245">
        <v>100.922</v>
      </c>
      <c r="J245">
        <v>264</v>
      </c>
      <c r="K245">
        <v>101.44499999999999</v>
      </c>
      <c r="L245">
        <v>261</v>
      </c>
      <c r="M245">
        <v>106.26900000000001</v>
      </c>
      <c r="N245">
        <v>217</v>
      </c>
      <c r="O245">
        <v>106.85299999999999</v>
      </c>
      <c r="P245">
        <v>188</v>
      </c>
      <c r="Q245">
        <v>-5.4079100000000002</v>
      </c>
      <c r="R245">
        <v>239</v>
      </c>
      <c r="S245">
        <f t="shared" si="80"/>
        <v>-7.4844788405700829E-2</v>
      </c>
      <c r="T245">
        <f t="shared" si="81"/>
        <v>231</v>
      </c>
      <c r="U245">
        <f t="shared" si="82"/>
        <v>743594.91455200501</v>
      </c>
      <c r="V245">
        <f t="shared" si="83"/>
        <v>207</v>
      </c>
      <c r="W245">
        <f t="shared" si="84"/>
        <v>24.388418220653076</v>
      </c>
      <c r="X245">
        <f t="shared" si="85"/>
        <v>122</v>
      </c>
      <c r="Y245">
        <f t="shared" si="86"/>
        <v>176.5</v>
      </c>
      <c r="Z245">
        <v>0.30719999999999997</v>
      </c>
      <c r="AA245">
        <f t="shared" si="87"/>
        <v>261</v>
      </c>
      <c r="AB245">
        <v>0.41670000000000001</v>
      </c>
      <c r="AC245">
        <f t="shared" si="88"/>
        <v>0.36194999999999999</v>
      </c>
      <c r="AD245">
        <f t="shared" si="89"/>
        <v>234</v>
      </c>
      <c r="AE245">
        <v>0.22900000000000001</v>
      </c>
      <c r="AF245">
        <f t="shared" si="90"/>
        <v>284</v>
      </c>
      <c r="AG245">
        <v>0.3826</v>
      </c>
      <c r="AH245">
        <f t="shared" si="91"/>
        <v>218</v>
      </c>
      <c r="AI245">
        <f t="shared" si="92"/>
        <v>225.08333333333334</v>
      </c>
      <c r="AJ245">
        <f>IF(C245=1,(AI245/Z245),REF)</f>
        <v>732.6931423611112</v>
      </c>
      <c r="AK245">
        <f t="shared" si="93"/>
        <v>248</v>
      </c>
      <c r="AL245">
        <f>IF(B245=1,(AI245/AC245),REF)</f>
        <v>621.8630565916103</v>
      </c>
      <c r="AM245">
        <f t="shared" si="94"/>
        <v>231</v>
      </c>
      <c r="AN245">
        <f t="shared" si="95"/>
        <v>231</v>
      </c>
      <c r="AO245" t="str">
        <f t="shared" si="96"/>
        <v>Marshall</v>
      </c>
      <c r="AP245">
        <f t="shared" si="97"/>
        <v>0.18568027335689369</v>
      </c>
      <c r="AQ245">
        <f t="shared" si="98"/>
        <v>0.19669782026974528</v>
      </c>
      <c r="AR245">
        <f t="shared" si="99"/>
        <v>0.51592337292120183</v>
      </c>
      <c r="AS245" t="str">
        <f t="shared" si="100"/>
        <v>Marshall</v>
      </c>
      <c r="AT245">
        <f t="shared" si="101"/>
        <v>0.51592337292120183</v>
      </c>
      <c r="AU245">
        <f t="shared" si="102"/>
        <v>244</v>
      </c>
      <c r="AW245" t="str">
        <f t="shared" si="103"/>
        <v>Marshall</v>
      </c>
      <c r="AX245" t="str">
        <f t="shared" si="104"/>
        <v/>
      </c>
      <c r="AY245">
        <v>244</v>
      </c>
      <c r="AZ245">
        <f t="shared" si="105"/>
        <v>-40</v>
      </c>
    </row>
    <row r="246" spans="1:52">
      <c r="A246">
        <v>1</v>
      </c>
      <c r="B246">
        <v>1</v>
      </c>
      <c r="C246">
        <v>1</v>
      </c>
      <c r="D246" t="s">
        <v>91</v>
      </c>
      <c r="E246">
        <v>68.069900000000004</v>
      </c>
      <c r="F246">
        <v>205</v>
      </c>
      <c r="G246">
        <v>66.756200000000007</v>
      </c>
      <c r="H246">
        <v>224</v>
      </c>
      <c r="I246">
        <v>100.68899999999999</v>
      </c>
      <c r="J246">
        <v>271</v>
      </c>
      <c r="K246">
        <v>100.227</v>
      </c>
      <c r="L246">
        <v>282</v>
      </c>
      <c r="M246">
        <v>105.443</v>
      </c>
      <c r="N246">
        <v>194</v>
      </c>
      <c r="O246">
        <v>108.479</v>
      </c>
      <c r="P246">
        <v>220</v>
      </c>
      <c r="Q246">
        <v>-8.2524999999999995</v>
      </c>
      <c r="R246">
        <v>275</v>
      </c>
      <c r="S246">
        <f t="shared" si="80"/>
        <v>-0.12122832558884315</v>
      </c>
      <c r="T246">
        <f t="shared" si="81"/>
        <v>276</v>
      </c>
      <c r="U246">
        <f t="shared" si="82"/>
        <v>683792.88103387714</v>
      </c>
      <c r="V246">
        <f t="shared" si="83"/>
        <v>287</v>
      </c>
      <c r="W246">
        <f t="shared" si="84"/>
        <v>26.521492738145696</v>
      </c>
      <c r="X246">
        <f t="shared" si="85"/>
        <v>228</v>
      </c>
      <c r="Y246">
        <f t="shared" si="86"/>
        <v>252</v>
      </c>
      <c r="Z246">
        <v>0.32719999999999999</v>
      </c>
      <c r="AA246">
        <f t="shared" si="87"/>
        <v>245</v>
      </c>
      <c r="AB246">
        <v>0.3513</v>
      </c>
      <c r="AC246">
        <f t="shared" si="88"/>
        <v>0.33925</v>
      </c>
      <c r="AD246">
        <f t="shared" si="89"/>
        <v>246</v>
      </c>
      <c r="AE246">
        <v>0.1973</v>
      </c>
      <c r="AF246">
        <f t="shared" si="90"/>
        <v>301</v>
      </c>
      <c r="AG246">
        <v>0.55889999999999995</v>
      </c>
      <c r="AH246">
        <f t="shared" si="91"/>
        <v>141</v>
      </c>
      <c r="AI246">
        <f t="shared" si="92"/>
        <v>250.5</v>
      </c>
      <c r="AJ246">
        <f>IF(C246=1,(AI246/Z246),REF)</f>
        <v>765.5867970660147</v>
      </c>
      <c r="AK246">
        <f t="shared" si="93"/>
        <v>252</v>
      </c>
      <c r="AL246">
        <f>IF(B246=1,(AI246/AC246),REF)</f>
        <v>738.39351510685333</v>
      </c>
      <c r="AM246">
        <f t="shared" si="94"/>
        <v>251</v>
      </c>
      <c r="AN246">
        <f t="shared" si="95"/>
        <v>246</v>
      </c>
      <c r="AO246" t="str">
        <f t="shared" si="96"/>
        <v>Canisius</v>
      </c>
      <c r="AP246">
        <f t="shared" si="97"/>
        <v>0.19690222314391684</v>
      </c>
      <c r="AQ246">
        <f t="shared" si="98"/>
        <v>0.18044576054065223</v>
      </c>
      <c r="AR246">
        <f t="shared" si="99"/>
        <v>0.51319783459207446</v>
      </c>
      <c r="AS246" t="str">
        <f t="shared" si="100"/>
        <v>Canisius</v>
      </c>
      <c r="AT246">
        <f t="shared" si="101"/>
        <v>0.51319783459207446</v>
      </c>
      <c r="AU246">
        <f t="shared" si="102"/>
        <v>245</v>
      </c>
      <c r="AW246" t="str">
        <f t="shared" si="103"/>
        <v>Canisius</v>
      </c>
      <c r="AX246" t="str">
        <f t="shared" si="104"/>
        <v/>
      </c>
      <c r="AY246">
        <v>245</v>
      </c>
      <c r="AZ246">
        <f t="shared" si="105"/>
        <v>-56</v>
      </c>
    </row>
    <row r="247" spans="1:52">
      <c r="A247">
        <v>1</v>
      </c>
      <c r="B247">
        <v>1</v>
      </c>
      <c r="C247">
        <v>1</v>
      </c>
      <c r="D247" t="s">
        <v>205</v>
      </c>
      <c r="E247">
        <v>67.560400000000001</v>
      </c>
      <c r="F247">
        <v>236</v>
      </c>
      <c r="G247">
        <v>65.352400000000003</v>
      </c>
      <c r="H247">
        <v>299</v>
      </c>
      <c r="I247">
        <v>97.273300000000006</v>
      </c>
      <c r="J247">
        <v>317</v>
      </c>
      <c r="K247">
        <v>97.296800000000005</v>
      </c>
      <c r="L247">
        <v>319</v>
      </c>
      <c r="M247">
        <v>99.532799999999995</v>
      </c>
      <c r="N247">
        <v>43</v>
      </c>
      <c r="O247">
        <v>102.398</v>
      </c>
      <c r="P247">
        <v>100</v>
      </c>
      <c r="Q247">
        <v>-5.1009599999999997</v>
      </c>
      <c r="R247">
        <v>232</v>
      </c>
      <c r="S247">
        <f t="shared" si="80"/>
        <v>-7.5505769652044558E-2</v>
      </c>
      <c r="T247">
        <f t="shared" si="81"/>
        <v>234</v>
      </c>
      <c r="U247">
        <f t="shared" si="82"/>
        <v>639571.8287955306</v>
      </c>
      <c r="V247">
        <f t="shared" si="83"/>
        <v>321</v>
      </c>
      <c r="W247">
        <f t="shared" si="84"/>
        <v>24.365433724806696</v>
      </c>
      <c r="X247">
        <f t="shared" si="85"/>
        <v>119</v>
      </c>
      <c r="Y247">
        <f t="shared" si="86"/>
        <v>176.5</v>
      </c>
      <c r="Z247">
        <v>0.32100000000000001</v>
      </c>
      <c r="AA247">
        <f t="shared" si="87"/>
        <v>249</v>
      </c>
      <c r="AB247">
        <v>0.36320000000000002</v>
      </c>
      <c r="AC247">
        <f t="shared" si="88"/>
        <v>0.34210000000000002</v>
      </c>
      <c r="AD247">
        <f t="shared" si="89"/>
        <v>242</v>
      </c>
      <c r="AE247">
        <v>0.2447</v>
      </c>
      <c r="AF247">
        <f t="shared" si="90"/>
        <v>274</v>
      </c>
      <c r="AG247">
        <v>0.3861</v>
      </c>
      <c r="AH247">
        <f t="shared" si="91"/>
        <v>215</v>
      </c>
      <c r="AI247">
        <f t="shared" si="92"/>
        <v>243.75</v>
      </c>
      <c r="AJ247">
        <f>IF(C247=1,(AI247/Z247),REF)</f>
        <v>759.34579439252332</v>
      </c>
      <c r="AK247">
        <f t="shared" si="93"/>
        <v>250</v>
      </c>
      <c r="AL247">
        <f>IF(B247=1,(AI247/AC247),REF)</f>
        <v>712.51096170710321</v>
      </c>
      <c r="AM247">
        <f t="shared" si="94"/>
        <v>248</v>
      </c>
      <c r="AN247">
        <f t="shared" si="95"/>
        <v>242</v>
      </c>
      <c r="AO247" t="str">
        <f t="shared" si="96"/>
        <v>Maine</v>
      </c>
      <c r="AP247">
        <f t="shared" si="97"/>
        <v>0.19332937250384929</v>
      </c>
      <c r="AQ247">
        <f t="shared" si="98"/>
        <v>0.18277506261398616</v>
      </c>
      <c r="AR247">
        <f t="shared" si="99"/>
        <v>0.51252066814333397</v>
      </c>
      <c r="AS247" t="str">
        <f t="shared" si="100"/>
        <v>Maine</v>
      </c>
      <c r="AT247">
        <f t="shared" si="101"/>
        <v>0.51252066814333397</v>
      </c>
      <c r="AU247">
        <f t="shared" si="102"/>
        <v>246</v>
      </c>
      <c r="AW247" t="str">
        <f t="shared" si="103"/>
        <v>Maine</v>
      </c>
      <c r="AX247" t="str">
        <f t="shared" si="104"/>
        <v/>
      </c>
      <c r="AY247">
        <v>246</v>
      </c>
      <c r="AZ247">
        <f t="shared" si="105"/>
        <v>-28</v>
      </c>
    </row>
    <row r="248" spans="1:52">
      <c r="A248">
        <v>1</v>
      </c>
      <c r="B248">
        <v>1</v>
      </c>
      <c r="C248">
        <v>1</v>
      </c>
      <c r="D248" t="s">
        <v>245</v>
      </c>
      <c r="E248">
        <v>67.600899999999996</v>
      </c>
      <c r="F248">
        <v>231</v>
      </c>
      <c r="G248">
        <v>67.230099999999993</v>
      </c>
      <c r="H248">
        <v>189</v>
      </c>
      <c r="I248">
        <v>104.173</v>
      </c>
      <c r="J248">
        <v>206</v>
      </c>
      <c r="K248">
        <v>103.389</v>
      </c>
      <c r="L248">
        <v>230</v>
      </c>
      <c r="M248">
        <v>105.751</v>
      </c>
      <c r="N248">
        <v>201</v>
      </c>
      <c r="O248">
        <v>111.258</v>
      </c>
      <c r="P248">
        <v>281</v>
      </c>
      <c r="Q248">
        <v>-7.8688799999999999</v>
      </c>
      <c r="R248">
        <v>269</v>
      </c>
      <c r="S248">
        <f t="shared" si="80"/>
        <v>-0.11640377568937692</v>
      </c>
      <c r="T248">
        <f t="shared" si="81"/>
        <v>269</v>
      </c>
      <c r="U248">
        <f t="shared" si="82"/>
        <v>722605.30805638887</v>
      </c>
      <c r="V248">
        <f t="shared" si="83"/>
        <v>240</v>
      </c>
      <c r="W248">
        <f t="shared" si="84"/>
        <v>27.808497213279818</v>
      </c>
      <c r="X248">
        <f t="shared" si="85"/>
        <v>301</v>
      </c>
      <c r="Y248">
        <f t="shared" si="86"/>
        <v>285</v>
      </c>
      <c r="Z248">
        <v>0.38990000000000002</v>
      </c>
      <c r="AA248">
        <f t="shared" si="87"/>
        <v>211</v>
      </c>
      <c r="AB248">
        <v>0.14380000000000001</v>
      </c>
      <c r="AC248">
        <f t="shared" si="88"/>
        <v>0.26685000000000003</v>
      </c>
      <c r="AD248">
        <f t="shared" si="89"/>
        <v>284</v>
      </c>
      <c r="AE248">
        <v>0.36370000000000002</v>
      </c>
      <c r="AF248">
        <f t="shared" si="90"/>
        <v>222</v>
      </c>
      <c r="AG248">
        <v>0.18010000000000001</v>
      </c>
      <c r="AH248">
        <f t="shared" si="91"/>
        <v>316</v>
      </c>
      <c r="AI248">
        <f t="shared" si="92"/>
        <v>269.33333333333331</v>
      </c>
      <c r="AJ248">
        <f>IF(C248=1,(AI248/Z248),REF)</f>
        <v>690.77541249893125</v>
      </c>
      <c r="AK248">
        <f t="shared" si="93"/>
        <v>243</v>
      </c>
      <c r="AL248">
        <f>IF(B248=1,(AI248/AC248),REF)</f>
        <v>1009.3061020548371</v>
      </c>
      <c r="AM248">
        <f t="shared" si="94"/>
        <v>283</v>
      </c>
      <c r="AN248">
        <f t="shared" si="95"/>
        <v>243</v>
      </c>
      <c r="AO248" t="str">
        <f t="shared" si="96"/>
        <v>Niagara</v>
      </c>
      <c r="AP248">
        <f t="shared" si="97"/>
        <v>0.23705892804293596</v>
      </c>
      <c r="AQ248">
        <f t="shared" si="98"/>
        <v>0.13649827270955747</v>
      </c>
      <c r="AR248">
        <f t="shared" si="99"/>
        <v>0.51112938178706813</v>
      </c>
      <c r="AS248" t="str">
        <f t="shared" si="100"/>
        <v>Niagara</v>
      </c>
      <c r="AT248">
        <f t="shared" si="101"/>
        <v>0.51112938178706813</v>
      </c>
      <c r="AU248">
        <f t="shared" si="102"/>
        <v>247</v>
      </c>
      <c r="AW248" t="str">
        <f t="shared" si="103"/>
        <v>Niagara</v>
      </c>
      <c r="AX248" t="str">
        <f t="shared" si="104"/>
        <v/>
      </c>
      <c r="AY248">
        <v>247</v>
      </c>
      <c r="AZ248">
        <f t="shared" si="105"/>
        <v>25</v>
      </c>
    </row>
    <row r="249" spans="1:52">
      <c r="A249">
        <v>1</v>
      </c>
      <c r="B249">
        <v>1</v>
      </c>
      <c r="C249">
        <v>1</v>
      </c>
      <c r="D249" t="s">
        <v>316</v>
      </c>
      <c r="E249">
        <v>69.586299999999994</v>
      </c>
      <c r="F249">
        <v>107</v>
      </c>
      <c r="G249">
        <v>68.146799999999999</v>
      </c>
      <c r="H249">
        <v>130</v>
      </c>
      <c r="I249">
        <v>103.798</v>
      </c>
      <c r="J249">
        <v>215</v>
      </c>
      <c r="K249">
        <v>104.465</v>
      </c>
      <c r="L249">
        <v>215</v>
      </c>
      <c r="M249">
        <v>107.58</v>
      </c>
      <c r="N249">
        <v>247</v>
      </c>
      <c r="O249">
        <v>108.94199999999999</v>
      </c>
      <c r="P249">
        <v>235</v>
      </c>
      <c r="Q249">
        <v>-4.4778500000000001</v>
      </c>
      <c r="R249">
        <v>222</v>
      </c>
      <c r="S249">
        <f t="shared" si="80"/>
        <v>-6.4337376753757419E-2</v>
      </c>
      <c r="T249">
        <f t="shared" si="81"/>
        <v>222</v>
      </c>
      <c r="U249">
        <f t="shared" si="82"/>
        <v>759390.85403371754</v>
      </c>
      <c r="V249">
        <f t="shared" si="83"/>
        <v>192</v>
      </c>
      <c r="W249">
        <f t="shared" si="84"/>
        <v>26.120940220263204</v>
      </c>
      <c r="X249">
        <f t="shared" si="85"/>
        <v>207</v>
      </c>
      <c r="Y249">
        <f t="shared" si="86"/>
        <v>214.5</v>
      </c>
      <c r="Z249">
        <v>0.2782</v>
      </c>
      <c r="AA249">
        <f t="shared" si="87"/>
        <v>271</v>
      </c>
      <c r="AB249">
        <v>0.4758</v>
      </c>
      <c r="AC249">
        <f t="shared" si="88"/>
        <v>0.377</v>
      </c>
      <c r="AD249">
        <f t="shared" si="89"/>
        <v>226</v>
      </c>
      <c r="AE249">
        <v>0.25469999999999998</v>
      </c>
      <c r="AF249">
        <f t="shared" si="90"/>
        <v>267</v>
      </c>
      <c r="AG249">
        <v>0.3911</v>
      </c>
      <c r="AH249">
        <f t="shared" si="91"/>
        <v>211</v>
      </c>
      <c r="AI249">
        <f t="shared" si="92"/>
        <v>222.08333333333334</v>
      </c>
      <c r="AJ249">
        <f>IF(C249=1,(AI249/Z249),REF)</f>
        <v>798.28660436137079</v>
      </c>
      <c r="AK249">
        <f t="shared" si="93"/>
        <v>259</v>
      </c>
      <c r="AL249">
        <f>IF(B249=1,(AI249/AC249),REF)</f>
        <v>589.080459770115</v>
      </c>
      <c r="AM249">
        <f t="shared" si="94"/>
        <v>222</v>
      </c>
      <c r="AN249">
        <f t="shared" si="95"/>
        <v>222</v>
      </c>
      <c r="AO249" t="str">
        <f t="shared" si="96"/>
        <v>South Alabama</v>
      </c>
      <c r="AP249">
        <f t="shared" si="97"/>
        <v>0.16671627940967704</v>
      </c>
      <c r="AQ249">
        <f t="shared" si="98"/>
        <v>0.20626822625553207</v>
      </c>
      <c r="AR249">
        <f t="shared" si="99"/>
        <v>0.5108157955137651</v>
      </c>
      <c r="AS249" t="str">
        <f t="shared" si="100"/>
        <v>South Alabama</v>
      </c>
      <c r="AT249">
        <f t="shared" si="101"/>
        <v>0.5108157955137651</v>
      </c>
      <c r="AU249">
        <f t="shared" si="102"/>
        <v>248</v>
      </c>
      <c r="AW249" t="str">
        <f t="shared" si="103"/>
        <v>South Alabama</v>
      </c>
      <c r="AX249" t="str">
        <f t="shared" si="104"/>
        <v/>
      </c>
      <c r="AY249">
        <v>248</v>
      </c>
      <c r="AZ249">
        <f t="shared" si="105"/>
        <v>-19</v>
      </c>
    </row>
    <row r="250" spans="1:52">
      <c r="A250">
        <v>1</v>
      </c>
      <c r="B250">
        <v>1</v>
      </c>
      <c r="C250">
        <v>1</v>
      </c>
      <c r="D250" t="s">
        <v>55</v>
      </c>
      <c r="E250">
        <v>74.332999999999998</v>
      </c>
      <c r="F250">
        <v>6</v>
      </c>
      <c r="G250">
        <v>72.940799999999996</v>
      </c>
      <c r="H250">
        <v>6</v>
      </c>
      <c r="I250">
        <v>104.45699999999999</v>
      </c>
      <c r="J250">
        <v>198</v>
      </c>
      <c r="K250">
        <v>105.31699999999999</v>
      </c>
      <c r="L250">
        <v>196</v>
      </c>
      <c r="M250">
        <v>106.215</v>
      </c>
      <c r="N250">
        <v>216</v>
      </c>
      <c r="O250">
        <v>111.021</v>
      </c>
      <c r="P250">
        <v>277</v>
      </c>
      <c r="Q250">
        <v>-5.7039900000000001</v>
      </c>
      <c r="R250">
        <v>244</v>
      </c>
      <c r="S250">
        <f t="shared" si="80"/>
        <v>-7.6735770115561167E-2</v>
      </c>
      <c r="T250">
        <f t="shared" si="81"/>
        <v>236</v>
      </c>
      <c r="U250">
        <f t="shared" si="82"/>
        <v>824477.1424588369</v>
      </c>
      <c r="V250">
        <f t="shared" si="83"/>
        <v>111</v>
      </c>
      <c r="W250">
        <f t="shared" si="84"/>
        <v>25.203830771213095</v>
      </c>
      <c r="X250">
        <f t="shared" si="85"/>
        <v>161</v>
      </c>
      <c r="Y250">
        <f t="shared" si="86"/>
        <v>198.5</v>
      </c>
      <c r="Z250">
        <v>0.31929999999999997</v>
      </c>
      <c r="AA250">
        <f t="shared" si="87"/>
        <v>251</v>
      </c>
      <c r="AB250">
        <v>0.33929999999999999</v>
      </c>
      <c r="AC250">
        <f t="shared" si="88"/>
        <v>0.32929999999999998</v>
      </c>
      <c r="AD250">
        <f t="shared" si="89"/>
        <v>253</v>
      </c>
      <c r="AE250">
        <v>0.28089999999999998</v>
      </c>
      <c r="AF250">
        <f t="shared" si="90"/>
        <v>258</v>
      </c>
      <c r="AG250">
        <v>0.35449999999999998</v>
      </c>
      <c r="AH250">
        <f t="shared" si="91"/>
        <v>237</v>
      </c>
      <c r="AI250">
        <f t="shared" si="92"/>
        <v>215.58333333333334</v>
      </c>
      <c r="AJ250">
        <f>IF(C250=1,(AI250/Z250),REF)</f>
        <v>675.17486167658433</v>
      </c>
      <c r="AK250">
        <f t="shared" si="93"/>
        <v>238</v>
      </c>
      <c r="AL250">
        <f>IF(B250=1,(AI250/AC250),REF)</f>
        <v>654.67152545804242</v>
      </c>
      <c r="AM250">
        <f t="shared" si="94"/>
        <v>238</v>
      </c>
      <c r="AN250">
        <f t="shared" si="95"/>
        <v>238</v>
      </c>
      <c r="AO250" t="str">
        <f t="shared" si="96"/>
        <v>Albany</v>
      </c>
      <c r="AP250">
        <f t="shared" si="97"/>
        <v>0.19457814567387746</v>
      </c>
      <c r="AQ250">
        <f t="shared" si="98"/>
        <v>0.17780812821183908</v>
      </c>
      <c r="AR250">
        <f t="shared" si="99"/>
        <v>0.51048791764965296</v>
      </c>
      <c r="AS250" t="str">
        <f t="shared" si="100"/>
        <v>Albany</v>
      </c>
      <c r="AT250">
        <f t="shared" si="101"/>
        <v>0.51048791764965296</v>
      </c>
      <c r="AU250">
        <f t="shared" si="102"/>
        <v>249</v>
      </c>
      <c r="AW250" t="str">
        <f t="shared" si="103"/>
        <v>Albany</v>
      </c>
      <c r="AX250" t="str">
        <f t="shared" si="104"/>
        <v/>
      </c>
      <c r="AY250">
        <v>249</v>
      </c>
      <c r="AZ250">
        <f t="shared" si="105"/>
        <v>-9</v>
      </c>
    </row>
    <row r="251" spans="1:52">
      <c r="A251">
        <v>1</v>
      </c>
      <c r="B251">
        <v>1</v>
      </c>
      <c r="C251">
        <v>1</v>
      </c>
      <c r="D251" t="s">
        <v>324</v>
      </c>
      <c r="E251">
        <v>69.498900000000006</v>
      </c>
      <c r="F251">
        <v>110</v>
      </c>
      <c r="G251">
        <v>67.372200000000007</v>
      </c>
      <c r="H251">
        <v>173</v>
      </c>
      <c r="I251">
        <v>97.130200000000002</v>
      </c>
      <c r="J251">
        <v>320</v>
      </c>
      <c r="K251">
        <v>97.077699999999993</v>
      </c>
      <c r="L251">
        <v>322</v>
      </c>
      <c r="M251">
        <v>100.251</v>
      </c>
      <c r="N251">
        <v>58</v>
      </c>
      <c r="O251">
        <v>104.77800000000001</v>
      </c>
      <c r="P251">
        <v>146</v>
      </c>
      <c r="Q251">
        <v>-7.7005299999999997</v>
      </c>
      <c r="R251">
        <v>265</v>
      </c>
      <c r="S251">
        <f t="shared" si="80"/>
        <v>-0.11079743708173816</v>
      </c>
      <c r="T251">
        <f t="shared" si="81"/>
        <v>266</v>
      </c>
      <c r="U251">
        <f t="shared" si="82"/>
        <v>654963.18220383395</v>
      </c>
      <c r="V251">
        <f t="shared" si="83"/>
        <v>312</v>
      </c>
      <c r="W251">
        <f t="shared" si="84"/>
        <v>24.572776818910388</v>
      </c>
      <c r="X251">
        <f t="shared" si="85"/>
        <v>132</v>
      </c>
      <c r="Y251">
        <f t="shared" si="86"/>
        <v>199</v>
      </c>
      <c r="Z251">
        <v>0.28720000000000001</v>
      </c>
      <c r="AA251">
        <f t="shared" si="87"/>
        <v>265</v>
      </c>
      <c r="AB251">
        <v>0.45760000000000001</v>
      </c>
      <c r="AC251">
        <f t="shared" si="88"/>
        <v>0.37240000000000001</v>
      </c>
      <c r="AD251">
        <f t="shared" si="89"/>
        <v>230</v>
      </c>
      <c r="AE251">
        <v>0.1971</v>
      </c>
      <c r="AF251">
        <f t="shared" si="90"/>
        <v>302</v>
      </c>
      <c r="AG251">
        <v>0.46889999999999998</v>
      </c>
      <c r="AH251">
        <f t="shared" si="91"/>
        <v>176</v>
      </c>
      <c r="AI251">
        <f t="shared" si="92"/>
        <v>247.5</v>
      </c>
      <c r="AJ251">
        <f>IF(C251=1,(AI251/Z251),REF)</f>
        <v>861.76880222841226</v>
      </c>
      <c r="AK251">
        <f t="shared" si="93"/>
        <v>266</v>
      </c>
      <c r="AL251">
        <f>IF(B251=1,(AI251/AC251),REF)</f>
        <v>664.60794844253485</v>
      </c>
      <c r="AM251">
        <f t="shared" si="94"/>
        <v>241</v>
      </c>
      <c r="AN251">
        <f t="shared" si="95"/>
        <v>230</v>
      </c>
      <c r="AO251" t="str">
        <f t="shared" si="96"/>
        <v>Southern</v>
      </c>
      <c r="AP251">
        <f t="shared" si="97"/>
        <v>0.17079774280654958</v>
      </c>
      <c r="AQ251">
        <f t="shared" si="98"/>
        <v>0.20070204233992944</v>
      </c>
      <c r="AR251">
        <f t="shared" si="99"/>
        <v>0.51000147072674029</v>
      </c>
      <c r="AS251" t="str">
        <f t="shared" si="100"/>
        <v>Southern</v>
      </c>
      <c r="AT251">
        <f t="shared" si="101"/>
        <v>0.51000147072674029</v>
      </c>
      <c r="AU251">
        <f t="shared" si="102"/>
        <v>250</v>
      </c>
      <c r="AW251" t="str">
        <f t="shared" si="103"/>
        <v>Southern</v>
      </c>
      <c r="AX251" t="str">
        <f t="shared" si="104"/>
        <v/>
      </c>
      <c r="AY251">
        <v>250</v>
      </c>
      <c r="AZ251">
        <f t="shared" si="105"/>
        <v>-52</v>
      </c>
    </row>
    <row r="252" spans="1:52">
      <c r="A252">
        <v>1</v>
      </c>
      <c r="B252">
        <v>1</v>
      </c>
      <c r="C252">
        <v>1</v>
      </c>
      <c r="D252" t="s">
        <v>154</v>
      </c>
      <c r="E252">
        <v>64.916200000000003</v>
      </c>
      <c r="F252">
        <v>340</v>
      </c>
      <c r="G252">
        <v>63.546300000000002</v>
      </c>
      <c r="H252">
        <v>345</v>
      </c>
      <c r="I252">
        <v>104.825</v>
      </c>
      <c r="J252">
        <v>191</v>
      </c>
      <c r="K252">
        <v>103.90300000000001</v>
      </c>
      <c r="L252">
        <v>221</v>
      </c>
      <c r="M252">
        <v>107.027</v>
      </c>
      <c r="N252">
        <v>233</v>
      </c>
      <c r="O252">
        <v>108.992</v>
      </c>
      <c r="P252">
        <v>236</v>
      </c>
      <c r="Q252">
        <v>-5.08833</v>
      </c>
      <c r="R252">
        <v>231</v>
      </c>
      <c r="S252">
        <f t="shared" si="80"/>
        <v>-7.8393374843259436E-2</v>
      </c>
      <c r="T252">
        <f t="shared" si="81"/>
        <v>239</v>
      </c>
      <c r="U252">
        <f t="shared" si="82"/>
        <v>700824.48074532591</v>
      </c>
      <c r="V252">
        <f t="shared" si="83"/>
        <v>261</v>
      </c>
      <c r="W252">
        <f t="shared" si="84"/>
        <v>28.020656454703143</v>
      </c>
      <c r="X252">
        <f t="shared" si="85"/>
        <v>309</v>
      </c>
      <c r="Y252">
        <f t="shared" si="86"/>
        <v>274</v>
      </c>
      <c r="Z252">
        <v>0.33090000000000003</v>
      </c>
      <c r="AA252">
        <f t="shared" si="87"/>
        <v>244</v>
      </c>
      <c r="AB252">
        <v>0.31419999999999998</v>
      </c>
      <c r="AC252">
        <f t="shared" si="88"/>
        <v>0.32255</v>
      </c>
      <c r="AD252">
        <f t="shared" si="89"/>
        <v>257</v>
      </c>
      <c r="AE252">
        <v>0.4733</v>
      </c>
      <c r="AF252">
        <f t="shared" si="90"/>
        <v>186</v>
      </c>
      <c r="AG252">
        <v>0.22850000000000001</v>
      </c>
      <c r="AH252">
        <f t="shared" si="91"/>
        <v>298</v>
      </c>
      <c r="AI252">
        <f t="shared" si="92"/>
        <v>252.5</v>
      </c>
      <c r="AJ252">
        <f>IF(C252=1,(AI252/Z252),REF)</f>
        <v>763.07041402236314</v>
      </c>
      <c r="AK252">
        <f t="shared" si="93"/>
        <v>251</v>
      </c>
      <c r="AL252">
        <f>IF(B252=1,(AI252/AC252),REF)</f>
        <v>782.8243683149899</v>
      </c>
      <c r="AM252">
        <f t="shared" si="94"/>
        <v>257</v>
      </c>
      <c r="AN252">
        <f t="shared" si="95"/>
        <v>251</v>
      </c>
      <c r="AO252" t="str">
        <f t="shared" si="96"/>
        <v>Green Bay</v>
      </c>
      <c r="AP252">
        <f t="shared" si="97"/>
        <v>0.199194376575031</v>
      </c>
      <c r="AQ252">
        <f t="shared" si="98"/>
        <v>0.17031457499969524</v>
      </c>
      <c r="AR252">
        <f t="shared" si="99"/>
        <v>0.50890648754015766</v>
      </c>
      <c r="AS252" t="str">
        <f t="shared" si="100"/>
        <v>Green Bay</v>
      </c>
      <c r="AT252">
        <f t="shared" si="101"/>
        <v>0.50890648754015766</v>
      </c>
      <c r="AU252">
        <f t="shared" si="102"/>
        <v>251</v>
      </c>
      <c r="AW252" t="str">
        <f t="shared" si="103"/>
        <v>Green Bay</v>
      </c>
      <c r="AX252" t="str">
        <f t="shared" si="104"/>
        <v/>
      </c>
      <c r="AY252">
        <v>251</v>
      </c>
      <c r="AZ252">
        <f t="shared" si="105"/>
        <v>65</v>
      </c>
    </row>
    <row r="253" spans="1:52">
      <c r="A253">
        <v>1</v>
      </c>
      <c r="B253">
        <v>1</v>
      </c>
      <c r="C253">
        <v>1</v>
      </c>
      <c r="D253" t="s">
        <v>57</v>
      </c>
      <c r="E253">
        <v>62.914999999999999</v>
      </c>
      <c r="F253">
        <v>359</v>
      </c>
      <c r="G253">
        <v>62.7117</v>
      </c>
      <c r="H253">
        <v>355</v>
      </c>
      <c r="I253">
        <v>106.303</v>
      </c>
      <c r="J253">
        <v>152</v>
      </c>
      <c r="K253">
        <v>103.61</v>
      </c>
      <c r="L253">
        <v>223</v>
      </c>
      <c r="M253">
        <v>106.857</v>
      </c>
      <c r="N253">
        <v>227</v>
      </c>
      <c r="O253">
        <v>113.85899999999999</v>
      </c>
      <c r="P253">
        <v>336</v>
      </c>
      <c r="Q253">
        <v>-10.248900000000001</v>
      </c>
      <c r="R253">
        <v>294</v>
      </c>
      <c r="S253">
        <f t="shared" si="80"/>
        <v>-0.16290232853850425</v>
      </c>
      <c r="T253">
        <f t="shared" si="81"/>
        <v>301</v>
      </c>
      <c r="U253">
        <f t="shared" si="82"/>
        <v>675394.54457150004</v>
      </c>
      <c r="V253">
        <f t="shared" si="83"/>
        <v>294</v>
      </c>
      <c r="W253">
        <f t="shared" si="84"/>
        <v>31.005131907463646</v>
      </c>
      <c r="X253">
        <f t="shared" si="85"/>
        <v>361</v>
      </c>
      <c r="Y253">
        <f t="shared" si="86"/>
        <v>331</v>
      </c>
      <c r="Z253">
        <v>0.37909999999999999</v>
      </c>
      <c r="AA253">
        <f t="shared" si="87"/>
        <v>216</v>
      </c>
      <c r="AB253">
        <v>0.1406</v>
      </c>
      <c r="AC253">
        <f t="shared" si="88"/>
        <v>0.25985000000000003</v>
      </c>
      <c r="AD253">
        <f t="shared" si="89"/>
        <v>286</v>
      </c>
      <c r="AE253">
        <v>0.62990000000000002</v>
      </c>
      <c r="AF253">
        <f t="shared" si="90"/>
        <v>120</v>
      </c>
      <c r="AG253">
        <v>0.2402</v>
      </c>
      <c r="AH253">
        <f t="shared" si="91"/>
        <v>293</v>
      </c>
      <c r="AI253">
        <f t="shared" si="92"/>
        <v>270.83333333333331</v>
      </c>
      <c r="AJ253">
        <f>IF(C253=1,(AI253/Z253),REF)</f>
        <v>714.41132506814381</v>
      </c>
      <c r="AK253">
        <f t="shared" si="93"/>
        <v>245</v>
      </c>
      <c r="AL253">
        <f>IF(B253=1,(AI253/AC253),REF)</f>
        <v>1042.2679751138476</v>
      </c>
      <c r="AM253">
        <f t="shared" si="94"/>
        <v>285</v>
      </c>
      <c r="AN253">
        <f t="shared" si="95"/>
        <v>245</v>
      </c>
      <c r="AO253" t="str">
        <f t="shared" si="96"/>
        <v>American</v>
      </c>
      <c r="AP253">
        <f t="shared" si="97"/>
        <v>0.22971836655488387</v>
      </c>
      <c r="AQ253">
        <f t="shared" si="98"/>
        <v>0.13238479518965063</v>
      </c>
      <c r="AR253">
        <f t="shared" si="99"/>
        <v>0.50480183914484134</v>
      </c>
      <c r="AS253" t="str">
        <f t="shared" si="100"/>
        <v>American</v>
      </c>
      <c r="AT253">
        <f t="shared" si="101"/>
        <v>0.50480183914484134</v>
      </c>
      <c r="AU253">
        <f t="shared" si="102"/>
        <v>252</v>
      </c>
      <c r="AW253" t="str">
        <f t="shared" si="103"/>
        <v>American</v>
      </c>
      <c r="AX253" t="str">
        <f t="shared" si="104"/>
        <v/>
      </c>
      <c r="AY253">
        <v>252</v>
      </c>
      <c r="AZ253">
        <f t="shared" si="105"/>
        <v>132</v>
      </c>
    </row>
    <row r="254" spans="1:52">
      <c r="A254">
        <v>1</v>
      </c>
      <c r="B254">
        <v>1</v>
      </c>
      <c r="C254">
        <v>1</v>
      </c>
      <c r="D254" t="s">
        <v>222</v>
      </c>
      <c r="E254">
        <v>70.516199999999998</v>
      </c>
      <c r="F254">
        <v>68</v>
      </c>
      <c r="G254">
        <v>70.018900000000002</v>
      </c>
      <c r="H254">
        <v>51</v>
      </c>
      <c r="I254">
        <v>109.857</v>
      </c>
      <c r="J254">
        <v>87</v>
      </c>
      <c r="K254">
        <v>107.893</v>
      </c>
      <c r="L254">
        <v>144</v>
      </c>
      <c r="M254">
        <v>110.742</v>
      </c>
      <c r="N254">
        <v>309</v>
      </c>
      <c r="O254">
        <v>112.523</v>
      </c>
      <c r="P254">
        <v>315</v>
      </c>
      <c r="Q254">
        <v>-4.6301500000000004</v>
      </c>
      <c r="R254">
        <v>224</v>
      </c>
      <c r="S254">
        <f t="shared" si="80"/>
        <v>-6.5658671340769859E-2</v>
      </c>
      <c r="T254">
        <f t="shared" si="81"/>
        <v>223</v>
      </c>
      <c r="U254">
        <f t="shared" si="82"/>
        <v>820871.99372557376</v>
      </c>
      <c r="V254">
        <f t="shared" si="83"/>
        <v>114</v>
      </c>
      <c r="W254">
        <f t="shared" si="84"/>
        <v>27.145458599543268</v>
      </c>
      <c r="X254">
        <f t="shared" si="85"/>
        <v>262</v>
      </c>
      <c r="Y254">
        <f t="shared" si="86"/>
        <v>242.5</v>
      </c>
      <c r="Z254">
        <v>0.30909999999999999</v>
      </c>
      <c r="AA254">
        <f t="shared" si="87"/>
        <v>258</v>
      </c>
      <c r="AB254">
        <v>0.34210000000000002</v>
      </c>
      <c r="AC254">
        <f t="shared" si="88"/>
        <v>0.3256</v>
      </c>
      <c r="AD254">
        <f t="shared" si="89"/>
        <v>256</v>
      </c>
      <c r="AE254">
        <v>0.39560000000000001</v>
      </c>
      <c r="AF254">
        <f t="shared" si="90"/>
        <v>213</v>
      </c>
      <c r="AG254">
        <v>0.21210000000000001</v>
      </c>
      <c r="AH254">
        <f t="shared" si="91"/>
        <v>304</v>
      </c>
      <c r="AI254">
        <f t="shared" si="92"/>
        <v>225.41666666666666</v>
      </c>
      <c r="AJ254">
        <f>IF(C254=1,(AI254/Z254),REF)</f>
        <v>729.26776663431463</v>
      </c>
      <c r="AK254">
        <f t="shared" si="93"/>
        <v>247</v>
      </c>
      <c r="AL254">
        <f>IF(B254=1,(AI254/AC254),REF)</f>
        <v>692.31162981162981</v>
      </c>
      <c r="AM254">
        <f t="shared" si="94"/>
        <v>245</v>
      </c>
      <c r="AN254">
        <f t="shared" si="95"/>
        <v>245</v>
      </c>
      <c r="AO254" t="str">
        <f t="shared" si="96"/>
        <v>Milwaukee</v>
      </c>
      <c r="AP254">
        <f t="shared" si="97"/>
        <v>0.18691625513804561</v>
      </c>
      <c r="AQ254">
        <f t="shared" si="98"/>
        <v>0.17458603575520915</v>
      </c>
      <c r="AR254">
        <f t="shared" si="99"/>
        <v>0.50446660667522136</v>
      </c>
      <c r="AS254" t="str">
        <f t="shared" si="100"/>
        <v>Milwaukee</v>
      </c>
      <c r="AT254">
        <f t="shared" si="101"/>
        <v>0.50446660667522136</v>
      </c>
      <c r="AU254">
        <f t="shared" si="102"/>
        <v>253</v>
      </c>
      <c r="AW254" t="str">
        <f t="shared" si="103"/>
        <v>Milwaukee</v>
      </c>
      <c r="AX254" t="str">
        <f t="shared" si="104"/>
        <v/>
      </c>
      <c r="AY254">
        <v>253</v>
      </c>
      <c r="AZ254">
        <f t="shared" si="105"/>
        <v>40</v>
      </c>
    </row>
    <row r="255" spans="1:52">
      <c r="A255">
        <v>1</v>
      </c>
      <c r="B255">
        <v>1</v>
      </c>
      <c r="C255">
        <v>1</v>
      </c>
      <c r="D255" t="s">
        <v>187</v>
      </c>
      <c r="E255">
        <v>69.948400000000007</v>
      </c>
      <c r="F255">
        <v>95</v>
      </c>
      <c r="G255">
        <v>68.132800000000003</v>
      </c>
      <c r="H255">
        <v>131</v>
      </c>
      <c r="I255">
        <v>107.376</v>
      </c>
      <c r="J255">
        <v>132</v>
      </c>
      <c r="K255">
        <v>104.508</v>
      </c>
      <c r="L255">
        <v>214</v>
      </c>
      <c r="M255">
        <v>103.44199999999999</v>
      </c>
      <c r="N255">
        <v>134</v>
      </c>
      <c r="O255">
        <v>108.074</v>
      </c>
      <c r="P255">
        <v>215</v>
      </c>
      <c r="Q255">
        <v>-3.5668799999999998</v>
      </c>
      <c r="R255">
        <v>206</v>
      </c>
      <c r="S255">
        <f t="shared" si="80"/>
        <v>-5.0980437007851535E-2</v>
      </c>
      <c r="T255">
        <f t="shared" si="81"/>
        <v>206</v>
      </c>
      <c r="U255">
        <f t="shared" si="82"/>
        <v>763970.97330149752</v>
      </c>
      <c r="V255">
        <f t="shared" si="83"/>
        <v>184</v>
      </c>
      <c r="W255">
        <f t="shared" si="84"/>
        <v>25.655245584195853</v>
      </c>
      <c r="X255">
        <f t="shared" si="85"/>
        <v>185</v>
      </c>
      <c r="Y255">
        <f t="shared" si="86"/>
        <v>195.5</v>
      </c>
      <c r="Z255">
        <v>0.27279999999999999</v>
      </c>
      <c r="AA255">
        <f t="shared" si="87"/>
        <v>275</v>
      </c>
      <c r="AB255">
        <v>0.44969999999999999</v>
      </c>
      <c r="AC255">
        <f t="shared" si="88"/>
        <v>0.36124999999999996</v>
      </c>
      <c r="AD255">
        <f t="shared" si="89"/>
        <v>235</v>
      </c>
      <c r="AE255">
        <v>0.33279999999999998</v>
      </c>
      <c r="AF255">
        <f t="shared" si="90"/>
        <v>237</v>
      </c>
      <c r="AG255">
        <v>0.27789999999999998</v>
      </c>
      <c r="AH255">
        <f t="shared" si="91"/>
        <v>269</v>
      </c>
      <c r="AI255">
        <f t="shared" si="92"/>
        <v>221.08333333333334</v>
      </c>
      <c r="AJ255">
        <f>IF(C255=1,(AI255/Z255),REF)</f>
        <v>810.42277614858267</v>
      </c>
      <c r="AK255">
        <f t="shared" si="93"/>
        <v>262</v>
      </c>
      <c r="AL255">
        <f>IF(B255=1,(AI255/AC255),REF)</f>
        <v>611.99538638985018</v>
      </c>
      <c r="AM255">
        <f t="shared" si="94"/>
        <v>229</v>
      </c>
      <c r="AN255">
        <f t="shared" si="95"/>
        <v>229</v>
      </c>
      <c r="AO255" t="str">
        <f t="shared" si="96"/>
        <v>Lamar</v>
      </c>
      <c r="AP255">
        <f t="shared" si="97"/>
        <v>0.16323375467980736</v>
      </c>
      <c r="AQ255">
        <f t="shared" si="98"/>
        <v>0.19671032149803244</v>
      </c>
      <c r="AR255">
        <f t="shared" si="99"/>
        <v>0.50359570086982974</v>
      </c>
      <c r="AS255" t="str">
        <f t="shared" si="100"/>
        <v>Lamar</v>
      </c>
      <c r="AT255">
        <f t="shared" si="101"/>
        <v>0.50359570086982974</v>
      </c>
      <c r="AU255">
        <f t="shared" si="102"/>
        <v>254</v>
      </c>
      <c r="AW255" t="str">
        <f t="shared" si="103"/>
        <v>Lamar</v>
      </c>
      <c r="AX255" t="str">
        <f t="shared" si="104"/>
        <v/>
      </c>
      <c r="AY255">
        <v>254</v>
      </c>
      <c r="AZ255">
        <f t="shared" si="105"/>
        <v>17</v>
      </c>
    </row>
    <row r="256" spans="1:52">
      <c r="A256">
        <v>1</v>
      </c>
      <c r="B256">
        <v>1</v>
      </c>
      <c r="C256">
        <v>1</v>
      </c>
      <c r="D256" t="s">
        <v>398</v>
      </c>
      <c r="E256">
        <v>65.942099999999996</v>
      </c>
      <c r="F256">
        <v>307</v>
      </c>
      <c r="G256">
        <v>64.576400000000007</v>
      </c>
      <c r="H256">
        <v>324</v>
      </c>
      <c r="I256">
        <v>99.503</v>
      </c>
      <c r="J256">
        <v>288</v>
      </c>
      <c r="K256">
        <v>97.957400000000007</v>
      </c>
      <c r="L256">
        <v>314</v>
      </c>
      <c r="M256">
        <v>101.336</v>
      </c>
      <c r="N256">
        <v>80</v>
      </c>
      <c r="O256">
        <v>105.836</v>
      </c>
      <c r="P256">
        <v>168</v>
      </c>
      <c r="Q256">
        <v>-7.87859</v>
      </c>
      <c r="R256">
        <v>270</v>
      </c>
      <c r="S256">
        <f t="shared" si="80"/>
        <v>-0.11947754166154842</v>
      </c>
      <c r="T256">
        <f t="shared" si="81"/>
        <v>273</v>
      </c>
      <c r="U256">
        <f t="shared" si="82"/>
        <v>632757.45791092538</v>
      </c>
      <c r="V256">
        <f t="shared" si="83"/>
        <v>329</v>
      </c>
      <c r="W256">
        <f t="shared" si="84"/>
        <v>26.317867408091129</v>
      </c>
      <c r="X256">
        <f t="shared" si="85"/>
        <v>217</v>
      </c>
      <c r="Y256">
        <f t="shared" si="86"/>
        <v>245</v>
      </c>
      <c r="Z256">
        <v>0.34760000000000002</v>
      </c>
      <c r="AA256">
        <f t="shared" si="87"/>
        <v>239</v>
      </c>
      <c r="AB256">
        <v>0.2334</v>
      </c>
      <c r="AC256">
        <f t="shared" si="88"/>
        <v>0.29049999999999998</v>
      </c>
      <c r="AD256">
        <f t="shared" si="89"/>
        <v>273</v>
      </c>
      <c r="AE256">
        <v>0.37330000000000002</v>
      </c>
      <c r="AF256">
        <f t="shared" si="90"/>
        <v>221</v>
      </c>
      <c r="AG256">
        <v>0.28589999999999999</v>
      </c>
      <c r="AH256">
        <f t="shared" si="91"/>
        <v>264</v>
      </c>
      <c r="AI256">
        <f t="shared" si="92"/>
        <v>267.5</v>
      </c>
      <c r="AJ256">
        <f>IF(C256=1,(AI256/Z256),REF)</f>
        <v>769.56271576524739</v>
      </c>
      <c r="AK256">
        <f t="shared" si="93"/>
        <v>255</v>
      </c>
      <c r="AL256">
        <f>IF(B256=1,(AI256/AC256),REF)</f>
        <v>920.8261617900173</v>
      </c>
      <c r="AM256">
        <f t="shared" si="94"/>
        <v>275</v>
      </c>
      <c r="AN256">
        <f t="shared" si="95"/>
        <v>255</v>
      </c>
      <c r="AO256" t="str">
        <f t="shared" si="96"/>
        <v>Western Illinois</v>
      </c>
      <c r="AP256">
        <f t="shared" si="97"/>
        <v>0.20907019969046944</v>
      </c>
      <c r="AQ256">
        <f t="shared" si="98"/>
        <v>0.15030960775123642</v>
      </c>
      <c r="AR256">
        <f t="shared" si="99"/>
        <v>0.5032797661661127</v>
      </c>
      <c r="AS256" t="str">
        <f t="shared" si="100"/>
        <v>Western Illinois</v>
      </c>
      <c r="AT256">
        <f t="shared" si="101"/>
        <v>0.5032797661661127</v>
      </c>
      <c r="AU256">
        <f t="shared" si="102"/>
        <v>255</v>
      </c>
      <c r="AW256" t="str">
        <f t="shared" si="103"/>
        <v>Western Illinois</v>
      </c>
      <c r="AX256" t="str">
        <f t="shared" si="104"/>
        <v/>
      </c>
      <c r="AY256">
        <v>255</v>
      </c>
      <c r="AZ256">
        <f t="shared" si="105"/>
        <v>34</v>
      </c>
    </row>
    <row r="257" spans="1:52">
      <c r="A257">
        <v>1</v>
      </c>
      <c r="B257">
        <v>1</v>
      </c>
      <c r="C257">
        <v>1</v>
      </c>
      <c r="D257" t="s">
        <v>254</v>
      </c>
      <c r="E257">
        <v>65.950500000000005</v>
      </c>
      <c r="F257">
        <v>306</v>
      </c>
      <c r="G257">
        <v>65.522300000000001</v>
      </c>
      <c r="H257">
        <v>284</v>
      </c>
      <c r="I257">
        <v>105.767</v>
      </c>
      <c r="J257">
        <v>167</v>
      </c>
      <c r="K257">
        <v>104.05800000000001</v>
      </c>
      <c r="L257">
        <v>218</v>
      </c>
      <c r="M257">
        <v>112.592</v>
      </c>
      <c r="N257">
        <v>334</v>
      </c>
      <c r="O257">
        <v>112.372</v>
      </c>
      <c r="P257">
        <v>310</v>
      </c>
      <c r="Q257">
        <v>-8.3147900000000003</v>
      </c>
      <c r="R257">
        <v>278</v>
      </c>
      <c r="S257">
        <f t="shared" si="80"/>
        <v>-0.12606424515356202</v>
      </c>
      <c r="T257">
        <f t="shared" si="81"/>
        <v>278</v>
      </c>
      <c r="U257">
        <f t="shared" si="82"/>
        <v>714116.45668948221</v>
      </c>
      <c r="V257">
        <f t="shared" si="83"/>
        <v>248</v>
      </c>
      <c r="W257">
        <f t="shared" si="84"/>
        <v>28.962422478371501</v>
      </c>
      <c r="X257">
        <f t="shared" si="85"/>
        <v>341</v>
      </c>
      <c r="Y257">
        <f t="shared" si="86"/>
        <v>309.5</v>
      </c>
      <c r="Z257">
        <v>0.33139999999999997</v>
      </c>
      <c r="AA257">
        <f t="shared" si="87"/>
        <v>242</v>
      </c>
      <c r="AB257">
        <v>0.27900000000000003</v>
      </c>
      <c r="AC257">
        <f t="shared" si="88"/>
        <v>0.30520000000000003</v>
      </c>
      <c r="AD257">
        <f t="shared" si="89"/>
        <v>265</v>
      </c>
      <c r="AE257">
        <v>0.2702</v>
      </c>
      <c r="AF257">
        <f t="shared" si="90"/>
        <v>260</v>
      </c>
      <c r="AG257">
        <v>0.3498</v>
      </c>
      <c r="AH257">
        <f t="shared" si="91"/>
        <v>240</v>
      </c>
      <c r="AI257">
        <f t="shared" si="92"/>
        <v>266.75</v>
      </c>
      <c r="AJ257">
        <f>IF(C257=1,(AI257/Z257),REF)</f>
        <v>804.91852745926383</v>
      </c>
      <c r="AK257">
        <f t="shared" si="93"/>
        <v>260</v>
      </c>
      <c r="AL257">
        <f>IF(B257=1,(AI257/AC257),REF)</f>
        <v>874.01703800786368</v>
      </c>
      <c r="AM257">
        <f t="shared" si="94"/>
        <v>272</v>
      </c>
      <c r="AN257">
        <f t="shared" si="95"/>
        <v>260</v>
      </c>
      <c r="AO257" t="str">
        <f t="shared" si="96"/>
        <v>North Dakota St.</v>
      </c>
      <c r="AP257">
        <f t="shared" si="97"/>
        <v>0.19843308293850517</v>
      </c>
      <c r="AQ257">
        <f t="shared" si="98"/>
        <v>0.15894883636528243</v>
      </c>
      <c r="AR257">
        <f t="shared" si="99"/>
        <v>0.5021587475765118</v>
      </c>
      <c r="AS257" t="str">
        <f t="shared" si="100"/>
        <v>North Dakota St.</v>
      </c>
      <c r="AT257">
        <f t="shared" si="101"/>
        <v>0.5021587475765118</v>
      </c>
      <c r="AU257">
        <f t="shared" si="102"/>
        <v>256</v>
      </c>
      <c r="AW257" t="str">
        <f t="shared" si="103"/>
        <v>North Dakota St.</v>
      </c>
      <c r="AX257" t="str">
        <f t="shared" si="104"/>
        <v/>
      </c>
      <c r="AY257">
        <v>256</v>
      </c>
      <c r="AZ257">
        <f t="shared" si="105"/>
        <v>-4</v>
      </c>
    </row>
    <row r="258" spans="1:52">
      <c r="A258">
        <v>1</v>
      </c>
      <c r="B258">
        <v>1</v>
      </c>
      <c r="C258">
        <v>1</v>
      </c>
      <c r="D258" t="s">
        <v>118</v>
      </c>
      <c r="E258">
        <v>68.356200000000001</v>
      </c>
      <c r="F258">
        <v>183</v>
      </c>
      <c r="G258">
        <v>67.5047</v>
      </c>
      <c r="H258">
        <v>164</v>
      </c>
      <c r="I258">
        <v>94.873999999999995</v>
      </c>
      <c r="J258">
        <v>340</v>
      </c>
      <c r="K258">
        <v>101.178</v>
      </c>
      <c r="L258">
        <v>267</v>
      </c>
      <c r="M258">
        <v>119.443</v>
      </c>
      <c r="N258">
        <v>362</v>
      </c>
      <c r="O258">
        <v>112.848</v>
      </c>
      <c r="P258">
        <v>319</v>
      </c>
      <c r="Q258">
        <v>-11.6698</v>
      </c>
      <c r="R258">
        <v>307</v>
      </c>
      <c r="S258">
        <f t="shared" ref="S258:S321" si="106">(K258-O258)/E258</f>
        <v>-0.17072335793973337</v>
      </c>
      <c r="T258">
        <f t="shared" ref="T258:T321" si="107">RANK(S258,S:S,0)</f>
        <v>308</v>
      </c>
      <c r="U258">
        <f t="shared" ref="U258:U321" si="108">(K258^2)*E258</f>
        <v>699761.57752504083</v>
      </c>
      <c r="V258">
        <f t="shared" ref="V258:V321" si="109">RANK(U258,U:U,0)</f>
        <v>265</v>
      </c>
      <c r="W258">
        <f t="shared" ref="W258:W321" si="110">O258^1.6/E258</f>
        <v>28.132755682380441</v>
      </c>
      <c r="X258">
        <f t="shared" ref="X258:X321" si="111">((RANK(W258,W:W,1)))</f>
        <v>313</v>
      </c>
      <c r="Y258">
        <f t="shared" ref="Y258:Y321" si="112">AVERAGE(X258,T258)</f>
        <v>310.5</v>
      </c>
      <c r="Z258">
        <v>0.35489999999999999</v>
      </c>
      <c r="AA258">
        <f t="shared" ref="AA258:AA321" si="113">RANK(Z258,Z:Z,0)</f>
        <v>234</v>
      </c>
      <c r="AB258">
        <v>0.19980000000000001</v>
      </c>
      <c r="AC258">
        <f t="shared" ref="AC258:AC321" si="114">(Z258+AB258)/2</f>
        <v>0.27734999999999999</v>
      </c>
      <c r="AD258">
        <f t="shared" ref="AD258:AD321" si="115">RANK(AC258,AC:AC,0)</f>
        <v>279</v>
      </c>
      <c r="AE258">
        <v>0.38469999999999999</v>
      </c>
      <c r="AF258">
        <f t="shared" ref="AF258:AF321" si="116">RANK(AE258,AE:AE,0)</f>
        <v>218</v>
      </c>
      <c r="AG258">
        <v>0.31059999999999999</v>
      </c>
      <c r="AH258">
        <f t="shared" ref="AH258:AH321" si="117">RANK(AG258,AG:AG,0)</f>
        <v>255</v>
      </c>
      <c r="AI258">
        <f t="shared" ref="AI258:AI321" si="118">(T258+V258+(AD258)+AF258+AH258+Y258)/6</f>
        <v>272.58333333333331</v>
      </c>
      <c r="AJ258">
        <f>IF(C258=1,(AI258/Z258),REF)</f>
        <v>768.05672959519109</v>
      </c>
      <c r="AK258">
        <f t="shared" ref="AK258:AK321" si="119">RANK(AJ258,AJ:AJ,1)</f>
        <v>254</v>
      </c>
      <c r="AL258">
        <f>IF(B258=1,(AI258/AC258),REF)</f>
        <v>982.81353284057445</v>
      </c>
      <c r="AM258">
        <f t="shared" ref="AM258:AM321" si="120">RANK(AL258,AL:AL,1)</f>
        <v>281</v>
      </c>
      <c r="AN258">
        <f t="shared" ref="AN258:AN321" si="121">MIN(AK258,AM258,AD258)</f>
        <v>254</v>
      </c>
      <c r="AO258" t="str">
        <f t="shared" ref="AO258:AO321" si="122">D258</f>
        <v>DePaul</v>
      </c>
      <c r="AP258">
        <f t="shared" ref="AP258:AP321" si="123">(Z258*(($BG$2)/((AJ258)))^(1/10))</f>
        <v>0.21350273246140883</v>
      </c>
      <c r="AQ258">
        <f t="shared" ref="AQ258:AQ321" si="124">(AC258*(($BF$2)/((AL258)))^(1/8))</f>
        <v>0.14234168093581812</v>
      </c>
      <c r="AR258">
        <f t="shared" ref="AR258:AR321" si="125">((AP258+AQ258)/2)^(1/2.5)</f>
        <v>0.50129348746197755</v>
      </c>
      <c r="AS258" t="str">
        <f t="shared" ref="AS258:AS321" si="126">AO258</f>
        <v>DePaul</v>
      </c>
      <c r="AT258">
        <f t="shared" ref="AT258:AT321" si="127">AR258</f>
        <v>0.50129348746197755</v>
      </c>
      <c r="AU258">
        <f t="shared" ref="AU258:AU321" si="128">RANK(AT258,AT:AT,0)</f>
        <v>257</v>
      </c>
      <c r="AW258" t="str">
        <f t="shared" ref="AW258:AW321" si="129">AS258</f>
        <v>DePaul</v>
      </c>
      <c r="AX258" t="str">
        <f t="shared" ref="AX258:AX321" si="130">IF(OR(((RANK(AB258,AB:AB,0))&lt;17),(RANK(Z258,Z:Z,0)&lt;17)),"y","")</f>
        <v/>
      </c>
      <c r="AY258">
        <v>257</v>
      </c>
      <c r="AZ258">
        <f t="shared" ref="AZ258:AZ321" si="131">AY258-AF258</f>
        <v>39</v>
      </c>
    </row>
    <row r="259" spans="1:52">
      <c r="A259">
        <v>1</v>
      </c>
      <c r="B259">
        <v>1</v>
      </c>
      <c r="C259">
        <v>1</v>
      </c>
      <c r="D259" t="s">
        <v>249</v>
      </c>
      <c r="E259">
        <v>68.586600000000004</v>
      </c>
      <c r="F259">
        <v>166</v>
      </c>
      <c r="G259">
        <v>67.732399999999998</v>
      </c>
      <c r="H259">
        <v>154</v>
      </c>
      <c r="I259">
        <v>107.548</v>
      </c>
      <c r="J259">
        <v>125</v>
      </c>
      <c r="K259">
        <v>105.854</v>
      </c>
      <c r="L259">
        <v>184</v>
      </c>
      <c r="M259">
        <v>110.702</v>
      </c>
      <c r="N259">
        <v>307</v>
      </c>
      <c r="O259">
        <v>111.955</v>
      </c>
      <c r="P259">
        <v>299</v>
      </c>
      <c r="Q259">
        <v>-6.1006299999999998</v>
      </c>
      <c r="R259">
        <v>250</v>
      </c>
      <c r="S259">
        <f t="shared" si="106"/>
        <v>-8.8953235763254021E-2</v>
      </c>
      <c r="T259">
        <f t="shared" si="107"/>
        <v>249</v>
      </c>
      <c r="U259">
        <f t="shared" si="108"/>
        <v>768517.60714876559</v>
      </c>
      <c r="V259">
        <f t="shared" si="109"/>
        <v>180</v>
      </c>
      <c r="W259">
        <f t="shared" si="110"/>
        <v>27.684094081333001</v>
      </c>
      <c r="X259">
        <f t="shared" si="111"/>
        <v>293</v>
      </c>
      <c r="Y259">
        <f t="shared" si="112"/>
        <v>271</v>
      </c>
      <c r="Z259">
        <v>0.33139999999999997</v>
      </c>
      <c r="AA259">
        <f t="shared" si="113"/>
        <v>242</v>
      </c>
      <c r="AB259">
        <v>0.252</v>
      </c>
      <c r="AC259">
        <f t="shared" si="114"/>
        <v>0.29169999999999996</v>
      </c>
      <c r="AD259">
        <f t="shared" si="115"/>
        <v>272</v>
      </c>
      <c r="AE259">
        <v>0.34549999999999997</v>
      </c>
      <c r="AF259">
        <f t="shared" si="116"/>
        <v>230</v>
      </c>
      <c r="AG259">
        <v>0.33860000000000001</v>
      </c>
      <c r="AH259">
        <f t="shared" si="117"/>
        <v>245</v>
      </c>
      <c r="AI259">
        <f t="shared" si="118"/>
        <v>241.16666666666666</v>
      </c>
      <c r="AJ259">
        <f>IF(C259=1,(AI259/Z259),REF)</f>
        <v>727.72078052705695</v>
      </c>
      <c r="AK259">
        <f t="shared" si="119"/>
        <v>246</v>
      </c>
      <c r="AL259">
        <f>IF(B259=1,(AI259/AC259),REF)</f>
        <v>826.76265569649195</v>
      </c>
      <c r="AM259">
        <f t="shared" si="120"/>
        <v>264</v>
      </c>
      <c r="AN259">
        <f t="shared" si="121"/>
        <v>246</v>
      </c>
      <c r="AO259" t="str">
        <f t="shared" si="122"/>
        <v>North Alabama</v>
      </c>
      <c r="AP259">
        <f t="shared" si="123"/>
        <v>0.20044387711194847</v>
      </c>
      <c r="AQ259">
        <f t="shared" si="124"/>
        <v>0.15297717393790053</v>
      </c>
      <c r="AR259">
        <f t="shared" si="125"/>
        <v>0.49992512904085923</v>
      </c>
      <c r="AS259" t="str">
        <f t="shared" si="126"/>
        <v>North Alabama</v>
      </c>
      <c r="AT259">
        <f t="shared" si="127"/>
        <v>0.49992512904085923</v>
      </c>
      <c r="AU259">
        <f t="shared" si="128"/>
        <v>258</v>
      </c>
      <c r="AW259" t="str">
        <f t="shared" si="129"/>
        <v>North Alabama</v>
      </c>
      <c r="AX259" t="str">
        <f t="shared" si="130"/>
        <v/>
      </c>
      <c r="AY259">
        <v>258</v>
      </c>
      <c r="AZ259">
        <f t="shared" si="131"/>
        <v>28</v>
      </c>
    </row>
    <row r="260" spans="1:52">
      <c r="A260">
        <v>1</v>
      </c>
      <c r="B260">
        <v>1</v>
      </c>
      <c r="C260">
        <v>1</v>
      </c>
      <c r="D260" t="s">
        <v>281</v>
      </c>
      <c r="E260">
        <v>69.046400000000006</v>
      </c>
      <c r="F260">
        <v>140</v>
      </c>
      <c r="G260">
        <v>69.201400000000007</v>
      </c>
      <c r="H260">
        <v>77</v>
      </c>
      <c r="I260">
        <v>101.57</v>
      </c>
      <c r="J260">
        <v>257</v>
      </c>
      <c r="K260">
        <v>99.707800000000006</v>
      </c>
      <c r="L260">
        <v>292</v>
      </c>
      <c r="M260">
        <v>104.011</v>
      </c>
      <c r="N260">
        <v>151</v>
      </c>
      <c r="O260">
        <v>105.64</v>
      </c>
      <c r="P260">
        <v>161</v>
      </c>
      <c r="Q260">
        <v>-5.9322299999999997</v>
      </c>
      <c r="R260">
        <v>248</v>
      </c>
      <c r="S260">
        <f t="shared" si="106"/>
        <v>-8.5916137553876726E-2</v>
      </c>
      <c r="T260">
        <f t="shared" si="107"/>
        <v>246</v>
      </c>
      <c r="U260">
        <f t="shared" si="108"/>
        <v>686434.82362363115</v>
      </c>
      <c r="V260">
        <f t="shared" si="109"/>
        <v>282</v>
      </c>
      <c r="W260">
        <f t="shared" si="110"/>
        <v>25.060191661002246</v>
      </c>
      <c r="X260">
        <f t="shared" si="111"/>
        <v>154</v>
      </c>
      <c r="Y260">
        <f t="shared" si="112"/>
        <v>200</v>
      </c>
      <c r="Z260">
        <v>0.245</v>
      </c>
      <c r="AA260">
        <f t="shared" si="113"/>
        <v>289</v>
      </c>
      <c r="AB260">
        <v>0.52649999999999997</v>
      </c>
      <c r="AC260">
        <f t="shared" si="114"/>
        <v>0.38574999999999998</v>
      </c>
      <c r="AD260">
        <f t="shared" si="115"/>
        <v>220</v>
      </c>
      <c r="AE260">
        <v>0.191</v>
      </c>
      <c r="AF260">
        <f t="shared" si="116"/>
        <v>308</v>
      </c>
      <c r="AG260">
        <v>0.41110000000000002</v>
      </c>
      <c r="AH260">
        <f t="shared" si="117"/>
        <v>205</v>
      </c>
      <c r="AI260">
        <f t="shared" si="118"/>
        <v>243.5</v>
      </c>
      <c r="AJ260">
        <f>IF(C260=1,(AI260/Z260),REF)</f>
        <v>993.87755102040819</v>
      </c>
      <c r="AK260">
        <f t="shared" si="119"/>
        <v>278</v>
      </c>
      <c r="AL260">
        <f>IF(B260=1,(AI260/AC260),REF)</f>
        <v>631.23784834737523</v>
      </c>
      <c r="AM260">
        <f t="shared" si="120"/>
        <v>234</v>
      </c>
      <c r="AN260">
        <f t="shared" si="121"/>
        <v>220</v>
      </c>
      <c r="AO260" t="str">
        <f t="shared" si="122"/>
        <v>Portland St.</v>
      </c>
      <c r="AP260">
        <f t="shared" si="123"/>
        <v>0.14363807109254523</v>
      </c>
      <c r="AQ260">
        <f t="shared" si="124"/>
        <v>0.20923995445633004</v>
      </c>
      <c r="AR260">
        <f t="shared" si="125"/>
        <v>0.49961773667792425</v>
      </c>
      <c r="AS260" t="str">
        <f t="shared" si="126"/>
        <v>Portland St.</v>
      </c>
      <c r="AT260">
        <f t="shared" si="127"/>
        <v>0.49961773667792425</v>
      </c>
      <c r="AU260">
        <f t="shared" si="128"/>
        <v>259</v>
      </c>
      <c r="AW260" t="str">
        <f t="shared" si="129"/>
        <v>Portland St.</v>
      </c>
      <c r="AX260" t="str">
        <f t="shared" si="130"/>
        <v/>
      </c>
      <c r="AY260">
        <v>259</v>
      </c>
      <c r="AZ260">
        <f t="shared" si="131"/>
        <v>-49</v>
      </c>
    </row>
    <row r="261" spans="1:52">
      <c r="A261">
        <v>1</v>
      </c>
      <c r="B261">
        <v>1</v>
      </c>
      <c r="C261">
        <v>1</v>
      </c>
      <c r="D261" t="s">
        <v>165</v>
      </c>
      <c r="E261">
        <v>64.556799999999996</v>
      </c>
      <c r="F261">
        <v>349</v>
      </c>
      <c r="G261">
        <v>63.856200000000001</v>
      </c>
      <c r="H261">
        <v>340</v>
      </c>
      <c r="I261">
        <v>105.33199999999999</v>
      </c>
      <c r="J261">
        <v>175</v>
      </c>
      <c r="K261">
        <v>103.43300000000001</v>
      </c>
      <c r="L261">
        <v>227</v>
      </c>
      <c r="M261">
        <v>108.56699999999999</v>
      </c>
      <c r="N261">
        <v>265</v>
      </c>
      <c r="O261">
        <v>110.136</v>
      </c>
      <c r="P261">
        <v>256</v>
      </c>
      <c r="Q261">
        <v>-6.7030200000000004</v>
      </c>
      <c r="R261">
        <v>255</v>
      </c>
      <c r="S261">
        <f t="shared" si="106"/>
        <v>-0.10383104490928902</v>
      </c>
      <c r="T261">
        <f t="shared" si="107"/>
        <v>259</v>
      </c>
      <c r="U261">
        <f t="shared" si="108"/>
        <v>690653.53233627533</v>
      </c>
      <c r="V261">
        <f t="shared" si="109"/>
        <v>273</v>
      </c>
      <c r="W261">
        <f t="shared" si="110"/>
        <v>28.651336428123411</v>
      </c>
      <c r="X261">
        <f t="shared" si="111"/>
        <v>326</v>
      </c>
      <c r="Y261">
        <f t="shared" si="112"/>
        <v>292.5</v>
      </c>
      <c r="Z261">
        <v>0.31519999999999998</v>
      </c>
      <c r="AA261">
        <f t="shared" si="113"/>
        <v>254</v>
      </c>
      <c r="AB261">
        <v>0.31040000000000001</v>
      </c>
      <c r="AC261">
        <f t="shared" si="114"/>
        <v>0.31279999999999997</v>
      </c>
      <c r="AD261">
        <f t="shared" si="115"/>
        <v>262</v>
      </c>
      <c r="AE261">
        <v>0.30170000000000002</v>
      </c>
      <c r="AF261">
        <f t="shared" si="116"/>
        <v>253</v>
      </c>
      <c r="AG261">
        <v>0.25769999999999998</v>
      </c>
      <c r="AH261">
        <f t="shared" si="117"/>
        <v>281</v>
      </c>
      <c r="AI261">
        <f t="shared" si="118"/>
        <v>270.08333333333331</v>
      </c>
      <c r="AJ261">
        <f>IF(C261=1,(AI261/Z261),REF)</f>
        <v>856.86336717428082</v>
      </c>
      <c r="AK261">
        <f t="shared" si="119"/>
        <v>265</v>
      </c>
      <c r="AL261">
        <f>IF(B261=1,(AI261/AC261),REF)</f>
        <v>863.43776641091222</v>
      </c>
      <c r="AM261">
        <f t="shared" si="120"/>
        <v>269</v>
      </c>
      <c r="AN261">
        <f t="shared" si="121"/>
        <v>262</v>
      </c>
      <c r="AO261" t="str">
        <f t="shared" si="122"/>
        <v>Idaho St.</v>
      </c>
      <c r="AP261">
        <f t="shared" si="123"/>
        <v>0.18755637025838534</v>
      </c>
      <c r="AQ261">
        <f t="shared" si="124"/>
        <v>0.16315510807041997</v>
      </c>
      <c r="AR261">
        <f t="shared" si="125"/>
        <v>0.49838847824285187</v>
      </c>
      <c r="AS261" t="str">
        <f t="shared" si="126"/>
        <v>Idaho St.</v>
      </c>
      <c r="AT261">
        <f t="shared" si="127"/>
        <v>0.49838847824285187</v>
      </c>
      <c r="AU261">
        <f t="shared" si="128"/>
        <v>260</v>
      </c>
      <c r="AW261" t="str">
        <f t="shared" si="129"/>
        <v>Idaho St.</v>
      </c>
      <c r="AX261" t="str">
        <f t="shared" si="130"/>
        <v/>
      </c>
      <c r="AY261">
        <v>260</v>
      </c>
      <c r="AZ261">
        <f t="shared" si="131"/>
        <v>7</v>
      </c>
    </row>
    <row r="262" spans="1:52">
      <c r="A262">
        <v>1</v>
      </c>
      <c r="B262">
        <v>1</v>
      </c>
      <c r="C262">
        <v>1</v>
      </c>
      <c r="D262" t="s">
        <v>66</v>
      </c>
      <c r="E262">
        <v>65.241399999999999</v>
      </c>
      <c r="F262">
        <v>335</v>
      </c>
      <c r="G262">
        <v>64.252899999999997</v>
      </c>
      <c r="H262">
        <v>334</v>
      </c>
      <c r="I262">
        <v>110.136</v>
      </c>
      <c r="J262">
        <v>80</v>
      </c>
      <c r="K262">
        <v>108.996</v>
      </c>
      <c r="L262">
        <v>125</v>
      </c>
      <c r="M262">
        <v>111.917</v>
      </c>
      <c r="N262">
        <v>328</v>
      </c>
      <c r="O262">
        <v>113.738</v>
      </c>
      <c r="P262">
        <v>333</v>
      </c>
      <c r="Q262">
        <v>-4.7423900000000003</v>
      </c>
      <c r="R262">
        <v>226</v>
      </c>
      <c r="S262">
        <f t="shared" si="106"/>
        <v>-7.2683909296857585E-2</v>
      </c>
      <c r="T262">
        <f t="shared" si="107"/>
        <v>228</v>
      </c>
      <c r="U262">
        <f t="shared" si="108"/>
        <v>775076.18394306232</v>
      </c>
      <c r="V262">
        <f t="shared" si="109"/>
        <v>169</v>
      </c>
      <c r="W262">
        <f t="shared" si="110"/>
        <v>29.848716950052175</v>
      </c>
      <c r="X262">
        <f t="shared" si="111"/>
        <v>354</v>
      </c>
      <c r="Y262">
        <f t="shared" si="112"/>
        <v>291</v>
      </c>
      <c r="Z262">
        <v>0.28210000000000002</v>
      </c>
      <c r="AA262">
        <f t="shared" si="113"/>
        <v>269</v>
      </c>
      <c r="AB262">
        <v>0.39839999999999998</v>
      </c>
      <c r="AC262">
        <f t="shared" si="114"/>
        <v>0.34025</v>
      </c>
      <c r="AD262">
        <f t="shared" si="115"/>
        <v>244</v>
      </c>
      <c r="AE262">
        <v>0.26860000000000001</v>
      </c>
      <c r="AF262">
        <f t="shared" si="116"/>
        <v>261</v>
      </c>
      <c r="AG262">
        <v>0.27810000000000001</v>
      </c>
      <c r="AH262">
        <f t="shared" si="117"/>
        <v>267</v>
      </c>
      <c r="AI262">
        <f t="shared" si="118"/>
        <v>243.33333333333334</v>
      </c>
      <c r="AJ262">
        <f>IF(C262=1,(AI262/Z262),REF)</f>
        <v>862.57828193312059</v>
      </c>
      <c r="AK262">
        <f t="shared" si="119"/>
        <v>267</v>
      </c>
      <c r="AL262">
        <f>IF(B262=1,(AI262/AC262),REF)</f>
        <v>715.16042125887827</v>
      </c>
      <c r="AM262">
        <f t="shared" si="120"/>
        <v>250</v>
      </c>
      <c r="AN262">
        <f t="shared" si="121"/>
        <v>244</v>
      </c>
      <c r="AO262" t="str">
        <f t="shared" si="122"/>
        <v>Austin Peay</v>
      </c>
      <c r="AP262">
        <f t="shared" si="123"/>
        <v>0.16774902412857648</v>
      </c>
      <c r="AQ262">
        <f t="shared" si="124"/>
        <v>0.18170233606710368</v>
      </c>
      <c r="AR262">
        <f t="shared" si="125"/>
        <v>0.49767141403935922</v>
      </c>
      <c r="AS262" t="str">
        <f t="shared" si="126"/>
        <v>Austin Peay</v>
      </c>
      <c r="AT262">
        <f t="shared" si="127"/>
        <v>0.49767141403935922</v>
      </c>
      <c r="AU262">
        <f t="shared" si="128"/>
        <v>261</v>
      </c>
      <c r="AW262" t="str">
        <f t="shared" si="129"/>
        <v>Austin Peay</v>
      </c>
      <c r="AX262" t="str">
        <f t="shared" si="130"/>
        <v/>
      </c>
      <c r="AY262">
        <v>261</v>
      </c>
      <c r="AZ262">
        <f t="shared" si="131"/>
        <v>0</v>
      </c>
    </row>
    <row r="263" spans="1:52">
      <c r="A263">
        <v>1</v>
      </c>
      <c r="B263">
        <v>1</v>
      </c>
      <c r="C263">
        <v>1</v>
      </c>
      <c r="D263" t="s">
        <v>218</v>
      </c>
      <c r="E263">
        <v>67.797499999999999</v>
      </c>
      <c r="F263">
        <v>222</v>
      </c>
      <c r="G263">
        <v>67.294399999999996</v>
      </c>
      <c r="H263">
        <v>183</v>
      </c>
      <c r="I263">
        <v>101.03400000000001</v>
      </c>
      <c r="J263">
        <v>263</v>
      </c>
      <c r="K263">
        <v>99.788300000000007</v>
      </c>
      <c r="L263">
        <v>291</v>
      </c>
      <c r="M263">
        <v>104.11499999999999</v>
      </c>
      <c r="N263">
        <v>155</v>
      </c>
      <c r="O263">
        <v>106.628</v>
      </c>
      <c r="P263">
        <v>180</v>
      </c>
      <c r="Q263">
        <v>-6.8392299999999997</v>
      </c>
      <c r="R263">
        <v>256</v>
      </c>
      <c r="S263">
        <f t="shared" si="106"/>
        <v>-0.10088425089420691</v>
      </c>
      <c r="T263">
        <f t="shared" si="107"/>
        <v>257</v>
      </c>
      <c r="U263">
        <f t="shared" si="108"/>
        <v>675107.49232309987</v>
      </c>
      <c r="V263">
        <f t="shared" si="109"/>
        <v>296</v>
      </c>
      <c r="W263">
        <f t="shared" si="110"/>
        <v>25.904805839481376</v>
      </c>
      <c r="X263">
        <f t="shared" si="111"/>
        <v>196</v>
      </c>
      <c r="Y263">
        <f t="shared" si="112"/>
        <v>226.5</v>
      </c>
      <c r="Z263">
        <v>0.29089999999999999</v>
      </c>
      <c r="AA263">
        <f t="shared" si="113"/>
        <v>263</v>
      </c>
      <c r="AB263">
        <v>0.37740000000000001</v>
      </c>
      <c r="AC263">
        <f t="shared" si="114"/>
        <v>0.33415</v>
      </c>
      <c r="AD263">
        <f t="shared" si="115"/>
        <v>251</v>
      </c>
      <c r="AE263">
        <v>0.2354</v>
      </c>
      <c r="AF263">
        <f t="shared" si="116"/>
        <v>279</v>
      </c>
      <c r="AG263">
        <v>0.26419999999999999</v>
      </c>
      <c r="AH263">
        <f t="shared" si="117"/>
        <v>276</v>
      </c>
      <c r="AI263">
        <f t="shared" si="118"/>
        <v>264.25</v>
      </c>
      <c r="AJ263">
        <f>IF(C263=1,(AI263/Z263),REF)</f>
        <v>908.38776211756624</v>
      </c>
      <c r="AK263">
        <f t="shared" si="119"/>
        <v>271</v>
      </c>
      <c r="AL263">
        <f>IF(B263=1,(AI263/AC263),REF)</f>
        <v>790.81250935208743</v>
      </c>
      <c r="AM263">
        <f t="shared" si="120"/>
        <v>258</v>
      </c>
      <c r="AN263">
        <f t="shared" si="121"/>
        <v>251</v>
      </c>
      <c r="AO263" t="str">
        <f t="shared" si="122"/>
        <v>Miami OH</v>
      </c>
      <c r="AP263">
        <f t="shared" si="123"/>
        <v>0.17208909944809536</v>
      </c>
      <c r="AQ263">
        <f t="shared" si="124"/>
        <v>0.17621589706041452</v>
      </c>
      <c r="AR263">
        <f t="shared" si="125"/>
        <v>0.49701773235331542</v>
      </c>
      <c r="AS263" t="str">
        <f t="shared" si="126"/>
        <v>Miami OH</v>
      </c>
      <c r="AT263">
        <f t="shared" si="127"/>
        <v>0.49701773235331542</v>
      </c>
      <c r="AU263">
        <f t="shared" si="128"/>
        <v>262</v>
      </c>
      <c r="AW263" t="str">
        <f t="shared" si="129"/>
        <v>Miami OH</v>
      </c>
      <c r="AX263" t="str">
        <f t="shared" si="130"/>
        <v/>
      </c>
      <c r="AY263">
        <v>262</v>
      </c>
      <c r="AZ263">
        <f t="shared" si="131"/>
        <v>-17</v>
      </c>
    </row>
    <row r="264" spans="1:52">
      <c r="A264">
        <v>1</v>
      </c>
      <c r="B264">
        <v>1</v>
      </c>
      <c r="C264">
        <v>1</v>
      </c>
      <c r="D264" t="s">
        <v>80</v>
      </c>
      <c r="E264">
        <v>64.148700000000005</v>
      </c>
      <c r="F264">
        <v>352</v>
      </c>
      <c r="G264">
        <v>64.707899999999995</v>
      </c>
      <c r="H264">
        <v>320</v>
      </c>
      <c r="I264">
        <v>100.803</v>
      </c>
      <c r="J264">
        <v>270</v>
      </c>
      <c r="K264">
        <v>100.372</v>
      </c>
      <c r="L264">
        <v>280</v>
      </c>
      <c r="M264">
        <v>103.73699999999999</v>
      </c>
      <c r="N264">
        <v>144</v>
      </c>
      <c r="O264">
        <v>108.625</v>
      </c>
      <c r="P264">
        <v>226</v>
      </c>
      <c r="Q264">
        <v>-8.2534299999999998</v>
      </c>
      <c r="R264">
        <v>276</v>
      </c>
      <c r="S264">
        <f t="shared" si="106"/>
        <v>-0.12865420499558058</v>
      </c>
      <c r="T264">
        <f t="shared" si="107"/>
        <v>282</v>
      </c>
      <c r="U264">
        <f t="shared" si="108"/>
        <v>646268.54043370078</v>
      </c>
      <c r="V264">
        <f t="shared" si="109"/>
        <v>317</v>
      </c>
      <c r="W264">
        <f t="shared" si="110"/>
        <v>28.203291976451986</v>
      </c>
      <c r="X264">
        <f t="shared" si="111"/>
        <v>317</v>
      </c>
      <c r="Y264">
        <f t="shared" si="112"/>
        <v>299.5</v>
      </c>
      <c r="Z264">
        <v>0.3508</v>
      </c>
      <c r="AA264">
        <f t="shared" si="113"/>
        <v>235</v>
      </c>
      <c r="AB264">
        <v>0.18479999999999999</v>
      </c>
      <c r="AC264">
        <f t="shared" si="114"/>
        <v>0.26779999999999998</v>
      </c>
      <c r="AD264">
        <f t="shared" si="115"/>
        <v>283</v>
      </c>
      <c r="AE264">
        <v>0.42970000000000003</v>
      </c>
      <c r="AF264">
        <f t="shared" si="116"/>
        <v>200</v>
      </c>
      <c r="AG264">
        <v>0.16880000000000001</v>
      </c>
      <c r="AH264">
        <f t="shared" si="117"/>
        <v>320</v>
      </c>
      <c r="AI264">
        <f t="shared" si="118"/>
        <v>283.58333333333331</v>
      </c>
      <c r="AJ264">
        <f>IF(C264=1,(AI264/Z264),REF)</f>
        <v>808.39034587609274</v>
      </c>
      <c r="AK264">
        <f t="shared" si="119"/>
        <v>261</v>
      </c>
      <c r="AL264">
        <f>IF(B264=1,(AI264/AC264),REF)</f>
        <v>1058.9370176748816</v>
      </c>
      <c r="AM264">
        <f t="shared" si="120"/>
        <v>287</v>
      </c>
      <c r="AN264">
        <f t="shared" si="121"/>
        <v>261</v>
      </c>
      <c r="AO264" t="str">
        <f t="shared" si="122"/>
        <v>Bucknell</v>
      </c>
      <c r="AP264">
        <f t="shared" si="123"/>
        <v>0.20995887689560774</v>
      </c>
      <c r="AQ264">
        <f t="shared" si="124"/>
        <v>0.13616472626461976</v>
      </c>
      <c r="AR264">
        <f t="shared" si="125"/>
        <v>0.49577027961291548</v>
      </c>
      <c r="AS264" t="str">
        <f t="shared" si="126"/>
        <v>Bucknell</v>
      </c>
      <c r="AT264">
        <f t="shared" si="127"/>
        <v>0.49577027961291548</v>
      </c>
      <c r="AU264">
        <f t="shared" si="128"/>
        <v>263</v>
      </c>
      <c r="AW264" t="str">
        <f t="shared" si="129"/>
        <v>Bucknell</v>
      </c>
      <c r="AX264" t="str">
        <f t="shared" si="130"/>
        <v/>
      </c>
      <c r="AY264">
        <v>263</v>
      </c>
      <c r="AZ264">
        <f t="shared" si="131"/>
        <v>63</v>
      </c>
    </row>
    <row r="265" spans="1:52">
      <c r="A265">
        <v>1</v>
      </c>
      <c r="B265">
        <v>1</v>
      </c>
      <c r="C265">
        <v>1</v>
      </c>
      <c r="D265" t="s">
        <v>241</v>
      </c>
      <c r="E265">
        <v>72.944299999999998</v>
      </c>
      <c r="F265">
        <v>16</v>
      </c>
      <c r="G265">
        <v>71.278499999999994</v>
      </c>
      <c r="H265">
        <v>24</v>
      </c>
      <c r="I265">
        <v>99.624099999999999</v>
      </c>
      <c r="J265">
        <v>286</v>
      </c>
      <c r="K265">
        <v>100.005</v>
      </c>
      <c r="L265">
        <v>288</v>
      </c>
      <c r="M265">
        <v>102.858</v>
      </c>
      <c r="N265">
        <v>116</v>
      </c>
      <c r="O265">
        <v>105.874</v>
      </c>
      <c r="P265">
        <v>170</v>
      </c>
      <c r="Q265">
        <v>-5.8690300000000004</v>
      </c>
      <c r="R265">
        <v>246</v>
      </c>
      <c r="S265">
        <f t="shared" si="106"/>
        <v>-8.0458651327108485E-2</v>
      </c>
      <c r="T265">
        <f t="shared" si="107"/>
        <v>243</v>
      </c>
      <c r="U265">
        <f t="shared" si="108"/>
        <v>729515.94612360746</v>
      </c>
      <c r="V265">
        <f t="shared" si="109"/>
        <v>234</v>
      </c>
      <c r="W265">
        <f t="shared" si="110"/>
        <v>23.805184576841402</v>
      </c>
      <c r="X265">
        <f t="shared" si="111"/>
        <v>98</v>
      </c>
      <c r="Y265">
        <f t="shared" si="112"/>
        <v>170.5</v>
      </c>
      <c r="Z265">
        <v>0.312</v>
      </c>
      <c r="AA265">
        <f t="shared" si="113"/>
        <v>255</v>
      </c>
      <c r="AB265">
        <v>0.27860000000000001</v>
      </c>
      <c r="AC265">
        <f t="shared" si="114"/>
        <v>0.29530000000000001</v>
      </c>
      <c r="AD265">
        <f t="shared" si="115"/>
        <v>271</v>
      </c>
      <c r="AE265">
        <v>0.2036</v>
      </c>
      <c r="AF265">
        <f t="shared" si="116"/>
        <v>296</v>
      </c>
      <c r="AG265">
        <v>0.45179999999999998</v>
      </c>
      <c r="AH265">
        <f t="shared" si="117"/>
        <v>187</v>
      </c>
      <c r="AI265">
        <f t="shared" si="118"/>
        <v>233.58333333333334</v>
      </c>
      <c r="AJ265">
        <f>IF(C265=1,(AI265/Z265),REF)</f>
        <v>748.66452991452991</v>
      </c>
      <c r="AK265">
        <f t="shared" si="119"/>
        <v>249</v>
      </c>
      <c r="AL265">
        <f>IF(B265=1,(AI265/AC265),REF)</f>
        <v>791.00349926628292</v>
      </c>
      <c r="AM265">
        <f t="shared" si="120"/>
        <v>259</v>
      </c>
      <c r="AN265">
        <f t="shared" si="121"/>
        <v>249</v>
      </c>
      <c r="AO265" t="str">
        <f t="shared" si="122"/>
        <v>New Hampshire</v>
      </c>
      <c r="AP265">
        <f t="shared" si="123"/>
        <v>0.18817530836081334</v>
      </c>
      <c r="AQ265">
        <f t="shared" si="124"/>
        <v>0.15572342867073166</v>
      </c>
      <c r="AR265">
        <f t="shared" si="125"/>
        <v>0.49449309785679108</v>
      </c>
      <c r="AS265" t="str">
        <f t="shared" si="126"/>
        <v>New Hampshire</v>
      </c>
      <c r="AT265">
        <f t="shared" si="127"/>
        <v>0.49449309785679108</v>
      </c>
      <c r="AU265">
        <f t="shared" si="128"/>
        <v>264</v>
      </c>
      <c r="AW265" t="str">
        <f t="shared" si="129"/>
        <v>New Hampshire</v>
      </c>
      <c r="AX265" t="str">
        <f t="shared" si="130"/>
        <v/>
      </c>
      <c r="AY265">
        <v>264</v>
      </c>
      <c r="AZ265">
        <f t="shared" si="131"/>
        <v>-32</v>
      </c>
    </row>
    <row r="266" spans="1:52">
      <c r="A266">
        <v>1</v>
      </c>
      <c r="B266">
        <v>1</v>
      </c>
      <c r="C266">
        <v>1</v>
      </c>
      <c r="D266" t="s">
        <v>367</v>
      </c>
      <c r="E266">
        <v>74.665899999999993</v>
      </c>
      <c r="F266">
        <v>4</v>
      </c>
      <c r="G266">
        <v>72.996300000000005</v>
      </c>
      <c r="H266">
        <v>5</v>
      </c>
      <c r="I266">
        <v>104.62</v>
      </c>
      <c r="J266">
        <v>196</v>
      </c>
      <c r="K266">
        <v>105.06100000000001</v>
      </c>
      <c r="L266">
        <v>202</v>
      </c>
      <c r="M266">
        <v>108.309</v>
      </c>
      <c r="N266">
        <v>261</v>
      </c>
      <c r="O266">
        <v>113.29</v>
      </c>
      <c r="P266">
        <v>326</v>
      </c>
      <c r="Q266">
        <v>-8.2287099999999995</v>
      </c>
      <c r="R266">
        <v>273</v>
      </c>
      <c r="S266">
        <f t="shared" si="106"/>
        <v>-0.11021095305889302</v>
      </c>
      <c r="T266">
        <f t="shared" si="107"/>
        <v>265</v>
      </c>
      <c r="U266">
        <f t="shared" si="108"/>
        <v>824148.29551081394</v>
      </c>
      <c r="V266">
        <f t="shared" si="109"/>
        <v>112</v>
      </c>
      <c r="W266">
        <f t="shared" si="110"/>
        <v>25.916969555180799</v>
      </c>
      <c r="X266">
        <f t="shared" si="111"/>
        <v>197</v>
      </c>
      <c r="Y266">
        <f t="shared" si="112"/>
        <v>231</v>
      </c>
      <c r="Z266">
        <v>0.32590000000000002</v>
      </c>
      <c r="AA266">
        <f t="shared" si="113"/>
        <v>246</v>
      </c>
      <c r="AB266">
        <v>0.22159999999999999</v>
      </c>
      <c r="AC266">
        <f t="shared" si="114"/>
        <v>0.27374999999999999</v>
      </c>
      <c r="AD266">
        <f t="shared" si="115"/>
        <v>281</v>
      </c>
      <c r="AE266">
        <v>0.65310000000000001</v>
      </c>
      <c r="AF266">
        <f t="shared" si="116"/>
        <v>112</v>
      </c>
      <c r="AG266">
        <v>0.1386</v>
      </c>
      <c r="AH266">
        <f t="shared" si="117"/>
        <v>335</v>
      </c>
      <c r="AI266">
        <f t="shared" si="118"/>
        <v>222.66666666666666</v>
      </c>
      <c r="AJ266">
        <f>IF(C266=1,(AI266/Z266),REF)</f>
        <v>683.23616651324528</v>
      </c>
      <c r="AK266">
        <f t="shared" si="119"/>
        <v>242</v>
      </c>
      <c r="AL266">
        <f>IF(B266=1,(AI266/AC266),REF)</f>
        <v>813.39421613394211</v>
      </c>
      <c r="AM266">
        <f t="shared" si="120"/>
        <v>261</v>
      </c>
      <c r="AN266">
        <f t="shared" si="121"/>
        <v>242</v>
      </c>
      <c r="AO266" t="str">
        <f t="shared" si="122"/>
        <v>UMBC</v>
      </c>
      <c r="AP266">
        <f t="shared" si="123"/>
        <v>0.19836454199579481</v>
      </c>
      <c r="AQ266">
        <f t="shared" si="124"/>
        <v>0.143856438391435</v>
      </c>
      <c r="AR266">
        <f t="shared" si="125"/>
        <v>0.49352670116784059</v>
      </c>
      <c r="AS266" t="str">
        <f t="shared" si="126"/>
        <v>UMBC</v>
      </c>
      <c r="AT266">
        <f t="shared" si="127"/>
        <v>0.49352670116784059</v>
      </c>
      <c r="AU266">
        <f t="shared" si="128"/>
        <v>265</v>
      </c>
      <c r="AW266" t="str">
        <f t="shared" si="129"/>
        <v>UMBC</v>
      </c>
      <c r="AX266" t="str">
        <f t="shared" si="130"/>
        <v/>
      </c>
      <c r="AY266">
        <v>265</v>
      </c>
      <c r="AZ266">
        <f t="shared" si="131"/>
        <v>153</v>
      </c>
    </row>
    <row r="267" spans="1:52">
      <c r="A267">
        <v>1</v>
      </c>
      <c r="B267">
        <v>1</v>
      </c>
      <c r="C267">
        <v>1</v>
      </c>
      <c r="D267" t="s">
        <v>93</v>
      </c>
      <c r="E267">
        <v>67.458399999999997</v>
      </c>
      <c r="F267">
        <v>246</v>
      </c>
      <c r="G267">
        <v>66.7898</v>
      </c>
      <c r="H267">
        <v>220</v>
      </c>
      <c r="I267">
        <v>103.78</v>
      </c>
      <c r="J267">
        <v>216</v>
      </c>
      <c r="K267">
        <v>101.077</v>
      </c>
      <c r="L267">
        <v>270</v>
      </c>
      <c r="M267">
        <v>100.67</v>
      </c>
      <c r="N267">
        <v>69</v>
      </c>
      <c r="O267">
        <v>108.44799999999999</v>
      </c>
      <c r="P267">
        <v>218</v>
      </c>
      <c r="Q267">
        <v>-7.3719799999999998</v>
      </c>
      <c r="R267">
        <v>262</v>
      </c>
      <c r="S267">
        <f t="shared" si="106"/>
        <v>-0.10926734105759987</v>
      </c>
      <c r="T267">
        <f t="shared" si="107"/>
        <v>264</v>
      </c>
      <c r="U267">
        <f t="shared" si="108"/>
        <v>689192.78631445346</v>
      </c>
      <c r="V267">
        <f t="shared" si="109"/>
        <v>277</v>
      </c>
      <c r="W267">
        <f t="shared" si="110"/>
        <v>26.749670649175481</v>
      </c>
      <c r="X267">
        <f t="shared" si="111"/>
        <v>240</v>
      </c>
      <c r="Y267">
        <f t="shared" si="112"/>
        <v>252</v>
      </c>
      <c r="Z267">
        <v>0.32369999999999999</v>
      </c>
      <c r="AA267">
        <f t="shared" si="113"/>
        <v>248</v>
      </c>
      <c r="AB267">
        <v>0.22800000000000001</v>
      </c>
      <c r="AC267">
        <f t="shared" si="114"/>
        <v>0.27584999999999998</v>
      </c>
      <c r="AD267">
        <f t="shared" si="115"/>
        <v>280</v>
      </c>
      <c r="AE267">
        <v>0.2203</v>
      </c>
      <c r="AF267">
        <f t="shared" si="116"/>
        <v>290</v>
      </c>
      <c r="AG267">
        <v>0.29409999999999997</v>
      </c>
      <c r="AH267">
        <f t="shared" si="117"/>
        <v>260</v>
      </c>
      <c r="AI267">
        <f t="shared" si="118"/>
        <v>270.5</v>
      </c>
      <c r="AJ267">
        <f>IF(C267=1,(AI267/Z267),REF)</f>
        <v>835.65029348161886</v>
      </c>
      <c r="AK267">
        <f t="shared" si="119"/>
        <v>264</v>
      </c>
      <c r="AL267">
        <f>IF(B267=1,(AI267/AC267),REF)</f>
        <v>980.60540148631503</v>
      </c>
      <c r="AM267">
        <f t="shared" si="120"/>
        <v>280</v>
      </c>
      <c r="AN267">
        <f t="shared" si="121"/>
        <v>264</v>
      </c>
      <c r="AO267" t="str">
        <f t="shared" si="122"/>
        <v>Central Connecticut</v>
      </c>
      <c r="AP267">
        <f t="shared" si="123"/>
        <v>0.19309765981993127</v>
      </c>
      <c r="AQ267">
        <f t="shared" si="124"/>
        <v>0.1416116601277142</v>
      </c>
      <c r="AR267">
        <f t="shared" si="125"/>
        <v>0.48916471662391026</v>
      </c>
      <c r="AS267" t="str">
        <f t="shared" si="126"/>
        <v>Central Connecticut</v>
      </c>
      <c r="AT267">
        <f t="shared" si="127"/>
        <v>0.48916471662391026</v>
      </c>
      <c r="AU267">
        <f t="shared" si="128"/>
        <v>266</v>
      </c>
      <c r="AW267" t="str">
        <f t="shared" si="129"/>
        <v>Central Connecticut</v>
      </c>
      <c r="AX267" t="str">
        <f t="shared" si="130"/>
        <v/>
      </c>
      <c r="AY267">
        <v>266</v>
      </c>
      <c r="AZ267">
        <f t="shared" si="131"/>
        <v>-24</v>
      </c>
    </row>
    <row r="268" spans="1:52">
      <c r="A268">
        <v>1</v>
      </c>
      <c r="B268">
        <v>1</v>
      </c>
      <c r="C268">
        <v>1</v>
      </c>
      <c r="D268" t="s">
        <v>272</v>
      </c>
      <c r="E268">
        <v>68.404899999999998</v>
      </c>
      <c r="F268">
        <v>181</v>
      </c>
      <c r="G268">
        <v>67.563699999999997</v>
      </c>
      <c r="H268">
        <v>160</v>
      </c>
      <c r="I268">
        <v>104.636</v>
      </c>
      <c r="J268">
        <v>194</v>
      </c>
      <c r="K268">
        <v>103.57</v>
      </c>
      <c r="L268">
        <v>225</v>
      </c>
      <c r="M268">
        <v>111.84699999999999</v>
      </c>
      <c r="N268">
        <v>327</v>
      </c>
      <c r="O268">
        <v>112.215</v>
      </c>
      <c r="P268">
        <v>306</v>
      </c>
      <c r="Q268">
        <v>-8.6452799999999996</v>
      </c>
      <c r="R268">
        <v>281</v>
      </c>
      <c r="S268">
        <f t="shared" si="106"/>
        <v>-0.12637983536267153</v>
      </c>
      <c r="T268">
        <f t="shared" si="107"/>
        <v>280</v>
      </c>
      <c r="U268">
        <f t="shared" si="108"/>
        <v>733761.91221000988</v>
      </c>
      <c r="V268">
        <f t="shared" si="109"/>
        <v>222</v>
      </c>
      <c r="W268">
        <f t="shared" si="110"/>
        <v>27.860842792979522</v>
      </c>
      <c r="X268">
        <f t="shared" si="111"/>
        <v>305</v>
      </c>
      <c r="Y268">
        <f t="shared" si="112"/>
        <v>292.5</v>
      </c>
      <c r="Z268">
        <v>0.30959999999999999</v>
      </c>
      <c r="AA268">
        <f t="shared" si="113"/>
        <v>257</v>
      </c>
      <c r="AB268">
        <v>0.26519999999999999</v>
      </c>
      <c r="AC268">
        <f t="shared" si="114"/>
        <v>0.28739999999999999</v>
      </c>
      <c r="AD268">
        <f t="shared" si="115"/>
        <v>274</v>
      </c>
      <c r="AE268">
        <v>0.24709999999999999</v>
      </c>
      <c r="AF268">
        <f t="shared" si="116"/>
        <v>271</v>
      </c>
      <c r="AG268">
        <v>0.44159999999999999</v>
      </c>
      <c r="AH268">
        <f t="shared" si="117"/>
        <v>195</v>
      </c>
      <c r="AI268">
        <f t="shared" si="118"/>
        <v>255.75</v>
      </c>
      <c r="AJ268">
        <f>IF(C268=1,(AI268/Z268),REF)</f>
        <v>826.0658914728682</v>
      </c>
      <c r="AK268">
        <f t="shared" si="119"/>
        <v>263</v>
      </c>
      <c r="AL268">
        <f>IF(B268=1,(AI268/AC268),REF)</f>
        <v>889.874739039666</v>
      </c>
      <c r="AM268">
        <f t="shared" si="120"/>
        <v>274</v>
      </c>
      <c r="AN268">
        <f t="shared" si="121"/>
        <v>263</v>
      </c>
      <c r="AO268" t="str">
        <f t="shared" si="122"/>
        <v>Oral Roberts</v>
      </c>
      <c r="AP268">
        <f t="shared" si="123"/>
        <v>0.18489971898347868</v>
      </c>
      <c r="AQ268">
        <f t="shared" si="124"/>
        <v>0.14934251642196078</v>
      </c>
      <c r="AR268">
        <f t="shared" si="125"/>
        <v>0.48889155183455552</v>
      </c>
      <c r="AS268" t="str">
        <f t="shared" si="126"/>
        <v>Oral Roberts</v>
      </c>
      <c r="AT268">
        <f t="shared" si="127"/>
        <v>0.48889155183455552</v>
      </c>
      <c r="AU268">
        <f t="shared" si="128"/>
        <v>267</v>
      </c>
      <c r="AW268" t="str">
        <f t="shared" si="129"/>
        <v>Oral Roberts</v>
      </c>
      <c r="AX268" t="str">
        <f t="shared" si="130"/>
        <v/>
      </c>
      <c r="AY268">
        <v>267</v>
      </c>
      <c r="AZ268">
        <f t="shared" si="131"/>
        <v>-4</v>
      </c>
    </row>
    <row r="269" spans="1:52">
      <c r="A269">
        <v>1</v>
      </c>
      <c r="B269">
        <v>1</v>
      </c>
      <c r="C269">
        <v>1</v>
      </c>
      <c r="D269" t="s">
        <v>327</v>
      </c>
      <c r="E269">
        <v>69.221699999999998</v>
      </c>
      <c r="F269">
        <v>127</v>
      </c>
      <c r="G269">
        <v>67.91</v>
      </c>
      <c r="H269">
        <v>144</v>
      </c>
      <c r="I269">
        <v>101.04</v>
      </c>
      <c r="J269">
        <v>262</v>
      </c>
      <c r="K269">
        <v>101.346</v>
      </c>
      <c r="L269">
        <v>264</v>
      </c>
      <c r="M269">
        <v>105.42700000000001</v>
      </c>
      <c r="N269">
        <v>192</v>
      </c>
      <c r="O269">
        <v>106.992</v>
      </c>
      <c r="P269">
        <v>194</v>
      </c>
      <c r="Q269">
        <v>-5.64595</v>
      </c>
      <c r="R269">
        <v>243</v>
      </c>
      <c r="S269">
        <f t="shared" si="106"/>
        <v>-8.1564018219720133E-2</v>
      </c>
      <c r="T269">
        <f t="shared" si="107"/>
        <v>244</v>
      </c>
      <c r="U269">
        <f t="shared" si="108"/>
        <v>710976.8917014373</v>
      </c>
      <c r="V269">
        <f t="shared" si="109"/>
        <v>252</v>
      </c>
      <c r="W269">
        <f t="shared" si="110"/>
        <v>25.510550385803416</v>
      </c>
      <c r="X269">
        <f t="shared" si="111"/>
        <v>175</v>
      </c>
      <c r="Y269">
        <f t="shared" si="112"/>
        <v>209.5</v>
      </c>
      <c r="Z269">
        <v>0.25559999999999999</v>
      </c>
      <c r="AA269">
        <f t="shared" si="113"/>
        <v>280</v>
      </c>
      <c r="AB269">
        <v>0.43090000000000001</v>
      </c>
      <c r="AC269">
        <f t="shared" si="114"/>
        <v>0.34325</v>
      </c>
      <c r="AD269">
        <f t="shared" si="115"/>
        <v>240</v>
      </c>
      <c r="AE269">
        <v>0.1958</v>
      </c>
      <c r="AF269">
        <f t="shared" si="116"/>
        <v>304</v>
      </c>
      <c r="AG269">
        <v>0.37869999999999998</v>
      </c>
      <c r="AH269">
        <f t="shared" si="117"/>
        <v>221</v>
      </c>
      <c r="AI269">
        <f t="shared" si="118"/>
        <v>245.08333333333334</v>
      </c>
      <c r="AJ269">
        <f>IF(C269=1,(AI269/Z269),REF)</f>
        <v>958.85498174230577</v>
      </c>
      <c r="AK269">
        <f t="shared" si="119"/>
        <v>276</v>
      </c>
      <c r="AL269">
        <f>IF(B269=1,(AI269/AC269),REF)</f>
        <v>714.00825443068709</v>
      </c>
      <c r="AM269">
        <f t="shared" si="120"/>
        <v>249</v>
      </c>
      <c r="AN269">
        <f t="shared" si="121"/>
        <v>240</v>
      </c>
      <c r="AO269" t="str">
        <f t="shared" si="122"/>
        <v>Southern Miss</v>
      </c>
      <c r="AP269">
        <f t="shared" si="123"/>
        <v>0.15039116539043298</v>
      </c>
      <c r="AQ269">
        <f t="shared" si="124"/>
        <v>0.18334136178241486</v>
      </c>
      <c r="AR269">
        <f t="shared" si="125"/>
        <v>0.48859319798446582</v>
      </c>
      <c r="AS269" t="str">
        <f t="shared" si="126"/>
        <v>Southern Miss</v>
      </c>
      <c r="AT269">
        <f t="shared" si="127"/>
        <v>0.48859319798446582</v>
      </c>
      <c r="AU269">
        <f t="shared" si="128"/>
        <v>268</v>
      </c>
      <c r="AW269" t="str">
        <f t="shared" si="129"/>
        <v>Southern Miss</v>
      </c>
      <c r="AX269" t="str">
        <f t="shared" si="130"/>
        <v/>
      </c>
      <c r="AY269">
        <v>268</v>
      </c>
      <c r="AZ269">
        <f t="shared" si="131"/>
        <v>-36</v>
      </c>
    </row>
    <row r="270" spans="1:52">
      <c r="A270">
        <v>1</v>
      </c>
      <c r="B270">
        <v>1</v>
      </c>
      <c r="C270">
        <v>1</v>
      </c>
      <c r="D270" t="s">
        <v>182</v>
      </c>
      <c r="E270">
        <v>74.858999999999995</v>
      </c>
      <c r="F270">
        <v>3</v>
      </c>
      <c r="G270">
        <v>73.955100000000002</v>
      </c>
      <c r="H270">
        <v>4</v>
      </c>
      <c r="I270">
        <v>108.21899999999999</v>
      </c>
      <c r="J270">
        <v>115</v>
      </c>
      <c r="K270">
        <v>105.35</v>
      </c>
      <c r="L270">
        <v>195</v>
      </c>
      <c r="M270">
        <v>111.04300000000001</v>
      </c>
      <c r="N270">
        <v>316</v>
      </c>
      <c r="O270">
        <v>112.732</v>
      </c>
      <c r="P270">
        <v>318</v>
      </c>
      <c r="Q270">
        <v>-7.3820499999999996</v>
      </c>
      <c r="R270">
        <v>263</v>
      </c>
      <c r="S270">
        <f t="shared" si="106"/>
        <v>-9.8612057334455522E-2</v>
      </c>
      <c r="T270">
        <f t="shared" si="107"/>
        <v>255</v>
      </c>
      <c r="U270">
        <f t="shared" si="108"/>
        <v>830831.78172749991</v>
      </c>
      <c r="V270">
        <f t="shared" si="109"/>
        <v>106</v>
      </c>
      <c r="W270">
        <f t="shared" si="110"/>
        <v>25.646701542930025</v>
      </c>
      <c r="X270">
        <f t="shared" si="111"/>
        <v>183</v>
      </c>
      <c r="Y270">
        <f t="shared" si="112"/>
        <v>219</v>
      </c>
      <c r="Z270">
        <v>0.28849999999999998</v>
      </c>
      <c r="AA270">
        <f t="shared" si="113"/>
        <v>264</v>
      </c>
      <c r="AB270">
        <v>0.30609999999999998</v>
      </c>
      <c r="AC270">
        <f t="shared" si="114"/>
        <v>0.29730000000000001</v>
      </c>
      <c r="AD270">
        <f t="shared" si="115"/>
        <v>270</v>
      </c>
      <c r="AE270">
        <v>0.22189999999999999</v>
      </c>
      <c r="AF270">
        <f t="shared" si="116"/>
        <v>287</v>
      </c>
      <c r="AG270">
        <v>0.4234</v>
      </c>
      <c r="AH270">
        <f t="shared" si="117"/>
        <v>201</v>
      </c>
      <c r="AI270">
        <f t="shared" si="118"/>
        <v>223</v>
      </c>
      <c r="AJ270">
        <f>IF(C270=1,(AI270/Z270),REF)</f>
        <v>772.96360485268633</v>
      </c>
      <c r="AK270">
        <f t="shared" si="119"/>
        <v>256</v>
      </c>
      <c r="AL270">
        <f>IF(B270=1,(AI270/AC270),REF)</f>
        <v>750.08409014463507</v>
      </c>
      <c r="AM270">
        <f t="shared" si="120"/>
        <v>254</v>
      </c>
      <c r="AN270">
        <f t="shared" si="121"/>
        <v>254</v>
      </c>
      <c r="AO270" t="str">
        <f t="shared" si="122"/>
        <v>Kennesaw St.</v>
      </c>
      <c r="AP270">
        <f t="shared" si="123"/>
        <v>0.17344695548305156</v>
      </c>
      <c r="AQ270">
        <f t="shared" si="124"/>
        <v>0.15782252083730314</v>
      </c>
      <c r="AR270">
        <f t="shared" si="125"/>
        <v>0.48714760327576911</v>
      </c>
      <c r="AS270" t="str">
        <f t="shared" si="126"/>
        <v>Kennesaw St.</v>
      </c>
      <c r="AT270">
        <f t="shared" si="127"/>
        <v>0.48714760327576911</v>
      </c>
      <c r="AU270">
        <f t="shared" si="128"/>
        <v>269</v>
      </c>
      <c r="AW270" t="str">
        <f t="shared" si="129"/>
        <v>Kennesaw St.</v>
      </c>
      <c r="AX270" t="str">
        <f t="shared" si="130"/>
        <v/>
      </c>
      <c r="AY270">
        <v>269</v>
      </c>
      <c r="AZ270">
        <f t="shared" si="131"/>
        <v>-18</v>
      </c>
    </row>
    <row r="271" spans="1:52">
      <c r="A271">
        <v>1</v>
      </c>
      <c r="B271">
        <v>1</v>
      </c>
      <c r="C271">
        <v>1</v>
      </c>
      <c r="D271" t="s">
        <v>260</v>
      </c>
      <c r="E271">
        <v>69.133700000000005</v>
      </c>
      <c r="F271">
        <v>133</v>
      </c>
      <c r="G271">
        <v>67.966300000000004</v>
      </c>
      <c r="H271">
        <v>141</v>
      </c>
      <c r="I271">
        <v>101.824</v>
      </c>
      <c r="J271">
        <v>254</v>
      </c>
      <c r="K271">
        <v>102.23399999999999</v>
      </c>
      <c r="L271">
        <v>251</v>
      </c>
      <c r="M271">
        <v>113.343</v>
      </c>
      <c r="N271">
        <v>344</v>
      </c>
      <c r="O271">
        <v>113.76600000000001</v>
      </c>
      <c r="P271">
        <v>335</v>
      </c>
      <c r="Q271">
        <v>-11.5322</v>
      </c>
      <c r="R271">
        <v>305</v>
      </c>
      <c r="S271">
        <f t="shared" si="106"/>
        <v>-0.16680721558371692</v>
      </c>
      <c r="T271">
        <f t="shared" si="107"/>
        <v>304</v>
      </c>
      <c r="U271">
        <f t="shared" si="108"/>
        <v>722570.96658807714</v>
      </c>
      <c r="V271">
        <f t="shared" si="109"/>
        <v>241</v>
      </c>
      <c r="W271">
        <f t="shared" si="110"/>
        <v>28.179298729800173</v>
      </c>
      <c r="X271">
        <f t="shared" si="111"/>
        <v>316</v>
      </c>
      <c r="Y271">
        <f t="shared" si="112"/>
        <v>310</v>
      </c>
      <c r="Z271">
        <v>0.34010000000000001</v>
      </c>
      <c r="AA271">
        <f t="shared" si="113"/>
        <v>240</v>
      </c>
      <c r="AB271">
        <v>0.15709999999999999</v>
      </c>
      <c r="AC271">
        <f t="shared" si="114"/>
        <v>0.24859999999999999</v>
      </c>
      <c r="AD271">
        <f t="shared" si="115"/>
        <v>291</v>
      </c>
      <c r="AE271">
        <v>0.21759999999999999</v>
      </c>
      <c r="AF271">
        <f t="shared" si="116"/>
        <v>293</v>
      </c>
      <c r="AG271">
        <v>0.50109999999999999</v>
      </c>
      <c r="AH271">
        <f t="shared" si="117"/>
        <v>162</v>
      </c>
      <c r="AI271">
        <f t="shared" si="118"/>
        <v>266.83333333333331</v>
      </c>
      <c r="AJ271">
        <f>IF(C271=1,(AI271/Z271),REF)</f>
        <v>784.57316475546395</v>
      </c>
      <c r="AK271">
        <f t="shared" si="119"/>
        <v>258</v>
      </c>
      <c r="AL271">
        <f>IF(B271=1,(AI271/AC271),REF)</f>
        <v>1073.3440600697238</v>
      </c>
      <c r="AM271">
        <f t="shared" si="120"/>
        <v>290</v>
      </c>
      <c r="AN271">
        <f t="shared" si="121"/>
        <v>258</v>
      </c>
      <c r="AO271" t="str">
        <f t="shared" si="122"/>
        <v>Northern Illinois</v>
      </c>
      <c r="AP271">
        <f t="shared" si="123"/>
        <v>0.20416441803741237</v>
      </c>
      <c r="AQ271">
        <f t="shared" si="124"/>
        <v>0.1261890194232117</v>
      </c>
      <c r="AR271">
        <f t="shared" si="125"/>
        <v>0.48660832404011545</v>
      </c>
      <c r="AS271" t="str">
        <f t="shared" si="126"/>
        <v>Northern Illinois</v>
      </c>
      <c r="AT271">
        <f t="shared" si="127"/>
        <v>0.48660832404011545</v>
      </c>
      <c r="AU271">
        <f t="shared" si="128"/>
        <v>270</v>
      </c>
      <c r="AW271" t="str">
        <f t="shared" si="129"/>
        <v>Northern Illinois</v>
      </c>
      <c r="AX271" t="str">
        <f t="shared" si="130"/>
        <v/>
      </c>
      <c r="AY271">
        <v>270</v>
      </c>
      <c r="AZ271">
        <f t="shared" si="131"/>
        <v>-23</v>
      </c>
    </row>
    <row r="272" spans="1:52">
      <c r="A272">
        <v>1</v>
      </c>
      <c r="B272">
        <v>1</v>
      </c>
      <c r="C272">
        <v>1</v>
      </c>
      <c r="D272" t="s">
        <v>163</v>
      </c>
      <c r="E272">
        <v>69.166600000000003</v>
      </c>
      <c r="F272">
        <v>131</v>
      </c>
      <c r="G272">
        <v>67.512100000000004</v>
      </c>
      <c r="H272">
        <v>163</v>
      </c>
      <c r="I272">
        <v>106.37</v>
      </c>
      <c r="J272">
        <v>150</v>
      </c>
      <c r="K272">
        <v>105.5</v>
      </c>
      <c r="L272">
        <v>192</v>
      </c>
      <c r="M272">
        <v>107.254</v>
      </c>
      <c r="N272">
        <v>240</v>
      </c>
      <c r="O272">
        <v>113.742</v>
      </c>
      <c r="P272">
        <v>334</v>
      </c>
      <c r="Q272">
        <v>-8.2426999999999992</v>
      </c>
      <c r="R272">
        <v>274</v>
      </c>
      <c r="S272">
        <f t="shared" si="106"/>
        <v>-0.11916156063764886</v>
      </c>
      <c r="T272">
        <f t="shared" si="107"/>
        <v>272</v>
      </c>
      <c r="U272">
        <f t="shared" si="108"/>
        <v>769841.54965000006</v>
      </c>
      <c r="V272">
        <f t="shared" si="109"/>
        <v>179</v>
      </c>
      <c r="W272">
        <f t="shared" si="110"/>
        <v>28.156388505005928</v>
      </c>
      <c r="X272">
        <f t="shared" si="111"/>
        <v>315</v>
      </c>
      <c r="Y272">
        <f t="shared" si="112"/>
        <v>293.5</v>
      </c>
      <c r="Z272">
        <v>0.2737</v>
      </c>
      <c r="AA272">
        <f t="shared" si="113"/>
        <v>274</v>
      </c>
      <c r="AB272">
        <v>0.34039999999999998</v>
      </c>
      <c r="AC272">
        <f t="shared" si="114"/>
        <v>0.30704999999999999</v>
      </c>
      <c r="AD272">
        <f t="shared" si="115"/>
        <v>264</v>
      </c>
      <c r="AE272">
        <v>0.31290000000000001</v>
      </c>
      <c r="AF272">
        <f t="shared" si="116"/>
        <v>248</v>
      </c>
      <c r="AG272">
        <v>0.33939999999999998</v>
      </c>
      <c r="AH272">
        <f t="shared" si="117"/>
        <v>244</v>
      </c>
      <c r="AI272">
        <f t="shared" si="118"/>
        <v>250.08333333333334</v>
      </c>
      <c r="AJ272">
        <f>IF(C272=1,(AI272/Z272),REF)</f>
        <v>913.7133114115212</v>
      </c>
      <c r="AK272">
        <f t="shared" si="119"/>
        <v>273</v>
      </c>
      <c r="AL272">
        <f>IF(B272=1,(AI272/AC272),REF)</f>
        <v>814.47104163274173</v>
      </c>
      <c r="AM272">
        <f t="shared" si="120"/>
        <v>262</v>
      </c>
      <c r="AN272">
        <f t="shared" si="121"/>
        <v>262</v>
      </c>
      <c r="AO272" t="str">
        <f t="shared" si="122"/>
        <v>Howard</v>
      </c>
      <c r="AP272">
        <f t="shared" si="123"/>
        <v>0.16181939396332151</v>
      </c>
      <c r="AQ272">
        <f t="shared" si="124"/>
        <v>0.16132900552371315</v>
      </c>
      <c r="AR272">
        <f t="shared" si="125"/>
        <v>0.48233503150717089</v>
      </c>
      <c r="AS272" t="str">
        <f t="shared" si="126"/>
        <v>Howard</v>
      </c>
      <c r="AT272">
        <f t="shared" si="127"/>
        <v>0.48233503150717089</v>
      </c>
      <c r="AU272">
        <f t="shared" si="128"/>
        <v>271</v>
      </c>
      <c r="AW272" t="str">
        <f t="shared" si="129"/>
        <v>Howard</v>
      </c>
      <c r="AX272" t="str">
        <f t="shared" si="130"/>
        <v/>
      </c>
      <c r="AY272">
        <v>271</v>
      </c>
      <c r="AZ272">
        <f t="shared" si="131"/>
        <v>23</v>
      </c>
    </row>
    <row r="273" spans="1:52">
      <c r="A273">
        <v>1</v>
      </c>
      <c r="B273">
        <v>1</v>
      </c>
      <c r="C273">
        <v>1</v>
      </c>
      <c r="D273" t="s">
        <v>117</v>
      </c>
      <c r="E273">
        <v>70.501499999999993</v>
      </c>
      <c r="F273">
        <v>69</v>
      </c>
      <c r="G273">
        <v>70.2637</v>
      </c>
      <c r="H273">
        <v>48</v>
      </c>
      <c r="I273">
        <v>110.253</v>
      </c>
      <c r="J273">
        <v>77</v>
      </c>
      <c r="K273">
        <v>107.863</v>
      </c>
      <c r="L273">
        <v>146</v>
      </c>
      <c r="M273">
        <v>114.13</v>
      </c>
      <c r="N273">
        <v>348</v>
      </c>
      <c r="O273">
        <v>115.554</v>
      </c>
      <c r="P273">
        <v>351</v>
      </c>
      <c r="Q273">
        <v>-7.6914800000000003</v>
      </c>
      <c r="R273">
        <v>264</v>
      </c>
      <c r="S273">
        <f t="shared" si="106"/>
        <v>-0.1090898775203365</v>
      </c>
      <c r="T273">
        <f t="shared" si="107"/>
        <v>263</v>
      </c>
      <c r="U273">
        <f t="shared" si="108"/>
        <v>820244.53885465336</v>
      </c>
      <c r="V273">
        <f t="shared" si="109"/>
        <v>115</v>
      </c>
      <c r="W273">
        <f t="shared" si="110"/>
        <v>28.330720300601158</v>
      </c>
      <c r="X273">
        <f t="shared" si="111"/>
        <v>322</v>
      </c>
      <c r="Y273">
        <f t="shared" si="112"/>
        <v>292.5</v>
      </c>
      <c r="Z273">
        <v>0.27860000000000001</v>
      </c>
      <c r="AA273">
        <f t="shared" si="113"/>
        <v>270</v>
      </c>
      <c r="AB273">
        <v>0.32029999999999997</v>
      </c>
      <c r="AC273">
        <f t="shared" si="114"/>
        <v>0.29944999999999999</v>
      </c>
      <c r="AD273">
        <f t="shared" si="115"/>
        <v>268</v>
      </c>
      <c r="AE273">
        <v>0.14749999999999999</v>
      </c>
      <c r="AF273">
        <f t="shared" si="116"/>
        <v>325</v>
      </c>
      <c r="AG273">
        <v>0.3987</v>
      </c>
      <c r="AH273">
        <f t="shared" si="117"/>
        <v>207</v>
      </c>
      <c r="AI273">
        <f t="shared" si="118"/>
        <v>245.08333333333334</v>
      </c>
      <c r="AJ273">
        <f>IF(C273=1,(AI273/Z273),REF)</f>
        <v>879.69609954534576</v>
      </c>
      <c r="AK273">
        <f t="shared" si="119"/>
        <v>269</v>
      </c>
      <c r="AL273">
        <f>IF(B273=1,(AI273/AC273),REF)</f>
        <v>818.44492681026327</v>
      </c>
      <c r="AM273">
        <f t="shared" si="120"/>
        <v>263</v>
      </c>
      <c r="AN273">
        <f t="shared" si="121"/>
        <v>263</v>
      </c>
      <c r="AO273" t="str">
        <f t="shared" si="122"/>
        <v>Denver</v>
      </c>
      <c r="AP273">
        <f t="shared" si="123"/>
        <v>0.16534254326908365</v>
      </c>
      <c r="AQ273">
        <f t="shared" si="124"/>
        <v>0.15724014865579783</v>
      </c>
      <c r="AR273">
        <f t="shared" si="125"/>
        <v>0.4819971013040576</v>
      </c>
      <c r="AS273" t="str">
        <f t="shared" si="126"/>
        <v>Denver</v>
      </c>
      <c r="AT273">
        <f t="shared" si="127"/>
        <v>0.4819971013040576</v>
      </c>
      <c r="AU273">
        <f t="shared" si="128"/>
        <v>272</v>
      </c>
      <c r="AW273" t="str">
        <f t="shared" si="129"/>
        <v>Denver</v>
      </c>
      <c r="AX273" t="str">
        <f t="shared" si="130"/>
        <v/>
      </c>
      <c r="AY273">
        <v>272</v>
      </c>
      <c r="AZ273">
        <f t="shared" si="131"/>
        <v>-53</v>
      </c>
    </row>
    <row r="274" spans="1:52">
      <c r="A274">
        <v>1</v>
      </c>
      <c r="B274">
        <v>1</v>
      </c>
      <c r="C274">
        <v>1</v>
      </c>
      <c r="D274" t="s">
        <v>67</v>
      </c>
      <c r="E274">
        <v>67.497600000000006</v>
      </c>
      <c r="F274">
        <v>242</v>
      </c>
      <c r="G274">
        <v>66.778999999999996</v>
      </c>
      <c r="H274">
        <v>221</v>
      </c>
      <c r="I274">
        <v>105.289</v>
      </c>
      <c r="J274">
        <v>177</v>
      </c>
      <c r="K274">
        <v>103.005</v>
      </c>
      <c r="L274">
        <v>239</v>
      </c>
      <c r="M274">
        <v>106.60599999999999</v>
      </c>
      <c r="N274">
        <v>220</v>
      </c>
      <c r="O274">
        <v>110.758</v>
      </c>
      <c r="P274">
        <v>269</v>
      </c>
      <c r="Q274">
        <v>-7.7525199999999996</v>
      </c>
      <c r="R274">
        <v>266</v>
      </c>
      <c r="S274">
        <f t="shared" si="106"/>
        <v>-0.11486334328924287</v>
      </c>
      <c r="T274">
        <f t="shared" si="107"/>
        <v>268</v>
      </c>
      <c r="U274">
        <f t="shared" si="108"/>
        <v>716151.56261543999</v>
      </c>
      <c r="V274">
        <f t="shared" si="109"/>
        <v>245</v>
      </c>
      <c r="W274">
        <f t="shared" si="110"/>
        <v>27.651063330723435</v>
      </c>
      <c r="X274">
        <f t="shared" si="111"/>
        <v>290</v>
      </c>
      <c r="Y274">
        <f t="shared" si="112"/>
        <v>279</v>
      </c>
      <c r="Z274">
        <v>0.2727</v>
      </c>
      <c r="AA274">
        <f t="shared" si="113"/>
        <v>276</v>
      </c>
      <c r="AB274">
        <v>0.34339999999999998</v>
      </c>
      <c r="AC274">
        <f t="shared" si="114"/>
        <v>0.30804999999999999</v>
      </c>
      <c r="AD274">
        <f t="shared" si="115"/>
        <v>263</v>
      </c>
      <c r="AE274">
        <v>0.33339999999999997</v>
      </c>
      <c r="AF274">
        <f t="shared" si="116"/>
        <v>236</v>
      </c>
      <c r="AG274">
        <v>0.27810000000000001</v>
      </c>
      <c r="AH274">
        <f t="shared" si="117"/>
        <v>267</v>
      </c>
      <c r="AI274">
        <f t="shared" si="118"/>
        <v>259.66666666666669</v>
      </c>
      <c r="AJ274">
        <f>IF(C274=1,(AI274/Z274),REF)</f>
        <v>952.20633174428565</v>
      </c>
      <c r="AK274">
        <f t="shared" si="119"/>
        <v>275</v>
      </c>
      <c r="AL274">
        <f>IF(B274=1,(AI274/AC274),REF)</f>
        <v>842.93675269166272</v>
      </c>
      <c r="AM274">
        <f t="shared" si="120"/>
        <v>267</v>
      </c>
      <c r="AN274">
        <f t="shared" si="121"/>
        <v>263</v>
      </c>
      <c r="AO274" t="str">
        <f t="shared" si="122"/>
        <v>Ball St.</v>
      </c>
      <c r="AP274">
        <f t="shared" si="123"/>
        <v>0.16056422949295701</v>
      </c>
      <c r="AQ274">
        <f t="shared" si="124"/>
        <v>0.16116088749869664</v>
      </c>
      <c r="AR274">
        <f t="shared" si="125"/>
        <v>0.48148414289375702</v>
      </c>
      <c r="AS274" t="str">
        <f t="shared" si="126"/>
        <v>Ball St.</v>
      </c>
      <c r="AT274">
        <f t="shared" si="127"/>
        <v>0.48148414289375702</v>
      </c>
      <c r="AU274">
        <f t="shared" si="128"/>
        <v>273</v>
      </c>
      <c r="AW274" t="str">
        <f t="shared" si="129"/>
        <v>Ball St.</v>
      </c>
      <c r="AX274" t="str">
        <f t="shared" si="130"/>
        <v/>
      </c>
      <c r="AY274">
        <v>273</v>
      </c>
      <c r="AZ274">
        <f t="shared" si="131"/>
        <v>37</v>
      </c>
    </row>
    <row r="275" spans="1:52">
      <c r="A275">
        <v>1</v>
      </c>
      <c r="B275">
        <v>1</v>
      </c>
      <c r="C275">
        <v>1</v>
      </c>
      <c r="D275" t="s">
        <v>352</v>
      </c>
      <c r="E275">
        <v>66.376199999999997</v>
      </c>
      <c r="F275">
        <v>289</v>
      </c>
      <c r="G275">
        <v>65.380499999999998</v>
      </c>
      <c r="H275">
        <v>296</v>
      </c>
      <c r="I275">
        <v>102.995</v>
      </c>
      <c r="J275">
        <v>232</v>
      </c>
      <c r="K275">
        <v>102.983</v>
      </c>
      <c r="L275">
        <v>240</v>
      </c>
      <c r="M275">
        <v>108.571</v>
      </c>
      <c r="N275">
        <v>266</v>
      </c>
      <c r="O275">
        <v>110.038</v>
      </c>
      <c r="P275">
        <v>251</v>
      </c>
      <c r="Q275">
        <v>-7.0548799999999998</v>
      </c>
      <c r="R275">
        <v>259</v>
      </c>
      <c r="S275">
        <f t="shared" si="106"/>
        <v>-0.10628809723967315</v>
      </c>
      <c r="T275">
        <f t="shared" si="107"/>
        <v>261</v>
      </c>
      <c r="U275">
        <f t="shared" si="108"/>
        <v>703952.6755303219</v>
      </c>
      <c r="V275">
        <f t="shared" si="109"/>
        <v>260</v>
      </c>
      <c r="W275">
        <f t="shared" si="110"/>
        <v>27.826328993670646</v>
      </c>
      <c r="X275">
        <f t="shared" si="111"/>
        <v>302</v>
      </c>
      <c r="Y275">
        <f t="shared" si="112"/>
        <v>281.5</v>
      </c>
      <c r="Z275">
        <v>0.2843</v>
      </c>
      <c r="AA275">
        <f t="shared" si="113"/>
        <v>267</v>
      </c>
      <c r="AB275">
        <v>0.2853</v>
      </c>
      <c r="AC275">
        <f t="shared" si="114"/>
        <v>0.2848</v>
      </c>
      <c r="AD275">
        <f t="shared" si="115"/>
        <v>277</v>
      </c>
      <c r="AE275">
        <v>0.3024</v>
      </c>
      <c r="AF275">
        <f t="shared" si="116"/>
        <v>252</v>
      </c>
      <c r="AG275">
        <v>0.50119999999999998</v>
      </c>
      <c r="AH275">
        <f t="shared" si="117"/>
        <v>161</v>
      </c>
      <c r="AI275">
        <f t="shared" si="118"/>
        <v>248.75</v>
      </c>
      <c r="AJ275">
        <f>IF(C275=1,(AI275/Z275),REF)</f>
        <v>874.95603236018292</v>
      </c>
      <c r="AK275">
        <f t="shared" si="119"/>
        <v>268</v>
      </c>
      <c r="AL275">
        <f>IF(B275=1,(AI275/AC275),REF)</f>
        <v>873.41994382022472</v>
      </c>
      <c r="AM275">
        <f t="shared" si="120"/>
        <v>271</v>
      </c>
      <c r="AN275">
        <f t="shared" si="121"/>
        <v>268</v>
      </c>
      <c r="AO275" t="str">
        <f t="shared" si="122"/>
        <v>The Citadel</v>
      </c>
      <c r="AP275">
        <f t="shared" si="123"/>
        <v>0.16881654387154418</v>
      </c>
      <c r="AQ275">
        <f t="shared" si="124"/>
        <v>0.14833714220899336</v>
      </c>
      <c r="AR275">
        <f t="shared" si="125"/>
        <v>0.4787358018649493</v>
      </c>
      <c r="AS275" t="str">
        <f t="shared" si="126"/>
        <v>The Citadel</v>
      </c>
      <c r="AT275">
        <f t="shared" si="127"/>
        <v>0.4787358018649493</v>
      </c>
      <c r="AU275">
        <f t="shared" si="128"/>
        <v>274</v>
      </c>
      <c r="AW275" t="str">
        <f t="shared" si="129"/>
        <v>The Citadel</v>
      </c>
      <c r="AX275" t="str">
        <f t="shared" si="130"/>
        <v/>
      </c>
      <c r="AY275">
        <v>274</v>
      </c>
      <c r="AZ275">
        <f t="shared" si="131"/>
        <v>22</v>
      </c>
    </row>
    <row r="276" spans="1:52">
      <c r="A276">
        <v>1</v>
      </c>
      <c r="B276">
        <v>1</v>
      </c>
      <c r="C276">
        <v>1</v>
      </c>
      <c r="D276" t="s">
        <v>288</v>
      </c>
      <c r="E276">
        <v>73.453999999999994</v>
      </c>
      <c r="F276">
        <v>10</v>
      </c>
      <c r="G276">
        <v>72.613500000000002</v>
      </c>
      <c r="H276">
        <v>11</v>
      </c>
      <c r="I276">
        <v>105.301</v>
      </c>
      <c r="J276">
        <v>176</v>
      </c>
      <c r="K276">
        <v>104.035</v>
      </c>
      <c r="L276">
        <v>219</v>
      </c>
      <c r="M276">
        <v>112.536</v>
      </c>
      <c r="N276">
        <v>333</v>
      </c>
      <c r="O276">
        <v>111.849</v>
      </c>
      <c r="P276">
        <v>295</v>
      </c>
      <c r="Q276">
        <v>-7.81358</v>
      </c>
      <c r="R276">
        <v>268</v>
      </c>
      <c r="S276">
        <f t="shared" si="106"/>
        <v>-0.10637950281809035</v>
      </c>
      <c r="T276">
        <f t="shared" si="107"/>
        <v>262</v>
      </c>
      <c r="U276">
        <f t="shared" si="108"/>
        <v>795013.2991011499</v>
      </c>
      <c r="V276">
        <f t="shared" si="109"/>
        <v>147</v>
      </c>
      <c r="W276">
        <f t="shared" si="110"/>
        <v>25.81047031612276</v>
      </c>
      <c r="X276">
        <f t="shared" si="111"/>
        <v>188</v>
      </c>
      <c r="Y276">
        <f t="shared" si="112"/>
        <v>225</v>
      </c>
      <c r="Z276">
        <v>0.25180000000000002</v>
      </c>
      <c r="AA276">
        <f t="shared" si="113"/>
        <v>284</v>
      </c>
      <c r="AB276">
        <v>0.3745</v>
      </c>
      <c r="AC276">
        <f t="shared" si="114"/>
        <v>0.31315000000000004</v>
      </c>
      <c r="AD276">
        <f t="shared" si="115"/>
        <v>260</v>
      </c>
      <c r="AE276">
        <v>0.39369999999999999</v>
      </c>
      <c r="AF276">
        <f t="shared" si="116"/>
        <v>215</v>
      </c>
      <c r="AG276">
        <v>0.25040000000000001</v>
      </c>
      <c r="AH276">
        <f t="shared" si="117"/>
        <v>286</v>
      </c>
      <c r="AI276">
        <f t="shared" si="118"/>
        <v>232.5</v>
      </c>
      <c r="AJ276">
        <f>IF(C276=1,(AI276/Z276),REF)</f>
        <v>923.35186656076246</v>
      </c>
      <c r="AK276">
        <f t="shared" si="119"/>
        <v>274</v>
      </c>
      <c r="AL276">
        <f>IF(B276=1,(AI276/AC276),REF)</f>
        <v>742.45569216030651</v>
      </c>
      <c r="AM276">
        <f t="shared" si="120"/>
        <v>253</v>
      </c>
      <c r="AN276">
        <f t="shared" si="121"/>
        <v>253</v>
      </c>
      <c r="AO276" t="str">
        <f t="shared" si="122"/>
        <v>Queens</v>
      </c>
      <c r="AP276">
        <f t="shared" si="123"/>
        <v>0.14871534082612026</v>
      </c>
      <c r="AQ276">
        <f t="shared" si="124"/>
        <v>0.16644908393663635</v>
      </c>
      <c r="AR276">
        <f t="shared" si="125"/>
        <v>0.47753243750956426</v>
      </c>
      <c r="AS276" t="str">
        <f t="shared" si="126"/>
        <v>Queens</v>
      </c>
      <c r="AT276">
        <f t="shared" si="127"/>
        <v>0.47753243750956426</v>
      </c>
      <c r="AU276">
        <f t="shared" si="128"/>
        <v>275</v>
      </c>
      <c r="AW276" t="str">
        <f t="shared" si="129"/>
        <v>Queens</v>
      </c>
      <c r="AX276" t="str">
        <f t="shared" si="130"/>
        <v/>
      </c>
      <c r="AY276">
        <v>275</v>
      </c>
      <c r="AZ276">
        <f t="shared" si="131"/>
        <v>60</v>
      </c>
    </row>
    <row r="277" spans="1:52">
      <c r="A277">
        <v>1</v>
      </c>
      <c r="B277">
        <v>1</v>
      </c>
      <c r="C277">
        <v>1</v>
      </c>
      <c r="D277" t="s">
        <v>239</v>
      </c>
      <c r="E277">
        <v>67.506799999999998</v>
      </c>
      <c r="F277">
        <v>241</v>
      </c>
      <c r="G277">
        <v>67.261600000000001</v>
      </c>
      <c r="H277">
        <v>185</v>
      </c>
      <c r="I277">
        <v>106.235</v>
      </c>
      <c r="J277">
        <v>153</v>
      </c>
      <c r="K277">
        <v>104.1</v>
      </c>
      <c r="L277">
        <v>217</v>
      </c>
      <c r="M277">
        <v>109.377</v>
      </c>
      <c r="N277">
        <v>280</v>
      </c>
      <c r="O277">
        <v>110.98</v>
      </c>
      <c r="P277">
        <v>275</v>
      </c>
      <c r="Q277">
        <v>-6.8802399999999997</v>
      </c>
      <c r="R277">
        <v>257</v>
      </c>
      <c r="S277">
        <f t="shared" si="106"/>
        <v>-0.10191565886695873</v>
      </c>
      <c r="T277">
        <f t="shared" si="107"/>
        <v>258</v>
      </c>
      <c r="U277">
        <f t="shared" si="108"/>
        <v>731558.36530799989</v>
      </c>
      <c r="V277">
        <f t="shared" si="109"/>
        <v>229</v>
      </c>
      <c r="W277">
        <f t="shared" si="110"/>
        <v>27.736012922440288</v>
      </c>
      <c r="X277">
        <f t="shared" si="111"/>
        <v>297</v>
      </c>
      <c r="Y277">
        <f t="shared" si="112"/>
        <v>277.5</v>
      </c>
      <c r="Z277">
        <v>0.24429999999999999</v>
      </c>
      <c r="AA277">
        <f t="shared" si="113"/>
        <v>290</v>
      </c>
      <c r="AB277">
        <v>0.40039999999999998</v>
      </c>
      <c r="AC277">
        <f t="shared" si="114"/>
        <v>0.32234999999999997</v>
      </c>
      <c r="AD277">
        <f t="shared" si="115"/>
        <v>258</v>
      </c>
      <c r="AE277">
        <v>0.1447</v>
      </c>
      <c r="AF277">
        <f t="shared" si="116"/>
        <v>327</v>
      </c>
      <c r="AG277">
        <v>0.25779999999999997</v>
      </c>
      <c r="AH277">
        <f t="shared" si="117"/>
        <v>280</v>
      </c>
      <c r="AI277">
        <f t="shared" si="118"/>
        <v>271.58333333333331</v>
      </c>
      <c r="AJ277">
        <f>IF(C277=1,(AI277/Z277),REF)</f>
        <v>1111.6796288716059</v>
      </c>
      <c r="AK277">
        <f t="shared" si="119"/>
        <v>285</v>
      </c>
      <c r="AL277">
        <f>IF(B277=1,(AI277/AC277),REF)</f>
        <v>842.51072850421383</v>
      </c>
      <c r="AM277">
        <f t="shared" si="120"/>
        <v>266</v>
      </c>
      <c r="AN277">
        <f t="shared" si="121"/>
        <v>258</v>
      </c>
      <c r="AO277" t="str">
        <f t="shared" si="122"/>
        <v>Nebraska Omaha</v>
      </c>
      <c r="AP277">
        <f t="shared" si="123"/>
        <v>0.14163228778444073</v>
      </c>
      <c r="AQ277">
        <f t="shared" si="124"/>
        <v>0.16865279988207643</v>
      </c>
      <c r="AR277">
        <f t="shared" si="125"/>
        <v>0.47456134833030084</v>
      </c>
      <c r="AS277" t="str">
        <f t="shared" si="126"/>
        <v>Nebraska Omaha</v>
      </c>
      <c r="AT277">
        <f t="shared" si="127"/>
        <v>0.47456134833030084</v>
      </c>
      <c r="AU277">
        <f t="shared" si="128"/>
        <v>276</v>
      </c>
      <c r="AW277" t="str">
        <f t="shared" si="129"/>
        <v>Nebraska Omaha</v>
      </c>
      <c r="AX277" t="str">
        <f t="shared" si="130"/>
        <v/>
      </c>
      <c r="AY277">
        <v>276</v>
      </c>
      <c r="AZ277">
        <f t="shared" si="131"/>
        <v>-51</v>
      </c>
    </row>
    <row r="278" spans="1:52">
      <c r="A278">
        <v>1</v>
      </c>
      <c r="B278">
        <v>1</v>
      </c>
      <c r="C278">
        <v>1</v>
      </c>
      <c r="D278" t="s">
        <v>86</v>
      </c>
      <c r="E278">
        <v>65.748800000000003</v>
      </c>
      <c r="F278">
        <v>316</v>
      </c>
      <c r="G278">
        <v>64.708600000000004</v>
      </c>
      <c r="H278">
        <v>319</v>
      </c>
      <c r="I278">
        <v>100.81699999999999</v>
      </c>
      <c r="J278">
        <v>269</v>
      </c>
      <c r="K278">
        <v>101.212</v>
      </c>
      <c r="L278">
        <v>265</v>
      </c>
      <c r="M278">
        <v>105.78400000000001</v>
      </c>
      <c r="N278">
        <v>203</v>
      </c>
      <c r="O278">
        <v>107.08</v>
      </c>
      <c r="P278">
        <v>195</v>
      </c>
      <c r="Q278">
        <v>-5.8684399999999997</v>
      </c>
      <c r="R278">
        <v>245</v>
      </c>
      <c r="S278">
        <f t="shared" si="106"/>
        <v>-8.9248777163993792E-2</v>
      </c>
      <c r="T278">
        <f t="shared" si="107"/>
        <v>250</v>
      </c>
      <c r="U278">
        <f t="shared" si="108"/>
        <v>673522.09042526723</v>
      </c>
      <c r="V278">
        <f t="shared" si="109"/>
        <v>301</v>
      </c>
      <c r="W278">
        <f t="shared" si="110"/>
        <v>26.893389956897213</v>
      </c>
      <c r="X278">
        <f t="shared" si="111"/>
        <v>248</v>
      </c>
      <c r="Y278">
        <f t="shared" si="112"/>
        <v>249</v>
      </c>
      <c r="Z278">
        <v>0.22040000000000001</v>
      </c>
      <c r="AA278">
        <f t="shared" si="113"/>
        <v>301</v>
      </c>
      <c r="AB278">
        <v>0.46800000000000003</v>
      </c>
      <c r="AC278">
        <f t="shared" si="114"/>
        <v>0.34420000000000001</v>
      </c>
      <c r="AD278">
        <f t="shared" si="115"/>
        <v>239</v>
      </c>
      <c r="AE278">
        <v>0.34150000000000003</v>
      </c>
      <c r="AF278">
        <f t="shared" si="116"/>
        <v>231</v>
      </c>
      <c r="AG278">
        <v>0.2006</v>
      </c>
      <c r="AH278">
        <f t="shared" si="117"/>
        <v>309</v>
      </c>
      <c r="AI278">
        <f t="shared" si="118"/>
        <v>263.16666666666669</v>
      </c>
      <c r="AJ278">
        <f>IF(C278=1,(AI278/Z278),REF)</f>
        <v>1194.0411373260738</v>
      </c>
      <c r="AK278">
        <f t="shared" si="119"/>
        <v>291</v>
      </c>
      <c r="AL278">
        <f>IF(B278=1,(AI278/AC278),REF)</f>
        <v>764.57485957776487</v>
      </c>
      <c r="AM278">
        <f t="shared" si="120"/>
        <v>256</v>
      </c>
      <c r="AN278">
        <f t="shared" si="121"/>
        <v>239</v>
      </c>
      <c r="AO278" t="str">
        <f t="shared" si="122"/>
        <v>Cal St. Bakersfield</v>
      </c>
      <c r="AP278">
        <f t="shared" si="123"/>
        <v>0.12686634537319985</v>
      </c>
      <c r="AQ278">
        <f t="shared" si="124"/>
        <v>0.18228300322120142</v>
      </c>
      <c r="AR278">
        <f t="shared" si="125"/>
        <v>0.47386576753374537</v>
      </c>
      <c r="AS278" t="str">
        <f t="shared" si="126"/>
        <v>Cal St. Bakersfield</v>
      </c>
      <c r="AT278">
        <f t="shared" si="127"/>
        <v>0.47386576753374537</v>
      </c>
      <c r="AU278">
        <f t="shared" si="128"/>
        <v>277</v>
      </c>
      <c r="AW278" t="str">
        <f t="shared" si="129"/>
        <v>Cal St. Bakersfield</v>
      </c>
      <c r="AX278" t="str">
        <f t="shared" si="130"/>
        <v/>
      </c>
      <c r="AY278">
        <v>277</v>
      </c>
      <c r="AZ278">
        <f t="shared" si="131"/>
        <v>46</v>
      </c>
    </row>
    <row r="279" spans="1:52">
      <c r="A279">
        <v>1</v>
      </c>
      <c r="B279">
        <v>1</v>
      </c>
      <c r="C279">
        <v>1</v>
      </c>
      <c r="D279" t="s">
        <v>252</v>
      </c>
      <c r="E279">
        <v>67.146600000000007</v>
      </c>
      <c r="F279">
        <v>259</v>
      </c>
      <c r="G279">
        <v>66.500200000000007</v>
      </c>
      <c r="H279">
        <v>242</v>
      </c>
      <c r="I279">
        <v>106.024</v>
      </c>
      <c r="J279">
        <v>162</v>
      </c>
      <c r="K279">
        <v>104.96</v>
      </c>
      <c r="L279">
        <v>204</v>
      </c>
      <c r="M279">
        <v>104.59</v>
      </c>
      <c r="N279">
        <v>172</v>
      </c>
      <c r="O279">
        <v>111.599</v>
      </c>
      <c r="P279">
        <v>291</v>
      </c>
      <c r="Q279">
        <v>-6.6395799999999996</v>
      </c>
      <c r="R279">
        <v>254</v>
      </c>
      <c r="S279">
        <f t="shared" si="106"/>
        <v>-9.8873211748621806E-2</v>
      </c>
      <c r="T279">
        <f t="shared" si="107"/>
        <v>256</v>
      </c>
      <c r="U279">
        <f t="shared" si="108"/>
        <v>739727.34099455993</v>
      </c>
      <c r="V279">
        <f t="shared" si="109"/>
        <v>213</v>
      </c>
      <c r="W279">
        <f t="shared" si="110"/>
        <v>28.134063155900659</v>
      </c>
      <c r="X279">
        <f t="shared" si="111"/>
        <v>314</v>
      </c>
      <c r="Y279">
        <f t="shared" si="112"/>
        <v>285</v>
      </c>
      <c r="Z279">
        <v>0.22339999999999999</v>
      </c>
      <c r="AA279">
        <f t="shared" si="113"/>
        <v>299</v>
      </c>
      <c r="AB279">
        <v>0.45490000000000003</v>
      </c>
      <c r="AC279">
        <f t="shared" si="114"/>
        <v>0.33915000000000001</v>
      </c>
      <c r="AD279">
        <f t="shared" si="115"/>
        <v>247</v>
      </c>
      <c r="AE279">
        <v>0.18029999999999999</v>
      </c>
      <c r="AF279">
        <f t="shared" si="116"/>
        <v>314</v>
      </c>
      <c r="AG279">
        <v>0.21479999999999999</v>
      </c>
      <c r="AH279">
        <f t="shared" si="117"/>
        <v>303</v>
      </c>
      <c r="AI279">
        <f t="shared" si="118"/>
        <v>269.66666666666669</v>
      </c>
      <c r="AJ279">
        <f>IF(C279=1,(AI279/Z279),REF)</f>
        <v>1207.1023575052225</v>
      </c>
      <c r="AK279">
        <f t="shared" si="119"/>
        <v>295</v>
      </c>
      <c r="AL279">
        <f>IF(B279=1,(AI279/AC279),REF)</f>
        <v>795.12506757088806</v>
      </c>
      <c r="AM279">
        <f t="shared" si="120"/>
        <v>260</v>
      </c>
      <c r="AN279">
        <f t="shared" si="121"/>
        <v>247</v>
      </c>
      <c r="AO279" t="str">
        <f t="shared" si="122"/>
        <v>North Carolina Central</v>
      </c>
      <c r="AP279">
        <f t="shared" si="123"/>
        <v>0.12845337725974779</v>
      </c>
      <c r="AQ279">
        <f t="shared" si="124"/>
        <v>0.1787311302155441</v>
      </c>
      <c r="AR279">
        <f t="shared" si="125"/>
        <v>0.47265877517677829</v>
      </c>
      <c r="AS279" t="str">
        <f t="shared" si="126"/>
        <v>North Carolina Central</v>
      </c>
      <c r="AT279">
        <f t="shared" si="127"/>
        <v>0.47265877517677829</v>
      </c>
      <c r="AU279">
        <f t="shared" si="128"/>
        <v>278</v>
      </c>
      <c r="AW279" t="str">
        <f t="shared" si="129"/>
        <v>North Carolina Central</v>
      </c>
      <c r="AX279" t="str">
        <f t="shared" si="130"/>
        <v/>
      </c>
      <c r="AY279">
        <v>278</v>
      </c>
      <c r="AZ279">
        <f t="shared" si="131"/>
        <v>-36</v>
      </c>
    </row>
    <row r="280" spans="1:52">
      <c r="A280">
        <v>1</v>
      </c>
      <c r="B280">
        <v>1</v>
      </c>
      <c r="C280">
        <v>1</v>
      </c>
      <c r="D280" t="s">
        <v>152</v>
      </c>
      <c r="E280">
        <v>66.291499999999999</v>
      </c>
      <c r="F280">
        <v>294</v>
      </c>
      <c r="G280">
        <v>64.799899999999994</v>
      </c>
      <c r="H280">
        <v>314</v>
      </c>
      <c r="I280">
        <v>97.551599999999993</v>
      </c>
      <c r="J280">
        <v>313</v>
      </c>
      <c r="K280">
        <v>99.284599999999998</v>
      </c>
      <c r="L280">
        <v>298</v>
      </c>
      <c r="M280">
        <v>102.899</v>
      </c>
      <c r="N280">
        <v>117</v>
      </c>
      <c r="O280">
        <v>107.089</v>
      </c>
      <c r="P280">
        <v>196</v>
      </c>
      <c r="Q280">
        <v>-7.8042100000000003</v>
      </c>
      <c r="R280">
        <v>267</v>
      </c>
      <c r="S280">
        <f t="shared" si="106"/>
        <v>-0.11772851723071587</v>
      </c>
      <c r="T280">
        <f t="shared" si="107"/>
        <v>270</v>
      </c>
      <c r="U280">
        <f t="shared" si="108"/>
        <v>653463.93998143205</v>
      </c>
      <c r="V280">
        <f t="shared" si="109"/>
        <v>313</v>
      </c>
      <c r="W280">
        <f t="shared" si="110"/>
        <v>26.676812415863829</v>
      </c>
      <c r="X280">
        <f t="shared" si="111"/>
        <v>235</v>
      </c>
      <c r="Y280">
        <f t="shared" si="112"/>
        <v>252.5</v>
      </c>
      <c r="Z280">
        <v>0.30480000000000002</v>
      </c>
      <c r="AA280">
        <f t="shared" si="113"/>
        <v>262</v>
      </c>
      <c r="AB280">
        <v>0.1671</v>
      </c>
      <c r="AC280">
        <f t="shared" si="114"/>
        <v>0.23594999999999999</v>
      </c>
      <c r="AD280">
        <f t="shared" si="115"/>
        <v>301</v>
      </c>
      <c r="AE280">
        <v>0.47239999999999999</v>
      </c>
      <c r="AF280">
        <f t="shared" si="116"/>
        <v>187</v>
      </c>
      <c r="AG280">
        <v>0.11210000000000001</v>
      </c>
      <c r="AH280">
        <f t="shared" si="117"/>
        <v>343</v>
      </c>
      <c r="AI280">
        <f t="shared" si="118"/>
        <v>277.75</v>
      </c>
      <c r="AJ280">
        <f>IF(C280=1,(AI280/Z280),REF)</f>
        <v>911.25328083989496</v>
      </c>
      <c r="AK280">
        <f t="shared" si="119"/>
        <v>272</v>
      </c>
      <c r="AL280">
        <f>IF(B280=1,(AI280/AC280),REF)</f>
        <v>1177.1561771561771</v>
      </c>
      <c r="AM280">
        <f t="shared" si="120"/>
        <v>295</v>
      </c>
      <c r="AN280">
        <f t="shared" si="121"/>
        <v>272</v>
      </c>
      <c r="AO280" t="str">
        <f t="shared" si="122"/>
        <v>Grambling St.</v>
      </c>
      <c r="AP280">
        <f t="shared" si="123"/>
        <v>0.18025520755809366</v>
      </c>
      <c r="AQ280">
        <f t="shared" si="124"/>
        <v>0.11839368328410067</v>
      </c>
      <c r="AR280">
        <f t="shared" si="125"/>
        <v>0.46736088734565134</v>
      </c>
      <c r="AS280" t="str">
        <f t="shared" si="126"/>
        <v>Grambling St.</v>
      </c>
      <c r="AT280">
        <f t="shared" si="127"/>
        <v>0.46736088734565134</v>
      </c>
      <c r="AU280">
        <f t="shared" si="128"/>
        <v>279</v>
      </c>
      <c r="AW280" t="str">
        <f t="shared" si="129"/>
        <v>Grambling St.</v>
      </c>
      <c r="AX280" t="str">
        <f t="shared" si="130"/>
        <v/>
      </c>
      <c r="AY280">
        <v>279</v>
      </c>
      <c r="AZ280">
        <f t="shared" si="131"/>
        <v>92</v>
      </c>
    </row>
    <row r="281" spans="1:52">
      <c r="A281">
        <v>1</v>
      </c>
      <c r="B281">
        <v>1</v>
      </c>
      <c r="C281">
        <v>1</v>
      </c>
      <c r="D281" t="s">
        <v>374</v>
      </c>
      <c r="E281">
        <v>67.426100000000005</v>
      </c>
      <c r="F281">
        <v>251</v>
      </c>
      <c r="G281">
        <v>67.000500000000002</v>
      </c>
      <c r="H281">
        <v>209</v>
      </c>
      <c r="I281">
        <v>100.22799999999999</v>
      </c>
      <c r="J281">
        <v>279</v>
      </c>
      <c r="K281">
        <v>100.03</v>
      </c>
      <c r="L281">
        <v>287</v>
      </c>
      <c r="M281">
        <v>109.59399999999999</v>
      </c>
      <c r="N281">
        <v>288</v>
      </c>
      <c r="O281">
        <v>109.887</v>
      </c>
      <c r="P281">
        <v>248</v>
      </c>
      <c r="Q281">
        <v>-9.8570399999999996</v>
      </c>
      <c r="R281">
        <v>288</v>
      </c>
      <c r="S281">
        <f t="shared" si="106"/>
        <v>-0.14618968025734838</v>
      </c>
      <c r="T281">
        <f t="shared" si="107"/>
        <v>292</v>
      </c>
      <c r="U281">
        <f t="shared" si="108"/>
        <v>674665.61728349014</v>
      </c>
      <c r="V281">
        <f t="shared" si="109"/>
        <v>299</v>
      </c>
      <c r="W281">
        <f t="shared" si="110"/>
        <v>27.332922302729589</v>
      </c>
      <c r="X281">
        <f t="shared" si="111"/>
        <v>274</v>
      </c>
      <c r="Y281">
        <f t="shared" si="112"/>
        <v>283</v>
      </c>
      <c r="Z281">
        <v>0.28649999999999998</v>
      </c>
      <c r="AA281">
        <f t="shared" si="113"/>
        <v>266</v>
      </c>
      <c r="AB281">
        <v>0.22259999999999999</v>
      </c>
      <c r="AC281">
        <f t="shared" si="114"/>
        <v>0.25455</v>
      </c>
      <c r="AD281">
        <f t="shared" si="115"/>
        <v>288</v>
      </c>
      <c r="AE281">
        <v>0.39489999999999997</v>
      </c>
      <c r="AF281">
        <f t="shared" si="116"/>
        <v>214</v>
      </c>
      <c r="AG281">
        <v>0.26119999999999999</v>
      </c>
      <c r="AH281">
        <f t="shared" si="117"/>
        <v>277</v>
      </c>
      <c r="AI281">
        <f t="shared" si="118"/>
        <v>275.5</v>
      </c>
      <c r="AJ281">
        <f>IF(C281=1,(AI281/Z281),REF)</f>
        <v>961.60558464223391</v>
      </c>
      <c r="AK281">
        <f t="shared" si="119"/>
        <v>277</v>
      </c>
      <c r="AL281">
        <f>IF(B281=1,(AI281/AC281),REF)</f>
        <v>1082.3021017481831</v>
      </c>
      <c r="AM281">
        <f t="shared" si="120"/>
        <v>291</v>
      </c>
      <c r="AN281">
        <f t="shared" si="121"/>
        <v>277</v>
      </c>
      <c r="AO281" t="str">
        <f t="shared" si="122"/>
        <v>USC Upstate</v>
      </c>
      <c r="AP281">
        <f t="shared" si="123"/>
        <v>0.16852397593224744</v>
      </c>
      <c r="AQ281">
        <f t="shared" si="124"/>
        <v>0.1290750641578732</v>
      </c>
      <c r="AR281">
        <f t="shared" si="125"/>
        <v>0.46670302104735362</v>
      </c>
      <c r="AS281" t="str">
        <f t="shared" si="126"/>
        <v>USC Upstate</v>
      </c>
      <c r="AT281">
        <f t="shared" si="127"/>
        <v>0.46670302104735362</v>
      </c>
      <c r="AU281">
        <f t="shared" si="128"/>
        <v>280</v>
      </c>
      <c r="AW281" t="str">
        <f t="shared" si="129"/>
        <v>USC Upstate</v>
      </c>
      <c r="AX281" t="str">
        <f t="shared" si="130"/>
        <v/>
      </c>
      <c r="AY281">
        <v>280</v>
      </c>
      <c r="AZ281">
        <f t="shared" si="131"/>
        <v>66</v>
      </c>
    </row>
    <row r="282" spans="1:52">
      <c r="A282">
        <v>1</v>
      </c>
      <c r="B282">
        <v>1</v>
      </c>
      <c r="C282">
        <v>1</v>
      </c>
      <c r="D282" t="s">
        <v>94</v>
      </c>
      <c r="E282">
        <v>66.163200000000003</v>
      </c>
      <c r="F282">
        <v>301</v>
      </c>
      <c r="G282">
        <v>64.945099999999996</v>
      </c>
      <c r="H282">
        <v>310</v>
      </c>
      <c r="I282">
        <v>96.984399999999994</v>
      </c>
      <c r="J282">
        <v>323</v>
      </c>
      <c r="K282">
        <v>96.625299999999996</v>
      </c>
      <c r="L282">
        <v>328</v>
      </c>
      <c r="M282">
        <v>103.42400000000001</v>
      </c>
      <c r="N282">
        <v>131</v>
      </c>
      <c r="O282">
        <v>104.982</v>
      </c>
      <c r="P282">
        <v>150</v>
      </c>
      <c r="Q282">
        <v>-8.3568700000000007</v>
      </c>
      <c r="R282">
        <v>279</v>
      </c>
      <c r="S282">
        <f t="shared" si="106"/>
        <v>-0.12630435045463345</v>
      </c>
      <c r="T282">
        <f t="shared" si="107"/>
        <v>279</v>
      </c>
      <c r="U282">
        <f t="shared" si="108"/>
        <v>617729.31601747475</v>
      </c>
      <c r="V282">
        <f t="shared" si="109"/>
        <v>341</v>
      </c>
      <c r="W282">
        <f t="shared" si="110"/>
        <v>25.892098213775625</v>
      </c>
      <c r="X282">
        <f t="shared" si="111"/>
        <v>195</v>
      </c>
      <c r="Y282">
        <f t="shared" si="112"/>
        <v>237</v>
      </c>
      <c r="Z282">
        <v>0.24099999999999999</v>
      </c>
      <c r="AA282">
        <f t="shared" si="113"/>
        <v>291</v>
      </c>
      <c r="AB282">
        <v>0.36720000000000003</v>
      </c>
      <c r="AC282">
        <f t="shared" si="114"/>
        <v>0.30410000000000004</v>
      </c>
      <c r="AD282">
        <f t="shared" si="115"/>
        <v>266</v>
      </c>
      <c r="AE282">
        <v>0.18720000000000001</v>
      </c>
      <c r="AF282">
        <f t="shared" si="116"/>
        <v>310</v>
      </c>
      <c r="AG282">
        <v>0.21829999999999999</v>
      </c>
      <c r="AH282">
        <f t="shared" si="117"/>
        <v>300</v>
      </c>
      <c r="AI282">
        <f t="shared" si="118"/>
        <v>288.83333333333331</v>
      </c>
      <c r="AJ282">
        <f>IF(C282=1,(AI282/Z282),REF)</f>
        <v>1198.478561549101</v>
      </c>
      <c r="AK282">
        <f t="shared" si="119"/>
        <v>294</v>
      </c>
      <c r="AL282">
        <f>IF(B282=1,(AI282/AC282),REF)</f>
        <v>949.79721582812658</v>
      </c>
      <c r="AM282">
        <f t="shared" si="120"/>
        <v>278</v>
      </c>
      <c r="AN282">
        <f t="shared" si="121"/>
        <v>266</v>
      </c>
      <c r="AO282" t="str">
        <f t="shared" si="122"/>
        <v>Central Michigan</v>
      </c>
      <c r="AP282">
        <f t="shared" si="123"/>
        <v>0.138672640050024</v>
      </c>
      <c r="AQ282">
        <f t="shared" si="124"/>
        <v>0.15673838571793694</v>
      </c>
      <c r="AR282">
        <f t="shared" si="125"/>
        <v>0.465327460036012</v>
      </c>
      <c r="AS282" t="str">
        <f t="shared" si="126"/>
        <v>Central Michigan</v>
      </c>
      <c r="AT282">
        <f t="shared" si="127"/>
        <v>0.465327460036012</v>
      </c>
      <c r="AU282">
        <f t="shared" si="128"/>
        <v>281</v>
      </c>
      <c r="AW282" t="str">
        <f t="shared" si="129"/>
        <v>Central Michigan</v>
      </c>
      <c r="AX282" t="str">
        <f t="shared" si="130"/>
        <v/>
      </c>
      <c r="AY282">
        <v>281</v>
      </c>
      <c r="AZ282">
        <f t="shared" si="131"/>
        <v>-29</v>
      </c>
    </row>
    <row r="283" spans="1:52">
      <c r="A283">
        <v>1</v>
      </c>
      <c r="B283">
        <v>1</v>
      </c>
      <c r="C283">
        <v>1</v>
      </c>
      <c r="D283" t="s">
        <v>283</v>
      </c>
      <c r="E283">
        <v>68.481800000000007</v>
      </c>
      <c r="F283">
        <v>173</v>
      </c>
      <c r="G283">
        <v>67.176500000000004</v>
      </c>
      <c r="H283">
        <v>194</v>
      </c>
      <c r="I283">
        <v>104.54</v>
      </c>
      <c r="J283">
        <v>197</v>
      </c>
      <c r="K283">
        <v>103.383</v>
      </c>
      <c r="L283">
        <v>231</v>
      </c>
      <c r="M283">
        <v>108.27800000000001</v>
      </c>
      <c r="N283">
        <v>259</v>
      </c>
      <c r="O283">
        <v>111.48</v>
      </c>
      <c r="P283">
        <v>288</v>
      </c>
      <c r="Q283">
        <v>-8.0970999999999993</v>
      </c>
      <c r="R283">
        <v>272</v>
      </c>
      <c r="S283">
        <f t="shared" si="106"/>
        <v>-0.11823579403578773</v>
      </c>
      <c r="T283">
        <f t="shared" si="107"/>
        <v>271</v>
      </c>
      <c r="U283">
        <f t="shared" si="108"/>
        <v>731936.53878316015</v>
      </c>
      <c r="V283">
        <f t="shared" si="109"/>
        <v>225</v>
      </c>
      <c r="W283">
        <f t="shared" si="110"/>
        <v>27.538480229043746</v>
      </c>
      <c r="X283">
        <f t="shared" si="111"/>
        <v>283</v>
      </c>
      <c r="Y283">
        <f t="shared" si="112"/>
        <v>277</v>
      </c>
      <c r="Z283">
        <v>0.28289999999999998</v>
      </c>
      <c r="AA283">
        <f t="shared" si="113"/>
        <v>268</v>
      </c>
      <c r="AB283">
        <v>0.19600000000000001</v>
      </c>
      <c r="AC283">
        <f t="shared" si="114"/>
        <v>0.23945</v>
      </c>
      <c r="AD283">
        <f t="shared" si="115"/>
        <v>297</v>
      </c>
      <c r="AE283">
        <v>0.59350000000000003</v>
      </c>
      <c r="AF283">
        <f t="shared" si="116"/>
        <v>134</v>
      </c>
      <c r="AG283">
        <v>0.1525</v>
      </c>
      <c r="AH283">
        <f t="shared" si="117"/>
        <v>329</v>
      </c>
      <c r="AI283">
        <f t="shared" si="118"/>
        <v>255.5</v>
      </c>
      <c r="AJ283">
        <f>IF(C283=1,(AI283/Z283),REF)</f>
        <v>903.14598798161899</v>
      </c>
      <c r="AK283">
        <f t="shared" si="119"/>
        <v>270</v>
      </c>
      <c r="AL283">
        <f>IF(B283=1,(AI283/AC283),REF)</f>
        <v>1067.0286072248905</v>
      </c>
      <c r="AM283">
        <f t="shared" si="120"/>
        <v>289</v>
      </c>
      <c r="AN283">
        <f t="shared" si="121"/>
        <v>270</v>
      </c>
      <c r="AO283" t="str">
        <f t="shared" si="122"/>
        <v>Presbyterian</v>
      </c>
      <c r="AP283">
        <f t="shared" si="123"/>
        <v>0.1674533806975651</v>
      </c>
      <c r="AQ283">
        <f t="shared" si="124"/>
        <v>0.12163418357326776</v>
      </c>
      <c r="AR283">
        <f t="shared" si="125"/>
        <v>0.4613173256979744</v>
      </c>
      <c r="AS283" t="str">
        <f t="shared" si="126"/>
        <v>Presbyterian</v>
      </c>
      <c r="AT283">
        <f t="shared" si="127"/>
        <v>0.4613173256979744</v>
      </c>
      <c r="AU283">
        <f t="shared" si="128"/>
        <v>282</v>
      </c>
      <c r="AW283" t="str">
        <f t="shared" si="129"/>
        <v>Presbyterian</v>
      </c>
      <c r="AX283" t="str">
        <f t="shared" si="130"/>
        <v/>
      </c>
      <c r="AY283">
        <v>282</v>
      </c>
      <c r="AZ283">
        <f t="shared" si="131"/>
        <v>148</v>
      </c>
    </row>
    <row r="284" spans="1:52">
      <c r="A284">
        <v>1</v>
      </c>
      <c r="B284">
        <v>1</v>
      </c>
      <c r="C284">
        <v>1</v>
      </c>
      <c r="D284" t="s">
        <v>379</v>
      </c>
      <c r="E284">
        <v>71.7239</v>
      </c>
      <c r="F284">
        <v>39</v>
      </c>
      <c r="G284">
        <v>70.278899999999993</v>
      </c>
      <c r="H284">
        <v>46</v>
      </c>
      <c r="I284">
        <v>97.363399999999999</v>
      </c>
      <c r="J284">
        <v>316</v>
      </c>
      <c r="K284">
        <v>99.584999999999994</v>
      </c>
      <c r="L284">
        <v>294</v>
      </c>
      <c r="M284">
        <v>106.95</v>
      </c>
      <c r="N284">
        <v>229</v>
      </c>
      <c r="O284">
        <v>108.858</v>
      </c>
      <c r="P284">
        <v>233</v>
      </c>
      <c r="Q284">
        <v>-9.27285</v>
      </c>
      <c r="R284">
        <v>285</v>
      </c>
      <c r="S284">
        <f t="shared" si="106"/>
        <v>-0.12928744811701554</v>
      </c>
      <c r="T284">
        <f t="shared" si="107"/>
        <v>283</v>
      </c>
      <c r="U284">
        <f t="shared" si="108"/>
        <v>711298.26894867735</v>
      </c>
      <c r="V284">
        <f t="shared" si="109"/>
        <v>250</v>
      </c>
      <c r="W284">
        <f t="shared" si="110"/>
        <v>25.31119590127766</v>
      </c>
      <c r="X284">
        <f t="shared" si="111"/>
        <v>162</v>
      </c>
      <c r="Y284">
        <f t="shared" si="112"/>
        <v>222.5</v>
      </c>
      <c r="Z284">
        <v>0.2505</v>
      </c>
      <c r="AA284">
        <f t="shared" si="113"/>
        <v>286</v>
      </c>
      <c r="AB284">
        <v>0.30480000000000002</v>
      </c>
      <c r="AC284">
        <f t="shared" si="114"/>
        <v>0.27765000000000001</v>
      </c>
      <c r="AD284">
        <f t="shared" si="115"/>
        <v>278</v>
      </c>
      <c r="AE284">
        <v>0.31859999999999999</v>
      </c>
      <c r="AF284">
        <f t="shared" si="116"/>
        <v>243</v>
      </c>
      <c r="AG284">
        <v>0.1961</v>
      </c>
      <c r="AH284">
        <f t="shared" si="117"/>
        <v>311</v>
      </c>
      <c r="AI284">
        <f t="shared" si="118"/>
        <v>264.58333333333331</v>
      </c>
      <c r="AJ284">
        <f>IF(C284=1,(AI284/Z284),REF)</f>
        <v>1056.2208915502329</v>
      </c>
      <c r="AK284">
        <f t="shared" si="119"/>
        <v>281</v>
      </c>
      <c r="AL284">
        <f>IF(B284=1,(AI284/AC284),REF)</f>
        <v>952.93835164175516</v>
      </c>
      <c r="AM284">
        <f t="shared" si="120"/>
        <v>279</v>
      </c>
      <c r="AN284">
        <f t="shared" si="121"/>
        <v>278</v>
      </c>
      <c r="AO284" t="str">
        <f t="shared" si="122"/>
        <v>Utah Tech</v>
      </c>
      <c r="AP284">
        <f t="shared" si="123"/>
        <v>0.14597182002942541</v>
      </c>
      <c r="AQ284">
        <f t="shared" si="124"/>
        <v>0.14304655002847674</v>
      </c>
      <c r="AR284">
        <f t="shared" si="125"/>
        <v>0.46127315530036711</v>
      </c>
      <c r="AS284" t="str">
        <f t="shared" si="126"/>
        <v>Utah Tech</v>
      </c>
      <c r="AT284">
        <f t="shared" si="127"/>
        <v>0.46127315530036711</v>
      </c>
      <c r="AU284">
        <f t="shared" si="128"/>
        <v>283</v>
      </c>
      <c r="AW284" t="str">
        <f t="shared" si="129"/>
        <v>Utah Tech</v>
      </c>
      <c r="AX284" t="str">
        <f t="shared" si="130"/>
        <v/>
      </c>
      <c r="AY284">
        <v>283</v>
      </c>
      <c r="AZ284">
        <f t="shared" si="131"/>
        <v>40</v>
      </c>
    </row>
    <row r="285" spans="1:52">
      <c r="A285">
        <v>1</v>
      </c>
      <c r="B285">
        <v>1</v>
      </c>
      <c r="C285">
        <v>1</v>
      </c>
      <c r="D285" t="s">
        <v>349</v>
      </c>
      <c r="E285">
        <v>69.126300000000001</v>
      </c>
      <c r="F285">
        <v>134</v>
      </c>
      <c r="G285">
        <v>67.760099999999994</v>
      </c>
      <c r="H285">
        <v>153</v>
      </c>
      <c r="I285">
        <v>99.328000000000003</v>
      </c>
      <c r="J285">
        <v>293</v>
      </c>
      <c r="K285">
        <v>98.522800000000004</v>
      </c>
      <c r="L285">
        <v>306</v>
      </c>
      <c r="M285">
        <v>101.82</v>
      </c>
      <c r="N285">
        <v>91</v>
      </c>
      <c r="O285">
        <v>106.82299999999999</v>
      </c>
      <c r="P285">
        <v>186</v>
      </c>
      <c r="Q285">
        <v>-8.3004899999999999</v>
      </c>
      <c r="R285">
        <v>277</v>
      </c>
      <c r="S285">
        <f t="shared" si="106"/>
        <v>-0.12007296788631808</v>
      </c>
      <c r="T285">
        <f t="shared" si="107"/>
        <v>275</v>
      </c>
      <c r="U285">
        <f t="shared" si="108"/>
        <v>670991.16779869585</v>
      </c>
      <c r="V285">
        <f t="shared" si="109"/>
        <v>305</v>
      </c>
      <c r="W285">
        <f t="shared" si="110"/>
        <v>25.481226069854291</v>
      </c>
      <c r="X285">
        <f t="shared" si="111"/>
        <v>171</v>
      </c>
      <c r="Y285">
        <f t="shared" si="112"/>
        <v>223</v>
      </c>
      <c r="Z285">
        <v>0.26600000000000001</v>
      </c>
      <c r="AA285">
        <f t="shared" si="113"/>
        <v>278</v>
      </c>
      <c r="AB285">
        <v>0.25090000000000001</v>
      </c>
      <c r="AC285">
        <f t="shared" si="114"/>
        <v>0.25845000000000001</v>
      </c>
      <c r="AD285">
        <f t="shared" si="115"/>
        <v>287</v>
      </c>
      <c r="AE285">
        <v>0.3105</v>
      </c>
      <c r="AF285">
        <f t="shared" si="116"/>
        <v>250</v>
      </c>
      <c r="AG285">
        <v>0.21490000000000001</v>
      </c>
      <c r="AH285">
        <f t="shared" si="117"/>
        <v>302</v>
      </c>
      <c r="AI285">
        <f t="shared" si="118"/>
        <v>273.66666666666669</v>
      </c>
      <c r="AJ285">
        <f>IF(C285=1,(AI285/Z285),REF)</f>
        <v>1028.8220551378447</v>
      </c>
      <c r="AK285">
        <f t="shared" si="119"/>
        <v>279</v>
      </c>
      <c r="AL285">
        <f>IF(B285=1,(AI285/AC285),REF)</f>
        <v>1058.876636357774</v>
      </c>
      <c r="AM285">
        <f t="shared" si="120"/>
        <v>286</v>
      </c>
      <c r="AN285">
        <f t="shared" si="121"/>
        <v>279</v>
      </c>
      <c r="AO285" t="str">
        <f t="shared" si="122"/>
        <v>Texas Southern</v>
      </c>
      <c r="AP285">
        <f t="shared" si="123"/>
        <v>0.15541193872264605</v>
      </c>
      <c r="AQ285">
        <f t="shared" si="124"/>
        <v>0.13141159202213551</v>
      </c>
      <c r="AR285">
        <f t="shared" si="125"/>
        <v>0.45986876515696939</v>
      </c>
      <c r="AS285" t="str">
        <f t="shared" si="126"/>
        <v>Texas Southern</v>
      </c>
      <c r="AT285">
        <f t="shared" si="127"/>
        <v>0.45986876515696939</v>
      </c>
      <c r="AU285">
        <f t="shared" si="128"/>
        <v>284</v>
      </c>
      <c r="AW285" t="str">
        <f t="shared" si="129"/>
        <v>Texas Southern</v>
      </c>
      <c r="AX285" t="str">
        <f t="shared" si="130"/>
        <v/>
      </c>
      <c r="AY285">
        <v>284</v>
      </c>
      <c r="AZ285">
        <f t="shared" si="131"/>
        <v>34</v>
      </c>
    </row>
    <row r="286" spans="1:52">
      <c r="A286">
        <v>1</v>
      </c>
      <c r="B286">
        <v>1</v>
      </c>
      <c r="C286">
        <v>1</v>
      </c>
      <c r="D286" t="s">
        <v>383</v>
      </c>
      <c r="E286">
        <v>68.727400000000003</v>
      </c>
      <c r="F286">
        <v>156</v>
      </c>
      <c r="G286">
        <v>67.833100000000002</v>
      </c>
      <c r="H286">
        <v>149</v>
      </c>
      <c r="I286">
        <v>97.170299999999997</v>
      </c>
      <c r="J286">
        <v>318</v>
      </c>
      <c r="K286">
        <v>100.265</v>
      </c>
      <c r="L286">
        <v>281</v>
      </c>
      <c r="M286">
        <v>110.38200000000001</v>
      </c>
      <c r="N286">
        <v>301</v>
      </c>
      <c r="O286">
        <v>111.036</v>
      </c>
      <c r="P286">
        <v>278</v>
      </c>
      <c r="Q286">
        <v>-10.7712</v>
      </c>
      <c r="R286">
        <v>299</v>
      </c>
      <c r="S286">
        <f t="shared" si="106"/>
        <v>-0.15672060924754902</v>
      </c>
      <c r="T286">
        <f t="shared" si="107"/>
        <v>296</v>
      </c>
      <c r="U286">
        <f t="shared" si="108"/>
        <v>690921.37858166499</v>
      </c>
      <c r="V286">
        <f t="shared" si="109"/>
        <v>272</v>
      </c>
      <c r="W286">
        <f t="shared" si="110"/>
        <v>27.265419155660357</v>
      </c>
      <c r="X286">
        <f t="shared" si="111"/>
        <v>269</v>
      </c>
      <c r="Y286">
        <f t="shared" si="112"/>
        <v>282.5</v>
      </c>
      <c r="Z286">
        <v>0.27639999999999998</v>
      </c>
      <c r="AA286">
        <f t="shared" si="113"/>
        <v>273</v>
      </c>
      <c r="AB286">
        <v>0.218</v>
      </c>
      <c r="AC286">
        <f t="shared" si="114"/>
        <v>0.24719999999999998</v>
      </c>
      <c r="AD286">
        <f t="shared" si="115"/>
        <v>293</v>
      </c>
      <c r="AE286">
        <v>0.2021</v>
      </c>
      <c r="AF286">
        <f t="shared" si="116"/>
        <v>297</v>
      </c>
      <c r="AG286">
        <v>0.20960000000000001</v>
      </c>
      <c r="AH286">
        <f t="shared" si="117"/>
        <v>306</v>
      </c>
      <c r="AI286">
        <f t="shared" si="118"/>
        <v>291.08333333333331</v>
      </c>
      <c r="AJ286">
        <f>IF(C286=1,(AI286/Z286),REF)</f>
        <v>1053.1234925229137</v>
      </c>
      <c r="AK286">
        <f t="shared" si="119"/>
        <v>280</v>
      </c>
      <c r="AL286">
        <f>IF(B286=1,(AI286/AC286),REF)</f>
        <v>1177.5215749730314</v>
      </c>
      <c r="AM286">
        <f t="shared" si="120"/>
        <v>296</v>
      </c>
      <c r="AN286">
        <f t="shared" si="121"/>
        <v>280</v>
      </c>
      <c r="AO286" t="str">
        <f t="shared" si="122"/>
        <v>Valparaiso</v>
      </c>
      <c r="AP286">
        <f t="shared" si="123"/>
        <v>0.16111162451839103</v>
      </c>
      <c r="AQ286">
        <f t="shared" si="124"/>
        <v>0.12403383396095137</v>
      </c>
      <c r="AR286">
        <f t="shared" si="125"/>
        <v>0.4587906782831494</v>
      </c>
      <c r="AS286" t="str">
        <f t="shared" si="126"/>
        <v>Valparaiso</v>
      </c>
      <c r="AT286">
        <f t="shared" si="127"/>
        <v>0.4587906782831494</v>
      </c>
      <c r="AU286">
        <f t="shared" si="128"/>
        <v>285</v>
      </c>
      <c r="AW286" t="str">
        <f t="shared" si="129"/>
        <v>Valparaiso</v>
      </c>
      <c r="AX286" t="str">
        <f t="shared" si="130"/>
        <v/>
      </c>
      <c r="AY286">
        <v>285</v>
      </c>
      <c r="AZ286">
        <f t="shared" si="131"/>
        <v>-12</v>
      </c>
    </row>
    <row r="287" spans="1:52">
      <c r="A287">
        <v>1</v>
      </c>
      <c r="B287">
        <v>1</v>
      </c>
      <c r="C287">
        <v>1</v>
      </c>
      <c r="D287" t="s">
        <v>72</v>
      </c>
      <c r="E287">
        <v>68.089799999999997</v>
      </c>
      <c r="F287">
        <v>203</v>
      </c>
      <c r="G287">
        <v>66.162300000000002</v>
      </c>
      <c r="H287">
        <v>255</v>
      </c>
      <c r="I287">
        <v>101.542</v>
      </c>
      <c r="J287">
        <v>258</v>
      </c>
      <c r="K287">
        <v>102.53</v>
      </c>
      <c r="L287">
        <v>247</v>
      </c>
      <c r="M287">
        <v>107.36199999999999</v>
      </c>
      <c r="N287">
        <v>244</v>
      </c>
      <c r="O287">
        <v>111.386</v>
      </c>
      <c r="P287">
        <v>286</v>
      </c>
      <c r="Q287">
        <v>-8.8559800000000006</v>
      </c>
      <c r="R287">
        <v>283</v>
      </c>
      <c r="S287">
        <f t="shared" si="106"/>
        <v>-0.13006353374514237</v>
      </c>
      <c r="T287">
        <f t="shared" si="107"/>
        <v>284</v>
      </c>
      <c r="U287">
        <f t="shared" si="108"/>
        <v>715787.27480082004</v>
      </c>
      <c r="V287">
        <f t="shared" si="109"/>
        <v>246</v>
      </c>
      <c r="W287">
        <f t="shared" si="110"/>
        <v>27.659664920918978</v>
      </c>
      <c r="X287">
        <f t="shared" si="111"/>
        <v>292</v>
      </c>
      <c r="Y287">
        <f t="shared" si="112"/>
        <v>288</v>
      </c>
      <c r="Z287">
        <v>0.22989999999999999</v>
      </c>
      <c r="AA287">
        <f t="shared" si="113"/>
        <v>296</v>
      </c>
      <c r="AB287">
        <v>0.3417</v>
      </c>
      <c r="AC287">
        <f t="shared" si="114"/>
        <v>0.2858</v>
      </c>
      <c r="AD287">
        <f t="shared" si="115"/>
        <v>276</v>
      </c>
      <c r="AE287">
        <v>0.31319999999999998</v>
      </c>
      <c r="AF287">
        <f t="shared" si="116"/>
        <v>247</v>
      </c>
      <c r="AG287">
        <v>0.31490000000000001</v>
      </c>
      <c r="AH287">
        <f t="shared" si="117"/>
        <v>253</v>
      </c>
      <c r="AI287">
        <f t="shared" si="118"/>
        <v>265.66666666666669</v>
      </c>
      <c r="AJ287">
        <f>IF(C287=1,(AI287/Z287),REF)</f>
        <v>1155.5748876323041</v>
      </c>
      <c r="AK287">
        <f t="shared" si="119"/>
        <v>287</v>
      </c>
      <c r="AL287">
        <f>IF(B287=1,(AI287/AC287),REF)</f>
        <v>929.55446699323545</v>
      </c>
      <c r="AM287">
        <f t="shared" si="120"/>
        <v>276</v>
      </c>
      <c r="AN287">
        <f t="shared" si="121"/>
        <v>276</v>
      </c>
      <c r="AO287" t="str">
        <f t="shared" si="122"/>
        <v>Binghamton</v>
      </c>
      <c r="AP287">
        <f t="shared" si="123"/>
        <v>0.13276876938503523</v>
      </c>
      <c r="AQ287">
        <f t="shared" si="124"/>
        <v>0.14770346381045016</v>
      </c>
      <c r="AR287">
        <f t="shared" si="125"/>
        <v>0.4557681271219518</v>
      </c>
      <c r="AS287" t="str">
        <f t="shared" si="126"/>
        <v>Binghamton</v>
      </c>
      <c r="AT287">
        <f t="shared" si="127"/>
        <v>0.4557681271219518</v>
      </c>
      <c r="AU287">
        <f t="shared" si="128"/>
        <v>286</v>
      </c>
      <c r="AW287" t="str">
        <f t="shared" si="129"/>
        <v>Binghamton</v>
      </c>
      <c r="AX287" t="str">
        <f t="shared" si="130"/>
        <v/>
      </c>
      <c r="AY287">
        <v>286</v>
      </c>
      <c r="AZ287">
        <f t="shared" si="131"/>
        <v>39</v>
      </c>
    </row>
    <row r="288" spans="1:52">
      <c r="A288">
        <v>1</v>
      </c>
      <c r="B288">
        <v>1</v>
      </c>
      <c r="C288">
        <v>1</v>
      </c>
      <c r="D288" t="s">
        <v>243</v>
      </c>
      <c r="E288">
        <v>68.096599999999995</v>
      </c>
      <c r="F288">
        <v>202</v>
      </c>
      <c r="G288">
        <v>66.053600000000003</v>
      </c>
      <c r="H288">
        <v>261</v>
      </c>
      <c r="I288">
        <v>95.416399999999996</v>
      </c>
      <c r="J288">
        <v>334</v>
      </c>
      <c r="K288">
        <v>99.338700000000003</v>
      </c>
      <c r="L288">
        <v>296</v>
      </c>
      <c r="M288">
        <v>109.383</v>
      </c>
      <c r="N288">
        <v>281</v>
      </c>
      <c r="O288">
        <v>109.23699999999999</v>
      </c>
      <c r="P288">
        <v>241</v>
      </c>
      <c r="Q288">
        <v>-9.8980800000000002</v>
      </c>
      <c r="R288">
        <v>290</v>
      </c>
      <c r="S288">
        <f t="shared" si="106"/>
        <v>-0.14535674321478595</v>
      </c>
      <c r="T288">
        <f t="shared" si="107"/>
        <v>291</v>
      </c>
      <c r="U288">
        <f t="shared" si="108"/>
        <v>671989.3235318088</v>
      </c>
      <c r="V288">
        <f t="shared" si="109"/>
        <v>303</v>
      </c>
      <c r="W288">
        <f t="shared" si="110"/>
        <v>26.808109866142427</v>
      </c>
      <c r="X288">
        <f t="shared" si="111"/>
        <v>243</v>
      </c>
      <c r="Y288">
        <f t="shared" si="112"/>
        <v>267</v>
      </c>
      <c r="Z288">
        <v>0.19370000000000001</v>
      </c>
      <c r="AA288">
        <f t="shared" si="113"/>
        <v>312</v>
      </c>
      <c r="AB288">
        <v>0.46079999999999999</v>
      </c>
      <c r="AC288">
        <f t="shared" si="114"/>
        <v>0.32724999999999999</v>
      </c>
      <c r="AD288">
        <f t="shared" si="115"/>
        <v>255</v>
      </c>
      <c r="AE288">
        <v>0.1993</v>
      </c>
      <c r="AF288">
        <f t="shared" si="116"/>
        <v>300</v>
      </c>
      <c r="AG288">
        <v>0.29959999999999998</v>
      </c>
      <c r="AH288">
        <f t="shared" si="117"/>
        <v>258</v>
      </c>
      <c r="AI288">
        <f t="shared" si="118"/>
        <v>279</v>
      </c>
      <c r="AJ288">
        <f>IF(C288=1,(AI288/Z288),REF)</f>
        <v>1440.3717088280846</v>
      </c>
      <c r="AK288">
        <f t="shared" si="119"/>
        <v>310</v>
      </c>
      <c r="AL288">
        <f>IF(B288=1,(AI288/AC288),REF)</f>
        <v>852.55920550038206</v>
      </c>
      <c r="AM288">
        <f t="shared" si="120"/>
        <v>268</v>
      </c>
      <c r="AN288">
        <f t="shared" si="121"/>
        <v>255</v>
      </c>
      <c r="AO288" t="str">
        <f t="shared" si="122"/>
        <v>New Mexico St.</v>
      </c>
      <c r="AP288">
        <f t="shared" si="123"/>
        <v>0.10942559848562866</v>
      </c>
      <c r="AQ288">
        <f t="shared" si="124"/>
        <v>0.17096290850856197</v>
      </c>
      <c r="AR288">
        <f t="shared" si="125"/>
        <v>0.45571370012719004</v>
      </c>
      <c r="AS288" t="str">
        <f t="shared" si="126"/>
        <v>New Mexico St.</v>
      </c>
      <c r="AT288">
        <f t="shared" si="127"/>
        <v>0.45571370012719004</v>
      </c>
      <c r="AU288">
        <f t="shared" si="128"/>
        <v>287</v>
      </c>
      <c r="AW288" t="str">
        <f t="shared" si="129"/>
        <v>New Mexico St.</v>
      </c>
      <c r="AX288" t="str">
        <f t="shared" si="130"/>
        <v/>
      </c>
      <c r="AY288">
        <v>287</v>
      </c>
      <c r="AZ288">
        <f t="shared" si="131"/>
        <v>-13</v>
      </c>
    </row>
    <row r="289" spans="1:52">
      <c r="A289">
        <v>1</v>
      </c>
      <c r="B289">
        <v>1</v>
      </c>
      <c r="C289">
        <v>1</v>
      </c>
      <c r="D289" t="s">
        <v>280</v>
      </c>
      <c r="E289">
        <v>68.2911</v>
      </c>
      <c r="F289">
        <v>188</v>
      </c>
      <c r="G289">
        <v>67.388999999999996</v>
      </c>
      <c r="H289">
        <v>170</v>
      </c>
      <c r="I289">
        <v>101.95</v>
      </c>
      <c r="J289">
        <v>252</v>
      </c>
      <c r="K289">
        <v>103.39100000000001</v>
      </c>
      <c r="L289">
        <v>229</v>
      </c>
      <c r="M289">
        <v>116.22499999999999</v>
      </c>
      <c r="N289">
        <v>357</v>
      </c>
      <c r="O289">
        <v>114.133</v>
      </c>
      <c r="P289">
        <v>337</v>
      </c>
      <c r="Q289">
        <v>-10.742000000000001</v>
      </c>
      <c r="R289">
        <v>298</v>
      </c>
      <c r="S289">
        <f t="shared" si="106"/>
        <v>-0.15729721735335922</v>
      </c>
      <c r="T289">
        <f t="shared" si="107"/>
        <v>298</v>
      </c>
      <c r="U289">
        <f t="shared" si="108"/>
        <v>730011.29525225912</v>
      </c>
      <c r="V289">
        <f t="shared" si="109"/>
        <v>231</v>
      </c>
      <c r="W289">
        <f t="shared" si="110"/>
        <v>28.674368652866207</v>
      </c>
      <c r="X289">
        <f t="shared" si="111"/>
        <v>328</v>
      </c>
      <c r="Y289">
        <f t="shared" si="112"/>
        <v>313</v>
      </c>
      <c r="Z289">
        <v>0.2145</v>
      </c>
      <c r="AA289">
        <f t="shared" si="113"/>
        <v>305</v>
      </c>
      <c r="AB289">
        <v>0.38140000000000002</v>
      </c>
      <c r="AC289">
        <f t="shared" si="114"/>
        <v>0.29794999999999999</v>
      </c>
      <c r="AD289">
        <f t="shared" si="115"/>
        <v>269</v>
      </c>
      <c r="AE289">
        <v>0.16020000000000001</v>
      </c>
      <c r="AF289">
        <f t="shared" si="116"/>
        <v>318</v>
      </c>
      <c r="AG289">
        <v>0.28999999999999998</v>
      </c>
      <c r="AH289">
        <f t="shared" si="117"/>
        <v>263</v>
      </c>
      <c r="AI289">
        <f t="shared" si="118"/>
        <v>282</v>
      </c>
      <c r="AJ289">
        <f>IF(C289=1,(AI289/Z289),REF)</f>
        <v>1314.6853146853148</v>
      </c>
      <c r="AK289">
        <f t="shared" si="119"/>
        <v>301</v>
      </c>
      <c r="AL289">
        <f>IF(B289=1,(AI289/AC289),REF)</f>
        <v>946.46752810874307</v>
      </c>
      <c r="AM289">
        <f t="shared" si="120"/>
        <v>277</v>
      </c>
      <c r="AN289">
        <f t="shared" si="121"/>
        <v>269</v>
      </c>
      <c r="AO289" t="str">
        <f t="shared" si="122"/>
        <v>Portland</v>
      </c>
      <c r="AP289">
        <f t="shared" si="123"/>
        <v>0.12228744845408529</v>
      </c>
      <c r="AQ289">
        <f t="shared" si="124"/>
        <v>0.15363599799958155</v>
      </c>
      <c r="AR289">
        <f t="shared" si="125"/>
        <v>0.45279689923855054</v>
      </c>
      <c r="AS289" t="str">
        <f t="shared" si="126"/>
        <v>Portland</v>
      </c>
      <c r="AT289">
        <f t="shared" si="127"/>
        <v>0.45279689923855054</v>
      </c>
      <c r="AU289">
        <f t="shared" si="128"/>
        <v>288</v>
      </c>
      <c r="AW289" t="str">
        <f t="shared" si="129"/>
        <v>Portland</v>
      </c>
      <c r="AX289" t="str">
        <f t="shared" si="130"/>
        <v/>
      </c>
      <c r="AY289">
        <v>288</v>
      </c>
      <c r="AZ289">
        <f t="shared" si="131"/>
        <v>-30</v>
      </c>
    </row>
    <row r="290" spans="1:52">
      <c r="A290">
        <v>1</v>
      </c>
      <c r="B290">
        <v>1</v>
      </c>
      <c r="C290">
        <v>1</v>
      </c>
      <c r="D290" t="s">
        <v>343</v>
      </c>
      <c r="E290">
        <v>68.938800000000001</v>
      </c>
      <c r="F290">
        <v>147</v>
      </c>
      <c r="G290">
        <v>68.316500000000005</v>
      </c>
      <c r="H290">
        <v>123</v>
      </c>
      <c r="I290">
        <v>101.337</v>
      </c>
      <c r="J290">
        <v>260</v>
      </c>
      <c r="K290">
        <v>98.976200000000006</v>
      </c>
      <c r="L290">
        <v>302</v>
      </c>
      <c r="M290">
        <v>104.104</v>
      </c>
      <c r="N290">
        <v>154</v>
      </c>
      <c r="O290">
        <v>108.845</v>
      </c>
      <c r="P290">
        <v>232</v>
      </c>
      <c r="Q290">
        <v>-9.8684799999999999</v>
      </c>
      <c r="R290">
        <v>289</v>
      </c>
      <c r="S290">
        <f t="shared" si="106"/>
        <v>-0.14315305749447327</v>
      </c>
      <c r="T290">
        <f t="shared" si="107"/>
        <v>289</v>
      </c>
      <c r="U290">
        <f t="shared" si="108"/>
        <v>675344.35064857395</v>
      </c>
      <c r="V290">
        <f t="shared" si="109"/>
        <v>295</v>
      </c>
      <c r="W290">
        <f t="shared" si="110"/>
        <v>26.328726579280506</v>
      </c>
      <c r="X290">
        <f t="shared" si="111"/>
        <v>218</v>
      </c>
      <c r="Y290">
        <f t="shared" si="112"/>
        <v>253.5</v>
      </c>
      <c r="Z290">
        <v>0.25430000000000003</v>
      </c>
      <c r="AA290">
        <f t="shared" si="113"/>
        <v>282</v>
      </c>
      <c r="AB290">
        <v>0.24709999999999999</v>
      </c>
      <c r="AC290">
        <f t="shared" si="114"/>
        <v>0.25070000000000003</v>
      </c>
      <c r="AD290">
        <f t="shared" si="115"/>
        <v>290</v>
      </c>
      <c r="AE290">
        <v>0.19220000000000001</v>
      </c>
      <c r="AF290">
        <f t="shared" si="116"/>
        <v>306</v>
      </c>
      <c r="AG290">
        <v>0.32829999999999998</v>
      </c>
      <c r="AH290">
        <f t="shared" si="117"/>
        <v>249</v>
      </c>
      <c r="AI290">
        <f t="shared" si="118"/>
        <v>280.41666666666669</v>
      </c>
      <c r="AJ290">
        <f>IF(C290=1,(AI290/Z290),REF)</f>
        <v>1102.7002228339231</v>
      </c>
      <c r="AK290">
        <f t="shared" si="119"/>
        <v>284</v>
      </c>
      <c r="AL290">
        <f>IF(B290=1,(AI290/AC290),REF)</f>
        <v>1118.5347693125914</v>
      </c>
      <c r="AM290">
        <f t="shared" si="120"/>
        <v>294</v>
      </c>
      <c r="AN290">
        <f t="shared" si="121"/>
        <v>284</v>
      </c>
      <c r="AO290" t="str">
        <f t="shared" si="122"/>
        <v>Tennessee St.</v>
      </c>
      <c r="AP290">
        <f t="shared" si="123"/>
        <v>0.14754937766655518</v>
      </c>
      <c r="AQ290">
        <f t="shared" si="124"/>
        <v>0.12660065681137067</v>
      </c>
      <c r="AR290">
        <f t="shared" si="125"/>
        <v>0.45163056258318673</v>
      </c>
      <c r="AS290" t="str">
        <f t="shared" si="126"/>
        <v>Tennessee St.</v>
      </c>
      <c r="AT290">
        <f t="shared" si="127"/>
        <v>0.45163056258318673</v>
      </c>
      <c r="AU290">
        <f t="shared" si="128"/>
        <v>289</v>
      </c>
      <c r="AW290" t="str">
        <f t="shared" si="129"/>
        <v>Tennessee St.</v>
      </c>
      <c r="AX290" t="str">
        <f t="shared" si="130"/>
        <v/>
      </c>
      <c r="AY290">
        <v>289</v>
      </c>
      <c r="AZ290">
        <f t="shared" si="131"/>
        <v>-17</v>
      </c>
    </row>
    <row r="291" spans="1:52">
      <c r="A291">
        <v>1</v>
      </c>
      <c r="B291">
        <v>1</v>
      </c>
      <c r="C291">
        <v>1</v>
      </c>
      <c r="D291" t="s">
        <v>271</v>
      </c>
      <c r="E291">
        <v>71.163700000000006</v>
      </c>
      <c r="F291">
        <v>50</v>
      </c>
      <c r="G291">
        <v>69.933000000000007</v>
      </c>
      <c r="H291">
        <v>53</v>
      </c>
      <c r="I291">
        <v>98.861599999999996</v>
      </c>
      <c r="J291">
        <v>299</v>
      </c>
      <c r="K291">
        <v>99.0441</v>
      </c>
      <c r="L291">
        <v>301</v>
      </c>
      <c r="M291">
        <v>108.261</v>
      </c>
      <c r="N291">
        <v>258</v>
      </c>
      <c r="O291">
        <v>108.744</v>
      </c>
      <c r="P291">
        <v>228</v>
      </c>
      <c r="Q291">
        <v>-9.6997499999999999</v>
      </c>
      <c r="R291">
        <v>287</v>
      </c>
      <c r="S291">
        <f t="shared" si="106"/>
        <v>-0.13630404265095827</v>
      </c>
      <c r="T291">
        <f t="shared" si="107"/>
        <v>286</v>
      </c>
      <c r="U291">
        <f t="shared" si="108"/>
        <v>698096.94929553545</v>
      </c>
      <c r="V291">
        <f t="shared" si="109"/>
        <v>266</v>
      </c>
      <c r="W291">
        <f t="shared" si="110"/>
        <v>25.46771411181674</v>
      </c>
      <c r="X291">
        <f t="shared" si="111"/>
        <v>170</v>
      </c>
      <c r="Y291">
        <f t="shared" si="112"/>
        <v>228</v>
      </c>
      <c r="Z291">
        <v>0.25509999999999999</v>
      </c>
      <c r="AA291">
        <f t="shared" si="113"/>
        <v>281</v>
      </c>
      <c r="AB291">
        <v>0.24049999999999999</v>
      </c>
      <c r="AC291">
        <f t="shared" si="114"/>
        <v>0.24779999999999999</v>
      </c>
      <c r="AD291">
        <f t="shared" si="115"/>
        <v>292</v>
      </c>
      <c r="AE291">
        <v>0.2268</v>
      </c>
      <c r="AF291">
        <f t="shared" si="116"/>
        <v>286</v>
      </c>
      <c r="AG291">
        <v>0.27650000000000002</v>
      </c>
      <c r="AH291">
        <f t="shared" si="117"/>
        <v>270</v>
      </c>
      <c r="AI291">
        <f t="shared" si="118"/>
        <v>271.33333333333331</v>
      </c>
      <c r="AJ291">
        <f>IF(C291=1,(AI291/Z291),REF)</f>
        <v>1063.6351757480727</v>
      </c>
      <c r="AK291">
        <f t="shared" si="119"/>
        <v>282</v>
      </c>
      <c r="AL291">
        <f>IF(B291=1,(AI291/AC291),REF)</f>
        <v>1094.969061070756</v>
      </c>
      <c r="AM291">
        <f t="shared" si="120"/>
        <v>292</v>
      </c>
      <c r="AN291">
        <f t="shared" si="121"/>
        <v>282</v>
      </c>
      <c r="AO291" t="str">
        <f t="shared" si="122"/>
        <v>Old Dominion</v>
      </c>
      <c r="AP291">
        <f t="shared" si="123"/>
        <v>0.14854839287278926</v>
      </c>
      <c r="AQ291">
        <f t="shared" si="124"/>
        <v>0.12546970646487171</v>
      </c>
      <c r="AR291">
        <f t="shared" si="125"/>
        <v>0.45154361085736505</v>
      </c>
      <c r="AS291" t="str">
        <f t="shared" si="126"/>
        <v>Old Dominion</v>
      </c>
      <c r="AT291">
        <f t="shared" si="127"/>
        <v>0.45154361085736505</v>
      </c>
      <c r="AU291">
        <f t="shared" si="128"/>
        <v>290</v>
      </c>
      <c r="AW291" t="str">
        <f t="shared" si="129"/>
        <v>Old Dominion</v>
      </c>
      <c r="AX291" t="str">
        <f t="shared" si="130"/>
        <v/>
      </c>
      <c r="AY291">
        <v>290</v>
      </c>
      <c r="AZ291">
        <f t="shared" si="131"/>
        <v>4</v>
      </c>
    </row>
    <row r="292" spans="1:52">
      <c r="A292">
        <v>1</v>
      </c>
      <c r="B292">
        <v>1</v>
      </c>
      <c r="C292">
        <v>1</v>
      </c>
      <c r="D292" t="s">
        <v>69</v>
      </c>
      <c r="E292">
        <v>66.482399999999998</v>
      </c>
      <c r="F292">
        <v>284</v>
      </c>
      <c r="G292">
        <v>64.753699999999995</v>
      </c>
      <c r="H292">
        <v>317</v>
      </c>
      <c r="I292">
        <v>100.636</v>
      </c>
      <c r="J292">
        <v>272</v>
      </c>
      <c r="K292">
        <v>100.408</v>
      </c>
      <c r="L292">
        <v>279</v>
      </c>
      <c r="M292">
        <v>114.39400000000001</v>
      </c>
      <c r="N292">
        <v>351</v>
      </c>
      <c r="O292">
        <v>113.259</v>
      </c>
      <c r="P292">
        <v>325</v>
      </c>
      <c r="Q292">
        <v>-12.8515</v>
      </c>
      <c r="R292">
        <v>315</v>
      </c>
      <c r="S292">
        <f t="shared" si="106"/>
        <v>-0.19329927920773016</v>
      </c>
      <c r="T292">
        <f t="shared" si="107"/>
        <v>315</v>
      </c>
      <c r="U292">
        <f t="shared" si="108"/>
        <v>670260.03076623357</v>
      </c>
      <c r="V292">
        <f t="shared" si="109"/>
        <v>306</v>
      </c>
      <c r="W292">
        <f t="shared" si="110"/>
        <v>29.094417557666691</v>
      </c>
      <c r="X292">
        <f t="shared" si="111"/>
        <v>343</v>
      </c>
      <c r="Y292">
        <f t="shared" si="112"/>
        <v>329</v>
      </c>
      <c r="Z292">
        <v>0.27760000000000001</v>
      </c>
      <c r="AA292">
        <f t="shared" si="113"/>
        <v>272</v>
      </c>
      <c r="AB292">
        <v>0.16869999999999999</v>
      </c>
      <c r="AC292">
        <f t="shared" si="114"/>
        <v>0.22315000000000002</v>
      </c>
      <c r="AD292">
        <f t="shared" si="115"/>
        <v>304</v>
      </c>
      <c r="AE292">
        <v>0.2316</v>
      </c>
      <c r="AF292">
        <f t="shared" si="116"/>
        <v>281</v>
      </c>
      <c r="AG292">
        <v>0.33829999999999999</v>
      </c>
      <c r="AH292">
        <f t="shared" si="117"/>
        <v>246</v>
      </c>
      <c r="AI292">
        <f t="shared" si="118"/>
        <v>296.83333333333331</v>
      </c>
      <c r="AJ292">
        <f>IF(C292=1,(AI292/Z292),REF)</f>
        <v>1069.2843419788665</v>
      </c>
      <c r="AK292">
        <f t="shared" si="119"/>
        <v>283</v>
      </c>
      <c r="AL292">
        <f>IF(B292=1,(AI292/AC292),REF)</f>
        <v>1330.1964299051458</v>
      </c>
      <c r="AM292">
        <f t="shared" si="120"/>
        <v>305</v>
      </c>
      <c r="AN292">
        <f t="shared" si="121"/>
        <v>283</v>
      </c>
      <c r="AO292" t="str">
        <f t="shared" si="122"/>
        <v>Bellarmine</v>
      </c>
      <c r="AP292">
        <f t="shared" si="123"/>
        <v>0.16156486021032687</v>
      </c>
      <c r="AQ292">
        <f t="shared" si="124"/>
        <v>0.11027326408861715</v>
      </c>
      <c r="AR292">
        <f t="shared" si="125"/>
        <v>0.45010324884203384</v>
      </c>
      <c r="AS292" t="str">
        <f t="shared" si="126"/>
        <v>Bellarmine</v>
      </c>
      <c r="AT292">
        <f t="shared" si="127"/>
        <v>0.45010324884203384</v>
      </c>
      <c r="AU292">
        <f t="shared" si="128"/>
        <v>291</v>
      </c>
      <c r="AW292" t="str">
        <f t="shared" si="129"/>
        <v>Bellarmine</v>
      </c>
      <c r="AX292" t="str">
        <f t="shared" si="130"/>
        <v/>
      </c>
      <c r="AY292">
        <v>291</v>
      </c>
      <c r="AZ292">
        <f t="shared" si="131"/>
        <v>10</v>
      </c>
    </row>
    <row r="293" spans="1:52">
      <c r="A293">
        <v>1</v>
      </c>
      <c r="B293">
        <v>1</v>
      </c>
      <c r="C293">
        <v>1</v>
      </c>
      <c r="D293" t="s">
        <v>314</v>
      </c>
      <c r="E293">
        <v>67.250399999999999</v>
      </c>
      <c r="F293">
        <v>257</v>
      </c>
      <c r="G293">
        <v>67.021100000000004</v>
      </c>
      <c r="H293">
        <v>205</v>
      </c>
      <c r="I293">
        <v>103.17400000000001</v>
      </c>
      <c r="J293">
        <v>224</v>
      </c>
      <c r="K293">
        <v>101.36799999999999</v>
      </c>
      <c r="L293">
        <v>262</v>
      </c>
      <c r="M293">
        <v>105.505</v>
      </c>
      <c r="N293">
        <v>196</v>
      </c>
      <c r="O293">
        <v>110.887</v>
      </c>
      <c r="P293">
        <v>272</v>
      </c>
      <c r="Q293">
        <v>-9.51919</v>
      </c>
      <c r="R293">
        <v>286</v>
      </c>
      <c r="S293">
        <f t="shared" si="106"/>
        <v>-0.14154562649441499</v>
      </c>
      <c r="T293">
        <f t="shared" si="107"/>
        <v>287</v>
      </c>
      <c r="U293">
        <f t="shared" si="108"/>
        <v>691029.56345256954</v>
      </c>
      <c r="V293">
        <f t="shared" si="109"/>
        <v>271</v>
      </c>
      <c r="W293">
        <f t="shared" si="110"/>
        <v>27.804439361204874</v>
      </c>
      <c r="X293">
        <f t="shared" si="111"/>
        <v>300</v>
      </c>
      <c r="Y293">
        <f t="shared" si="112"/>
        <v>293.5</v>
      </c>
      <c r="Z293">
        <v>0.21479999999999999</v>
      </c>
      <c r="AA293">
        <f t="shared" si="113"/>
        <v>303</v>
      </c>
      <c r="AB293">
        <v>0.35720000000000002</v>
      </c>
      <c r="AC293">
        <f t="shared" si="114"/>
        <v>0.28600000000000003</v>
      </c>
      <c r="AD293">
        <f t="shared" si="115"/>
        <v>275</v>
      </c>
      <c r="AE293">
        <v>0.1585</v>
      </c>
      <c r="AF293">
        <f t="shared" si="116"/>
        <v>319</v>
      </c>
      <c r="AG293">
        <v>0.30409999999999998</v>
      </c>
      <c r="AH293">
        <f t="shared" si="117"/>
        <v>256</v>
      </c>
      <c r="AI293">
        <f t="shared" si="118"/>
        <v>283.58333333333331</v>
      </c>
      <c r="AJ293">
        <f>IF(C293=1,(AI293/Z293),REF)</f>
        <v>1320.2203600248292</v>
      </c>
      <c r="AK293">
        <f t="shared" si="119"/>
        <v>302</v>
      </c>
      <c r="AL293">
        <f>IF(B293=1,(AI293/AC293),REF)</f>
        <v>991.5501165501164</v>
      </c>
      <c r="AM293">
        <f t="shared" si="120"/>
        <v>282</v>
      </c>
      <c r="AN293">
        <f t="shared" si="121"/>
        <v>275</v>
      </c>
      <c r="AO293" t="str">
        <f t="shared" si="122"/>
        <v>SIU Edwardsville</v>
      </c>
      <c r="AP293">
        <f t="shared" si="123"/>
        <v>0.1224070418141962</v>
      </c>
      <c r="AQ293">
        <f t="shared" si="124"/>
        <v>0.1466187492332901</v>
      </c>
      <c r="AR293">
        <f t="shared" si="125"/>
        <v>0.44823479726844562</v>
      </c>
      <c r="AS293" t="str">
        <f t="shared" si="126"/>
        <v>SIU Edwardsville</v>
      </c>
      <c r="AT293">
        <f t="shared" si="127"/>
        <v>0.44823479726844562</v>
      </c>
      <c r="AU293">
        <f t="shared" si="128"/>
        <v>292</v>
      </c>
      <c r="AW293" t="str">
        <f t="shared" si="129"/>
        <v>SIU Edwardsville</v>
      </c>
      <c r="AX293" t="str">
        <f t="shared" si="130"/>
        <v/>
      </c>
      <c r="AY293">
        <v>292</v>
      </c>
      <c r="AZ293">
        <f t="shared" si="131"/>
        <v>-27</v>
      </c>
    </row>
    <row r="294" spans="1:52">
      <c r="A294">
        <v>1</v>
      </c>
      <c r="B294">
        <v>1</v>
      </c>
      <c r="C294">
        <v>1</v>
      </c>
      <c r="D294" t="s">
        <v>148</v>
      </c>
      <c r="E294">
        <v>70.165199999999999</v>
      </c>
      <c r="F294">
        <v>81</v>
      </c>
      <c r="G294">
        <v>68.833399999999997</v>
      </c>
      <c r="H294">
        <v>94</v>
      </c>
      <c r="I294">
        <v>103.367</v>
      </c>
      <c r="J294">
        <v>221</v>
      </c>
      <c r="K294">
        <v>104.833</v>
      </c>
      <c r="L294">
        <v>207</v>
      </c>
      <c r="M294">
        <v>111.943</v>
      </c>
      <c r="N294">
        <v>329</v>
      </c>
      <c r="O294">
        <v>113.345</v>
      </c>
      <c r="P294">
        <v>330</v>
      </c>
      <c r="Q294">
        <v>-8.5116700000000005</v>
      </c>
      <c r="R294">
        <v>280</v>
      </c>
      <c r="S294">
        <f t="shared" si="106"/>
        <v>-0.12131369966878168</v>
      </c>
      <c r="T294">
        <f t="shared" si="107"/>
        <v>277</v>
      </c>
      <c r="U294">
        <f t="shared" si="108"/>
        <v>771112.59327326273</v>
      </c>
      <c r="V294">
        <f t="shared" si="109"/>
        <v>175</v>
      </c>
      <c r="W294">
        <f t="shared" si="110"/>
        <v>27.600822198765592</v>
      </c>
      <c r="X294">
        <f t="shared" si="111"/>
        <v>288</v>
      </c>
      <c r="Y294">
        <f t="shared" si="112"/>
        <v>282.5</v>
      </c>
      <c r="Z294">
        <v>0.19170000000000001</v>
      </c>
      <c r="AA294">
        <f t="shared" si="113"/>
        <v>314</v>
      </c>
      <c r="AB294">
        <v>0.41199999999999998</v>
      </c>
      <c r="AC294">
        <f t="shared" si="114"/>
        <v>0.30185000000000001</v>
      </c>
      <c r="AD294">
        <f t="shared" si="115"/>
        <v>267</v>
      </c>
      <c r="AE294">
        <v>0.33560000000000001</v>
      </c>
      <c r="AF294">
        <f t="shared" si="116"/>
        <v>235</v>
      </c>
      <c r="AG294">
        <v>0.1045</v>
      </c>
      <c r="AH294">
        <f t="shared" si="117"/>
        <v>345</v>
      </c>
      <c r="AI294">
        <f t="shared" si="118"/>
        <v>263.58333333333331</v>
      </c>
      <c r="AJ294">
        <f>IF(C294=1,(AI294/Z294),REF)</f>
        <v>1374.978264649626</v>
      </c>
      <c r="AK294">
        <f t="shared" si="119"/>
        <v>304</v>
      </c>
      <c r="AL294">
        <f>IF(B294=1,(AI294/AC294),REF)</f>
        <v>873.22621611175521</v>
      </c>
      <c r="AM294">
        <f t="shared" si="120"/>
        <v>270</v>
      </c>
      <c r="AN294">
        <f t="shared" si="121"/>
        <v>267</v>
      </c>
      <c r="AO294" t="str">
        <f t="shared" si="122"/>
        <v>Georgia Southern</v>
      </c>
      <c r="AP294">
        <f t="shared" si="123"/>
        <v>0.10880010079686746</v>
      </c>
      <c r="AQ294">
        <f t="shared" si="124"/>
        <v>0.15722193803916232</v>
      </c>
      <c r="AR294">
        <f t="shared" si="125"/>
        <v>0.44622618218384469</v>
      </c>
      <c r="AS294" t="str">
        <f t="shared" si="126"/>
        <v>Georgia Southern</v>
      </c>
      <c r="AT294">
        <f t="shared" si="127"/>
        <v>0.44622618218384469</v>
      </c>
      <c r="AU294">
        <f t="shared" si="128"/>
        <v>293</v>
      </c>
      <c r="AW294" t="str">
        <f t="shared" si="129"/>
        <v>Georgia Southern</v>
      </c>
      <c r="AX294" t="str">
        <f t="shared" si="130"/>
        <v/>
      </c>
      <c r="AY294">
        <v>293</v>
      </c>
      <c r="AZ294">
        <f t="shared" si="131"/>
        <v>58</v>
      </c>
    </row>
    <row r="295" spans="1:52">
      <c r="A295">
        <v>1</v>
      </c>
      <c r="B295">
        <v>1</v>
      </c>
      <c r="C295">
        <v>1</v>
      </c>
      <c r="D295" t="s">
        <v>198</v>
      </c>
      <c r="E295">
        <v>68.260999999999996</v>
      </c>
      <c r="F295">
        <v>191</v>
      </c>
      <c r="G295">
        <v>67.155000000000001</v>
      </c>
      <c r="H295">
        <v>195</v>
      </c>
      <c r="I295">
        <v>97.977400000000003</v>
      </c>
      <c r="J295">
        <v>309</v>
      </c>
      <c r="K295">
        <v>100.152</v>
      </c>
      <c r="L295">
        <v>285</v>
      </c>
      <c r="M295">
        <v>109.431</v>
      </c>
      <c r="N295">
        <v>285</v>
      </c>
      <c r="O295">
        <v>110.65600000000001</v>
      </c>
      <c r="P295">
        <v>264</v>
      </c>
      <c r="Q295">
        <v>-10.504</v>
      </c>
      <c r="R295">
        <v>296</v>
      </c>
      <c r="S295">
        <f t="shared" si="106"/>
        <v>-0.1538799607389286</v>
      </c>
      <c r="T295">
        <f t="shared" si="107"/>
        <v>293</v>
      </c>
      <c r="U295">
        <f t="shared" si="108"/>
        <v>684686.71150214388</v>
      </c>
      <c r="V295">
        <f t="shared" si="109"/>
        <v>285</v>
      </c>
      <c r="W295">
        <f t="shared" si="110"/>
        <v>27.301549828599619</v>
      </c>
      <c r="X295">
        <f t="shared" si="111"/>
        <v>271</v>
      </c>
      <c r="Y295">
        <f t="shared" si="112"/>
        <v>282</v>
      </c>
      <c r="Z295">
        <v>0.24890000000000001</v>
      </c>
      <c r="AA295">
        <f t="shared" si="113"/>
        <v>288</v>
      </c>
      <c r="AB295">
        <v>0.2331</v>
      </c>
      <c r="AC295">
        <f t="shared" si="114"/>
        <v>0.24099999999999999</v>
      </c>
      <c r="AD295">
        <f t="shared" si="115"/>
        <v>296</v>
      </c>
      <c r="AE295">
        <v>0.154</v>
      </c>
      <c r="AF295">
        <f t="shared" si="116"/>
        <v>321</v>
      </c>
      <c r="AG295">
        <v>0.27560000000000001</v>
      </c>
      <c r="AH295">
        <f t="shared" si="117"/>
        <v>271</v>
      </c>
      <c r="AI295">
        <f t="shared" si="118"/>
        <v>291.33333333333331</v>
      </c>
      <c r="AJ295">
        <f>IF(C295=1,(AI295/Z295),REF)</f>
        <v>1170.4834605597964</v>
      </c>
      <c r="AK295">
        <f t="shared" si="119"/>
        <v>289</v>
      </c>
      <c r="AL295">
        <f>IF(B295=1,(AI295/AC295),REF)</f>
        <v>1208.8520055325034</v>
      </c>
      <c r="AM295">
        <f t="shared" si="120"/>
        <v>298</v>
      </c>
      <c r="AN295">
        <f t="shared" si="121"/>
        <v>289</v>
      </c>
      <c r="AO295" t="str">
        <f t="shared" si="122"/>
        <v>Louisiana Monroe</v>
      </c>
      <c r="AP295">
        <f t="shared" si="123"/>
        <v>0.14355725207126313</v>
      </c>
      <c r="AQ295">
        <f t="shared" si="124"/>
        <v>0.12052668495351496</v>
      </c>
      <c r="AR295">
        <f t="shared" si="125"/>
        <v>0.44492293772612684</v>
      </c>
      <c r="AS295" t="str">
        <f t="shared" si="126"/>
        <v>Louisiana Monroe</v>
      </c>
      <c r="AT295">
        <f t="shared" si="127"/>
        <v>0.44492293772612684</v>
      </c>
      <c r="AU295">
        <f t="shared" si="128"/>
        <v>294</v>
      </c>
      <c r="AW295" t="str">
        <f t="shared" si="129"/>
        <v>Louisiana Monroe</v>
      </c>
      <c r="AX295" t="str">
        <f t="shared" si="130"/>
        <v/>
      </c>
      <c r="AY295">
        <v>294</v>
      </c>
      <c r="AZ295">
        <f t="shared" si="131"/>
        <v>-27</v>
      </c>
    </row>
    <row r="296" spans="1:52">
      <c r="A296">
        <v>1</v>
      </c>
      <c r="B296">
        <v>1</v>
      </c>
      <c r="C296">
        <v>1</v>
      </c>
      <c r="D296" t="s">
        <v>75</v>
      </c>
      <c r="E296">
        <v>65.695300000000003</v>
      </c>
      <c r="F296">
        <v>320</v>
      </c>
      <c r="G296">
        <v>65.702399999999997</v>
      </c>
      <c r="H296">
        <v>273</v>
      </c>
      <c r="I296">
        <v>99.087800000000001</v>
      </c>
      <c r="J296">
        <v>295</v>
      </c>
      <c r="K296">
        <v>98.380300000000005</v>
      </c>
      <c r="L296">
        <v>309</v>
      </c>
      <c r="M296">
        <v>100.92100000000001</v>
      </c>
      <c r="N296">
        <v>77</v>
      </c>
      <c r="O296">
        <v>108.68300000000001</v>
      </c>
      <c r="P296">
        <v>227</v>
      </c>
      <c r="Q296">
        <v>-10.3024</v>
      </c>
      <c r="R296">
        <v>295</v>
      </c>
      <c r="S296">
        <f t="shared" si="106"/>
        <v>-0.15682552633141186</v>
      </c>
      <c r="T296">
        <f t="shared" si="107"/>
        <v>297</v>
      </c>
      <c r="U296">
        <f t="shared" si="108"/>
        <v>635844.01141340099</v>
      </c>
      <c r="V296">
        <f t="shared" si="109"/>
        <v>327</v>
      </c>
      <c r="W296">
        <f t="shared" si="110"/>
        <v>27.562860580369811</v>
      </c>
      <c r="X296">
        <f t="shared" si="111"/>
        <v>286</v>
      </c>
      <c r="Y296">
        <f t="shared" si="112"/>
        <v>291.5</v>
      </c>
      <c r="Z296">
        <v>0.24909999999999999</v>
      </c>
      <c r="AA296">
        <f t="shared" si="113"/>
        <v>287</v>
      </c>
      <c r="AB296">
        <v>0.22770000000000001</v>
      </c>
      <c r="AC296">
        <f t="shared" si="114"/>
        <v>0.2384</v>
      </c>
      <c r="AD296">
        <f t="shared" si="115"/>
        <v>298</v>
      </c>
      <c r="AE296">
        <v>0.39040000000000002</v>
      </c>
      <c r="AF296">
        <f t="shared" si="116"/>
        <v>216</v>
      </c>
      <c r="AG296">
        <v>0.28210000000000002</v>
      </c>
      <c r="AH296">
        <f t="shared" si="117"/>
        <v>265</v>
      </c>
      <c r="AI296">
        <f t="shared" si="118"/>
        <v>282.41666666666669</v>
      </c>
      <c r="AJ296">
        <f>IF(C296=1,(AI296/Z296),REF)</f>
        <v>1133.7481600428209</v>
      </c>
      <c r="AK296">
        <f t="shared" si="119"/>
        <v>286</v>
      </c>
      <c r="AL296">
        <f>IF(B296=1,(AI296/AC296),REF)</f>
        <v>1184.6336689038033</v>
      </c>
      <c r="AM296">
        <f t="shared" si="120"/>
        <v>297</v>
      </c>
      <c r="AN296">
        <f t="shared" si="121"/>
        <v>286</v>
      </c>
      <c r="AO296" t="str">
        <f t="shared" si="122"/>
        <v>Boston University</v>
      </c>
      <c r="AP296">
        <f t="shared" si="123"/>
        <v>0.14413147667364304</v>
      </c>
      <c r="AQ296">
        <f t="shared" si="124"/>
        <v>0.11952838539721614</v>
      </c>
      <c r="AR296">
        <f t="shared" si="125"/>
        <v>0.44463701098431863</v>
      </c>
      <c r="AS296" t="str">
        <f t="shared" si="126"/>
        <v>Boston University</v>
      </c>
      <c r="AT296">
        <f t="shared" si="127"/>
        <v>0.44463701098431863</v>
      </c>
      <c r="AU296">
        <f t="shared" si="128"/>
        <v>295</v>
      </c>
      <c r="AW296" t="str">
        <f t="shared" si="129"/>
        <v>Boston University</v>
      </c>
      <c r="AX296" t="str">
        <f t="shared" si="130"/>
        <v/>
      </c>
      <c r="AY296">
        <v>295</v>
      </c>
      <c r="AZ296">
        <f t="shared" si="131"/>
        <v>79</v>
      </c>
    </row>
    <row r="297" spans="1:52">
      <c r="A297">
        <v>1</v>
      </c>
      <c r="B297">
        <v>1</v>
      </c>
      <c r="C297">
        <v>1</v>
      </c>
      <c r="D297" t="s">
        <v>99</v>
      </c>
      <c r="E297">
        <v>66.492000000000004</v>
      </c>
      <c r="F297">
        <v>283</v>
      </c>
      <c r="G297">
        <v>64.383600000000001</v>
      </c>
      <c r="H297">
        <v>331</v>
      </c>
      <c r="I297">
        <v>96.439700000000002</v>
      </c>
      <c r="J297">
        <v>327</v>
      </c>
      <c r="K297">
        <v>98.852900000000005</v>
      </c>
      <c r="L297">
        <v>304</v>
      </c>
      <c r="M297">
        <v>106.834</v>
      </c>
      <c r="N297">
        <v>225</v>
      </c>
      <c r="O297">
        <v>109.925</v>
      </c>
      <c r="P297">
        <v>250</v>
      </c>
      <c r="Q297">
        <v>-11.0716</v>
      </c>
      <c r="R297">
        <v>302</v>
      </c>
      <c r="S297">
        <f t="shared" si="106"/>
        <v>-0.16651777657462538</v>
      </c>
      <c r="T297">
        <f t="shared" si="107"/>
        <v>303</v>
      </c>
      <c r="U297">
        <f t="shared" si="108"/>
        <v>649752.89808755775</v>
      </c>
      <c r="V297">
        <f t="shared" si="109"/>
        <v>315</v>
      </c>
      <c r="W297">
        <f t="shared" si="110"/>
        <v>27.732240807805908</v>
      </c>
      <c r="X297">
        <f t="shared" si="111"/>
        <v>296</v>
      </c>
      <c r="Y297">
        <f t="shared" si="112"/>
        <v>299.5</v>
      </c>
      <c r="Z297">
        <v>0.2641</v>
      </c>
      <c r="AA297">
        <f t="shared" si="113"/>
        <v>279</v>
      </c>
      <c r="AB297">
        <v>0.17630000000000001</v>
      </c>
      <c r="AC297">
        <f t="shared" si="114"/>
        <v>0.22020000000000001</v>
      </c>
      <c r="AD297">
        <f t="shared" si="115"/>
        <v>307</v>
      </c>
      <c r="AE297">
        <v>9.8100000000000007E-2</v>
      </c>
      <c r="AF297">
        <f t="shared" si="116"/>
        <v>343</v>
      </c>
      <c r="AG297">
        <v>0.23549999999999999</v>
      </c>
      <c r="AH297">
        <f t="shared" si="117"/>
        <v>297</v>
      </c>
      <c r="AI297">
        <f t="shared" si="118"/>
        <v>310.75</v>
      </c>
      <c r="AJ297">
        <f>IF(C297=1,(AI297/Z297),REF)</f>
        <v>1176.6376372586142</v>
      </c>
      <c r="AK297">
        <f t="shared" si="119"/>
        <v>290</v>
      </c>
      <c r="AL297">
        <f>IF(B297=1,(AI297/AC297),REF)</f>
        <v>1411.2170753860128</v>
      </c>
      <c r="AM297">
        <f t="shared" si="120"/>
        <v>310</v>
      </c>
      <c r="AN297">
        <f t="shared" si="121"/>
        <v>290</v>
      </c>
      <c r="AO297" t="str">
        <f t="shared" si="122"/>
        <v>Chicago St.</v>
      </c>
      <c r="AP297">
        <f t="shared" si="123"/>
        <v>0.15224424882872065</v>
      </c>
      <c r="AQ297">
        <f t="shared" si="124"/>
        <v>0.10801421102497968</v>
      </c>
      <c r="AR297">
        <f t="shared" si="125"/>
        <v>0.44233361419071215</v>
      </c>
      <c r="AS297" t="str">
        <f t="shared" si="126"/>
        <v>Chicago St.</v>
      </c>
      <c r="AT297">
        <f t="shared" si="127"/>
        <v>0.44233361419071215</v>
      </c>
      <c r="AU297">
        <f t="shared" si="128"/>
        <v>296</v>
      </c>
      <c r="AW297" t="str">
        <f t="shared" si="129"/>
        <v>Chicago St.</v>
      </c>
      <c r="AX297" t="str">
        <f t="shared" si="130"/>
        <v/>
      </c>
      <c r="AY297">
        <v>296</v>
      </c>
      <c r="AZ297">
        <f t="shared" si="131"/>
        <v>-47</v>
      </c>
    </row>
    <row r="298" spans="1:52">
      <c r="A298">
        <v>1</v>
      </c>
      <c r="B298">
        <v>1</v>
      </c>
      <c r="C298">
        <v>1</v>
      </c>
      <c r="D298" t="s">
        <v>221</v>
      </c>
      <c r="E298">
        <v>66.518100000000004</v>
      </c>
      <c r="F298">
        <v>280</v>
      </c>
      <c r="G298">
        <v>65.411600000000007</v>
      </c>
      <c r="H298">
        <v>295</v>
      </c>
      <c r="I298">
        <v>94.726799999999997</v>
      </c>
      <c r="J298">
        <v>343</v>
      </c>
      <c r="K298">
        <v>98.076300000000003</v>
      </c>
      <c r="L298">
        <v>311</v>
      </c>
      <c r="M298">
        <v>105.129</v>
      </c>
      <c r="N298">
        <v>185</v>
      </c>
      <c r="O298">
        <v>106.88500000000001</v>
      </c>
      <c r="P298">
        <v>190</v>
      </c>
      <c r="Q298">
        <v>-8.8086500000000001</v>
      </c>
      <c r="R298">
        <v>282</v>
      </c>
      <c r="S298">
        <f t="shared" si="106"/>
        <v>-0.13242561047293896</v>
      </c>
      <c r="T298">
        <f t="shared" si="107"/>
        <v>285</v>
      </c>
      <c r="U298">
        <f t="shared" si="108"/>
        <v>639834.98452963773</v>
      </c>
      <c r="V298">
        <f t="shared" si="109"/>
        <v>320</v>
      </c>
      <c r="W298">
        <f t="shared" si="110"/>
        <v>26.504949605870458</v>
      </c>
      <c r="X298">
        <f t="shared" si="111"/>
        <v>227</v>
      </c>
      <c r="Y298">
        <f t="shared" si="112"/>
        <v>256</v>
      </c>
      <c r="Z298">
        <v>0.14810000000000001</v>
      </c>
      <c r="AA298">
        <f t="shared" si="113"/>
        <v>331</v>
      </c>
      <c r="AB298">
        <v>0.52439999999999998</v>
      </c>
      <c r="AC298">
        <f t="shared" si="114"/>
        <v>0.33624999999999999</v>
      </c>
      <c r="AD298">
        <f t="shared" si="115"/>
        <v>248</v>
      </c>
      <c r="AE298">
        <v>0.1734</v>
      </c>
      <c r="AF298">
        <f t="shared" si="116"/>
        <v>316</v>
      </c>
      <c r="AG298">
        <v>0.31969999999999998</v>
      </c>
      <c r="AH298">
        <f t="shared" si="117"/>
        <v>250</v>
      </c>
      <c r="AI298">
        <f t="shared" si="118"/>
        <v>279.16666666666669</v>
      </c>
      <c r="AJ298">
        <f>IF(C298=1,(AI298/Z298),REF)</f>
        <v>1884.9876209768174</v>
      </c>
      <c r="AK298">
        <f t="shared" si="119"/>
        <v>326</v>
      </c>
      <c r="AL298">
        <f>IF(B298=1,(AI298/AC298),REF)</f>
        <v>830.2354399008675</v>
      </c>
      <c r="AM298">
        <f t="shared" si="120"/>
        <v>265</v>
      </c>
      <c r="AN298">
        <f t="shared" si="121"/>
        <v>248</v>
      </c>
      <c r="AO298" t="str">
        <f t="shared" si="122"/>
        <v>Middle Tennessee</v>
      </c>
      <c r="AP298">
        <f t="shared" si="123"/>
        <v>8.1444352779246248E-2</v>
      </c>
      <c r="AQ298">
        <f t="shared" si="124"/>
        <v>0.17624830355185536</v>
      </c>
      <c r="AR298">
        <f t="shared" si="125"/>
        <v>0.44058409855287006</v>
      </c>
      <c r="AS298" t="str">
        <f t="shared" si="126"/>
        <v>Middle Tennessee</v>
      </c>
      <c r="AT298">
        <f t="shared" si="127"/>
        <v>0.44058409855287006</v>
      </c>
      <c r="AU298">
        <f t="shared" si="128"/>
        <v>297</v>
      </c>
      <c r="AW298" t="str">
        <f t="shared" si="129"/>
        <v>Middle Tennessee</v>
      </c>
      <c r="AX298" t="str">
        <f t="shared" si="130"/>
        <v/>
      </c>
      <c r="AY298">
        <v>297</v>
      </c>
      <c r="AZ298">
        <f t="shared" si="131"/>
        <v>-19</v>
      </c>
    </row>
    <row r="299" spans="1:52">
      <c r="A299">
        <v>1</v>
      </c>
      <c r="B299">
        <v>1</v>
      </c>
      <c r="C299">
        <v>1</v>
      </c>
      <c r="D299" t="s">
        <v>298</v>
      </c>
      <c r="E299">
        <v>70.159599999999998</v>
      </c>
      <c r="F299">
        <v>82</v>
      </c>
      <c r="G299">
        <v>69.129599999999996</v>
      </c>
      <c r="H299">
        <v>80</v>
      </c>
      <c r="I299">
        <v>103.85899999999999</v>
      </c>
      <c r="J299">
        <v>212</v>
      </c>
      <c r="K299">
        <v>102.128</v>
      </c>
      <c r="L299">
        <v>252</v>
      </c>
      <c r="M299">
        <v>104.16800000000001</v>
      </c>
      <c r="N299">
        <v>159</v>
      </c>
      <c r="O299">
        <v>112.169</v>
      </c>
      <c r="P299">
        <v>303</v>
      </c>
      <c r="Q299">
        <v>-10.040900000000001</v>
      </c>
      <c r="R299">
        <v>292</v>
      </c>
      <c r="S299">
        <f t="shared" si="106"/>
        <v>-0.14311655140565221</v>
      </c>
      <c r="T299">
        <f t="shared" si="107"/>
        <v>288</v>
      </c>
      <c r="U299">
        <f t="shared" si="108"/>
        <v>731773.6353700863</v>
      </c>
      <c r="V299">
        <f t="shared" si="109"/>
        <v>227</v>
      </c>
      <c r="W299">
        <f t="shared" si="110"/>
        <v>27.146225515115088</v>
      </c>
      <c r="X299">
        <f t="shared" si="111"/>
        <v>263</v>
      </c>
      <c r="Y299">
        <f t="shared" si="112"/>
        <v>275.5</v>
      </c>
      <c r="Z299">
        <v>0.22359999999999999</v>
      </c>
      <c r="AA299">
        <f t="shared" si="113"/>
        <v>298</v>
      </c>
      <c r="AB299">
        <v>0.26069999999999999</v>
      </c>
      <c r="AC299">
        <f t="shared" si="114"/>
        <v>0.24214999999999998</v>
      </c>
      <c r="AD299">
        <f t="shared" si="115"/>
        <v>294</v>
      </c>
      <c r="AE299">
        <v>0.3387</v>
      </c>
      <c r="AF299">
        <f t="shared" si="116"/>
        <v>233</v>
      </c>
      <c r="AG299">
        <v>0.25040000000000001</v>
      </c>
      <c r="AH299">
        <f t="shared" si="117"/>
        <v>286</v>
      </c>
      <c r="AI299">
        <f t="shared" si="118"/>
        <v>267.25</v>
      </c>
      <c r="AJ299">
        <f>IF(C299=1,(AI299/Z299),REF)</f>
        <v>1195.2146690518784</v>
      </c>
      <c r="AK299">
        <f t="shared" si="119"/>
        <v>292</v>
      </c>
      <c r="AL299">
        <f>IF(B299=1,(AI299/AC299),REF)</f>
        <v>1103.6547594466242</v>
      </c>
      <c r="AM299">
        <f t="shared" si="120"/>
        <v>293</v>
      </c>
      <c r="AN299">
        <f t="shared" si="121"/>
        <v>292</v>
      </c>
      <c r="AO299" t="str">
        <f t="shared" si="122"/>
        <v>Sacred Heart</v>
      </c>
      <c r="AP299">
        <f t="shared" si="123"/>
        <v>0.12869568205547458</v>
      </c>
      <c r="AQ299">
        <f t="shared" si="124"/>
        <v>0.12248788317359115</v>
      </c>
      <c r="AR299">
        <f t="shared" si="125"/>
        <v>0.43609839658564564</v>
      </c>
      <c r="AS299" t="str">
        <f t="shared" si="126"/>
        <v>Sacred Heart</v>
      </c>
      <c r="AT299">
        <f t="shared" si="127"/>
        <v>0.43609839658564564</v>
      </c>
      <c r="AU299">
        <f t="shared" si="128"/>
        <v>298</v>
      </c>
      <c r="AW299" t="str">
        <f t="shared" si="129"/>
        <v>Sacred Heart</v>
      </c>
      <c r="AX299" t="str">
        <f t="shared" si="130"/>
        <v/>
      </c>
      <c r="AY299">
        <v>298</v>
      </c>
      <c r="AZ299">
        <f t="shared" si="131"/>
        <v>65</v>
      </c>
    </row>
    <row r="300" spans="1:52">
      <c r="A300">
        <v>1</v>
      </c>
      <c r="B300">
        <v>1</v>
      </c>
      <c r="C300">
        <v>1</v>
      </c>
      <c r="D300" t="s">
        <v>186</v>
      </c>
      <c r="E300">
        <v>65.263000000000005</v>
      </c>
      <c r="F300">
        <v>334</v>
      </c>
      <c r="G300">
        <v>65.180800000000005</v>
      </c>
      <c r="H300">
        <v>304</v>
      </c>
      <c r="I300">
        <v>94.677000000000007</v>
      </c>
      <c r="J300">
        <v>344</v>
      </c>
      <c r="K300">
        <v>93.685299999999998</v>
      </c>
      <c r="L300">
        <v>346</v>
      </c>
      <c r="M300">
        <v>102.005</v>
      </c>
      <c r="N300">
        <v>95</v>
      </c>
      <c r="O300">
        <v>106.988</v>
      </c>
      <c r="P300">
        <v>193</v>
      </c>
      <c r="Q300">
        <v>-13.3024</v>
      </c>
      <c r="R300">
        <v>318</v>
      </c>
      <c r="S300">
        <f t="shared" si="106"/>
        <v>-0.20383218669077427</v>
      </c>
      <c r="T300">
        <f t="shared" si="107"/>
        <v>321</v>
      </c>
      <c r="U300">
        <f t="shared" si="108"/>
        <v>572809.13736554165</v>
      </c>
      <c r="V300">
        <f t="shared" si="109"/>
        <v>357</v>
      </c>
      <c r="W300">
        <f t="shared" si="110"/>
        <v>27.056341816647226</v>
      </c>
      <c r="X300">
        <f t="shared" si="111"/>
        <v>259</v>
      </c>
      <c r="Y300">
        <f t="shared" si="112"/>
        <v>290</v>
      </c>
      <c r="Z300">
        <v>0.27200000000000002</v>
      </c>
      <c r="AA300">
        <f t="shared" si="113"/>
        <v>277</v>
      </c>
      <c r="AB300">
        <v>0.10979999999999999</v>
      </c>
      <c r="AC300">
        <f t="shared" si="114"/>
        <v>0.19090000000000001</v>
      </c>
      <c r="AD300">
        <f t="shared" si="115"/>
        <v>319</v>
      </c>
      <c r="AE300">
        <v>0.24049999999999999</v>
      </c>
      <c r="AF300">
        <f t="shared" si="116"/>
        <v>277</v>
      </c>
      <c r="AG300">
        <v>0.14929999999999999</v>
      </c>
      <c r="AH300">
        <f t="shared" si="117"/>
        <v>330</v>
      </c>
      <c r="AI300">
        <f t="shared" si="118"/>
        <v>315.66666666666669</v>
      </c>
      <c r="AJ300">
        <f>IF(C300=1,(AI300/Z300),REF)</f>
        <v>1160.5392156862745</v>
      </c>
      <c r="AK300">
        <f t="shared" si="119"/>
        <v>288</v>
      </c>
      <c r="AL300">
        <f>IF(B300=1,(AI300/AC300),REF)</f>
        <v>1653.5708049589662</v>
      </c>
      <c r="AM300">
        <f t="shared" si="120"/>
        <v>319</v>
      </c>
      <c r="AN300">
        <f t="shared" si="121"/>
        <v>288</v>
      </c>
      <c r="AO300" t="str">
        <f t="shared" si="122"/>
        <v>Lafayette</v>
      </c>
      <c r="AP300">
        <f t="shared" si="123"/>
        <v>0.15701447454173792</v>
      </c>
      <c r="AQ300">
        <f t="shared" si="124"/>
        <v>9.1804905912863805E-2</v>
      </c>
      <c r="AR300">
        <f t="shared" si="125"/>
        <v>0.43445188260615719</v>
      </c>
      <c r="AS300" t="str">
        <f t="shared" si="126"/>
        <v>Lafayette</v>
      </c>
      <c r="AT300">
        <f t="shared" si="127"/>
        <v>0.43445188260615719</v>
      </c>
      <c r="AU300">
        <f t="shared" si="128"/>
        <v>299</v>
      </c>
      <c r="AW300" t="str">
        <f t="shared" si="129"/>
        <v>Lafayette</v>
      </c>
      <c r="AX300" t="str">
        <f t="shared" si="130"/>
        <v/>
      </c>
      <c r="AY300">
        <v>299</v>
      </c>
      <c r="AZ300">
        <f t="shared" si="131"/>
        <v>22</v>
      </c>
    </row>
    <row r="301" spans="1:52">
      <c r="A301">
        <v>1</v>
      </c>
      <c r="B301">
        <v>1</v>
      </c>
      <c r="C301">
        <v>1</v>
      </c>
      <c r="D301" t="s">
        <v>134</v>
      </c>
      <c r="E301">
        <v>71.382199999999997</v>
      </c>
      <c r="F301">
        <v>44</v>
      </c>
      <c r="G301">
        <v>70.142899999999997</v>
      </c>
      <c r="H301">
        <v>50</v>
      </c>
      <c r="I301">
        <v>99.503600000000006</v>
      </c>
      <c r="J301">
        <v>287</v>
      </c>
      <c r="K301">
        <v>101.598</v>
      </c>
      <c r="L301">
        <v>259</v>
      </c>
      <c r="M301">
        <v>107.738</v>
      </c>
      <c r="N301">
        <v>251</v>
      </c>
      <c r="O301">
        <v>110.65900000000001</v>
      </c>
      <c r="P301">
        <v>265</v>
      </c>
      <c r="Q301">
        <v>-9.0606100000000005</v>
      </c>
      <c r="R301">
        <v>284</v>
      </c>
      <c r="S301">
        <f t="shared" si="106"/>
        <v>-0.12693640711549947</v>
      </c>
      <c r="T301">
        <f t="shared" si="107"/>
        <v>281</v>
      </c>
      <c r="U301">
        <f t="shared" si="108"/>
        <v>736818.03299144877</v>
      </c>
      <c r="V301">
        <f t="shared" si="109"/>
        <v>218</v>
      </c>
      <c r="W301">
        <f t="shared" si="110"/>
        <v>26.10891697778041</v>
      </c>
      <c r="X301">
        <f t="shared" si="111"/>
        <v>205</v>
      </c>
      <c r="Y301">
        <f t="shared" si="112"/>
        <v>243</v>
      </c>
      <c r="Z301">
        <v>0.2019</v>
      </c>
      <c r="AA301">
        <f t="shared" si="113"/>
        <v>309</v>
      </c>
      <c r="AB301">
        <v>0.31919999999999998</v>
      </c>
      <c r="AC301">
        <f t="shared" si="114"/>
        <v>0.26055</v>
      </c>
      <c r="AD301">
        <f t="shared" si="115"/>
        <v>285</v>
      </c>
      <c r="AE301">
        <v>0.157</v>
      </c>
      <c r="AF301">
        <f t="shared" si="116"/>
        <v>320</v>
      </c>
      <c r="AG301">
        <v>0.2586</v>
      </c>
      <c r="AH301">
        <f t="shared" si="117"/>
        <v>279</v>
      </c>
      <c r="AI301">
        <f t="shared" si="118"/>
        <v>271</v>
      </c>
      <c r="AJ301">
        <f>IF(C301=1,(AI301/Z301),REF)</f>
        <v>1342.2486379395741</v>
      </c>
      <c r="AK301">
        <f t="shared" si="119"/>
        <v>303</v>
      </c>
      <c r="AL301">
        <f>IF(B301=1,(AI301/AC301),REF)</f>
        <v>1040.1074649779314</v>
      </c>
      <c r="AM301">
        <f t="shared" si="120"/>
        <v>284</v>
      </c>
      <c r="AN301">
        <f t="shared" si="121"/>
        <v>284</v>
      </c>
      <c r="AO301" t="str">
        <f t="shared" si="122"/>
        <v>FIU</v>
      </c>
      <c r="AP301">
        <f t="shared" si="123"/>
        <v>0.1148655482722596</v>
      </c>
      <c r="AQ301">
        <f t="shared" si="124"/>
        <v>0.13277585654927682</v>
      </c>
      <c r="AR301">
        <f t="shared" si="125"/>
        <v>0.43362798788794554</v>
      </c>
      <c r="AS301" t="str">
        <f t="shared" si="126"/>
        <v>FIU</v>
      </c>
      <c r="AT301">
        <f t="shared" si="127"/>
        <v>0.43362798788794554</v>
      </c>
      <c r="AU301">
        <f t="shared" si="128"/>
        <v>300</v>
      </c>
      <c r="AW301" t="str">
        <f t="shared" si="129"/>
        <v>FIU</v>
      </c>
      <c r="AX301" t="str">
        <f t="shared" si="130"/>
        <v/>
      </c>
      <c r="AY301">
        <v>300</v>
      </c>
      <c r="AZ301">
        <f t="shared" si="131"/>
        <v>-20</v>
      </c>
    </row>
    <row r="302" spans="1:52">
      <c r="A302">
        <v>1</v>
      </c>
      <c r="B302">
        <v>1</v>
      </c>
      <c r="C302">
        <v>1</v>
      </c>
      <c r="D302" t="s">
        <v>164</v>
      </c>
      <c r="E302">
        <v>65.585599999999999</v>
      </c>
      <c r="F302">
        <v>323</v>
      </c>
      <c r="G302">
        <v>64.796999999999997</v>
      </c>
      <c r="H302">
        <v>315</v>
      </c>
      <c r="I302">
        <v>100.471</v>
      </c>
      <c r="J302">
        <v>276</v>
      </c>
      <c r="K302">
        <v>98.463999999999999</v>
      </c>
      <c r="L302">
        <v>307</v>
      </c>
      <c r="M302">
        <v>110.526</v>
      </c>
      <c r="N302">
        <v>302</v>
      </c>
      <c r="O302">
        <v>112.122</v>
      </c>
      <c r="P302">
        <v>301</v>
      </c>
      <c r="Q302">
        <v>-13.658200000000001</v>
      </c>
      <c r="R302">
        <v>321</v>
      </c>
      <c r="S302">
        <f t="shared" si="106"/>
        <v>-0.2082469322534215</v>
      </c>
      <c r="T302">
        <f t="shared" si="107"/>
        <v>322</v>
      </c>
      <c r="U302">
        <f t="shared" si="108"/>
        <v>635862.83952373755</v>
      </c>
      <c r="V302">
        <f t="shared" si="109"/>
        <v>326</v>
      </c>
      <c r="W302">
        <f t="shared" si="110"/>
        <v>29.019962145014613</v>
      </c>
      <c r="X302">
        <f t="shared" si="111"/>
        <v>342</v>
      </c>
      <c r="Y302">
        <f t="shared" si="112"/>
        <v>332</v>
      </c>
      <c r="Z302">
        <v>0.2409</v>
      </c>
      <c r="AA302">
        <f t="shared" si="113"/>
        <v>292</v>
      </c>
      <c r="AB302">
        <v>0.188</v>
      </c>
      <c r="AC302">
        <f t="shared" si="114"/>
        <v>0.21445</v>
      </c>
      <c r="AD302">
        <f t="shared" si="115"/>
        <v>310</v>
      </c>
      <c r="AE302">
        <v>0.31640000000000001</v>
      </c>
      <c r="AF302">
        <f t="shared" si="116"/>
        <v>244</v>
      </c>
      <c r="AG302">
        <v>0.26100000000000001</v>
      </c>
      <c r="AH302">
        <f t="shared" si="117"/>
        <v>278</v>
      </c>
      <c r="AI302">
        <f t="shared" si="118"/>
        <v>302</v>
      </c>
      <c r="AJ302">
        <f>IF(C302=1,(AI302/Z302),REF)</f>
        <v>1253.6322125363222</v>
      </c>
      <c r="AK302">
        <f t="shared" si="119"/>
        <v>296</v>
      </c>
      <c r="AL302">
        <f>IF(B302=1,(AI302/AC302),REF)</f>
        <v>1408.2536721846584</v>
      </c>
      <c r="AM302">
        <f t="shared" si="120"/>
        <v>309</v>
      </c>
      <c r="AN302">
        <f t="shared" si="121"/>
        <v>296</v>
      </c>
      <c r="AO302" t="str">
        <f t="shared" si="122"/>
        <v>Idaho</v>
      </c>
      <c r="AP302">
        <f t="shared" si="123"/>
        <v>0.1379928403105429</v>
      </c>
      <c r="AQ302">
        <f t="shared" si="124"/>
        <v>0.10522132103123215</v>
      </c>
      <c r="AR302">
        <f t="shared" si="125"/>
        <v>0.43051029868916452</v>
      </c>
      <c r="AS302" t="str">
        <f t="shared" si="126"/>
        <v>Idaho</v>
      </c>
      <c r="AT302">
        <f t="shared" si="127"/>
        <v>0.43051029868916452</v>
      </c>
      <c r="AU302">
        <f t="shared" si="128"/>
        <v>301</v>
      </c>
      <c r="AW302" t="str">
        <f t="shared" si="129"/>
        <v>Idaho</v>
      </c>
      <c r="AX302" t="str">
        <f t="shared" si="130"/>
        <v/>
      </c>
      <c r="AY302">
        <v>301</v>
      </c>
      <c r="AZ302">
        <f t="shared" si="131"/>
        <v>57</v>
      </c>
    </row>
    <row r="303" spans="1:52">
      <c r="A303">
        <v>1</v>
      </c>
      <c r="B303">
        <v>1</v>
      </c>
      <c r="C303">
        <v>1</v>
      </c>
      <c r="D303" t="s">
        <v>176</v>
      </c>
      <c r="E303">
        <v>69.984700000000004</v>
      </c>
      <c r="F303">
        <v>93</v>
      </c>
      <c r="G303">
        <v>68.357600000000005</v>
      </c>
      <c r="H303">
        <v>120</v>
      </c>
      <c r="I303">
        <v>101.691</v>
      </c>
      <c r="J303">
        <v>256</v>
      </c>
      <c r="K303">
        <v>100.423</v>
      </c>
      <c r="L303">
        <v>278</v>
      </c>
      <c r="M303">
        <v>107.616</v>
      </c>
      <c r="N303">
        <v>248</v>
      </c>
      <c r="O303">
        <v>112.51</v>
      </c>
      <c r="P303">
        <v>314</v>
      </c>
      <c r="Q303">
        <v>-12.0869</v>
      </c>
      <c r="R303">
        <v>309</v>
      </c>
      <c r="S303">
        <f t="shared" si="106"/>
        <v>-0.17270917786316156</v>
      </c>
      <c r="T303">
        <f t="shared" si="107"/>
        <v>309</v>
      </c>
      <c r="U303">
        <f t="shared" si="108"/>
        <v>705780.2279123863</v>
      </c>
      <c r="V303">
        <f t="shared" si="109"/>
        <v>258</v>
      </c>
      <c r="W303">
        <f t="shared" si="110"/>
        <v>27.34655944787453</v>
      </c>
      <c r="X303">
        <f t="shared" si="111"/>
        <v>275</v>
      </c>
      <c r="Y303">
        <f t="shared" si="112"/>
        <v>292</v>
      </c>
      <c r="Z303">
        <v>0.23080000000000001</v>
      </c>
      <c r="AA303">
        <f t="shared" si="113"/>
        <v>295</v>
      </c>
      <c r="AB303">
        <v>0.2152</v>
      </c>
      <c r="AC303">
        <f t="shared" si="114"/>
        <v>0.223</v>
      </c>
      <c r="AD303">
        <f t="shared" si="115"/>
        <v>305</v>
      </c>
      <c r="AE303">
        <v>0.14810000000000001</v>
      </c>
      <c r="AF303">
        <f t="shared" si="116"/>
        <v>323</v>
      </c>
      <c r="AG303">
        <v>0.3009</v>
      </c>
      <c r="AH303">
        <f t="shared" si="117"/>
        <v>257</v>
      </c>
      <c r="AI303">
        <f t="shared" si="118"/>
        <v>290.66666666666669</v>
      </c>
      <c r="AJ303">
        <f>IF(C303=1,(AI303/Z303),REF)</f>
        <v>1259.3876372039283</v>
      </c>
      <c r="AK303">
        <f t="shared" si="119"/>
        <v>298</v>
      </c>
      <c r="AL303">
        <f>IF(B303=1,(AI303/AC303),REF)</f>
        <v>1303.4379671150973</v>
      </c>
      <c r="AM303">
        <f t="shared" si="120"/>
        <v>304</v>
      </c>
      <c r="AN303">
        <f t="shared" si="121"/>
        <v>298</v>
      </c>
      <c r="AO303" t="str">
        <f t="shared" si="122"/>
        <v>Jackson St.</v>
      </c>
      <c r="AP303">
        <f t="shared" si="123"/>
        <v>0.13214679364131515</v>
      </c>
      <c r="AQ303">
        <f t="shared" si="124"/>
        <v>0.11047941809157071</v>
      </c>
      <c r="AR303">
        <f t="shared" si="125"/>
        <v>0.43009370754161658</v>
      </c>
      <c r="AS303" t="str">
        <f t="shared" si="126"/>
        <v>Jackson St.</v>
      </c>
      <c r="AT303">
        <f t="shared" si="127"/>
        <v>0.43009370754161658</v>
      </c>
      <c r="AU303">
        <f t="shared" si="128"/>
        <v>302</v>
      </c>
      <c r="AW303" t="str">
        <f t="shared" si="129"/>
        <v>Jackson St.</v>
      </c>
      <c r="AX303" t="str">
        <f t="shared" si="130"/>
        <v/>
      </c>
      <c r="AY303">
        <v>302</v>
      </c>
      <c r="AZ303">
        <f t="shared" si="131"/>
        <v>-21</v>
      </c>
    </row>
    <row r="304" spans="1:52">
      <c r="A304">
        <v>1</v>
      </c>
      <c r="B304">
        <v>1</v>
      </c>
      <c r="C304">
        <v>1</v>
      </c>
      <c r="D304" t="s">
        <v>56</v>
      </c>
      <c r="E304">
        <v>68.328999999999994</v>
      </c>
      <c r="F304">
        <v>185</v>
      </c>
      <c r="G304">
        <v>66.351699999999994</v>
      </c>
      <c r="H304">
        <v>249</v>
      </c>
      <c r="I304">
        <v>105.142</v>
      </c>
      <c r="J304">
        <v>183</v>
      </c>
      <c r="K304">
        <v>106.194</v>
      </c>
      <c r="L304">
        <v>176</v>
      </c>
      <c r="M304">
        <v>113.27200000000001</v>
      </c>
      <c r="N304">
        <v>342</v>
      </c>
      <c r="O304">
        <v>116.81</v>
      </c>
      <c r="P304">
        <v>355</v>
      </c>
      <c r="Q304">
        <v>-10.616199999999999</v>
      </c>
      <c r="R304">
        <v>297</v>
      </c>
      <c r="S304">
        <f t="shared" si="106"/>
        <v>-0.15536595003585593</v>
      </c>
      <c r="T304">
        <f t="shared" si="107"/>
        <v>294</v>
      </c>
      <c r="U304">
        <f t="shared" si="108"/>
        <v>770557.45074224391</v>
      </c>
      <c r="V304">
        <f t="shared" si="109"/>
        <v>177</v>
      </c>
      <c r="W304">
        <f t="shared" si="110"/>
        <v>29.741507208180185</v>
      </c>
      <c r="X304">
        <f t="shared" si="111"/>
        <v>353</v>
      </c>
      <c r="Y304">
        <f t="shared" si="112"/>
        <v>323.5</v>
      </c>
      <c r="Z304">
        <v>0.22289999999999999</v>
      </c>
      <c r="AA304">
        <f t="shared" si="113"/>
        <v>300</v>
      </c>
      <c r="AB304">
        <v>0.23519999999999999</v>
      </c>
      <c r="AC304">
        <f t="shared" si="114"/>
        <v>0.22904999999999998</v>
      </c>
      <c r="AD304">
        <f t="shared" si="115"/>
        <v>303</v>
      </c>
      <c r="AE304">
        <v>0.2432</v>
      </c>
      <c r="AF304">
        <f t="shared" si="116"/>
        <v>276</v>
      </c>
      <c r="AG304">
        <v>0.18679999999999999</v>
      </c>
      <c r="AH304">
        <f t="shared" si="117"/>
        <v>314</v>
      </c>
      <c r="AI304">
        <f t="shared" si="118"/>
        <v>281.25</v>
      </c>
      <c r="AJ304">
        <f>IF(C304=1,(AI304/Z304),REF)</f>
        <v>1261.7765814266488</v>
      </c>
      <c r="AK304">
        <f t="shared" si="119"/>
        <v>299</v>
      </c>
      <c r="AL304">
        <f>IF(B304=1,(AI304/AC304),REF)</f>
        <v>1227.8978388998037</v>
      </c>
      <c r="AM304">
        <f t="shared" si="120"/>
        <v>299</v>
      </c>
      <c r="AN304">
        <f t="shared" si="121"/>
        <v>299</v>
      </c>
      <c r="AO304" t="str">
        <f t="shared" si="122"/>
        <v>Alcorn St.</v>
      </c>
      <c r="AP304">
        <f t="shared" si="123"/>
        <v>0.12759938769075205</v>
      </c>
      <c r="AQ304">
        <f t="shared" si="124"/>
        <v>0.11432674205727553</v>
      </c>
      <c r="AR304">
        <f t="shared" si="125"/>
        <v>0.42959687432945493</v>
      </c>
      <c r="AS304" t="str">
        <f t="shared" si="126"/>
        <v>Alcorn St.</v>
      </c>
      <c r="AT304">
        <f t="shared" si="127"/>
        <v>0.42959687432945493</v>
      </c>
      <c r="AU304">
        <f t="shared" si="128"/>
        <v>303</v>
      </c>
      <c r="AW304" t="str">
        <f t="shared" si="129"/>
        <v>Alcorn St.</v>
      </c>
      <c r="AX304" t="str">
        <f t="shared" si="130"/>
        <v/>
      </c>
      <c r="AY304">
        <v>303</v>
      </c>
      <c r="AZ304">
        <f t="shared" si="131"/>
        <v>27</v>
      </c>
    </row>
    <row r="305" spans="1:52">
      <c r="A305">
        <v>1</v>
      </c>
      <c r="B305">
        <v>1</v>
      </c>
      <c r="C305">
        <v>1</v>
      </c>
      <c r="D305" t="s">
        <v>130</v>
      </c>
      <c r="E305">
        <v>67.517499999999998</v>
      </c>
      <c r="F305">
        <v>239</v>
      </c>
      <c r="G305">
        <v>67.329499999999996</v>
      </c>
      <c r="H305">
        <v>177</v>
      </c>
      <c r="I305">
        <v>104.212</v>
      </c>
      <c r="J305">
        <v>204</v>
      </c>
      <c r="K305">
        <v>101.873</v>
      </c>
      <c r="L305">
        <v>256</v>
      </c>
      <c r="M305">
        <v>113.003</v>
      </c>
      <c r="N305">
        <v>338</v>
      </c>
      <c r="O305">
        <v>115.129</v>
      </c>
      <c r="P305">
        <v>347</v>
      </c>
      <c r="Q305">
        <v>-13.256</v>
      </c>
      <c r="R305">
        <v>317</v>
      </c>
      <c r="S305">
        <f t="shared" si="106"/>
        <v>-0.19633428370422484</v>
      </c>
      <c r="T305">
        <f t="shared" si="107"/>
        <v>317</v>
      </c>
      <c r="U305">
        <f t="shared" si="108"/>
        <v>700703.91559975746</v>
      </c>
      <c r="V305">
        <f t="shared" si="109"/>
        <v>262</v>
      </c>
      <c r="W305">
        <f t="shared" si="110"/>
        <v>29.408929671976285</v>
      </c>
      <c r="X305">
        <f t="shared" si="111"/>
        <v>349</v>
      </c>
      <c r="Y305">
        <f t="shared" si="112"/>
        <v>333</v>
      </c>
      <c r="Z305">
        <v>0.2324</v>
      </c>
      <c r="AA305">
        <f t="shared" si="113"/>
        <v>293</v>
      </c>
      <c r="AB305">
        <v>0.20599999999999999</v>
      </c>
      <c r="AC305">
        <f t="shared" si="114"/>
        <v>0.21920000000000001</v>
      </c>
      <c r="AD305">
        <f t="shared" si="115"/>
        <v>308</v>
      </c>
      <c r="AE305">
        <v>0.189</v>
      </c>
      <c r="AF305">
        <f t="shared" si="116"/>
        <v>309</v>
      </c>
      <c r="AG305">
        <v>0.37080000000000002</v>
      </c>
      <c r="AH305">
        <f t="shared" si="117"/>
        <v>227</v>
      </c>
      <c r="AI305">
        <f t="shared" si="118"/>
        <v>292.66666666666669</v>
      </c>
      <c r="AJ305">
        <f>IF(C305=1,(AI305/Z305),REF)</f>
        <v>1259.3230063109581</v>
      </c>
      <c r="AK305">
        <f t="shared" si="119"/>
        <v>297</v>
      </c>
      <c r="AL305">
        <f>IF(B305=1,(AI305/AC305),REF)</f>
        <v>1335.1581508515815</v>
      </c>
      <c r="AM305">
        <f t="shared" si="120"/>
        <v>306</v>
      </c>
      <c r="AN305">
        <f t="shared" si="121"/>
        <v>297</v>
      </c>
      <c r="AO305" t="str">
        <f t="shared" si="122"/>
        <v>Elon</v>
      </c>
      <c r="AP305">
        <f t="shared" si="123"/>
        <v>0.13306357215319747</v>
      </c>
      <c r="AQ305">
        <f t="shared" si="124"/>
        <v>0.10827090622597697</v>
      </c>
      <c r="AR305">
        <f t="shared" si="125"/>
        <v>0.42917631900996861</v>
      </c>
      <c r="AS305" t="str">
        <f t="shared" si="126"/>
        <v>Elon</v>
      </c>
      <c r="AT305">
        <f t="shared" si="127"/>
        <v>0.42917631900996861</v>
      </c>
      <c r="AU305">
        <f t="shared" si="128"/>
        <v>304</v>
      </c>
      <c r="AW305" t="str">
        <f t="shared" si="129"/>
        <v>Elon</v>
      </c>
      <c r="AX305" t="str">
        <f t="shared" si="130"/>
        <v/>
      </c>
      <c r="AY305">
        <v>304</v>
      </c>
      <c r="AZ305">
        <f t="shared" si="131"/>
        <v>-5</v>
      </c>
    </row>
    <row r="306" spans="1:52">
      <c r="A306">
        <v>1</v>
      </c>
      <c r="B306">
        <v>1</v>
      </c>
      <c r="C306">
        <v>1</v>
      </c>
      <c r="D306" t="s">
        <v>391</v>
      </c>
      <c r="E306">
        <v>62.5685</v>
      </c>
      <c r="F306">
        <v>361</v>
      </c>
      <c r="G306">
        <v>61.227499999999999</v>
      </c>
      <c r="H306">
        <v>361</v>
      </c>
      <c r="I306">
        <v>97.451400000000007</v>
      </c>
      <c r="J306">
        <v>315</v>
      </c>
      <c r="K306">
        <v>95.800700000000006</v>
      </c>
      <c r="L306">
        <v>334</v>
      </c>
      <c r="M306">
        <v>99.391199999999998</v>
      </c>
      <c r="N306">
        <v>37</v>
      </c>
      <c r="O306">
        <v>105.89100000000001</v>
      </c>
      <c r="P306">
        <v>171</v>
      </c>
      <c r="Q306">
        <v>-10.0906</v>
      </c>
      <c r="R306">
        <v>293</v>
      </c>
      <c r="S306">
        <f t="shared" si="106"/>
        <v>-0.16126805021696219</v>
      </c>
      <c r="T306">
        <f t="shared" si="107"/>
        <v>300</v>
      </c>
      <c r="U306">
        <f t="shared" si="108"/>
        <v>574239.56005787861</v>
      </c>
      <c r="V306">
        <f t="shared" si="109"/>
        <v>354</v>
      </c>
      <c r="W306">
        <f t="shared" si="110"/>
        <v>27.759953608771028</v>
      </c>
      <c r="X306">
        <f t="shared" si="111"/>
        <v>299</v>
      </c>
      <c r="Y306">
        <f t="shared" si="112"/>
        <v>299.5</v>
      </c>
      <c r="Z306">
        <v>0.2099</v>
      </c>
      <c r="AA306">
        <f t="shared" si="113"/>
        <v>307</v>
      </c>
      <c r="AB306">
        <v>0.2737</v>
      </c>
      <c r="AC306">
        <f t="shared" si="114"/>
        <v>0.24180000000000001</v>
      </c>
      <c r="AD306">
        <f t="shared" si="115"/>
        <v>295</v>
      </c>
      <c r="AE306">
        <v>0.2354</v>
      </c>
      <c r="AF306">
        <f t="shared" si="116"/>
        <v>279</v>
      </c>
      <c r="AG306">
        <v>0.18129999999999999</v>
      </c>
      <c r="AH306">
        <f t="shared" si="117"/>
        <v>315</v>
      </c>
      <c r="AI306">
        <f t="shared" si="118"/>
        <v>307.08333333333331</v>
      </c>
      <c r="AJ306">
        <f>IF(C306=1,(AI306/Z306),REF)</f>
        <v>1462.998253136414</v>
      </c>
      <c r="AK306">
        <f t="shared" si="119"/>
        <v>311</v>
      </c>
      <c r="AL306">
        <f>IF(B306=1,(AI306/AC306),REF)</f>
        <v>1269.9889716018747</v>
      </c>
      <c r="AM306">
        <f t="shared" si="120"/>
        <v>302</v>
      </c>
      <c r="AN306">
        <f t="shared" si="121"/>
        <v>295</v>
      </c>
      <c r="AO306" t="str">
        <f t="shared" si="122"/>
        <v>Wagner</v>
      </c>
      <c r="AP306">
        <f t="shared" si="123"/>
        <v>0.11839267301122577</v>
      </c>
      <c r="AQ306">
        <f t="shared" si="124"/>
        <v>0.12018329696716969</v>
      </c>
      <c r="AR306">
        <f t="shared" si="125"/>
        <v>0.42720731557388247</v>
      </c>
      <c r="AS306" t="str">
        <f t="shared" si="126"/>
        <v>Wagner</v>
      </c>
      <c r="AT306">
        <f t="shared" si="127"/>
        <v>0.42720731557388247</v>
      </c>
      <c r="AU306">
        <f t="shared" si="128"/>
        <v>305</v>
      </c>
      <c r="AW306" t="str">
        <f t="shared" si="129"/>
        <v>Wagner</v>
      </c>
      <c r="AX306" t="str">
        <f t="shared" si="130"/>
        <v/>
      </c>
      <c r="AY306">
        <v>305</v>
      </c>
      <c r="AZ306">
        <f t="shared" si="131"/>
        <v>26</v>
      </c>
    </row>
    <row r="307" spans="1:52">
      <c r="A307">
        <v>1</v>
      </c>
      <c r="B307">
        <v>1</v>
      </c>
      <c r="C307">
        <v>1</v>
      </c>
      <c r="D307" t="s">
        <v>177</v>
      </c>
      <c r="E307">
        <v>67.610299999999995</v>
      </c>
      <c r="F307">
        <v>229</v>
      </c>
      <c r="G307">
        <v>65.4452</v>
      </c>
      <c r="H307">
        <v>291</v>
      </c>
      <c r="I307">
        <v>103.00700000000001</v>
      </c>
      <c r="J307">
        <v>231</v>
      </c>
      <c r="K307">
        <v>101.126</v>
      </c>
      <c r="L307">
        <v>268</v>
      </c>
      <c r="M307">
        <v>109.64</v>
      </c>
      <c r="N307">
        <v>290</v>
      </c>
      <c r="O307">
        <v>109.217</v>
      </c>
      <c r="P307">
        <v>240</v>
      </c>
      <c r="Q307">
        <v>-8.0912500000000005</v>
      </c>
      <c r="R307">
        <v>271</v>
      </c>
      <c r="S307">
        <f t="shared" si="106"/>
        <v>-0.11967111519990289</v>
      </c>
      <c r="T307">
        <f t="shared" si="107"/>
        <v>274</v>
      </c>
      <c r="U307">
        <f t="shared" si="108"/>
        <v>691414.56103672273</v>
      </c>
      <c r="V307">
        <f t="shared" si="109"/>
        <v>269</v>
      </c>
      <c r="W307">
        <f t="shared" si="110"/>
        <v>26.993023071526419</v>
      </c>
      <c r="X307">
        <f t="shared" si="111"/>
        <v>252</v>
      </c>
      <c r="Y307">
        <f t="shared" si="112"/>
        <v>263</v>
      </c>
      <c r="Z307">
        <v>0.1928</v>
      </c>
      <c r="AA307">
        <f t="shared" si="113"/>
        <v>313</v>
      </c>
      <c r="AB307">
        <v>0.30930000000000002</v>
      </c>
      <c r="AC307">
        <f t="shared" si="114"/>
        <v>0.25105</v>
      </c>
      <c r="AD307">
        <f t="shared" si="115"/>
        <v>289</v>
      </c>
      <c r="AE307">
        <v>0.3407</v>
      </c>
      <c r="AF307">
        <f t="shared" si="116"/>
        <v>232</v>
      </c>
      <c r="AG307">
        <v>0.26750000000000002</v>
      </c>
      <c r="AH307">
        <f t="shared" si="117"/>
        <v>273</v>
      </c>
      <c r="AI307">
        <f t="shared" si="118"/>
        <v>266.66666666666669</v>
      </c>
      <c r="AJ307">
        <f>IF(C307=1,(AI307/Z307),REF)</f>
        <v>1383.1258644536654</v>
      </c>
      <c r="AK307">
        <f t="shared" si="119"/>
        <v>307</v>
      </c>
      <c r="AL307">
        <f>IF(B307=1,(AI307/AC307),REF)</f>
        <v>1062.2054039699929</v>
      </c>
      <c r="AM307">
        <f t="shared" si="120"/>
        <v>288</v>
      </c>
      <c r="AN307">
        <f t="shared" si="121"/>
        <v>288</v>
      </c>
      <c r="AO307" t="str">
        <f t="shared" si="122"/>
        <v>Jacksonville</v>
      </c>
      <c r="AP307">
        <f t="shared" si="123"/>
        <v>0.10935977988441932</v>
      </c>
      <c r="AQ307">
        <f t="shared" si="124"/>
        <v>0.12759891259894243</v>
      </c>
      <c r="AR307">
        <f t="shared" si="125"/>
        <v>0.42604655665284552</v>
      </c>
      <c r="AS307" t="str">
        <f t="shared" si="126"/>
        <v>Jacksonville</v>
      </c>
      <c r="AT307">
        <f t="shared" si="127"/>
        <v>0.42604655665284552</v>
      </c>
      <c r="AU307">
        <f t="shared" si="128"/>
        <v>306</v>
      </c>
      <c r="AW307" t="str">
        <f t="shared" si="129"/>
        <v>Jacksonville</v>
      </c>
      <c r="AX307" t="str">
        <f t="shared" si="130"/>
        <v/>
      </c>
      <c r="AY307">
        <v>306</v>
      </c>
      <c r="AZ307">
        <f t="shared" si="131"/>
        <v>74</v>
      </c>
    </row>
    <row r="308" spans="1:52">
      <c r="A308">
        <v>1</v>
      </c>
      <c r="B308">
        <v>1</v>
      </c>
      <c r="C308">
        <v>1</v>
      </c>
      <c r="D308" t="s">
        <v>323</v>
      </c>
      <c r="E308">
        <v>66.363</v>
      </c>
      <c r="F308">
        <v>290</v>
      </c>
      <c r="G308">
        <v>64.720799999999997</v>
      </c>
      <c r="H308">
        <v>318</v>
      </c>
      <c r="I308">
        <v>99.626300000000001</v>
      </c>
      <c r="J308">
        <v>285</v>
      </c>
      <c r="K308">
        <v>98.950800000000001</v>
      </c>
      <c r="L308">
        <v>303</v>
      </c>
      <c r="M308">
        <v>107.117</v>
      </c>
      <c r="N308">
        <v>236</v>
      </c>
      <c r="O308">
        <v>110.074</v>
      </c>
      <c r="P308">
        <v>252</v>
      </c>
      <c r="Q308">
        <v>-11.122999999999999</v>
      </c>
      <c r="R308">
        <v>303</v>
      </c>
      <c r="S308">
        <f t="shared" si="106"/>
        <v>-0.16761147024697493</v>
      </c>
      <c r="T308">
        <f t="shared" si="107"/>
        <v>306</v>
      </c>
      <c r="U308">
        <f t="shared" si="108"/>
        <v>649777.44184013235</v>
      </c>
      <c r="V308">
        <f t="shared" si="109"/>
        <v>314</v>
      </c>
      <c r="W308">
        <f t="shared" si="110"/>
        <v>27.846433990889601</v>
      </c>
      <c r="X308">
        <f t="shared" si="111"/>
        <v>304</v>
      </c>
      <c r="Y308">
        <f t="shared" si="112"/>
        <v>305</v>
      </c>
      <c r="Z308">
        <v>0.23139999999999999</v>
      </c>
      <c r="AA308">
        <f t="shared" si="113"/>
        <v>294</v>
      </c>
      <c r="AB308">
        <v>0.19389999999999999</v>
      </c>
      <c r="AC308">
        <f t="shared" si="114"/>
        <v>0.21265000000000001</v>
      </c>
      <c r="AD308">
        <f t="shared" si="115"/>
        <v>311</v>
      </c>
      <c r="AE308">
        <v>0.2596</v>
      </c>
      <c r="AF308">
        <f t="shared" si="116"/>
        <v>265</v>
      </c>
      <c r="AG308">
        <v>0.2167</v>
      </c>
      <c r="AH308">
        <f t="shared" si="117"/>
        <v>301</v>
      </c>
      <c r="AI308">
        <f t="shared" si="118"/>
        <v>300.33333333333331</v>
      </c>
      <c r="AJ308">
        <f>IF(C308=1,(AI308/Z308),REF)</f>
        <v>1297.8968596946124</v>
      </c>
      <c r="AK308">
        <f t="shared" si="119"/>
        <v>300</v>
      </c>
      <c r="AL308">
        <f>IF(B308=1,(AI308/AC308),REF)</f>
        <v>1412.3363899992162</v>
      </c>
      <c r="AM308">
        <f t="shared" si="120"/>
        <v>311</v>
      </c>
      <c r="AN308">
        <f t="shared" si="121"/>
        <v>300</v>
      </c>
      <c r="AO308" t="str">
        <f t="shared" si="122"/>
        <v>Southeastern Louisiana</v>
      </c>
      <c r="AP308">
        <f t="shared" si="123"/>
        <v>0.132091874907214</v>
      </c>
      <c r="AQ308">
        <f t="shared" si="124"/>
        <v>0.1043003892790461</v>
      </c>
      <c r="AR308">
        <f t="shared" si="125"/>
        <v>0.42563889385971099</v>
      </c>
      <c r="AS308" t="str">
        <f t="shared" si="126"/>
        <v>Southeastern Louisiana</v>
      </c>
      <c r="AT308">
        <f t="shared" si="127"/>
        <v>0.42563889385971099</v>
      </c>
      <c r="AU308">
        <f t="shared" si="128"/>
        <v>307</v>
      </c>
      <c r="AW308" t="str">
        <f t="shared" si="129"/>
        <v>Southeastern Louisiana</v>
      </c>
      <c r="AX308" t="str">
        <f t="shared" si="130"/>
        <v/>
      </c>
      <c r="AY308">
        <v>307</v>
      </c>
      <c r="AZ308">
        <f t="shared" si="131"/>
        <v>42</v>
      </c>
    </row>
    <row r="309" spans="1:52">
      <c r="A309">
        <v>1</v>
      </c>
      <c r="B309">
        <v>1</v>
      </c>
      <c r="C309">
        <v>1</v>
      </c>
      <c r="D309" t="s">
        <v>116</v>
      </c>
      <c r="E309">
        <v>69.4739</v>
      </c>
      <c r="F309">
        <v>112</v>
      </c>
      <c r="G309">
        <v>68.473699999999994</v>
      </c>
      <c r="H309">
        <v>110</v>
      </c>
      <c r="I309">
        <v>96.835400000000007</v>
      </c>
      <c r="J309">
        <v>324</v>
      </c>
      <c r="K309">
        <v>95.7577</v>
      </c>
      <c r="L309">
        <v>335</v>
      </c>
      <c r="M309">
        <v>100.489</v>
      </c>
      <c r="N309">
        <v>63</v>
      </c>
      <c r="O309">
        <v>105.788</v>
      </c>
      <c r="P309">
        <v>165</v>
      </c>
      <c r="Q309">
        <v>-10.0305</v>
      </c>
      <c r="R309">
        <v>291</v>
      </c>
      <c r="S309">
        <f t="shared" si="106"/>
        <v>-0.14437508186527598</v>
      </c>
      <c r="T309">
        <f t="shared" si="107"/>
        <v>290</v>
      </c>
      <c r="U309">
        <f t="shared" si="108"/>
        <v>637043.50417710259</v>
      </c>
      <c r="V309">
        <f t="shared" si="109"/>
        <v>324</v>
      </c>
      <c r="W309">
        <f t="shared" si="110"/>
        <v>24.961838629683943</v>
      </c>
      <c r="X309">
        <f t="shared" si="111"/>
        <v>148</v>
      </c>
      <c r="Y309">
        <f t="shared" si="112"/>
        <v>219</v>
      </c>
      <c r="Z309">
        <v>0.20830000000000001</v>
      </c>
      <c r="AA309">
        <f t="shared" si="113"/>
        <v>308</v>
      </c>
      <c r="AB309">
        <v>0.26519999999999999</v>
      </c>
      <c r="AC309">
        <f t="shared" si="114"/>
        <v>0.23675000000000002</v>
      </c>
      <c r="AD309">
        <f t="shared" si="115"/>
        <v>299</v>
      </c>
      <c r="AE309">
        <v>0.18010000000000001</v>
      </c>
      <c r="AF309">
        <f t="shared" si="116"/>
        <v>315</v>
      </c>
      <c r="AG309">
        <v>0.19719999999999999</v>
      </c>
      <c r="AH309">
        <f t="shared" si="117"/>
        <v>310</v>
      </c>
      <c r="AI309">
        <f t="shared" si="118"/>
        <v>292.83333333333331</v>
      </c>
      <c r="AJ309">
        <f>IF(C309=1,(AI309/Z309),REF)</f>
        <v>1405.8249319891181</v>
      </c>
      <c r="AK309">
        <f t="shared" si="119"/>
        <v>309</v>
      </c>
      <c r="AL309">
        <f>IF(B309=1,(AI309/AC309),REF)</f>
        <v>1236.8884195705737</v>
      </c>
      <c r="AM309">
        <f t="shared" si="120"/>
        <v>301</v>
      </c>
      <c r="AN309">
        <f t="shared" si="121"/>
        <v>299</v>
      </c>
      <c r="AO309" t="str">
        <f t="shared" si="122"/>
        <v>Delaware St.</v>
      </c>
      <c r="AP309">
        <f t="shared" si="123"/>
        <v>0.11795949753969866</v>
      </c>
      <c r="AQ309">
        <f t="shared" si="124"/>
        <v>0.11806236622930603</v>
      </c>
      <c r="AR309">
        <f t="shared" si="125"/>
        <v>0.42537199680934984</v>
      </c>
      <c r="AS309" t="str">
        <f t="shared" si="126"/>
        <v>Delaware St.</v>
      </c>
      <c r="AT309">
        <f t="shared" si="127"/>
        <v>0.42537199680934984</v>
      </c>
      <c r="AU309">
        <f t="shared" si="128"/>
        <v>308</v>
      </c>
      <c r="AW309" t="str">
        <f t="shared" si="129"/>
        <v>Delaware St.</v>
      </c>
      <c r="AX309" t="str">
        <f t="shared" si="130"/>
        <v/>
      </c>
      <c r="AY309">
        <v>308</v>
      </c>
      <c r="AZ309">
        <f t="shared" si="131"/>
        <v>-7</v>
      </c>
    </row>
    <row r="310" spans="1:52">
      <c r="A310">
        <v>1</v>
      </c>
      <c r="B310">
        <v>1</v>
      </c>
      <c r="C310">
        <v>1</v>
      </c>
      <c r="D310" t="s">
        <v>54</v>
      </c>
      <c r="E310">
        <v>69.0655</v>
      </c>
      <c r="F310">
        <v>139</v>
      </c>
      <c r="G310">
        <v>67.048500000000004</v>
      </c>
      <c r="H310">
        <v>200</v>
      </c>
      <c r="I310">
        <v>93.9542</v>
      </c>
      <c r="J310">
        <v>347</v>
      </c>
      <c r="K310">
        <v>92.926199999999994</v>
      </c>
      <c r="L310">
        <v>352</v>
      </c>
      <c r="M310">
        <v>100.59</v>
      </c>
      <c r="N310">
        <v>66</v>
      </c>
      <c r="O310">
        <v>105.661</v>
      </c>
      <c r="P310">
        <v>162</v>
      </c>
      <c r="Q310">
        <v>-12.735200000000001</v>
      </c>
      <c r="R310">
        <v>314</v>
      </c>
      <c r="S310">
        <f t="shared" si="106"/>
        <v>-0.18438728453424658</v>
      </c>
      <c r="T310">
        <f t="shared" si="107"/>
        <v>312</v>
      </c>
      <c r="U310">
        <f t="shared" si="108"/>
        <v>596399.83735570183</v>
      </c>
      <c r="V310">
        <f t="shared" si="109"/>
        <v>347</v>
      </c>
      <c r="W310">
        <f t="shared" si="110"/>
        <v>25.061230237295717</v>
      </c>
      <c r="X310">
        <f t="shared" si="111"/>
        <v>155</v>
      </c>
      <c r="Y310">
        <f t="shared" si="112"/>
        <v>233.5</v>
      </c>
      <c r="Z310">
        <v>0.25180000000000002</v>
      </c>
      <c r="AA310">
        <f t="shared" si="113"/>
        <v>284</v>
      </c>
      <c r="AB310">
        <v>0.1026</v>
      </c>
      <c r="AC310">
        <f t="shared" si="114"/>
        <v>0.17720000000000002</v>
      </c>
      <c r="AD310">
        <f t="shared" si="115"/>
        <v>323</v>
      </c>
      <c r="AE310">
        <v>9.7100000000000006E-2</v>
      </c>
      <c r="AF310">
        <f t="shared" si="116"/>
        <v>344</v>
      </c>
      <c r="AG310">
        <v>0.31969999999999998</v>
      </c>
      <c r="AH310">
        <f t="shared" si="117"/>
        <v>250</v>
      </c>
      <c r="AI310">
        <f t="shared" si="118"/>
        <v>301.58333333333331</v>
      </c>
      <c r="AJ310">
        <f>IF(C310=1,(AI310/Z310),REF)</f>
        <v>1197.7098226105372</v>
      </c>
      <c r="AK310">
        <f t="shared" si="119"/>
        <v>293</v>
      </c>
      <c r="AL310">
        <f>IF(B310=1,(AI310/AC310),REF)</f>
        <v>1701.9375470278401</v>
      </c>
      <c r="AM310">
        <f t="shared" si="120"/>
        <v>320</v>
      </c>
      <c r="AN310">
        <f t="shared" si="121"/>
        <v>293</v>
      </c>
      <c r="AO310" t="str">
        <f t="shared" si="122"/>
        <v>Alabama St.</v>
      </c>
      <c r="AP310">
        <f t="shared" si="123"/>
        <v>0.14489631237456735</v>
      </c>
      <c r="AQ310">
        <f t="shared" si="124"/>
        <v>8.4909948223239579E-2</v>
      </c>
      <c r="AR310">
        <f t="shared" si="125"/>
        <v>0.42085524508513578</v>
      </c>
      <c r="AS310" t="str">
        <f t="shared" si="126"/>
        <v>Alabama St.</v>
      </c>
      <c r="AT310">
        <f t="shared" si="127"/>
        <v>0.42085524508513578</v>
      </c>
      <c r="AU310">
        <f t="shared" si="128"/>
        <v>309</v>
      </c>
      <c r="AW310" t="str">
        <f t="shared" si="129"/>
        <v>Alabama St.</v>
      </c>
      <c r="AX310" t="str">
        <f t="shared" si="130"/>
        <v/>
      </c>
      <c r="AY310">
        <v>309</v>
      </c>
      <c r="AZ310">
        <f t="shared" si="131"/>
        <v>-35</v>
      </c>
    </row>
    <row r="311" spans="1:52">
      <c r="A311">
        <v>1</v>
      </c>
      <c r="B311">
        <v>1</v>
      </c>
      <c r="C311">
        <v>1</v>
      </c>
      <c r="D311" t="s">
        <v>297</v>
      </c>
      <c r="E311">
        <v>64.764099999999999</v>
      </c>
      <c r="F311">
        <v>344</v>
      </c>
      <c r="G311">
        <v>63.8568</v>
      </c>
      <c r="H311">
        <v>339</v>
      </c>
      <c r="I311">
        <v>99.045100000000005</v>
      </c>
      <c r="J311">
        <v>296</v>
      </c>
      <c r="K311">
        <v>98.319500000000005</v>
      </c>
      <c r="L311">
        <v>310</v>
      </c>
      <c r="M311">
        <v>110.3</v>
      </c>
      <c r="N311">
        <v>300</v>
      </c>
      <c r="O311">
        <v>110.871</v>
      </c>
      <c r="P311">
        <v>271</v>
      </c>
      <c r="Q311">
        <v>-12.5512</v>
      </c>
      <c r="R311">
        <v>312</v>
      </c>
      <c r="S311">
        <f t="shared" si="106"/>
        <v>-0.19380335710679203</v>
      </c>
      <c r="T311">
        <f t="shared" si="107"/>
        <v>316</v>
      </c>
      <c r="U311">
        <f t="shared" si="108"/>
        <v>626056.68500571919</v>
      </c>
      <c r="V311">
        <f t="shared" si="109"/>
        <v>334</v>
      </c>
      <c r="W311">
        <f t="shared" si="110"/>
        <v>28.8651892194063</v>
      </c>
      <c r="X311">
        <f t="shared" si="111"/>
        <v>339</v>
      </c>
      <c r="Y311">
        <f t="shared" si="112"/>
        <v>327.5</v>
      </c>
      <c r="Z311">
        <v>0.22500000000000001</v>
      </c>
      <c r="AA311">
        <f t="shared" si="113"/>
        <v>297</v>
      </c>
      <c r="AB311">
        <v>0.17780000000000001</v>
      </c>
      <c r="AC311">
        <f t="shared" si="114"/>
        <v>0.20140000000000002</v>
      </c>
      <c r="AD311">
        <f t="shared" si="115"/>
        <v>318</v>
      </c>
      <c r="AE311">
        <v>0.28449999999999998</v>
      </c>
      <c r="AF311">
        <f t="shared" si="116"/>
        <v>256</v>
      </c>
      <c r="AG311">
        <v>0.19259999999999999</v>
      </c>
      <c r="AH311">
        <f t="shared" si="117"/>
        <v>313</v>
      </c>
      <c r="AI311">
        <f t="shared" si="118"/>
        <v>310.75</v>
      </c>
      <c r="AJ311">
        <f>IF(C311=1,(AI311/Z311),REF)</f>
        <v>1381.1111111111111</v>
      </c>
      <c r="AK311">
        <f t="shared" si="119"/>
        <v>306</v>
      </c>
      <c r="AL311">
        <f>IF(B311=1,(AI311/AC311),REF)</f>
        <v>1542.9493545183711</v>
      </c>
      <c r="AM311">
        <f t="shared" si="120"/>
        <v>317</v>
      </c>
      <c r="AN311">
        <f t="shared" si="121"/>
        <v>306</v>
      </c>
      <c r="AO311" t="str">
        <f t="shared" si="122"/>
        <v>Sacramento St.</v>
      </c>
      <c r="AP311">
        <f t="shared" si="123"/>
        <v>0.1276428299549093</v>
      </c>
      <c r="AQ311">
        <f t="shared" si="124"/>
        <v>9.7696345451262351E-2</v>
      </c>
      <c r="AR311">
        <f t="shared" si="125"/>
        <v>0.41756364697837528</v>
      </c>
      <c r="AS311" t="str">
        <f t="shared" si="126"/>
        <v>Sacramento St.</v>
      </c>
      <c r="AT311">
        <f t="shared" si="127"/>
        <v>0.41756364697837528</v>
      </c>
      <c r="AU311">
        <f t="shared" si="128"/>
        <v>310</v>
      </c>
      <c r="AW311" t="str">
        <f t="shared" si="129"/>
        <v>Sacramento St.</v>
      </c>
      <c r="AX311" t="str">
        <f t="shared" si="130"/>
        <v/>
      </c>
      <c r="AY311">
        <v>310</v>
      </c>
      <c r="AZ311">
        <f t="shared" si="131"/>
        <v>54</v>
      </c>
    </row>
    <row r="312" spans="1:52">
      <c r="A312">
        <v>1</v>
      </c>
      <c r="B312">
        <v>1</v>
      </c>
      <c r="C312">
        <v>1</v>
      </c>
      <c r="D312" t="s">
        <v>318</v>
      </c>
      <c r="E312">
        <v>70.072400000000002</v>
      </c>
      <c r="F312">
        <v>86</v>
      </c>
      <c r="G312">
        <v>68.504900000000006</v>
      </c>
      <c r="H312">
        <v>108</v>
      </c>
      <c r="I312">
        <v>98.756399999999999</v>
      </c>
      <c r="J312">
        <v>301</v>
      </c>
      <c r="K312">
        <v>99.149100000000004</v>
      </c>
      <c r="L312">
        <v>299</v>
      </c>
      <c r="M312">
        <v>105.93</v>
      </c>
      <c r="N312">
        <v>208</v>
      </c>
      <c r="O312">
        <v>110.07899999999999</v>
      </c>
      <c r="P312">
        <v>253</v>
      </c>
      <c r="Q312">
        <v>-10.93</v>
      </c>
      <c r="R312">
        <v>301</v>
      </c>
      <c r="S312">
        <f t="shared" si="106"/>
        <v>-0.15598010058168393</v>
      </c>
      <c r="T312">
        <f t="shared" si="107"/>
        <v>295</v>
      </c>
      <c r="U312">
        <f t="shared" si="108"/>
        <v>688849.81354453065</v>
      </c>
      <c r="V312">
        <f t="shared" si="109"/>
        <v>278</v>
      </c>
      <c r="W312">
        <f t="shared" si="110"/>
        <v>26.37425303606285</v>
      </c>
      <c r="X312">
        <f t="shared" si="111"/>
        <v>222</v>
      </c>
      <c r="Y312">
        <f t="shared" si="112"/>
        <v>258.5</v>
      </c>
      <c r="Z312">
        <v>0.19089999999999999</v>
      </c>
      <c r="AA312">
        <f t="shared" si="113"/>
        <v>317</v>
      </c>
      <c r="AB312">
        <v>0.27250000000000002</v>
      </c>
      <c r="AC312">
        <f t="shared" si="114"/>
        <v>0.23170000000000002</v>
      </c>
      <c r="AD312">
        <f t="shared" si="115"/>
        <v>302</v>
      </c>
      <c r="AE312">
        <v>0.2397</v>
      </c>
      <c r="AF312">
        <f t="shared" si="116"/>
        <v>278</v>
      </c>
      <c r="AG312">
        <v>0.2114</v>
      </c>
      <c r="AH312">
        <f t="shared" si="117"/>
        <v>305</v>
      </c>
      <c r="AI312">
        <f t="shared" si="118"/>
        <v>286.08333333333331</v>
      </c>
      <c r="AJ312">
        <f>IF(C312=1,(AI312/Z312),REF)</f>
        <v>1498.6031080845119</v>
      </c>
      <c r="AK312">
        <f t="shared" si="119"/>
        <v>312</v>
      </c>
      <c r="AL312">
        <f>IF(B312=1,(AI312/AC312),REF)</f>
        <v>1234.7144295784778</v>
      </c>
      <c r="AM312">
        <f t="shared" si="120"/>
        <v>300</v>
      </c>
      <c r="AN312">
        <f t="shared" si="121"/>
        <v>300</v>
      </c>
      <c r="AO312" t="str">
        <f t="shared" si="122"/>
        <v>South Carolina St.</v>
      </c>
      <c r="AP312">
        <f t="shared" si="123"/>
        <v>0.10741725095529882</v>
      </c>
      <c r="AQ312">
        <f t="shared" si="124"/>
        <v>0.11556944543045115</v>
      </c>
      <c r="AR312">
        <f t="shared" si="125"/>
        <v>0.41581445538375789</v>
      </c>
      <c r="AS312" t="str">
        <f t="shared" si="126"/>
        <v>South Carolina St.</v>
      </c>
      <c r="AT312">
        <f t="shared" si="127"/>
        <v>0.41581445538375789</v>
      </c>
      <c r="AU312">
        <f t="shared" si="128"/>
        <v>311</v>
      </c>
      <c r="AW312" t="str">
        <f t="shared" si="129"/>
        <v>South Carolina St.</v>
      </c>
      <c r="AX312" t="str">
        <f t="shared" si="130"/>
        <v/>
      </c>
      <c r="AY312">
        <v>311</v>
      </c>
      <c r="AZ312">
        <f t="shared" si="131"/>
        <v>33</v>
      </c>
    </row>
    <row r="313" spans="1:52">
      <c r="A313">
        <v>1</v>
      </c>
      <c r="B313">
        <v>1</v>
      </c>
      <c r="C313">
        <v>1</v>
      </c>
      <c r="D313" t="s">
        <v>103</v>
      </c>
      <c r="E313">
        <v>71.088700000000003</v>
      </c>
      <c r="F313">
        <v>53</v>
      </c>
      <c r="G313">
        <v>69.394599999999997</v>
      </c>
      <c r="H313">
        <v>73</v>
      </c>
      <c r="I313">
        <v>100.1</v>
      </c>
      <c r="J313">
        <v>280</v>
      </c>
      <c r="K313">
        <v>99.537000000000006</v>
      </c>
      <c r="L313">
        <v>295</v>
      </c>
      <c r="M313">
        <v>110.85299999999999</v>
      </c>
      <c r="N313">
        <v>312</v>
      </c>
      <c r="O313">
        <v>112.209</v>
      </c>
      <c r="P313">
        <v>305</v>
      </c>
      <c r="Q313">
        <v>-12.671799999999999</v>
      </c>
      <c r="R313">
        <v>313</v>
      </c>
      <c r="S313">
        <f t="shared" si="106"/>
        <v>-0.17825617854877071</v>
      </c>
      <c r="T313">
        <f t="shared" si="107"/>
        <v>311</v>
      </c>
      <c r="U313">
        <f t="shared" si="108"/>
        <v>704319.42559353041</v>
      </c>
      <c r="V313">
        <f t="shared" si="109"/>
        <v>259</v>
      </c>
      <c r="W313">
        <f t="shared" si="110"/>
        <v>26.806723500727191</v>
      </c>
      <c r="X313">
        <f t="shared" si="111"/>
        <v>242</v>
      </c>
      <c r="Y313">
        <f t="shared" si="112"/>
        <v>276.5</v>
      </c>
      <c r="Z313">
        <v>0.21540000000000001</v>
      </c>
      <c r="AA313">
        <f t="shared" si="113"/>
        <v>302</v>
      </c>
      <c r="AB313">
        <v>0.1958</v>
      </c>
      <c r="AC313">
        <f t="shared" si="114"/>
        <v>0.2056</v>
      </c>
      <c r="AD313">
        <f t="shared" si="115"/>
        <v>314</v>
      </c>
      <c r="AE313">
        <v>0.13039999999999999</v>
      </c>
      <c r="AF313">
        <f t="shared" si="116"/>
        <v>332</v>
      </c>
      <c r="AG313">
        <v>0.2049</v>
      </c>
      <c r="AH313">
        <f t="shared" si="117"/>
        <v>308</v>
      </c>
      <c r="AI313">
        <f t="shared" si="118"/>
        <v>300.08333333333331</v>
      </c>
      <c r="AJ313">
        <f>IF(C313=1,(AI313/Z313),REF)</f>
        <v>1393.1445372949549</v>
      </c>
      <c r="AK313">
        <f t="shared" si="119"/>
        <v>308</v>
      </c>
      <c r="AL313">
        <f>IF(B313=1,(AI313/AC313),REF)</f>
        <v>1459.5492866407262</v>
      </c>
      <c r="AM313">
        <f t="shared" si="120"/>
        <v>315</v>
      </c>
      <c r="AN313">
        <f t="shared" si="121"/>
        <v>308</v>
      </c>
      <c r="AO313" t="str">
        <f t="shared" si="122"/>
        <v>Coastal Carolina</v>
      </c>
      <c r="AP313">
        <f t="shared" si="123"/>
        <v>0.12209077469841106</v>
      </c>
      <c r="AQ313">
        <f t="shared" si="124"/>
        <v>0.10042886988237877</v>
      </c>
      <c r="AR313">
        <f t="shared" si="125"/>
        <v>0.41546586228276539</v>
      </c>
      <c r="AS313" t="str">
        <f t="shared" si="126"/>
        <v>Coastal Carolina</v>
      </c>
      <c r="AT313">
        <f t="shared" si="127"/>
        <v>0.41546586228276539</v>
      </c>
      <c r="AU313">
        <f t="shared" si="128"/>
        <v>312</v>
      </c>
      <c r="AW313" t="str">
        <f t="shared" si="129"/>
        <v>Coastal Carolina</v>
      </c>
      <c r="AX313" t="str">
        <f t="shared" si="130"/>
        <v/>
      </c>
      <c r="AY313">
        <v>312</v>
      </c>
      <c r="AZ313">
        <f t="shared" si="131"/>
        <v>-20</v>
      </c>
    </row>
    <row r="314" spans="1:52">
      <c r="A314">
        <v>1</v>
      </c>
      <c r="B314">
        <v>1</v>
      </c>
      <c r="C314">
        <v>1</v>
      </c>
      <c r="D314" t="s">
        <v>295</v>
      </c>
      <c r="E314">
        <v>68.462100000000007</v>
      </c>
      <c r="F314">
        <v>176</v>
      </c>
      <c r="G314">
        <v>66.900199999999998</v>
      </c>
      <c r="H314">
        <v>214</v>
      </c>
      <c r="I314">
        <v>103.745</v>
      </c>
      <c r="J314">
        <v>217</v>
      </c>
      <c r="K314">
        <v>101.711</v>
      </c>
      <c r="L314">
        <v>257</v>
      </c>
      <c r="M314">
        <v>111.151</v>
      </c>
      <c r="N314">
        <v>318</v>
      </c>
      <c r="O314">
        <v>113.29300000000001</v>
      </c>
      <c r="P314">
        <v>328</v>
      </c>
      <c r="Q314">
        <v>-11.582100000000001</v>
      </c>
      <c r="R314">
        <v>306</v>
      </c>
      <c r="S314">
        <f t="shared" si="106"/>
        <v>-0.16917389329278545</v>
      </c>
      <c r="T314">
        <f t="shared" si="107"/>
        <v>307</v>
      </c>
      <c r="U314">
        <f t="shared" si="108"/>
        <v>708249.15485545422</v>
      </c>
      <c r="V314">
        <f t="shared" si="109"/>
        <v>255</v>
      </c>
      <c r="W314">
        <f t="shared" si="110"/>
        <v>28.266673778245874</v>
      </c>
      <c r="X314">
        <f t="shared" si="111"/>
        <v>320</v>
      </c>
      <c r="Y314">
        <f t="shared" si="112"/>
        <v>313.5</v>
      </c>
      <c r="Z314">
        <v>0.21460000000000001</v>
      </c>
      <c r="AA314">
        <f t="shared" si="113"/>
        <v>304</v>
      </c>
      <c r="AB314">
        <v>0.1953</v>
      </c>
      <c r="AC314">
        <f t="shared" si="114"/>
        <v>0.20495000000000002</v>
      </c>
      <c r="AD314">
        <f t="shared" si="115"/>
        <v>315</v>
      </c>
      <c r="AE314">
        <v>0.14829999999999999</v>
      </c>
      <c r="AF314">
        <f t="shared" si="116"/>
        <v>322</v>
      </c>
      <c r="AG314">
        <v>0.29599999999999999</v>
      </c>
      <c r="AH314">
        <f t="shared" si="117"/>
        <v>259</v>
      </c>
      <c r="AI314">
        <f t="shared" si="118"/>
        <v>295.25</v>
      </c>
      <c r="AJ314">
        <f>IF(C314=1,(AI314/Z314),REF)</f>
        <v>1375.8154706430569</v>
      </c>
      <c r="AK314">
        <f t="shared" si="119"/>
        <v>305</v>
      </c>
      <c r="AL314">
        <f>IF(B314=1,(AI314/AC314),REF)</f>
        <v>1440.5952671383263</v>
      </c>
      <c r="AM314">
        <f t="shared" si="120"/>
        <v>314</v>
      </c>
      <c r="AN314">
        <f t="shared" si="121"/>
        <v>305</v>
      </c>
      <c r="AO314" t="str">
        <f t="shared" si="122"/>
        <v>Robert Morris</v>
      </c>
      <c r="AP314">
        <f t="shared" si="123"/>
        <v>0.1217896736967362</v>
      </c>
      <c r="AQ314">
        <f t="shared" si="124"/>
        <v>0.10027507272798261</v>
      </c>
      <c r="AR314">
        <f t="shared" si="125"/>
        <v>0.41512591802227228</v>
      </c>
      <c r="AS314" t="str">
        <f t="shared" si="126"/>
        <v>Robert Morris</v>
      </c>
      <c r="AT314">
        <f t="shared" si="127"/>
        <v>0.41512591802227228</v>
      </c>
      <c r="AU314">
        <f t="shared" si="128"/>
        <v>313</v>
      </c>
      <c r="AW314" t="str">
        <f t="shared" si="129"/>
        <v>Robert Morris</v>
      </c>
      <c r="AX314" t="str">
        <f t="shared" si="130"/>
        <v/>
      </c>
      <c r="AY314">
        <v>313</v>
      </c>
      <c r="AZ314">
        <f t="shared" si="131"/>
        <v>-9</v>
      </c>
    </row>
    <row r="315" spans="1:52">
      <c r="A315">
        <v>1</v>
      </c>
      <c r="B315">
        <v>1</v>
      </c>
      <c r="C315">
        <v>1</v>
      </c>
      <c r="D315" t="s">
        <v>96</v>
      </c>
      <c r="E315">
        <v>67.548100000000005</v>
      </c>
      <c r="F315">
        <v>238</v>
      </c>
      <c r="G315">
        <v>66.777600000000007</v>
      </c>
      <c r="H315">
        <v>223</v>
      </c>
      <c r="I315">
        <v>94.941999999999993</v>
      </c>
      <c r="J315">
        <v>338</v>
      </c>
      <c r="K315">
        <v>95.469200000000001</v>
      </c>
      <c r="L315">
        <v>336</v>
      </c>
      <c r="M315">
        <v>110.13</v>
      </c>
      <c r="N315">
        <v>296</v>
      </c>
      <c r="O315">
        <v>108.498</v>
      </c>
      <c r="P315">
        <v>221</v>
      </c>
      <c r="Q315">
        <v>-13.028700000000001</v>
      </c>
      <c r="R315">
        <v>316</v>
      </c>
      <c r="S315">
        <f t="shared" si="106"/>
        <v>-0.19288181310799271</v>
      </c>
      <c r="T315">
        <f t="shared" si="107"/>
        <v>314</v>
      </c>
      <c r="U315">
        <f t="shared" si="108"/>
        <v>615658.25114114967</v>
      </c>
      <c r="V315">
        <f t="shared" si="109"/>
        <v>342</v>
      </c>
      <c r="W315">
        <f t="shared" si="110"/>
        <v>26.73385786004761</v>
      </c>
      <c r="X315">
        <f t="shared" si="111"/>
        <v>238</v>
      </c>
      <c r="Y315">
        <f t="shared" si="112"/>
        <v>276</v>
      </c>
      <c r="Z315">
        <v>0.21049999999999999</v>
      </c>
      <c r="AA315">
        <f t="shared" si="113"/>
        <v>306</v>
      </c>
      <c r="AB315">
        <v>0.1535</v>
      </c>
      <c r="AC315">
        <f t="shared" si="114"/>
        <v>0.182</v>
      </c>
      <c r="AD315">
        <f t="shared" si="115"/>
        <v>320</v>
      </c>
      <c r="AE315">
        <v>0.1202</v>
      </c>
      <c r="AF315">
        <f t="shared" si="116"/>
        <v>334</v>
      </c>
      <c r="AG315">
        <v>0.19370000000000001</v>
      </c>
      <c r="AH315">
        <f t="shared" si="117"/>
        <v>312</v>
      </c>
      <c r="AI315">
        <f t="shared" si="118"/>
        <v>316.33333333333331</v>
      </c>
      <c r="AJ315">
        <f>IF(C315=1,(AI315/Z315),REF)</f>
        <v>1502.7711797307998</v>
      </c>
      <c r="AK315">
        <f t="shared" si="119"/>
        <v>313</v>
      </c>
      <c r="AL315">
        <f>IF(B315=1,(AI315/AC315),REF)</f>
        <v>1738.0952380952381</v>
      </c>
      <c r="AM315">
        <f t="shared" si="120"/>
        <v>321</v>
      </c>
      <c r="AN315">
        <f t="shared" si="121"/>
        <v>313</v>
      </c>
      <c r="AO315" t="str">
        <f t="shared" si="122"/>
        <v>Charleston Southern</v>
      </c>
      <c r="AP315">
        <f t="shared" si="123"/>
        <v>0.11841305410040087</v>
      </c>
      <c r="AQ315">
        <f t="shared" si="124"/>
        <v>8.6981121445228474E-2</v>
      </c>
      <c r="AR315">
        <f t="shared" si="125"/>
        <v>0.40236783043599073</v>
      </c>
      <c r="AS315" t="str">
        <f t="shared" si="126"/>
        <v>Charleston Southern</v>
      </c>
      <c r="AT315">
        <f t="shared" si="127"/>
        <v>0.40236783043599073</v>
      </c>
      <c r="AU315">
        <f t="shared" si="128"/>
        <v>314</v>
      </c>
      <c r="AW315" t="str">
        <f t="shared" si="129"/>
        <v>Charleston Southern</v>
      </c>
      <c r="AX315" t="str">
        <f t="shared" si="130"/>
        <v/>
      </c>
      <c r="AY315">
        <v>314</v>
      </c>
      <c r="AZ315">
        <f t="shared" si="131"/>
        <v>-20</v>
      </c>
    </row>
    <row r="316" spans="1:52">
      <c r="A316">
        <v>1</v>
      </c>
      <c r="B316">
        <v>1</v>
      </c>
      <c r="C316">
        <v>1</v>
      </c>
      <c r="D316" t="s">
        <v>188</v>
      </c>
      <c r="E316">
        <v>68.351799999999997</v>
      </c>
      <c r="F316">
        <v>184</v>
      </c>
      <c r="G316">
        <v>67.199200000000005</v>
      </c>
      <c r="H316">
        <v>192</v>
      </c>
      <c r="I316">
        <v>102.119</v>
      </c>
      <c r="J316">
        <v>247</v>
      </c>
      <c r="K316">
        <v>100.14100000000001</v>
      </c>
      <c r="L316">
        <v>286</v>
      </c>
      <c r="M316">
        <v>104.20099999999999</v>
      </c>
      <c r="N316">
        <v>162</v>
      </c>
      <c r="O316">
        <v>111.04600000000001</v>
      </c>
      <c r="P316">
        <v>279</v>
      </c>
      <c r="Q316">
        <v>-10.9053</v>
      </c>
      <c r="R316">
        <v>300</v>
      </c>
      <c r="S316">
        <f t="shared" si="106"/>
        <v>-0.15954225053327054</v>
      </c>
      <c r="T316">
        <f t="shared" si="107"/>
        <v>299</v>
      </c>
      <c r="U316">
        <f t="shared" si="108"/>
        <v>685446.87966213585</v>
      </c>
      <c r="V316">
        <f t="shared" si="109"/>
        <v>284</v>
      </c>
      <c r="W316">
        <f t="shared" si="110"/>
        <v>27.419195942546011</v>
      </c>
      <c r="X316">
        <f t="shared" si="111"/>
        <v>280</v>
      </c>
      <c r="Y316">
        <f t="shared" si="112"/>
        <v>289.5</v>
      </c>
      <c r="Z316">
        <v>0.15110000000000001</v>
      </c>
      <c r="AA316">
        <f t="shared" si="113"/>
        <v>330</v>
      </c>
      <c r="AB316">
        <v>0.32150000000000001</v>
      </c>
      <c r="AC316">
        <f t="shared" si="114"/>
        <v>0.23630000000000001</v>
      </c>
      <c r="AD316">
        <f t="shared" si="115"/>
        <v>300</v>
      </c>
      <c r="AE316">
        <v>0.18509999999999999</v>
      </c>
      <c r="AF316">
        <f t="shared" si="116"/>
        <v>312</v>
      </c>
      <c r="AG316">
        <v>0.13089999999999999</v>
      </c>
      <c r="AH316">
        <f t="shared" si="117"/>
        <v>337</v>
      </c>
      <c r="AI316">
        <f t="shared" si="118"/>
        <v>303.58333333333331</v>
      </c>
      <c r="AJ316">
        <f>IF(C316=1,(AI316/Z316),REF)</f>
        <v>2009.1550849327155</v>
      </c>
      <c r="AK316">
        <f t="shared" si="119"/>
        <v>330</v>
      </c>
      <c r="AL316">
        <f>IF(B316=1,(AI316/AC316),REF)</f>
        <v>1284.7369163492733</v>
      </c>
      <c r="AM316">
        <f t="shared" si="120"/>
        <v>303</v>
      </c>
      <c r="AN316">
        <f t="shared" si="121"/>
        <v>300</v>
      </c>
      <c r="AO316" t="str">
        <f t="shared" si="122"/>
        <v>Le Moyne</v>
      </c>
      <c r="AP316">
        <f t="shared" si="123"/>
        <v>8.2565741662249476E-2</v>
      </c>
      <c r="AQ316">
        <f t="shared" si="124"/>
        <v>0.1172802159927515</v>
      </c>
      <c r="AR316">
        <f t="shared" si="125"/>
        <v>0.39798449147751608</v>
      </c>
      <c r="AS316" t="str">
        <f t="shared" si="126"/>
        <v>Le Moyne</v>
      </c>
      <c r="AT316">
        <f t="shared" si="127"/>
        <v>0.39798449147751608</v>
      </c>
      <c r="AU316">
        <f t="shared" si="128"/>
        <v>315</v>
      </c>
      <c r="AW316" t="str">
        <f t="shared" si="129"/>
        <v>Le Moyne</v>
      </c>
      <c r="AX316" t="str">
        <f t="shared" si="130"/>
        <v/>
      </c>
      <c r="AY316">
        <v>315</v>
      </c>
      <c r="AZ316">
        <f t="shared" si="131"/>
        <v>3</v>
      </c>
    </row>
    <row r="317" spans="1:52">
      <c r="A317">
        <v>1</v>
      </c>
      <c r="B317">
        <v>1</v>
      </c>
      <c r="C317">
        <v>1</v>
      </c>
      <c r="D317" t="s">
        <v>90</v>
      </c>
      <c r="E317">
        <v>66.534800000000004</v>
      </c>
      <c r="F317">
        <v>279</v>
      </c>
      <c r="G317">
        <v>66.490899999999996</v>
      </c>
      <c r="H317">
        <v>243</v>
      </c>
      <c r="I317">
        <v>101.98399999999999</v>
      </c>
      <c r="J317">
        <v>250</v>
      </c>
      <c r="K317">
        <v>100.67700000000001</v>
      </c>
      <c r="L317">
        <v>275</v>
      </c>
      <c r="M317">
        <v>109.499</v>
      </c>
      <c r="N317">
        <v>286</v>
      </c>
      <c r="O317">
        <v>112.949</v>
      </c>
      <c r="P317">
        <v>321</v>
      </c>
      <c r="Q317">
        <v>-12.271599999999999</v>
      </c>
      <c r="R317">
        <v>311</v>
      </c>
      <c r="S317">
        <f t="shared" si="106"/>
        <v>-0.18444483187745347</v>
      </c>
      <c r="T317">
        <f t="shared" si="107"/>
        <v>313</v>
      </c>
      <c r="U317">
        <f t="shared" si="108"/>
        <v>674387.30674834934</v>
      </c>
      <c r="V317">
        <f t="shared" si="109"/>
        <v>300</v>
      </c>
      <c r="W317">
        <f t="shared" si="110"/>
        <v>28.944294516317289</v>
      </c>
      <c r="X317">
        <f t="shared" si="111"/>
        <v>340</v>
      </c>
      <c r="Y317">
        <f t="shared" si="112"/>
        <v>326.5</v>
      </c>
      <c r="Z317">
        <v>0.1615</v>
      </c>
      <c r="AA317">
        <f t="shared" si="113"/>
        <v>328</v>
      </c>
      <c r="AB317">
        <v>0.28320000000000001</v>
      </c>
      <c r="AC317">
        <f t="shared" si="114"/>
        <v>0.22234999999999999</v>
      </c>
      <c r="AD317">
        <f t="shared" si="115"/>
        <v>306</v>
      </c>
      <c r="AE317">
        <v>0.2437</v>
      </c>
      <c r="AF317">
        <f t="shared" si="116"/>
        <v>275</v>
      </c>
      <c r="AG317">
        <v>0.15759999999999999</v>
      </c>
      <c r="AH317">
        <f t="shared" si="117"/>
        <v>326</v>
      </c>
      <c r="AI317">
        <f t="shared" si="118"/>
        <v>307.75</v>
      </c>
      <c r="AJ317">
        <f>IF(C317=1,(AI317/Z317),REF)</f>
        <v>1905.5727554179566</v>
      </c>
      <c r="AK317">
        <f t="shared" si="119"/>
        <v>327</v>
      </c>
      <c r="AL317">
        <f>IF(B317=1,(AI317/AC317),REF)</f>
        <v>1384.0791544861704</v>
      </c>
      <c r="AM317">
        <f t="shared" si="120"/>
        <v>308</v>
      </c>
      <c r="AN317">
        <f t="shared" si="121"/>
        <v>306</v>
      </c>
      <c r="AO317" t="str">
        <f t="shared" si="122"/>
        <v>Campbell</v>
      </c>
      <c r="AP317">
        <f t="shared" si="123"/>
        <v>8.8716978296046356E-2</v>
      </c>
      <c r="AQ317">
        <f t="shared" si="124"/>
        <v>0.10933389719235799</v>
      </c>
      <c r="AR317">
        <f t="shared" si="125"/>
        <v>0.39655068860021958</v>
      </c>
      <c r="AS317" t="str">
        <f t="shared" si="126"/>
        <v>Campbell</v>
      </c>
      <c r="AT317">
        <f t="shared" si="127"/>
        <v>0.39655068860021958</v>
      </c>
      <c r="AU317">
        <f t="shared" si="128"/>
        <v>316</v>
      </c>
      <c r="AW317" t="str">
        <f t="shared" si="129"/>
        <v>Campbell</v>
      </c>
      <c r="AX317" t="str">
        <f t="shared" si="130"/>
        <v/>
      </c>
      <c r="AY317">
        <v>316</v>
      </c>
      <c r="AZ317">
        <f t="shared" si="131"/>
        <v>41</v>
      </c>
    </row>
    <row r="318" spans="1:52">
      <c r="A318">
        <v>1</v>
      </c>
      <c r="B318">
        <v>1</v>
      </c>
      <c r="C318">
        <v>1</v>
      </c>
      <c r="D318" t="s">
        <v>71</v>
      </c>
      <c r="E318">
        <v>70.664299999999997</v>
      </c>
      <c r="F318">
        <v>61</v>
      </c>
      <c r="G318">
        <v>69.422600000000003</v>
      </c>
      <c r="H318">
        <v>72</v>
      </c>
      <c r="I318">
        <v>98.1113</v>
      </c>
      <c r="J318">
        <v>308</v>
      </c>
      <c r="K318">
        <v>97.445800000000006</v>
      </c>
      <c r="L318">
        <v>317</v>
      </c>
      <c r="M318">
        <v>102.45</v>
      </c>
      <c r="N318">
        <v>109</v>
      </c>
      <c r="O318">
        <v>109.27</v>
      </c>
      <c r="P318">
        <v>242</v>
      </c>
      <c r="Q318">
        <v>-11.824299999999999</v>
      </c>
      <c r="R318">
        <v>308</v>
      </c>
      <c r="S318">
        <f t="shared" si="106"/>
        <v>-0.16732918885490963</v>
      </c>
      <c r="T318">
        <f t="shared" si="107"/>
        <v>305</v>
      </c>
      <c r="U318">
        <f t="shared" si="108"/>
        <v>671005.85847457428</v>
      </c>
      <c r="V318">
        <f t="shared" si="109"/>
        <v>304</v>
      </c>
      <c r="W318">
        <f t="shared" si="110"/>
        <v>25.846482517073426</v>
      </c>
      <c r="X318">
        <f t="shared" si="111"/>
        <v>192</v>
      </c>
      <c r="Y318">
        <f t="shared" si="112"/>
        <v>248.5</v>
      </c>
      <c r="Z318">
        <v>0.16619999999999999</v>
      </c>
      <c r="AA318">
        <f t="shared" si="113"/>
        <v>324</v>
      </c>
      <c r="AB318">
        <v>0.2525</v>
      </c>
      <c r="AC318">
        <f t="shared" si="114"/>
        <v>0.20934999999999998</v>
      </c>
      <c r="AD318">
        <f t="shared" si="115"/>
        <v>312</v>
      </c>
      <c r="AE318">
        <v>0.1822</v>
      </c>
      <c r="AF318">
        <f t="shared" si="116"/>
        <v>313</v>
      </c>
      <c r="AG318">
        <v>0.16189999999999999</v>
      </c>
      <c r="AH318">
        <f t="shared" si="117"/>
        <v>325</v>
      </c>
      <c r="AI318">
        <f t="shared" si="118"/>
        <v>301.25</v>
      </c>
      <c r="AJ318">
        <f>IF(C318=1,(AI318/Z318),REF)</f>
        <v>1812.5752105896511</v>
      </c>
      <c r="AK318">
        <f t="shared" si="119"/>
        <v>322</v>
      </c>
      <c r="AL318">
        <f>IF(B318=1,(AI318/AC318),REF)</f>
        <v>1438.977788392644</v>
      </c>
      <c r="AM318">
        <f t="shared" si="120"/>
        <v>313</v>
      </c>
      <c r="AN318">
        <f t="shared" si="121"/>
        <v>312</v>
      </c>
      <c r="AO318" t="str">
        <f t="shared" si="122"/>
        <v>Bethune Cookman</v>
      </c>
      <c r="AP318">
        <f t="shared" si="123"/>
        <v>9.175678409959899E-2</v>
      </c>
      <c r="AQ318">
        <f t="shared" si="124"/>
        <v>0.10244222789939071</v>
      </c>
      <c r="AR318">
        <f t="shared" si="125"/>
        <v>0.3934475163564829</v>
      </c>
      <c r="AS318" t="str">
        <f t="shared" si="126"/>
        <v>Bethune Cookman</v>
      </c>
      <c r="AT318">
        <f t="shared" si="127"/>
        <v>0.3934475163564829</v>
      </c>
      <c r="AU318">
        <f t="shared" si="128"/>
        <v>317</v>
      </c>
      <c r="AW318" t="str">
        <f t="shared" si="129"/>
        <v>Bethune Cookman</v>
      </c>
      <c r="AX318" t="str">
        <f t="shared" si="130"/>
        <v/>
      </c>
      <c r="AY318">
        <v>317</v>
      </c>
      <c r="AZ318">
        <f t="shared" si="131"/>
        <v>4</v>
      </c>
    </row>
    <row r="319" spans="1:52">
      <c r="A319">
        <v>1</v>
      </c>
      <c r="B319">
        <v>1</v>
      </c>
      <c r="C319">
        <v>1</v>
      </c>
      <c r="D319" t="s">
        <v>126</v>
      </c>
      <c r="E319">
        <v>67.474100000000007</v>
      </c>
      <c r="F319">
        <v>243</v>
      </c>
      <c r="G319">
        <v>66.576599999999999</v>
      </c>
      <c r="H319">
        <v>235</v>
      </c>
      <c r="I319">
        <v>96.509799999999998</v>
      </c>
      <c r="J319">
        <v>325</v>
      </c>
      <c r="K319">
        <v>96.230400000000003</v>
      </c>
      <c r="L319">
        <v>331</v>
      </c>
      <c r="M319">
        <v>104.411</v>
      </c>
      <c r="N319">
        <v>167</v>
      </c>
      <c r="O319">
        <v>109.82</v>
      </c>
      <c r="P319">
        <v>247</v>
      </c>
      <c r="Q319">
        <v>-13.589499999999999</v>
      </c>
      <c r="R319">
        <v>320</v>
      </c>
      <c r="S319">
        <f t="shared" si="106"/>
        <v>-0.20140468713180301</v>
      </c>
      <c r="T319">
        <f t="shared" si="107"/>
        <v>319</v>
      </c>
      <c r="U319">
        <f t="shared" si="108"/>
        <v>624829.72567280033</v>
      </c>
      <c r="V319">
        <f t="shared" si="109"/>
        <v>336</v>
      </c>
      <c r="W319">
        <f t="shared" si="110"/>
        <v>27.286837373224078</v>
      </c>
      <c r="X319">
        <f t="shared" si="111"/>
        <v>270</v>
      </c>
      <c r="Y319">
        <f t="shared" si="112"/>
        <v>294.5</v>
      </c>
      <c r="Z319">
        <v>0.19139999999999999</v>
      </c>
      <c r="AA319">
        <f t="shared" si="113"/>
        <v>315</v>
      </c>
      <c r="AB319">
        <v>0.17100000000000001</v>
      </c>
      <c r="AC319">
        <f t="shared" si="114"/>
        <v>0.1812</v>
      </c>
      <c r="AD319">
        <f t="shared" si="115"/>
        <v>321</v>
      </c>
      <c r="AE319">
        <v>0.13500000000000001</v>
      </c>
      <c r="AF319">
        <f t="shared" si="116"/>
        <v>330</v>
      </c>
      <c r="AG319">
        <v>0.17299999999999999</v>
      </c>
      <c r="AH319">
        <f t="shared" si="117"/>
        <v>318</v>
      </c>
      <c r="AI319">
        <f t="shared" si="118"/>
        <v>319.75</v>
      </c>
      <c r="AJ319">
        <f>IF(C319=1,(AI319/Z319),REF)</f>
        <v>1670.5851619644725</v>
      </c>
      <c r="AK319">
        <f t="shared" si="119"/>
        <v>317</v>
      </c>
      <c r="AL319">
        <f>IF(B319=1,(AI319/AC319),REF)</f>
        <v>1764.6247240618102</v>
      </c>
      <c r="AM319">
        <f t="shared" si="120"/>
        <v>322</v>
      </c>
      <c r="AN319">
        <f t="shared" si="121"/>
        <v>317</v>
      </c>
      <c r="AO319" t="str">
        <f t="shared" si="122"/>
        <v>Eastern Illinois</v>
      </c>
      <c r="AP319">
        <f t="shared" si="123"/>
        <v>0.10653488455615093</v>
      </c>
      <c r="AQ319">
        <f t="shared" si="124"/>
        <v>8.643496476776652E-2</v>
      </c>
      <c r="AR319">
        <f t="shared" si="125"/>
        <v>0.39244950426731573</v>
      </c>
      <c r="AS319" t="str">
        <f t="shared" si="126"/>
        <v>Eastern Illinois</v>
      </c>
      <c r="AT319">
        <f t="shared" si="127"/>
        <v>0.39244950426731573</v>
      </c>
      <c r="AU319">
        <f t="shared" si="128"/>
        <v>318</v>
      </c>
      <c r="AW319" t="str">
        <f t="shared" si="129"/>
        <v>Eastern Illinois</v>
      </c>
      <c r="AX319" t="str">
        <f t="shared" si="130"/>
        <v/>
      </c>
      <c r="AY319">
        <v>318</v>
      </c>
      <c r="AZ319">
        <f t="shared" si="131"/>
        <v>-12</v>
      </c>
    </row>
    <row r="320" spans="1:52">
      <c r="A320">
        <v>1</v>
      </c>
      <c r="B320">
        <v>1</v>
      </c>
      <c r="C320">
        <v>1</v>
      </c>
      <c r="D320" t="s">
        <v>402</v>
      </c>
      <c r="E320">
        <v>66.304199999999994</v>
      </c>
      <c r="F320">
        <v>292</v>
      </c>
      <c r="G320">
        <v>65.742999999999995</v>
      </c>
      <c r="H320">
        <v>272</v>
      </c>
      <c r="I320">
        <v>102.679</v>
      </c>
      <c r="J320">
        <v>237</v>
      </c>
      <c r="K320">
        <v>100.74</v>
      </c>
      <c r="L320">
        <v>274</v>
      </c>
      <c r="M320">
        <v>111.62</v>
      </c>
      <c r="N320">
        <v>323</v>
      </c>
      <c r="O320">
        <v>114.253</v>
      </c>
      <c r="P320">
        <v>341</v>
      </c>
      <c r="Q320">
        <v>-13.512700000000001</v>
      </c>
      <c r="R320">
        <v>319</v>
      </c>
      <c r="S320">
        <f t="shared" si="106"/>
        <v>-0.2038030773314512</v>
      </c>
      <c r="T320">
        <f t="shared" si="107"/>
        <v>320</v>
      </c>
      <c r="U320">
        <f t="shared" si="108"/>
        <v>672891.32977991994</v>
      </c>
      <c r="V320">
        <f t="shared" si="109"/>
        <v>302</v>
      </c>
      <c r="W320">
        <f t="shared" si="110"/>
        <v>29.583335609100128</v>
      </c>
      <c r="X320">
        <f t="shared" si="111"/>
        <v>352</v>
      </c>
      <c r="Y320">
        <f t="shared" si="112"/>
        <v>336</v>
      </c>
      <c r="Z320">
        <v>0.16950000000000001</v>
      </c>
      <c r="AA320">
        <f t="shared" si="113"/>
        <v>322</v>
      </c>
      <c r="AB320">
        <v>0.23730000000000001</v>
      </c>
      <c r="AC320">
        <f t="shared" si="114"/>
        <v>0.20340000000000003</v>
      </c>
      <c r="AD320">
        <f t="shared" si="115"/>
        <v>316</v>
      </c>
      <c r="AE320">
        <v>0.26</v>
      </c>
      <c r="AF320">
        <f t="shared" si="116"/>
        <v>264</v>
      </c>
      <c r="AG320">
        <v>0.1638</v>
      </c>
      <c r="AH320">
        <f t="shared" si="117"/>
        <v>324</v>
      </c>
      <c r="AI320">
        <f t="shared" si="118"/>
        <v>310.33333333333331</v>
      </c>
      <c r="AJ320">
        <f>IF(C320=1,(AI320/Z320),REF)</f>
        <v>1830.875122910521</v>
      </c>
      <c r="AK320">
        <f t="shared" si="119"/>
        <v>324</v>
      </c>
      <c r="AL320">
        <f>IF(B320=1,(AI320/AC320),REF)</f>
        <v>1525.7292690921006</v>
      </c>
      <c r="AM320">
        <f t="shared" si="120"/>
        <v>316</v>
      </c>
      <c r="AN320">
        <f t="shared" si="121"/>
        <v>316</v>
      </c>
      <c r="AO320" t="str">
        <f t="shared" si="122"/>
        <v>William &amp; Mary</v>
      </c>
      <c r="AP320">
        <f t="shared" si="123"/>
        <v>9.3484712831594957E-2</v>
      </c>
      <c r="AQ320">
        <f t="shared" si="124"/>
        <v>9.8805034654483537E-2</v>
      </c>
      <c r="AR320">
        <f t="shared" si="125"/>
        <v>0.39189565947566146</v>
      </c>
      <c r="AS320" t="str">
        <f t="shared" si="126"/>
        <v>William &amp; Mary</v>
      </c>
      <c r="AT320">
        <f t="shared" si="127"/>
        <v>0.39189565947566146</v>
      </c>
      <c r="AU320">
        <f t="shared" si="128"/>
        <v>319</v>
      </c>
      <c r="AW320" t="str">
        <f t="shared" si="129"/>
        <v>William &amp; Mary</v>
      </c>
      <c r="AX320" t="str">
        <f t="shared" si="130"/>
        <v/>
      </c>
      <c r="AY320">
        <v>319</v>
      </c>
      <c r="AZ320">
        <f t="shared" si="131"/>
        <v>55</v>
      </c>
    </row>
    <row r="321" spans="1:52">
      <c r="A321">
        <v>1</v>
      </c>
      <c r="B321">
        <v>1</v>
      </c>
      <c r="C321">
        <v>1</v>
      </c>
      <c r="D321" t="s">
        <v>400</v>
      </c>
      <c r="E321">
        <v>68.472399999999993</v>
      </c>
      <c r="F321">
        <v>174</v>
      </c>
      <c r="G321">
        <v>68.407200000000003</v>
      </c>
      <c r="H321">
        <v>115</v>
      </c>
      <c r="I321">
        <v>99.983099999999993</v>
      </c>
      <c r="J321">
        <v>281</v>
      </c>
      <c r="K321">
        <v>99.973600000000005</v>
      </c>
      <c r="L321">
        <v>289</v>
      </c>
      <c r="M321">
        <v>108.309</v>
      </c>
      <c r="N321">
        <v>260</v>
      </c>
      <c r="O321">
        <v>111.277</v>
      </c>
      <c r="P321">
        <v>284</v>
      </c>
      <c r="Q321">
        <v>-11.303699999999999</v>
      </c>
      <c r="R321">
        <v>304</v>
      </c>
      <c r="S321">
        <f t="shared" si="106"/>
        <v>-0.16507965253153092</v>
      </c>
      <c r="T321">
        <f t="shared" si="107"/>
        <v>302</v>
      </c>
      <c r="U321">
        <f t="shared" si="108"/>
        <v>684362.51345052395</v>
      </c>
      <c r="V321">
        <f t="shared" si="109"/>
        <v>286</v>
      </c>
      <c r="W321">
        <f t="shared" si="110"/>
        <v>27.462059480049952</v>
      </c>
      <c r="X321">
        <f t="shared" si="111"/>
        <v>281</v>
      </c>
      <c r="Y321">
        <f t="shared" si="112"/>
        <v>291.5</v>
      </c>
      <c r="Z321">
        <v>0.16930000000000001</v>
      </c>
      <c r="AA321">
        <f t="shared" si="113"/>
        <v>323</v>
      </c>
      <c r="AB321">
        <v>0.23469999999999999</v>
      </c>
      <c r="AC321">
        <f t="shared" si="114"/>
        <v>0.20200000000000001</v>
      </c>
      <c r="AD321">
        <f t="shared" si="115"/>
        <v>317</v>
      </c>
      <c r="AE321">
        <v>7.6100000000000001E-2</v>
      </c>
      <c r="AF321">
        <f t="shared" si="116"/>
        <v>348</v>
      </c>
      <c r="AG321">
        <v>0.14099999999999999</v>
      </c>
      <c r="AH321">
        <f t="shared" si="117"/>
        <v>334</v>
      </c>
      <c r="AI321">
        <f t="shared" si="118"/>
        <v>313.08333333333331</v>
      </c>
      <c r="AJ321">
        <f>IF(C321=1,(AI321/Z321),REF)</f>
        <v>1849.2813545973615</v>
      </c>
      <c r="AK321">
        <f t="shared" si="119"/>
        <v>325</v>
      </c>
      <c r="AL321">
        <f>IF(B321=1,(AI321/AC321),REF)</f>
        <v>1549.9174917491748</v>
      </c>
      <c r="AM321">
        <f t="shared" si="120"/>
        <v>318</v>
      </c>
      <c r="AN321">
        <f t="shared" si="121"/>
        <v>317</v>
      </c>
      <c r="AO321" t="str">
        <f t="shared" si="122"/>
        <v>Western Michigan</v>
      </c>
      <c r="AP321">
        <f t="shared" si="123"/>
        <v>9.3281050248271366E-2</v>
      </c>
      <c r="AQ321">
        <f t="shared" si="124"/>
        <v>9.7932221897974472E-2</v>
      </c>
      <c r="AR321">
        <f t="shared" si="125"/>
        <v>0.39101661803281668</v>
      </c>
      <c r="AS321" t="str">
        <f t="shared" si="126"/>
        <v>Western Michigan</v>
      </c>
      <c r="AT321">
        <f t="shared" si="127"/>
        <v>0.39101661803281668</v>
      </c>
      <c r="AU321">
        <f t="shared" si="128"/>
        <v>320</v>
      </c>
      <c r="AW321" t="str">
        <f t="shared" si="129"/>
        <v>Western Michigan</v>
      </c>
      <c r="AX321" t="str">
        <f t="shared" si="130"/>
        <v/>
      </c>
      <c r="AY321">
        <v>320</v>
      </c>
      <c r="AZ321">
        <f t="shared" si="131"/>
        <v>-28</v>
      </c>
    </row>
    <row r="322" spans="1:52">
      <c r="A322">
        <v>1</v>
      </c>
      <c r="B322">
        <v>1</v>
      </c>
      <c r="C322">
        <v>1</v>
      </c>
      <c r="D322" t="s">
        <v>319</v>
      </c>
      <c r="E322">
        <v>69.604600000000005</v>
      </c>
      <c r="F322">
        <v>105</v>
      </c>
      <c r="G322">
        <v>68.578599999999994</v>
      </c>
      <c r="H322">
        <v>104</v>
      </c>
      <c r="I322">
        <v>104.81</v>
      </c>
      <c r="J322">
        <v>193</v>
      </c>
      <c r="K322">
        <v>103.15300000000001</v>
      </c>
      <c r="L322">
        <v>236</v>
      </c>
      <c r="M322">
        <v>115.02200000000001</v>
      </c>
      <c r="N322">
        <v>354</v>
      </c>
      <c r="O322">
        <v>116.979</v>
      </c>
      <c r="P322">
        <v>356</v>
      </c>
      <c r="Q322">
        <v>-13.826499999999999</v>
      </c>
      <c r="R322">
        <v>322</v>
      </c>
      <c r="S322">
        <f t="shared" ref="S322:S363" si="132">(K322-O322)/E322</f>
        <v>-0.19863629702634586</v>
      </c>
      <c r="T322">
        <f t="shared" ref="T322:T363" si="133">RANK(S322,S:S,0)</f>
        <v>318</v>
      </c>
      <c r="U322">
        <f t="shared" ref="U322:U363" si="134">(K322^2)*E322</f>
        <v>740630.62855688157</v>
      </c>
      <c r="V322">
        <f t="shared" ref="V322:V363" si="135">RANK(U322,U:U,0)</f>
        <v>211</v>
      </c>
      <c r="W322">
        <f t="shared" ref="W322:W363" si="136">O322^1.6/E322</f>
        <v>29.26406852626333</v>
      </c>
      <c r="X322">
        <f t="shared" ref="X322:X363" si="137">((RANK(W322,W:W,1)))</f>
        <v>346</v>
      </c>
      <c r="Y322">
        <f t="shared" ref="Y322:Y363" si="138">AVERAGE(X322,T322)</f>
        <v>332</v>
      </c>
      <c r="Z322">
        <v>0.16209999999999999</v>
      </c>
      <c r="AA322">
        <f t="shared" ref="AA322:AA363" si="139">RANK(Z322,Z:Z,0)</f>
        <v>327</v>
      </c>
      <c r="AB322">
        <v>0.25240000000000001</v>
      </c>
      <c r="AC322">
        <f t="shared" ref="AC322:AC363" si="140">(Z322+AB322)/2</f>
        <v>0.20724999999999999</v>
      </c>
      <c r="AD322">
        <f t="shared" ref="AD322:AD363" si="141">RANK(AC322,AC:AC,0)</f>
        <v>313</v>
      </c>
      <c r="AE322">
        <v>0.22040000000000001</v>
      </c>
      <c r="AF322">
        <f t="shared" ref="AF322:AF363" si="142">RANK(AE322,AE:AE,0)</f>
        <v>289</v>
      </c>
      <c r="AG322">
        <v>0.2087</v>
      </c>
      <c r="AH322">
        <f t="shared" ref="AH322:AH363" si="143">RANK(AG322,AG:AG,0)</f>
        <v>307</v>
      </c>
      <c r="AI322">
        <f t="shared" ref="AI322:AI363" si="144">(T322+V322+(AD322)+AF322+AH322+Y322)/6</f>
        <v>295</v>
      </c>
      <c r="AJ322">
        <f>IF(C322=1,(AI322/Z322),REF)</f>
        <v>1819.8642813078347</v>
      </c>
      <c r="AK322">
        <f t="shared" ref="AK322:AK363" si="145">RANK(AJ322,AJ:AJ,1)</f>
        <v>323</v>
      </c>
      <c r="AL322">
        <f>IF(B322=1,(AI322/AC322),REF)</f>
        <v>1423.4016887816647</v>
      </c>
      <c r="AM322">
        <f t="shared" ref="AM322:AM363" si="146">RANK(AL322,AL:AL,1)</f>
        <v>312</v>
      </c>
      <c r="AN322">
        <f t="shared" ref="AN322:AN363" si="147">MIN(AK322,AM322,AD322)</f>
        <v>312</v>
      </c>
      <c r="AO322" t="str">
        <f t="shared" ref="AO322:AO363" si="148">D322</f>
        <v>South Dakota</v>
      </c>
      <c r="AP322">
        <f t="shared" ref="AP322:AP363" si="149">(Z322*(($BG$2)/((AJ322)))^(1/10))</f>
        <v>8.9457319920112452E-2</v>
      </c>
      <c r="AQ322">
        <f t="shared" ref="AQ322:AQ363" si="150">(AC322*(($BF$2)/((AL322)))^(1/8))</f>
        <v>0.10155268620618496</v>
      </c>
      <c r="AR322">
        <f t="shared" ref="AR322:AR363" si="151">((AP322+AQ322)/2)^(1/2.5)</f>
        <v>0.3908502995503112</v>
      </c>
      <c r="AS322" t="str">
        <f t="shared" ref="AS322:AS363" si="152">AO322</f>
        <v>South Dakota</v>
      </c>
      <c r="AT322">
        <f t="shared" ref="AT322:AT363" si="153">AR322</f>
        <v>0.3908502995503112</v>
      </c>
      <c r="AU322">
        <f t="shared" ref="AU322:AU363" si="154">RANK(AT322,AT:AT,0)</f>
        <v>321</v>
      </c>
      <c r="AW322" t="str">
        <f t="shared" ref="AW322:AW363" si="155">AS322</f>
        <v>South Dakota</v>
      </c>
      <c r="AX322" t="str">
        <f t="shared" ref="AX322:AX363" si="156">IF(OR(((RANK(AB322,AB:AB,0))&lt;17),(RANK(Z322,Z:Z,0)&lt;17)),"y","")</f>
        <v/>
      </c>
      <c r="AY322">
        <v>321</v>
      </c>
      <c r="AZ322">
        <f t="shared" ref="AZ322:AZ385" si="157">AY322-AF322</f>
        <v>32</v>
      </c>
    </row>
    <row r="323" spans="1:52">
      <c r="A323">
        <v>1</v>
      </c>
      <c r="B323">
        <v>1</v>
      </c>
      <c r="C323">
        <v>1</v>
      </c>
      <c r="D323" t="s">
        <v>264</v>
      </c>
      <c r="E323">
        <v>68.790400000000005</v>
      </c>
      <c r="F323">
        <v>153</v>
      </c>
      <c r="G323">
        <v>67.301699999999997</v>
      </c>
      <c r="H323">
        <v>182</v>
      </c>
      <c r="I323">
        <v>98.284800000000004</v>
      </c>
      <c r="J323">
        <v>307</v>
      </c>
      <c r="K323">
        <v>97.847399999999993</v>
      </c>
      <c r="L323">
        <v>315</v>
      </c>
      <c r="M323">
        <v>110.224</v>
      </c>
      <c r="N323">
        <v>298</v>
      </c>
      <c r="O323">
        <v>112.34399999999999</v>
      </c>
      <c r="P323">
        <v>309</v>
      </c>
      <c r="Q323">
        <v>-14.496499999999999</v>
      </c>
      <c r="R323">
        <v>324</v>
      </c>
      <c r="S323">
        <f t="shared" si="132"/>
        <v>-0.21073580034423409</v>
      </c>
      <c r="T323">
        <f t="shared" si="133"/>
        <v>324</v>
      </c>
      <c r="U323">
        <f t="shared" si="134"/>
        <v>658607.11015769502</v>
      </c>
      <c r="V323">
        <f t="shared" si="135"/>
        <v>311</v>
      </c>
      <c r="W323">
        <f t="shared" si="136"/>
        <v>27.755686772765653</v>
      </c>
      <c r="X323">
        <f t="shared" si="137"/>
        <v>298</v>
      </c>
      <c r="Y323">
        <f t="shared" si="138"/>
        <v>311</v>
      </c>
      <c r="Z323">
        <v>0.19939999999999999</v>
      </c>
      <c r="AA323">
        <f t="shared" si="139"/>
        <v>311</v>
      </c>
      <c r="AB323">
        <v>0.13100000000000001</v>
      </c>
      <c r="AC323">
        <f t="shared" si="140"/>
        <v>0.16520000000000001</v>
      </c>
      <c r="AD323">
        <f t="shared" si="141"/>
        <v>326</v>
      </c>
      <c r="AE323">
        <v>0.2467</v>
      </c>
      <c r="AF323">
        <f t="shared" si="142"/>
        <v>272</v>
      </c>
      <c r="AG323">
        <v>8.3900000000000002E-2</v>
      </c>
      <c r="AH323">
        <f t="shared" si="143"/>
        <v>354</v>
      </c>
      <c r="AI323">
        <f t="shared" si="144"/>
        <v>316.33333333333331</v>
      </c>
      <c r="AJ323">
        <f>IF(C323=1,(AI323/Z323),REF)</f>
        <v>1586.4259445001671</v>
      </c>
      <c r="AK323">
        <f t="shared" si="145"/>
        <v>315</v>
      </c>
      <c r="AL323">
        <f>IF(B323=1,(AI323/AC323),REF)</f>
        <v>1914.8506860371265</v>
      </c>
      <c r="AM323">
        <f t="shared" si="146"/>
        <v>324</v>
      </c>
      <c r="AN323">
        <f t="shared" si="147"/>
        <v>315</v>
      </c>
      <c r="AO323" t="str">
        <f t="shared" si="148"/>
        <v>Northwestern St.</v>
      </c>
      <c r="AP323">
        <f t="shared" si="149"/>
        <v>0.11156293771304608</v>
      </c>
      <c r="AQ323">
        <f t="shared" si="150"/>
        <v>7.8002045131985234E-2</v>
      </c>
      <c r="AR323">
        <f t="shared" si="151"/>
        <v>0.38966486470115402</v>
      </c>
      <c r="AS323" t="str">
        <f t="shared" si="152"/>
        <v>Northwestern St.</v>
      </c>
      <c r="AT323">
        <f t="shared" si="153"/>
        <v>0.38966486470115402</v>
      </c>
      <c r="AU323">
        <f t="shared" si="154"/>
        <v>322</v>
      </c>
      <c r="AW323" t="str">
        <f t="shared" si="155"/>
        <v>Northwestern St.</v>
      </c>
      <c r="AX323" t="str">
        <f t="shared" si="156"/>
        <v/>
      </c>
      <c r="AY323">
        <v>322</v>
      </c>
      <c r="AZ323">
        <f t="shared" si="157"/>
        <v>50</v>
      </c>
    </row>
    <row r="324" spans="1:52">
      <c r="A324">
        <v>1</v>
      </c>
      <c r="B324">
        <v>1</v>
      </c>
      <c r="C324">
        <v>1</v>
      </c>
      <c r="D324" t="s">
        <v>258</v>
      </c>
      <c r="E324">
        <v>69.071100000000001</v>
      </c>
      <c r="F324">
        <v>138</v>
      </c>
      <c r="G324">
        <v>68.156499999999994</v>
      </c>
      <c r="H324">
        <v>129</v>
      </c>
      <c r="I324">
        <v>98.775700000000001</v>
      </c>
      <c r="J324">
        <v>300</v>
      </c>
      <c r="K324">
        <v>99.113500000000002</v>
      </c>
      <c r="L324">
        <v>300</v>
      </c>
      <c r="M324">
        <v>110.529</v>
      </c>
      <c r="N324">
        <v>303</v>
      </c>
      <c r="O324">
        <v>111.27200000000001</v>
      </c>
      <c r="P324">
        <v>283</v>
      </c>
      <c r="Q324">
        <v>-12.1586</v>
      </c>
      <c r="R324">
        <v>310</v>
      </c>
      <c r="S324">
        <f t="shared" si="132"/>
        <v>-0.17602875877175841</v>
      </c>
      <c r="T324">
        <f t="shared" si="133"/>
        <v>310</v>
      </c>
      <c r="U324">
        <f t="shared" si="134"/>
        <v>678518.975721478</v>
      </c>
      <c r="V324">
        <f t="shared" si="135"/>
        <v>291</v>
      </c>
      <c r="W324">
        <f t="shared" si="136"/>
        <v>27.222064465351348</v>
      </c>
      <c r="X324">
        <f t="shared" si="137"/>
        <v>266</v>
      </c>
      <c r="Y324">
        <f t="shared" si="138"/>
        <v>288</v>
      </c>
      <c r="Z324">
        <v>0.14680000000000001</v>
      </c>
      <c r="AA324">
        <f t="shared" si="139"/>
        <v>332</v>
      </c>
      <c r="AB324">
        <v>0.2898</v>
      </c>
      <c r="AC324">
        <f t="shared" si="140"/>
        <v>0.21829999999999999</v>
      </c>
      <c r="AD324">
        <f t="shared" si="141"/>
        <v>309</v>
      </c>
      <c r="AE324">
        <v>0.19220000000000001</v>
      </c>
      <c r="AF324">
        <f t="shared" si="142"/>
        <v>306</v>
      </c>
      <c r="AG324">
        <v>0.22409999999999999</v>
      </c>
      <c r="AH324">
        <f t="shared" si="143"/>
        <v>299</v>
      </c>
      <c r="AI324">
        <f t="shared" si="144"/>
        <v>300.5</v>
      </c>
      <c r="AJ324">
        <f>IF(C324=1,(AI324/Z324),REF)</f>
        <v>2047.0027247956402</v>
      </c>
      <c r="AK324">
        <f t="shared" si="145"/>
        <v>331</v>
      </c>
      <c r="AL324">
        <f>IF(B324=1,(AI324/AC324),REF)</f>
        <v>1376.5460375629868</v>
      </c>
      <c r="AM324">
        <f t="shared" si="146"/>
        <v>307</v>
      </c>
      <c r="AN324">
        <f t="shared" si="147"/>
        <v>307</v>
      </c>
      <c r="AO324" t="str">
        <f t="shared" si="148"/>
        <v>Northern Arizona</v>
      </c>
      <c r="AP324">
        <f t="shared" si="149"/>
        <v>8.0066525315606693E-2</v>
      </c>
      <c r="AQ324">
        <f t="shared" si="150"/>
        <v>0.10741568543160462</v>
      </c>
      <c r="AR324">
        <f t="shared" si="151"/>
        <v>0.38794666976737735</v>
      </c>
      <c r="AS324" t="str">
        <f t="shared" si="152"/>
        <v>Northern Arizona</v>
      </c>
      <c r="AT324">
        <f t="shared" si="153"/>
        <v>0.38794666976737735</v>
      </c>
      <c r="AU324">
        <f t="shared" si="154"/>
        <v>323</v>
      </c>
      <c r="AW324" t="str">
        <f t="shared" si="155"/>
        <v>Northern Arizona</v>
      </c>
      <c r="AX324" t="str">
        <f t="shared" si="156"/>
        <v/>
      </c>
      <c r="AY324">
        <v>323</v>
      </c>
      <c r="AZ324">
        <f t="shared" si="157"/>
        <v>17</v>
      </c>
    </row>
    <row r="325" spans="1:52">
      <c r="A325">
        <v>1</v>
      </c>
      <c r="B325">
        <v>1</v>
      </c>
      <c r="C325">
        <v>1</v>
      </c>
      <c r="D325" t="s">
        <v>62</v>
      </c>
      <c r="E325">
        <v>73.034700000000001</v>
      </c>
      <c r="F325">
        <v>14</v>
      </c>
      <c r="G325">
        <v>71.738299999999995</v>
      </c>
      <c r="H325">
        <v>17</v>
      </c>
      <c r="I325">
        <v>103.85599999999999</v>
      </c>
      <c r="J325">
        <v>213</v>
      </c>
      <c r="K325">
        <v>102.018</v>
      </c>
      <c r="L325">
        <v>255</v>
      </c>
      <c r="M325">
        <v>114.42700000000001</v>
      </c>
      <c r="N325">
        <v>352</v>
      </c>
      <c r="O325">
        <v>119.163</v>
      </c>
      <c r="P325">
        <v>361</v>
      </c>
      <c r="Q325">
        <v>-17.145399999999999</v>
      </c>
      <c r="R325">
        <v>336</v>
      </c>
      <c r="S325">
        <f t="shared" si="132"/>
        <v>-0.23475142637677701</v>
      </c>
      <c r="T325">
        <f t="shared" si="133"/>
        <v>331</v>
      </c>
      <c r="U325">
        <f t="shared" si="134"/>
        <v>760121.22588164289</v>
      </c>
      <c r="V325">
        <f t="shared" si="135"/>
        <v>191</v>
      </c>
      <c r="W325">
        <f t="shared" si="136"/>
        <v>28.727447233219241</v>
      </c>
      <c r="X325">
        <f t="shared" si="137"/>
        <v>332</v>
      </c>
      <c r="Y325">
        <f t="shared" si="138"/>
        <v>331.5</v>
      </c>
      <c r="Z325">
        <v>0.2016</v>
      </c>
      <c r="AA325">
        <f t="shared" si="139"/>
        <v>310</v>
      </c>
      <c r="AB325">
        <v>7.0800000000000002E-2</v>
      </c>
      <c r="AC325">
        <f t="shared" si="140"/>
        <v>0.13619999999999999</v>
      </c>
      <c r="AD325">
        <f t="shared" si="141"/>
        <v>334</v>
      </c>
      <c r="AE325">
        <v>0.13919999999999999</v>
      </c>
      <c r="AF325">
        <f t="shared" si="142"/>
        <v>329</v>
      </c>
      <c r="AG325">
        <v>0.11360000000000001</v>
      </c>
      <c r="AH325">
        <f t="shared" si="143"/>
        <v>341</v>
      </c>
      <c r="AI325">
        <f t="shared" si="144"/>
        <v>309.58333333333331</v>
      </c>
      <c r="AJ325">
        <f>IF(C325=1,(AI325/Z325),REF)</f>
        <v>1535.6316137566137</v>
      </c>
      <c r="AK325">
        <f t="shared" si="145"/>
        <v>314</v>
      </c>
      <c r="AL325">
        <f>IF(B325=1,(AI325/AC325),REF)</f>
        <v>2273.0053842388643</v>
      </c>
      <c r="AM325">
        <f t="shared" si="146"/>
        <v>333</v>
      </c>
      <c r="AN325">
        <f t="shared" si="147"/>
        <v>314</v>
      </c>
      <c r="AO325" t="str">
        <f t="shared" si="148"/>
        <v>Arkansas Pine Bluff</v>
      </c>
      <c r="AP325">
        <f t="shared" si="149"/>
        <v>0.11316147287812418</v>
      </c>
      <c r="AQ325">
        <f t="shared" si="150"/>
        <v>6.2945525045181208E-2</v>
      </c>
      <c r="AR325">
        <f t="shared" si="151"/>
        <v>0.37835427660862725</v>
      </c>
      <c r="AS325" t="str">
        <f t="shared" si="152"/>
        <v>Arkansas Pine Bluff</v>
      </c>
      <c r="AT325">
        <f t="shared" si="153"/>
        <v>0.37835427660862725</v>
      </c>
      <c r="AU325">
        <f t="shared" si="154"/>
        <v>324</v>
      </c>
      <c r="AW325" t="str">
        <f t="shared" si="155"/>
        <v>Arkansas Pine Bluff</v>
      </c>
      <c r="AX325" t="str">
        <f t="shared" si="156"/>
        <v/>
      </c>
      <c r="AY325">
        <v>324</v>
      </c>
      <c r="AZ325">
        <f t="shared" si="157"/>
        <v>-5</v>
      </c>
    </row>
    <row r="326" spans="1:52">
      <c r="A326">
        <v>1</v>
      </c>
      <c r="B326">
        <v>1</v>
      </c>
      <c r="C326">
        <v>1</v>
      </c>
      <c r="D326" t="s">
        <v>326</v>
      </c>
      <c r="E326">
        <v>69.687899999999999</v>
      </c>
      <c r="F326">
        <v>102</v>
      </c>
      <c r="G326">
        <v>68.9071</v>
      </c>
      <c r="H326">
        <v>93</v>
      </c>
      <c r="I326">
        <v>95.8048</v>
      </c>
      <c r="J326">
        <v>331</v>
      </c>
      <c r="K326">
        <v>96.081299999999999</v>
      </c>
      <c r="L326">
        <v>332</v>
      </c>
      <c r="M326">
        <v>107.179</v>
      </c>
      <c r="N326">
        <v>237</v>
      </c>
      <c r="O326">
        <v>111.875</v>
      </c>
      <c r="P326">
        <v>296</v>
      </c>
      <c r="Q326">
        <v>-15.7941</v>
      </c>
      <c r="R326">
        <v>328</v>
      </c>
      <c r="S326">
        <f t="shared" si="132"/>
        <v>-0.22663475294850327</v>
      </c>
      <c r="T326">
        <f t="shared" si="133"/>
        <v>328</v>
      </c>
      <c r="U326">
        <f t="shared" si="134"/>
        <v>643331.94725925568</v>
      </c>
      <c r="V326">
        <f t="shared" si="135"/>
        <v>319</v>
      </c>
      <c r="W326">
        <f t="shared" si="136"/>
        <v>27.215448755034977</v>
      </c>
      <c r="X326">
        <f t="shared" si="137"/>
        <v>265</v>
      </c>
      <c r="Y326">
        <f t="shared" si="138"/>
        <v>296.5</v>
      </c>
      <c r="Z326">
        <v>0.189</v>
      </c>
      <c r="AA326">
        <f t="shared" si="139"/>
        <v>319</v>
      </c>
      <c r="AB326">
        <v>0.1137</v>
      </c>
      <c r="AC326">
        <f t="shared" si="140"/>
        <v>0.15134999999999998</v>
      </c>
      <c r="AD326">
        <f t="shared" si="141"/>
        <v>329</v>
      </c>
      <c r="AE326">
        <v>0.21210000000000001</v>
      </c>
      <c r="AF326">
        <f t="shared" si="142"/>
        <v>294</v>
      </c>
      <c r="AG326">
        <v>0.14710000000000001</v>
      </c>
      <c r="AH326">
        <f t="shared" si="143"/>
        <v>331</v>
      </c>
      <c r="AI326">
        <f t="shared" si="144"/>
        <v>316.25</v>
      </c>
      <c r="AJ326">
        <f>IF(C326=1,(AI326/Z326),REF)</f>
        <v>1673.2804232804233</v>
      </c>
      <c r="AK326">
        <f t="shared" si="145"/>
        <v>318</v>
      </c>
      <c r="AL326">
        <f>IF(B326=1,(AI326/AC326),REF)</f>
        <v>2089.527585067724</v>
      </c>
      <c r="AM326">
        <f t="shared" si="146"/>
        <v>328</v>
      </c>
      <c r="AN326">
        <f t="shared" si="147"/>
        <v>318</v>
      </c>
      <c r="AO326" t="str">
        <f t="shared" si="148"/>
        <v>Southern Indiana</v>
      </c>
      <c r="AP326">
        <f t="shared" si="149"/>
        <v>0.10518206655049915</v>
      </c>
      <c r="AQ326">
        <f t="shared" si="150"/>
        <v>7.0686946662276748E-2</v>
      </c>
      <c r="AR326">
        <f t="shared" si="151"/>
        <v>0.37814967585006432</v>
      </c>
      <c r="AS326" t="str">
        <f t="shared" si="152"/>
        <v>Southern Indiana</v>
      </c>
      <c r="AT326">
        <f t="shared" si="153"/>
        <v>0.37814967585006432</v>
      </c>
      <c r="AU326">
        <f t="shared" si="154"/>
        <v>325</v>
      </c>
      <c r="AW326" t="str">
        <f t="shared" si="155"/>
        <v>Southern Indiana</v>
      </c>
      <c r="AX326" t="str">
        <f t="shared" si="156"/>
        <v/>
      </c>
      <c r="AY326">
        <v>325</v>
      </c>
      <c r="AZ326">
        <f t="shared" si="157"/>
        <v>31</v>
      </c>
    </row>
    <row r="327" spans="1:52">
      <c r="A327">
        <v>1</v>
      </c>
      <c r="B327">
        <v>1</v>
      </c>
      <c r="C327">
        <v>1</v>
      </c>
      <c r="D327" t="s">
        <v>244</v>
      </c>
      <c r="E327">
        <v>72.100099999999998</v>
      </c>
      <c r="F327">
        <v>28</v>
      </c>
      <c r="G327">
        <v>71.417500000000004</v>
      </c>
      <c r="H327">
        <v>20</v>
      </c>
      <c r="I327">
        <v>97.7346</v>
      </c>
      <c r="J327">
        <v>311</v>
      </c>
      <c r="K327">
        <v>98.004099999999994</v>
      </c>
      <c r="L327">
        <v>313</v>
      </c>
      <c r="M327">
        <v>113.048</v>
      </c>
      <c r="N327">
        <v>340</v>
      </c>
      <c r="O327">
        <v>115.926</v>
      </c>
      <c r="P327">
        <v>352</v>
      </c>
      <c r="Q327">
        <v>-17.921900000000001</v>
      </c>
      <c r="R327">
        <v>340</v>
      </c>
      <c r="S327">
        <f t="shared" si="132"/>
        <v>-0.24856969685201558</v>
      </c>
      <c r="T327">
        <f t="shared" si="133"/>
        <v>336</v>
      </c>
      <c r="U327">
        <f t="shared" si="134"/>
        <v>692507.30125236255</v>
      </c>
      <c r="V327">
        <f t="shared" si="135"/>
        <v>268</v>
      </c>
      <c r="W327">
        <f t="shared" si="136"/>
        <v>27.845402143667286</v>
      </c>
      <c r="X327">
        <f t="shared" si="137"/>
        <v>303</v>
      </c>
      <c r="Y327">
        <f t="shared" si="138"/>
        <v>319.5</v>
      </c>
      <c r="Z327">
        <v>0.1913</v>
      </c>
      <c r="AA327">
        <f t="shared" si="139"/>
        <v>316</v>
      </c>
      <c r="AB327">
        <v>0.10100000000000001</v>
      </c>
      <c r="AC327">
        <f t="shared" si="140"/>
        <v>0.14615</v>
      </c>
      <c r="AD327">
        <f t="shared" si="141"/>
        <v>331</v>
      </c>
      <c r="AE327">
        <v>0.16439999999999999</v>
      </c>
      <c r="AF327">
        <f t="shared" si="142"/>
        <v>317</v>
      </c>
      <c r="AG327">
        <v>0.26550000000000001</v>
      </c>
      <c r="AH327">
        <f t="shared" si="143"/>
        <v>274</v>
      </c>
      <c r="AI327">
        <f t="shared" si="144"/>
        <v>307.58333333333331</v>
      </c>
      <c r="AJ327">
        <f>IF(C327=1,(AI327/Z327),REF)</f>
        <v>1607.8585119358772</v>
      </c>
      <c r="AK327">
        <f t="shared" si="145"/>
        <v>316</v>
      </c>
      <c r="AL327">
        <f>IF(B327=1,(AI327/AC327),REF)</f>
        <v>2104.5729273577372</v>
      </c>
      <c r="AM327">
        <f t="shared" si="146"/>
        <v>329</v>
      </c>
      <c r="AN327">
        <f t="shared" si="147"/>
        <v>316</v>
      </c>
      <c r="AO327" t="str">
        <f t="shared" si="148"/>
        <v>New Orleans</v>
      </c>
      <c r="AP327">
        <f t="shared" si="149"/>
        <v>0.10688750881210193</v>
      </c>
      <c r="AQ327">
        <f t="shared" si="150"/>
        <v>6.8197135489927049E-2</v>
      </c>
      <c r="AR327">
        <f t="shared" si="151"/>
        <v>0.37747415797500911</v>
      </c>
      <c r="AS327" t="str">
        <f t="shared" si="152"/>
        <v>New Orleans</v>
      </c>
      <c r="AT327">
        <f t="shared" si="153"/>
        <v>0.37747415797500911</v>
      </c>
      <c r="AU327">
        <f t="shared" si="154"/>
        <v>326</v>
      </c>
      <c r="AW327" t="str">
        <f t="shared" si="155"/>
        <v>New Orleans</v>
      </c>
      <c r="AX327" t="str">
        <f t="shared" si="156"/>
        <v/>
      </c>
      <c r="AY327">
        <v>326</v>
      </c>
      <c r="AZ327">
        <f t="shared" si="157"/>
        <v>9</v>
      </c>
    </row>
    <row r="328" spans="1:52">
      <c r="A328">
        <v>1</v>
      </c>
      <c r="B328">
        <v>1</v>
      </c>
      <c r="C328">
        <v>1</v>
      </c>
      <c r="D328" t="s">
        <v>128</v>
      </c>
      <c r="E328">
        <v>66.253399999999999</v>
      </c>
      <c r="F328">
        <v>296</v>
      </c>
      <c r="G328">
        <v>65.158799999999999</v>
      </c>
      <c r="H328">
        <v>306</v>
      </c>
      <c r="I328">
        <v>98.310100000000006</v>
      </c>
      <c r="J328">
        <v>306</v>
      </c>
      <c r="K328">
        <v>96.927000000000007</v>
      </c>
      <c r="L328">
        <v>323</v>
      </c>
      <c r="M328">
        <v>109.619</v>
      </c>
      <c r="N328">
        <v>289</v>
      </c>
      <c r="O328">
        <v>111.944</v>
      </c>
      <c r="P328">
        <v>298</v>
      </c>
      <c r="Q328">
        <v>-15.016999999999999</v>
      </c>
      <c r="R328">
        <v>325</v>
      </c>
      <c r="S328">
        <f t="shared" si="132"/>
        <v>-0.22666006574756911</v>
      </c>
      <c r="T328">
        <f t="shared" si="133"/>
        <v>329</v>
      </c>
      <c r="U328">
        <f t="shared" si="134"/>
        <v>622440.31301356864</v>
      </c>
      <c r="V328">
        <f t="shared" si="135"/>
        <v>337</v>
      </c>
      <c r="W328">
        <f t="shared" si="136"/>
        <v>28.654520367958167</v>
      </c>
      <c r="X328">
        <f t="shared" si="137"/>
        <v>327</v>
      </c>
      <c r="Y328">
        <f t="shared" si="138"/>
        <v>328</v>
      </c>
      <c r="Z328">
        <v>0.16309999999999999</v>
      </c>
      <c r="AA328">
        <f t="shared" si="139"/>
        <v>326</v>
      </c>
      <c r="AB328">
        <v>0.19139999999999999</v>
      </c>
      <c r="AC328">
        <f t="shared" si="140"/>
        <v>0.17724999999999999</v>
      </c>
      <c r="AD328">
        <f t="shared" si="141"/>
        <v>322</v>
      </c>
      <c r="AE328">
        <v>0.19550000000000001</v>
      </c>
      <c r="AF328">
        <f t="shared" si="142"/>
        <v>305</v>
      </c>
      <c r="AG328">
        <v>0.2545</v>
      </c>
      <c r="AH328">
        <f t="shared" si="143"/>
        <v>284</v>
      </c>
      <c r="AI328">
        <f t="shared" si="144"/>
        <v>317.5</v>
      </c>
      <c r="AJ328">
        <f>IF(C328=1,(AI328/Z328),REF)</f>
        <v>1946.6584917228695</v>
      </c>
      <c r="AK328">
        <f t="shared" si="145"/>
        <v>328</v>
      </c>
      <c r="AL328">
        <f>IF(B328=1,(AI328/AC328),REF)</f>
        <v>1791.2552891396333</v>
      </c>
      <c r="AM328">
        <f t="shared" si="146"/>
        <v>323</v>
      </c>
      <c r="AN328">
        <f t="shared" si="147"/>
        <v>322</v>
      </c>
      <c r="AO328" t="str">
        <f t="shared" si="148"/>
        <v>Eastern Michigan</v>
      </c>
      <c r="AP328">
        <f t="shared" si="149"/>
        <v>8.9404988635502267E-2</v>
      </c>
      <c r="AQ328">
        <f t="shared" si="150"/>
        <v>8.4392600402635881E-2</v>
      </c>
      <c r="AR328">
        <f t="shared" si="151"/>
        <v>0.37636176863336379</v>
      </c>
      <c r="AS328" t="str">
        <f t="shared" si="152"/>
        <v>Eastern Michigan</v>
      </c>
      <c r="AT328">
        <f t="shared" si="153"/>
        <v>0.37636176863336379</v>
      </c>
      <c r="AU328">
        <f t="shared" si="154"/>
        <v>327</v>
      </c>
      <c r="AW328" t="str">
        <f t="shared" si="155"/>
        <v>Eastern Michigan</v>
      </c>
      <c r="AX328" t="str">
        <f t="shared" si="156"/>
        <v/>
      </c>
      <c r="AY328">
        <v>327</v>
      </c>
      <c r="AZ328">
        <f t="shared" si="157"/>
        <v>22</v>
      </c>
    </row>
    <row r="329" spans="1:52">
      <c r="A329">
        <v>1</v>
      </c>
      <c r="B329">
        <v>1</v>
      </c>
      <c r="C329">
        <v>1</v>
      </c>
      <c r="D329" t="s">
        <v>92</v>
      </c>
      <c r="E329">
        <v>70.070499999999996</v>
      </c>
      <c r="F329">
        <v>87</v>
      </c>
      <c r="G329">
        <v>69.1173</v>
      </c>
      <c r="H329">
        <v>82</v>
      </c>
      <c r="I329">
        <v>99.764200000000002</v>
      </c>
      <c r="J329">
        <v>284</v>
      </c>
      <c r="K329">
        <v>97.288799999999995</v>
      </c>
      <c r="L329">
        <v>320</v>
      </c>
      <c r="M329">
        <v>114.105</v>
      </c>
      <c r="N329">
        <v>347</v>
      </c>
      <c r="O329">
        <v>115.011</v>
      </c>
      <c r="P329">
        <v>346</v>
      </c>
      <c r="Q329">
        <v>-17.722200000000001</v>
      </c>
      <c r="R329">
        <v>339</v>
      </c>
      <c r="S329">
        <f t="shared" si="132"/>
        <v>-0.25291955958641654</v>
      </c>
      <c r="T329">
        <f t="shared" si="133"/>
        <v>338</v>
      </c>
      <c r="U329">
        <f t="shared" si="134"/>
        <v>663225.0326784834</v>
      </c>
      <c r="V329">
        <f t="shared" si="135"/>
        <v>309</v>
      </c>
      <c r="W329">
        <f t="shared" si="136"/>
        <v>28.290966916346864</v>
      </c>
      <c r="X329">
        <f t="shared" si="137"/>
        <v>321</v>
      </c>
      <c r="Y329">
        <f t="shared" si="138"/>
        <v>329.5</v>
      </c>
      <c r="Z329">
        <v>0.18559999999999999</v>
      </c>
      <c r="AA329">
        <f t="shared" si="139"/>
        <v>321</v>
      </c>
      <c r="AB329">
        <v>8.0799999999999997E-2</v>
      </c>
      <c r="AC329">
        <f t="shared" si="140"/>
        <v>0.13319999999999999</v>
      </c>
      <c r="AD329">
        <f t="shared" si="141"/>
        <v>338</v>
      </c>
      <c r="AE329">
        <v>0.2457</v>
      </c>
      <c r="AF329">
        <f t="shared" si="142"/>
        <v>273</v>
      </c>
      <c r="AG329">
        <v>0.1123</v>
      </c>
      <c r="AH329">
        <f t="shared" si="143"/>
        <v>342</v>
      </c>
      <c r="AI329">
        <f t="shared" si="144"/>
        <v>321.58333333333331</v>
      </c>
      <c r="AJ329">
        <f>IF(C329=1,(AI329/Z329),REF)</f>
        <v>1732.6688218390805</v>
      </c>
      <c r="AK329">
        <f t="shared" si="145"/>
        <v>319</v>
      </c>
      <c r="AL329">
        <f>IF(B329=1,(AI329/AC329),REF)</f>
        <v>2414.2892892892896</v>
      </c>
      <c r="AM329">
        <f t="shared" si="146"/>
        <v>336</v>
      </c>
      <c r="AN329">
        <f t="shared" si="147"/>
        <v>319</v>
      </c>
      <c r="AO329" t="str">
        <f t="shared" si="148"/>
        <v>Central Arkansas</v>
      </c>
      <c r="AP329">
        <f t="shared" si="149"/>
        <v>0.10293028705488792</v>
      </c>
      <c r="AQ329">
        <f t="shared" si="150"/>
        <v>6.1096787063382632E-2</v>
      </c>
      <c r="AR329">
        <f t="shared" si="151"/>
        <v>0.36775130029207193</v>
      </c>
      <c r="AS329" t="str">
        <f t="shared" si="152"/>
        <v>Central Arkansas</v>
      </c>
      <c r="AT329">
        <f t="shared" si="153"/>
        <v>0.36775130029207193</v>
      </c>
      <c r="AU329">
        <f t="shared" si="154"/>
        <v>328</v>
      </c>
      <c r="AW329" t="str">
        <f t="shared" si="155"/>
        <v>Central Arkansas</v>
      </c>
      <c r="AX329" t="str">
        <f t="shared" si="156"/>
        <v/>
      </c>
      <c r="AY329">
        <v>328</v>
      </c>
      <c r="AZ329">
        <f t="shared" si="157"/>
        <v>55</v>
      </c>
    </row>
    <row r="330" spans="1:52">
      <c r="A330">
        <v>1</v>
      </c>
      <c r="B330">
        <v>1</v>
      </c>
      <c r="C330">
        <v>1</v>
      </c>
      <c r="D330" t="s">
        <v>64</v>
      </c>
      <c r="E330">
        <v>63.18</v>
      </c>
      <c r="F330">
        <v>357</v>
      </c>
      <c r="G330">
        <v>62.951999999999998</v>
      </c>
      <c r="H330">
        <v>351</v>
      </c>
      <c r="I330">
        <v>93.735299999999995</v>
      </c>
      <c r="J330">
        <v>349</v>
      </c>
      <c r="K330">
        <v>90.953299999999999</v>
      </c>
      <c r="L330">
        <v>357</v>
      </c>
      <c r="M330">
        <v>102.93300000000001</v>
      </c>
      <c r="N330">
        <v>118</v>
      </c>
      <c r="O330">
        <v>109.774</v>
      </c>
      <c r="P330">
        <v>246</v>
      </c>
      <c r="Q330">
        <v>-18.820799999999998</v>
      </c>
      <c r="R330">
        <v>345</v>
      </c>
      <c r="S330">
        <f t="shared" si="132"/>
        <v>-0.29789015511237737</v>
      </c>
      <c r="T330">
        <f t="shared" si="133"/>
        <v>349</v>
      </c>
      <c r="U330">
        <f t="shared" si="134"/>
        <v>522656.72569663019</v>
      </c>
      <c r="V330">
        <f t="shared" si="135"/>
        <v>360</v>
      </c>
      <c r="W330">
        <f t="shared" si="136"/>
        <v>29.121890306946337</v>
      </c>
      <c r="X330">
        <f t="shared" si="137"/>
        <v>344</v>
      </c>
      <c r="Y330">
        <f t="shared" si="138"/>
        <v>346.5</v>
      </c>
      <c r="Z330">
        <v>0.18629999999999999</v>
      </c>
      <c r="AA330">
        <f t="shared" si="139"/>
        <v>320</v>
      </c>
      <c r="AB330">
        <v>6.9099999999999995E-2</v>
      </c>
      <c r="AC330">
        <f t="shared" si="140"/>
        <v>0.12769999999999998</v>
      </c>
      <c r="AD330">
        <f t="shared" si="141"/>
        <v>340</v>
      </c>
      <c r="AE330">
        <v>0.2014</v>
      </c>
      <c r="AF330">
        <f t="shared" si="142"/>
        <v>298</v>
      </c>
      <c r="AG330">
        <v>0.15459999999999999</v>
      </c>
      <c r="AH330">
        <f t="shared" si="143"/>
        <v>328</v>
      </c>
      <c r="AI330">
        <f t="shared" si="144"/>
        <v>336.91666666666669</v>
      </c>
      <c r="AJ330">
        <f>IF(C330=1,(AI330/Z330),REF)</f>
        <v>1808.4630524244053</v>
      </c>
      <c r="AK330">
        <f t="shared" si="145"/>
        <v>321</v>
      </c>
      <c r="AL330">
        <f>IF(B330=1,(AI330/AC330),REF)</f>
        <v>2638.3450796136785</v>
      </c>
      <c r="AM330">
        <f t="shared" si="146"/>
        <v>340</v>
      </c>
      <c r="AN330">
        <f t="shared" si="147"/>
        <v>321</v>
      </c>
      <c r="AO330" t="str">
        <f t="shared" si="148"/>
        <v>Army</v>
      </c>
      <c r="AP330">
        <f t="shared" si="149"/>
        <v>0.10287708710226021</v>
      </c>
      <c r="AQ330">
        <f t="shared" si="150"/>
        <v>5.7927829799495276E-2</v>
      </c>
      <c r="AR330">
        <f t="shared" si="151"/>
        <v>0.36484443920427756</v>
      </c>
      <c r="AS330" t="str">
        <f t="shared" si="152"/>
        <v>Army</v>
      </c>
      <c r="AT330">
        <f t="shared" si="153"/>
        <v>0.36484443920427756</v>
      </c>
      <c r="AU330">
        <f t="shared" si="154"/>
        <v>329</v>
      </c>
      <c r="AW330" t="str">
        <f t="shared" si="155"/>
        <v>Army</v>
      </c>
      <c r="AX330" t="str">
        <f t="shared" si="156"/>
        <v/>
      </c>
      <c r="AY330">
        <v>329</v>
      </c>
      <c r="AZ330">
        <f t="shared" si="157"/>
        <v>31</v>
      </c>
    </row>
    <row r="331" spans="1:52">
      <c r="A331">
        <v>1</v>
      </c>
      <c r="B331">
        <v>1</v>
      </c>
      <c r="C331">
        <v>1</v>
      </c>
      <c r="D331" t="s">
        <v>203</v>
      </c>
      <c r="E331">
        <v>65.787999999999997</v>
      </c>
      <c r="F331">
        <v>314</v>
      </c>
      <c r="G331">
        <v>65.626499999999993</v>
      </c>
      <c r="H331">
        <v>279</v>
      </c>
      <c r="I331">
        <v>94.779300000000006</v>
      </c>
      <c r="J331">
        <v>342</v>
      </c>
      <c r="K331">
        <v>93.413600000000002</v>
      </c>
      <c r="L331">
        <v>348</v>
      </c>
      <c r="M331">
        <v>108.521</v>
      </c>
      <c r="N331">
        <v>264</v>
      </c>
      <c r="O331">
        <v>113.51900000000001</v>
      </c>
      <c r="P331">
        <v>331</v>
      </c>
      <c r="Q331">
        <v>-20.105</v>
      </c>
      <c r="R331">
        <v>350</v>
      </c>
      <c r="S331">
        <f t="shared" si="132"/>
        <v>-0.30560892563993441</v>
      </c>
      <c r="T331">
        <f t="shared" si="133"/>
        <v>354</v>
      </c>
      <c r="U331">
        <f t="shared" si="134"/>
        <v>574072.71054638852</v>
      </c>
      <c r="V331">
        <f t="shared" si="135"/>
        <v>355</v>
      </c>
      <c r="W331">
        <f t="shared" si="136"/>
        <v>29.509578548101082</v>
      </c>
      <c r="X331">
        <f t="shared" si="137"/>
        <v>351</v>
      </c>
      <c r="Y331">
        <f t="shared" si="138"/>
        <v>352.5</v>
      </c>
      <c r="Z331">
        <v>0.1895</v>
      </c>
      <c r="AA331">
        <f t="shared" si="139"/>
        <v>318</v>
      </c>
      <c r="AB331">
        <v>5.0200000000000002E-2</v>
      </c>
      <c r="AC331">
        <f t="shared" si="140"/>
        <v>0.11985</v>
      </c>
      <c r="AD331">
        <f t="shared" si="141"/>
        <v>343</v>
      </c>
      <c r="AE331">
        <v>0.2213</v>
      </c>
      <c r="AF331">
        <f t="shared" si="142"/>
        <v>288</v>
      </c>
      <c r="AG331">
        <v>0.14460000000000001</v>
      </c>
      <c r="AH331">
        <f t="shared" si="143"/>
        <v>332</v>
      </c>
      <c r="AI331">
        <f t="shared" si="144"/>
        <v>337.41666666666669</v>
      </c>
      <c r="AJ331">
        <f>IF(C331=1,(AI331/Z331),REF)</f>
        <v>1780.5628847845207</v>
      </c>
      <c r="AK331">
        <f t="shared" si="145"/>
        <v>320</v>
      </c>
      <c r="AL331">
        <f>IF(B331=1,(AI331/AC331),REF)</f>
        <v>2815.3247114448618</v>
      </c>
      <c r="AM331">
        <f t="shared" si="146"/>
        <v>343</v>
      </c>
      <c r="AN331">
        <f t="shared" si="147"/>
        <v>320</v>
      </c>
      <c r="AO331" t="str">
        <f t="shared" si="148"/>
        <v>Loyola MD</v>
      </c>
      <c r="AP331">
        <f t="shared" si="149"/>
        <v>0.10480699056308065</v>
      </c>
      <c r="AQ331">
        <f t="shared" si="150"/>
        <v>5.3927437947272623E-2</v>
      </c>
      <c r="AR331">
        <f t="shared" si="151"/>
        <v>0.36295806823940441</v>
      </c>
      <c r="AS331" t="str">
        <f t="shared" si="152"/>
        <v>Loyola MD</v>
      </c>
      <c r="AT331">
        <f t="shared" si="153"/>
        <v>0.36295806823940441</v>
      </c>
      <c r="AU331">
        <f t="shared" si="154"/>
        <v>330</v>
      </c>
      <c r="AW331" t="str">
        <f t="shared" si="155"/>
        <v>Loyola MD</v>
      </c>
      <c r="AX331" t="str">
        <f t="shared" si="156"/>
        <v/>
      </c>
      <c r="AY331">
        <v>330</v>
      </c>
      <c r="AZ331">
        <f t="shared" si="157"/>
        <v>42</v>
      </c>
    </row>
    <row r="332" spans="1:52">
      <c r="A332">
        <v>1</v>
      </c>
      <c r="B332">
        <v>1</v>
      </c>
      <c r="C332">
        <v>1</v>
      </c>
      <c r="D332" t="s">
        <v>206</v>
      </c>
      <c r="E332">
        <v>69.012699999999995</v>
      </c>
      <c r="F332">
        <v>143</v>
      </c>
      <c r="G332">
        <v>67.957099999999997</v>
      </c>
      <c r="H332">
        <v>142</v>
      </c>
      <c r="I332">
        <v>94.279200000000003</v>
      </c>
      <c r="J332">
        <v>345</v>
      </c>
      <c r="K332">
        <v>95.290700000000001</v>
      </c>
      <c r="L332">
        <v>339</v>
      </c>
      <c r="M332">
        <v>109.02800000000001</v>
      </c>
      <c r="N332">
        <v>270</v>
      </c>
      <c r="O332">
        <v>112.46899999999999</v>
      </c>
      <c r="P332">
        <v>312</v>
      </c>
      <c r="Q332">
        <v>-17.178100000000001</v>
      </c>
      <c r="R332">
        <v>337</v>
      </c>
      <c r="S332">
        <f t="shared" si="132"/>
        <v>-0.24891505476528225</v>
      </c>
      <c r="T332">
        <f t="shared" si="133"/>
        <v>337</v>
      </c>
      <c r="U332">
        <f t="shared" si="134"/>
        <v>626657.22798014246</v>
      </c>
      <c r="V332">
        <f t="shared" si="135"/>
        <v>333</v>
      </c>
      <c r="W332">
        <f t="shared" si="136"/>
        <v>27.715550882200212</v>
      </c>
      <c r="X332">
        <f t="shared" si="137"/>
        <v>295</v>
      </c>
      <c r="Y332">
        <f t="shared" si="138"/>
        <v>316</v>
      </c>
      <c r="Z332">
        <v>0.1641</v>
      </c>
      <c r="AA332">
        <f t="shared" si="139"/>
        <v>325</v>
      </c>
      <c r="AB332">
        <v>0.1051</v>
      </c>
      <c r="AC332">
        <f t="shared" si="140"/>
        <v>0.1346</v>
      </c>
      <c r="AD332">
        <f t="shared" si="141"/>
        <v>335</v>
      </c>
      <c r="AE332">
        <v>0.14000000000000001</v>
      </c>
      <c r="AF332">
        <f t="shared" si="142"/>
        <v>328</v>
      </c>
      <c r="AG332">
        <v>0.1643</v>
      </c>
      <c r="AH332">
        <f t="shared" si="143"/>
        <v>323</v>
      </c>
      <c r="AI332">
        <f t="shared" si="144"/>
        <v>328.66666666666669</v>
      </c>
      <c r="AJ332">
        <f>IF(C332=1,(AI332/Z332),REF)</f>
        <v>2002.8437944342882</v>
      </c>
      <c r="AK332">
        <f t="shared" si="145"/>
        <v>329</v>
      </c>
      <c r="AL332">
        <f>IF(B332=1,(AI332/AC332),REF)</f>
        <v>2441.8028727092624</v>
      </c>
      <c r="AM332">
        <f t="shared" si="146"/>
        <v>337</v>
      </c>
      <c r="AN332">
        <f t="shared" si="147"/>
        <v>329</v>
      </c>
      <c r="AO332" t="str">
        <f t="shared" si="148"/>
        <v>Manhattan</v>
      </c>
      <c r="AP332">
        <f t="shared" si="149"/>
        <v>8.9697562472007469E-2</v>
      </c>
      <c r="AQ332">
        <f t="shared" si="150"/>
        <v>6.1651556529039891E-2</v>
      </c>
      <c r="AR332">
        <f t="shared" si="151"/>
        <v>0.35610654898376193</v>
      </c>
      <c r="AS332" t="str">
        <f t="shared" si="152"/>
        <v>Manhattan</v>
      </c>
      <c r="AT332">
        <f t="shared" si="153"/>
        <v>0.35610654898376193</v>
      </c>
      <c r="AU332">
        <f t="shared" si="154"/>
        <v>331</v>
      </c>
      <c r="AW332" t="str">
        <f t="shared" si="155"/>
        <v>Manhattan</v>
      </c>
      <c r="AX332" t="str">
        <f t="shared" si="156"/>
        <v/>
      </c>
      <c r="AY332">
        <v>331</v>
      </c>
      <c r="AZ332">
        <f t="shared" si="157"/>
        <v>3</v>
      </c>
    </row>
    <row r="333" spans="1:52">
      <c r="A333">
        <v>1</v>
      </c>
      <c r="B333">
        <v>1</v>
      </c>
      <c r="C333">
        <v>1</v>
      </c>
      <c r="D333" t="s">
        <v>247</v>
      </c>
      <c r="E333">
        <v>68.308800000000005</v>
      </c>
      <c r="F333">
        <v>187</v>
      </c>
      <c r="G333">
        <v>66.143600000000006</v>
      </c>
      <c r="H333">
        <v>256</v>
      </c>
      <c r="I333">
        <v>96.251800000000003</v>
      </c>
      <c r="J333">
        <v>330</v>
      </c>
      <c r="K333">
        <v>97.513199999999998</v>
      </c>
      <c r="L333">
        <v>316</v>
      </c>
      <c r="M333">
        <v>111.259</v>
      </c>
      <c r="N333">
        <v>319</v>
      </c>
      <c r="O333">
        <v>114.432</v>
      </c>
      <c r="P333">
        <v>343</v>
      </c>
      <c r="Q333">
        <v>-16.918500000000002</v>
      </c>
      <c r="R333">
        <v>334</v>
      </c>
      <c r="S333">
        <f t="shared" si="132"/>
        <v>-0.24768111868456191</v>
      </c>
      <c r="T333">
        <f t="shared" si="133"/>
        <v>334</v>
      </c>
      <c r="U333">
        <f t="shared" si="134"/>
        <v>649536.36875332531</v>
      </c>
      <c r="V333">
        <f t="shared" si="135"/>
        <v>316</v>
      </c>
      <c r="W333">
        <f t="shared" si="136"/>
        <v>28.787193397929158</v>
      </c>
      <c r="X333">
        <f t="shared" si="137"/>
        <v>337</v>
      </c>
      <c r="Y333">
        <f t="shared" si="138"/>
        <v>335.5</v>
      </c>
      <c r="Z333">
        <v>0.14410000000000001</v>
      </c>
      <c r="AA333">
        <f t="shared" si="139"/>
        <v>333</v>
      </c>
      <c r="AB333">
        <v>0.1663</v>
      </c>
      <c r="AC333">
        <f t="shared" si="140"/>
        <v>0.1552</v>
      </c>
      <c r="AD333">
        <f t="shared" si="141"/>
        <v>328</v>
      </c>
      <c r="AE333">
        <v>0.11269999999999999</v>
      </c>
      <c r="AF333">
        <f t="shared" si="142"/>
        <v>337</v>
      </c>
      <c r="AG333">
        <v>0.1719</v>
      </c>
      <c r="AH333">
        <f t="shared" si="143"/>
        <v>319</v>
      </c>
      <c r="AI333">
        <f t="shared" si="144"/>
        <v>328.25</v>
      </c>
      <c r="AJ333">
        <f>IF(C333=1,(AI333/Z333),REF)</f>
        <v>2277.9319916724494</v>
      </c>
      <c r="AK333">
        <f t="shared" si="145"/>
        <v>333</v>
      </c>
      <c r="AL333">
        <f>IF(B333=1,(AI333/AC333),REF)</f>
        <v>2115.0128865979382</v>
      </c>
      <c r="AM333">
        <f t="shared" si="146"/>
        <v>330</v>
      </c>
      <c r="AN333">
        <f t="shared" si="147"/>
        <v>328</v>
      </c>
      <c r="AO333" t="str">
        <f t="shared" si="148"/>
        <v>NJIT</v>
      </c>
      <c r="AP333">
        <f t="shared" si="149"/>
        <v>7.775828502162721E-2</v>
      </c>
      <c r="AQ333">
        <f t="shared" si="150"/>
        <v>7.2375303952726108E-2</v>
      </c>
      <c r="AR333">
        <f t="shared" si="151"/>
        <v>0.35495978150833646</v>
      </c>
      <c r="AS333" t="str">
        <f t="shared" si="152"/>
        <v>NJIT</v>
      </c>
      <c r="AT333">
        <f t="shared" si="153"/>
        <v>0.35495978150833646</v>
      </c>
      <c r="AU333">
        <f t="shared" si="154"/>
        <v>332</v>
      </c>
      <c r="AW333" t="str">
        <f t="shared" si="155"/>
        <v>NJIT</v>
      </c>
      <c r="AX333" t="str">
        <f t="shared" si="156"/>
        <v/>
      </c>
      <c r="AY333">
        <v>332</v>
      </c>
      <c r="AZ333">
        <f t="shared" si="157"/>
        <v>-5</v>
      </c>
    </row>
    <row r="334" spans="1:52">
      <c r="A334">
        <v>1</v>
      </c>
      <c r="B334">
        <v>1</v>
      </c>
      <c r="C334">
        <v>1</v>
      </c>
      <c r="D334" t="s">
        <v>237</v>
      </c>
      <c r="E334">
        <v>65.4328</v>
      </c>
      <c r="F334">
        <v>328</v>
      </c>
      <c r="G334">
        <v>65.425799999999995</v>
      </c>
      <c r="H334">
        <v>293</v>
      </c>
      <c r="I334">
        <v>99.491500000000002</v>
      </c>
      <c r="J334">
        <v>289</v>
      </c>
      <c r="K334">
        <v>96.885000000000005</v>
      </c>
      <c r="L334">
        <v>325</v>
      </c>
      <c r="M334">
        <v>103.04900000000001</v>
      </c>
      <c r="N334">
        <v>122</v>
      </c>
      <c r="O334">
        <v>110.98699999999999</v>
      </c>
      <c r="P334">
        <v>276</v>
      </c>
      <c r="Q334">
        <v>-14.102399999999999</v>
      </c>
      <c r="R334">
        <v>323</v>
      </c>
      <c r="S334">
        <f t="shared" si="132"/>
        <v>-0.21551882236431866</v>
      </c>
      <c r="T334">
        <f t="shared" si="133"/>
        <v>326</v>
      </c>
      <c r="U334">
        <f t="shared" si="134"/>
        <v>614198.27478078008</v>
      </c>
      <c r="V334">
        <f t="shared" si="135"/>
        <v>343</v>
      </c>
      <c r="W334">
        <f t="shared" si="136"/>
        <v>28.61803924853594</v>
      </c>
      <c r="X334">
        <f t="shared" si="137"/>
        <v>325</v>
      </c>
      <c r="Y334">
        <f t="shared" si="138"/>
        <v>325.5</v>
      </c>
      <c r="Z334">
        <v>0.123</v>
      </c>
      <c r="AA334">
        <f t="shared" si="139"/>
        <v>338</v>
      </c>
      <c r="AB334">
        <v>0.21029999999999999</v>
      </c>
      <c r="AC334">
        <f t="shared" si="140"/>
        <v>0.16664999999999999</v>
      </c>
      <c r="AD334">
        <f t="shared" si="141"/>
        <v>325</v>
      </c>
      <c r="AE334">
        <v>0.1321</v>
      </c>
      <c r="AF334">
        <f t="shared" si="142"/>
        <v>331</v>
      </c>
      <c r="AG334">
        <v>0.24560000000000001</v>
      </c>
      <c r="AH334">
        <f t="shared" si="143"/>
        <v>289</v>
      </c>
      <c r="AI334">
        <f t="shared" si="144"/>
        <v>323.25</v>
      </c>
      <c r="AJ334">
        <f>IF(C334=1,(AI334/Z334),REF)</f>
        <v>2628.0487804878048</v>
      </c>
      <c r="AK334">
        <f t="shared" si="145"/>
        <v>337</v>
      </c>
      <c r="AL334">
        <f>IF(B334=1,(AI334/AC334),REF)</f>
        <v>1939.6939693969398</v>
      </c>
      <c r="AM334">
        <f t="shared" si="146"/>
        <v>326</v>
      </c>
      <c r="AN334">
        <f t="shared" si="147"/>
        <v>325</v>
      </c>
      <c r="AO334" t="str">
        <f t="shared" si="148"/>
        <v>Navy</v>
      </c>
      <c r="AP334">
        <f t="shared" si="149"/>
        <v>6.5430243623891604E-2</v>
      </c>
      <c r="AQ334">
        <f t="shared" si="150"/>
        <v>7.8560000400809182E-2</v>
      </c>
      <c r="AR334">
        <f t="shared" si="151"/>
        <v>0.34907699508033557</v>
      </c>
      <c r="AS334" t="str">
        <f t="shared" si="152"/>
        <v>Navy</v>
      </c>
      <c r="AT334">
        <f t="shared" si="153"/>
        <v>0.34907699508033557</v>
      </c>
      <c r="AU334">
        <f t="shared" si="154"/>
        <v>333</v>
      </c>
      <c r="AW334" t="str">
        <f t="shared" si="155"/>
        <v>Navy</v>
      </c>
      <c r="AX334" t="str">
        <f t="shared" si="156"/>
        <v/>
      </c>
      <c r="AY334">
        <v>333</v>
      </c>
      <c r="AZ334">
        <f t="shared" si="157"/>
        <v>2</v>
      </c>
    </row>
    <row r="335" spans="1:52">
      <c r="A335">
        <v>1</v>
      </c>
      <c r="B335">
        <v>1</v>
      </c>
      <c r="C335">
        <v>1</v>
      </c>
      <c r="D335" t="s">
        <v>155</v>
      </c>
      <c r="E335">
        <v>70.007099999999994</v>
      </c>
      <c r="F335">
        <v>92</v>
      </c>
      <c r="G335">
        <v>69.586299999999994</v>
      </c>
      <c r="H335">
        <v>67</v>
      </c>
      <c r="I335">
        <v>97.066100000000006</v>
      </c>
      <c r="J335">
        <v>321</v>
      </c>
      <c r="K335">
        <v>94.5595</v>
      </c>
      <c r="L335">
        <v>343</v>
      </c>
      <c r="M335">
        <v>112.087</v>
      </c>
      <c r="N335">
        <v>331</v>
      </c>
      <c r="O335">
        <v>112.544</v>
      </c>
      <c r="P335">
        <v>316</v>
      </c>
      <c r="Q335">
        <v>-17.984200000000001</v>
      </c>
      <c r="R335">
        <v>341</v>
      </c>
      <c r="S335">
        <f t="shared" si="132"/>
        <v>-0.25689537204083585</v>
      </c>
      <c r="T335">
        <f t="shared" si="133"/>
        <v>340</v>
      </c>
      <c r="U335">
        <f t="shared" si="134"/>
        <v>625968.41746068583</v>
      </c>
      <c r="V335">
        <f t="shared" si="135"/>
        <v>335</v>
      </c>
      <c r="W335">
        <f t="shared" si="136"/>
        <v>27.351028809326252</v>
      </c>
      <c r="X335">
        <f t="shared" si="137"/>
        <v>277</v>
      </c>
      <c r="Y335">
        <f t="shared" si="138"/>
        <v>308.5</v>
      </c>
      <c r="Z335">
        <v>0.1149</v>
      </c>
      <c r="AA335">
        <f t="shared" si="139"/>
        <v>340</v>
      </c>
      <c r="AB335">
        <v>0.2034</v>
      </c>
      <c r="AC335">
        <f t="shared" si="140"/>
        <v>0.15915000000000001</v>
      </c>
      <c r="AD335">
        <f t="shared" si="141"/>
        <v>327</v>
      </c>
      <c r="AE335">
        <v>8.4000000000000005E-2</v>
      </c>
      <c r="AF335">
        <f t="shared" si="142"/>
        <v>345</v>
      </c>
      <c r="AG335">
        <v>0.16470000000000001</v>
      </c>
      <c r="AH335">
        <f t="shared" si="143"/>
        <v>321</v>
      </c>
      <c r="AI335">
        <f t="shared" si="144"/>
        <v>329.41666666666669</v>
      </c>
      <c r="AJ335">
        <f>IF(C335=1,(AI335/Z335),REF)</f>
        <v>2866.9857847403541</v>
      </c>
      <c r="AK335">
        <f t="shared" si="145"/>
        <v>340</v>
      </c>
      <c r="AL335">
        <f>IF(B335=1,(AI335/AC335),REF)</f>
        <v>2069.850246099068</v>
      </c>
      <c r="AM335">
        <f t="shared" si="146"/>
        <v>327</v>
      </c>
      <c r="AN335">
        <f t="shared" si="147"/>
        <v>327</v>
      </c>
      <c r="AO335" t="str">
        <f t="shared" si="148"/>
        <v>Hampton</v>
      </c>
      <c r="AP335">
        <f t="shared" si="149"/>
        <v>6.059185421510168E-2</v>
      </c>
      <c r="AQ335">
        <f t="shared" si="150"/>
        <v>7.4417844779169698E-2</v>
      </c>
      <c r="AR335">
        <f t="shared" si="151"/>
        <v>0.34019974937728492</v>
      </c>
      <c r="AS335" t="str">
        <f t="shared" si="152"/>
        <v>Hampton</v>
      </c>
      <c r="AT335">
        <f t="shared" si="153"/>
        <v>0.34019974937728492</v>
      </c>
      <c r="AU335">
        <f t="shared" si="154"/>
        <v>334</v>
      </c>
      <c r="AW335" t="str">
        <f t="shared" si="155"/>
        <v>Hampton</v>
      </c>
      <c r="AX335" t="str">
        <f t="shared" si="156"/>
        <v/>
      </c>
      <c r="AY335">
        <v>334</v>
      </c>
      <c r="AZ335">
        <f t="shared" si="157"/>
        <v>-11</v>
      </c>
    </row>
    <row r="336" spans="1:52">
      <c r="A336">
        <v>1</v>
      </c>
      <c r="B336">
        <v>1</v>
      </c>
      <c r="C336">
        <v>1</v>
      </c>
      <c r="D336" t="s">
        <v>347</v>
      </c>
      <c r="E336">
        <v>67.910399999999996</v>
      </c>
      <c r="F336">
        <v>214</v>
      </c>
      <c r="G336">
        <v>66.106800000000007</v>
      </c>
      <c r="H336">
        <v>259</v>
      </c>
      <c r="I336">
        <v>95.0077</v>
      </c>
      <c r="J336">
        <v>337</v>
      </c>
      <c r="K336">
        <v>94.873999999999995</v>
      </c>
      <c r="L336">
        <v>341</v>
      </c>
      <c r="M336">
        <v>109.146</v>
      </c>
      <c r="N336">
        <v>273</v>
      </c>
      <c r="O336">
        <v>111.187</v>
      </c>
      <c r="P336">
        <v>280</v>
      </c>
      <c r="Q336">
        <v>-16.3127</v>
      </c>
      <c r="R336">
        <v>329</v>
      </c>
      <c r="S336">
        <f t="shared" si="132"/>
        <v>-0.24021357553482239</v>
      </c>
      <c r="T336">
        <f t="shared" si="133"/>
        <v>333</v>
      </c>
      <c r="U336">
        <f t="shared" si="134"/>
        <v>611266.66316951031</v>
      </c>
      <c r="V336">
        <f t="shared" si="135"/>
        <v>344</v>
      </c>
      <c r="W336">
        <f t="shared" si="136"/>
        <v>27.653501607195565</v>
      </c>
      <c r="X336">
        <f t="shared" si="137"/>
        <v>291</v>
      </c>
      <c r="Y336">
        <f t="shared" si="138"/>
        <v>312</v>
      </c>
      <c r="Z336">
        <v>0.13519999999999999</v>
      </c>
      <c r="AA336">
        <f t="shared" si="139"/>
        <v>334</v>
      </c>
      <c r="AB336">
        <v>0.1318</v>
      </c>
      <c r="AC336">
        <f t="shared" si="140"/>
        <v>0.13350000000000001</v>
      </c>
      <c r="AD336">
        <f t="shared" si="141"/>
        <v>337</v>
      </c>
      <c r="AE336">
        <v>9.9699999999999997E-2</v>
      </c>
      <c r="AF336">
        <f t="shared" si="142"/>
        <v>342</v>
      </c>
      <c r="AG336">
        <v>0.13600000000000001</v>
      </c>
      <c r="AH336">
        <f t="shared" si="143"/>
        <v>336</v>
      </c>
      <c r="AI336">
        <f t="shared" si="144"/>
        <v>334</v>
      </c>
      <c r="AJ336">
        <f>IF(C336=1,(AI336/Z336),REF)</f>
        <v>2470.4142011834324</v>
      </c>
      <c r="AK336">
        <f t="shared" si="145"/>
        <v>335</v>
      </c>
      <c r="AL336">
        <f>IF(B336=1,(AI336/AC336),REF)</f>
        <v>2501.8726591760296</v>
      </c>
      <c r="AM336">
        <f t="shared" si="146"/>
        <v>338</v>
      </c>
      <c r="AN336">
        <f t="shared" si="147"/>
        <v>335</v>
      </c>
      <c r="AO336" t="str">
        <f t="shared" si="148"/>
        <v>Texas A&amp;M Commerce</v>
      </c>
      <c r="AP336">
        <f t="shared" si="149"/>
        <v>7.2366318990113157E-2</v>
      </c>
      <c r="AQ336">
        <f t="shared" si="150"/>
        <v>6.0962241423152819E-2</v>
      </c>
      <c r="AR336">
        <f t="shared" si="151"/>
        <v>0.33849891245961511</v>
      </c>
      <c r="AS336" t="str">
        <f t="shared" si="152"/>
        <v>Texas A&amp;M Commerce</v>
      </c>
      <c r="AT336">
        <f t="shared" si="153"/>
        <v>0.33849891245961511</v>
      </c>
      <c r="AU336">
        <f t="shared" si="154"/>
        <v>335</v>
      </c>
      <c r="AW336" t="str">
        <f t="shared" si="155"/>
        <v>Texas A&amp;M Commerce</v>
      </c>
      <c r="AX336" t="str">
        <f t="shared" si="156"/>
        <v/>
      </c>
      <c r="AY336">
        <v>335</v>
      </c>
      <c r="AZ336">
        <f t="shared" si="157"/>
        <v>-7</v>
      </c>
    </row>
    <row r="337" spans="1:52">
      <c r="A337">
        <v>1</v>
      </c>
      <c r="B337">
        <v>1</v>
      </c>
      <c r="C337">
        <v>1</v>
      </c>
      <c r="D337" t="s">
        <v>133</v>
      </c>
      <c r="E337">
        <v>72.865799999999993</v>
      </c>
      <c r="F337">
        <v>17</v>
      </c>
      <c r="G337">
        <v>72.069100000000006</v>
      </c>
      <c r="H337">
        <v>15</v>
      </c>
      <c r="I337">
        <v>99.886499999999998</v>
      </c>
      <c r="J337">
        <v>283</v>
      </c>
      <c r="K337">
        <v>98.040599999999998</v>
      </c>
      <c r="L337">
        <v>312</v>
      </c>
      <c r="M337">
        <v>106.746</v>
      </c>
      <c r="N337">
        <v>223</v>
      </c>
      <c r="O337">
        <v>113.331</v>
      </c>
      <c r="P337">
        <v>329</v>
      </c>
      <c r="Q337">
        <v>-15.29</v>
      </c>
      <c r="R337">
        <v>326</v>
      </c>
      <c r="S337">
        <f t="shared" si="132"/>
        <v>-0.20984330097247278</v>
      </c>
      <c r="T337">
        <f t="shared" si="133"/>
        <v>323</v>
      </c>
      <c r="U337">
        <f t="shared" si="134"/>
        <v>700383.10019914992</v>
      </c>
      <c r="V337">
        <f t="shared" si="135"/>
        <v>263</v>
      </c>
      <c r="W337">
        <f t="shared" si="136"/>
        <v>26.572610149423337</v>
      </c>
      <c r="X337">
        <f t="shared" si="137"/>
        <v>231</v>
      </c>
      <c r="Y337">
        <f t="shared" si="138"/>
        <v>277</v>
      </c>
      <c r="Z337">
        <v>0.13159999999999999</v>
      </c>
      <c r="AA337">
        <f t="shared" si="139"/>
        <v>335</v>
      </c>
      <c r="AB337">
        <v>0.13289999999999999</v>
      </c>
      <c r="AC337">
        <f t="shared" si="140"/>
        <v>0.13224999999999998</v>
      </c>
      <c r="AD337">
        <f t="shared" si="141"/>
        <v>339</v>
      </c>
      <c r="AE337">
        <v>0.1144</v>
      </c>
      <c r="AF337">
        <f t="shared" si="142"/>
        <v>336</v>
      </c>
      <c r="AG337">
        <v>0.13020000000000001</v>
      </c>
      <c r="AH337">
        <f t="shared" si="143"/>
        <v>338</v>
      </c>
      <c r="AI337">
        <f t="shared" si="144"/>
        <v>312.66666666666669</v>
      </c>
      <c r="AJ337">
        <f>IF(C337=1,(AI337/Z337),REF)</f>
        <v>2375.8865248226953</v>
      </c>
      <c r="AK337">
        <f t="shared" si="145"/>
        <v>334</v>
      </c>
      <c r="AL337">
        <f>IF(B337=1,(AI337/AC337),REF)</f>
        <v>2364.2091997479524</v>
      </c>
      <c r="AM337">
        <f t="shared" si="146"/>
        <v>335</v>
      </c>
      <c r="AN337">
        <f t="shared" si="147"/>
        <v>334</v>
      </c>
      <c r="AO337" t="str">
        <f t="shared" si="148"/>
        <v>Fairleigh Dickinson</v>
      </c>
      <c r="AP337">
        <f t="shared" si="149"/>
        <v>7.0714762640711998E-2</v>
      </c>
      <c r="AQ337">
        <f t="shared" si="150"/>
        <v>6.0820187374296224E-2</v>
      </c>
      <c r="AR337">
        <f t="shared" si="151"/>
        <v>0.33667003750895291</v>
      </c>
      <c r="AS337" t="str">
        <f t="shared" si="152"/>
        <v>Fairleigh Dickinson</v>
      </c>
      <c r="AT337">
        <f t="shared" si="153"/>
        <v>0.33667003750895291</v>
      </c>
      <c r="AU337">
        <f t="shared" si="154"/>
        <v>336</v>
      </c>
      <c r="AW337" t="str">
        <f t="shared" si="155"/>
        <v>Fairleigh Dickinson</v>
      </c>
      <c r="AX337" t="str">
        <f t="shared" si="156"/>
        <v/>
      </c>
      <c r="AY337">
        <v>336</v>
      </c>
      <c r="AZ337">
        <f t="shared" si="157"/>
        <v>0</v>
      </c>
    </row>
    <row r="338" spans="1:52">
      <c r="A338">
        <v>1</v>
      </c>
      <c r="B338">
        <v>1</v>
      </c>
      <c r="C338">
        <v>1</v>
      </c>
      <c r="D338" t="s">
        <v>81</v>
      </c>
      <c r="E338">
        <v>70.132400000000004</v>
      </c>
      <c r="F338">
        <v>83</v>
      </c>
      <c r="G338">
        <v>68.999300000000005</v>
      </c>
      <c r="H338">
        <v>87</v>
      </c>
      <c r="I338">
        <v>95.648700000000005</v>
      </c>
      <c r="J338">
        <v>332</v>
      </c>
      <c r="K338">
        <v>95.430099999999996</v>
      </c>
      <c r="L338">
        <v>337</v>
      </c>
      <c r="M338">
        <v>113.129</v>
      </c>
      <c r="N338">
        <v>341</v>
      </c>
      <c r="O338">
        <v>114.986</v>
      </c>
      <c r="P338">
        <v>345</v>
      </c>
      <c r="Q338">
        <v>-19.5563</v>
      </c>
      <c r="R338">
        <v>347</v>
      </c>
      <c r="S338">
        <f t="shared" si="132"/>
        <v>-0.27884258915993188</v>
      </c>
      <c r="T338">
        <f t="shared" si="133"/>
        <v>345</v>
      </c>
      <c r="U338">
        <f t="shared" si="134"/>
        <v>638689.03310844768</v>
      </c>
      <c r="V338">
        <f t="shared" si="135"/>
        <v>323</v>
      </c>
      <c r="W338">
        <f t="shared" si="136"/>
        <v>28.256166777902958</v>
      </c>
      <c r="X338">
        <f t="shared" si="137"/>
        <v>319</v>
      </c>
      <c r="Y338">
        <f t="shared" si="138"/>
        <v>332</v>
      </c>
      <c r="Z338">
        <v>0.15140000000000001</v>
      </c>
      <c r="AA338">
        <f t="shared" si="139"/>
        <v>329</v>
      </c>
      <c r="AB338">
        <v>6.9500000000000006E-2</v>
      </c>
      <c r="AC338">
        <f t="shared" si="140"/>
        <v>0.11045000000000001</v>
      </c>
      <c r="AD338">
        <f t="shared" si="141"/>
        <v>347</v>
      </c>
      <c r="AE338">
        <v>0.14699999999999999</v>
      </c>
      <c r="AF338">
        <f t="shared" si="142"/>
        <v>326</v>
      </c>
      <c r="AG338">
        <v>9.0399999999999994E-2</v>
      </c>
      <c r="AH338">
        <f t="shared" si="143"/>
        <v>348</v>
      </c>
      <c r="AI338">
        <f t="shared" si="144"/>
        <v>336.83333333333331</v>
      </c>
      <c r="AJ338">
        <f>IF(C338=1,(AI338/Z338),REF)</f>
        <v>2224.7908410391897</v>
      </c>
      <c r="AK338">
        <f t="shared" si="145"/>
        <v>332</v>
      </c>
      <c r="AL338">
        <f>IF(B338=1,(AI338/AC338),REF)</f>
        <v>3049.6453900709216</v>
      </c>
      <c r="AM338">
        <f t="shared" si="146"/>
        <v>348</v>
      </c>
      <c r="AN338">
        <f t="shared" si="147"/>
        <v>332</v>
      </c>
      <c r="AO338" t="str">
        <f t="shared" si="148"/>
        <v>Buffalo</v>
      </c>
      <c r="AP338">
        <f t="shared" si="149"/>
        <v>8.1890538032353744E-2</v>
      </c>
      <c r="AQ338">
        <f t="shared" si="150"/>
        <v>4.9203654838968706E-2</v>
      </c>
      <c r="AR338">
        <f t="shared" si="151"/>
        <v>0.33621832741406449</v>
      </c>
      <c r="AS338" t="str">
        <f t="shared" si="152"/>
        <v>Buffalo</v>
      </c>
      <c r="AT338">
        <f t="shared" si="153"/>
        <v>0.33621832741406449</v>
      </c>
      <c r="AU338">
        <f t="shared" si="154"/>
        <v>337</v>
      </c>
      <c r="AW338" t="str">
        <f t="shared" si="155"/>
        <v>Buffalo</v>
      </c>
      <c r="AX338" t="str">
        <f t="shared" si="156"/>
        <v/>
      </c>
      <c r="AY338">
        <v>337</v>
      </c>
      <c r="AZ338">
        <f t="shared" si="157"/>
        <v>11</v>
      </c>
    </row>
    <row r="339" spans="1:52">
      <c r="A339">
        <v>1</v>
      </c>
      <c r="B339">
        <v>1</v>
      </c>
      <c r="C339">
        <v>1</v>
      </c>
      <c r="D339" t="s">
        <v>376</v>
      </c>
      <c r="E339">
        <v>72.772099999999995</v>
      </c>
      <c r="F339">
        <v>19</v>
      </c>
      <c r="G339">
        <v>71.189300000000003</v>
      </c>
      <c r="H339">
        <v>27</v>
      </c>
      <c r="I339">
        <v>92.593699999999998</v>
      </c>
      <c r="J339">
        <v>352</v>
      </c>
      <c r="K339">
        <v>95.356800000000007</v>
      </c>
      <c r="L339">
        <v>338</v>
      </c>
      <c r="M339">
        <v>110.071</v>
      </c>
      <c r="N339">
        <v>295</v>
      </c>
      <c r="O339">
        <v>111.78700000000001</v>
      </c>
      <c r="P339">
        <v>293</v>
      </c>
      <c r="Q339">
        <v>-16.430399999999999</v>
      </c>
      <c r="R339">
        <v>330</v>
      </c>
      <c r="S339">
        <f t="shared" si="132"/>
        <v>-0.22577608726421253</v>
      </c>
      <c r="T339">
        <f t="shared" si="133"/>
        <v>327</v>
      </c>
      <c r="U339">
        <f t="shared" si="134"/>
        <v>661710.83304562792</v>
      </c>
      <c r="V339">
        <f t="shared" si="135"/>
        <v>310</v>
      </c>
      <c r="W339">
        <f t="shared" si="136"/>
        <v>26.029221215642032</v>
      </c>
      <c r="X339">
        <f t="shared" si="137"/>
        <v>200</v>
      </c>
      <c r="Y339">
        <f t="shared" si="138"/>
        <v>263.5</v>
      </c>
      <c r="Z339">
        <v>9.4799999999999995E-2</v>
      </c>
      <c r="AA339">
        <f t="shared" si="139"/>
        <v>350</v>
      </c>
      <c r="AB339">
        <v>0.23880000000000001</v>
      </c>
      <c r="AC339">
        <f t="shared" si="140"/>
        <v>0.1668</v>
      </c>
      <c r="AD339">
        <f t="shared" si="141"/>
        <v>324</v>
      </c>
      <c r="AE339">
        <v>6.0600000000000001E-2</v>
      </c>
      <c r="AF339">
        <f t="shared" si="142"/>
        <v>351</v>
      </c>
      <c r="AG339">
        <v>8.2199999999999995E-2</v>
      </c>
      <c r="AH339">
        <f t="shared" si="143"/>
        <v>356</v>
      </c>
      <c r="AI339">
        <f t="shared" si="144"/>
        <v>321.91666666666669</v>
      </c>
      <c r="AJ339">
        <f>IF(C339=1,(AI339/Z339),REF)</f>
        <v>3395.7454289732773</v>
      </c>
      <c r="AK339">
        <f t="shared" si="145"/>
        <v>349</v>
      </c>
      <c r="AL339">
        <f>IF(B339=1,(AI339/AC339),REF)</f>
        <v>1929.9560351718626</v>
      </c>
      <c r="AM339">
        <f t="shared" si="146"/>
        <v>325</v>
      </c>
      <c r="AN339">
        <f t="shared" si="147"/>
        <v>324</v>
      </c>
      <c r="AO339" t="str">
        <f t="shared" si="148"/>
        <v>UT Rio Grande Valley</v>
      </c>
      <c r="AP339">
        <f t="shared" si="149"/>
        <v>4.9153176935739888E-2</v>
      </c>
      <c r="AQ339">
        <f t="shared" si="150"/>
        <v>7.868019548395018E-2</v>
      </c>
      <c r="AR339">
        <f t="shared" si="151"/>
        <v>0.33284780728407731</v>
      </c>
      <c r="AS339" t="str">
        <f t="shared" si="152"/>
        <v>UT Rio Grande Valley</v>
      </c>
      <c r="AT339">
        <f t="shared" si="153"/>
        <v>0.33284780728407731</v>
      </c>
      <c r="AU339">
        <f t="shared" si="154"/>
        <v>338</v>
      </c>
      <c r="AW339" t="str">
        <f t="shared" si="155"/>
        <v>UT Rio Grande Valley</v>
      </c>
      <c r="AX339" t="str">
        <f t="shared" si="156"/>
        <v/>
      </c>
      <c r="AY339">
        <v>338</v>
      </c>
      <c r="AZ339">
        <f t="shared" si="157"/>
        <v>-13</v>
      </c>
    </row>
    <row r="340" spans="1:52">
      <c r="A340">
        <v>1</v>
      </c>
      <c r="B340">
        <v>1</v>
      </c>
      <c r="C340">
        <v>1</v>
      </c>
      <c r="D340" t="s">
        <v>112</v>
      </c>
      <c r="E340">
        <v>65.887500000000003</v>
      </c>
      <c r="F340">
        <v>311</v>
      </c>
      <c r="G340">
        <v>65.007199999999997</v>
      </c>
      <c r="H340">
        <v>309</v>
      </c>
      <c r="I340">
        <v>91.997100000000003</v>
      </c>
      <c r="J340">
        <v>354</v>
      </c>
      <c r="K340">
        <v>93.265699999999995</v>
      </c>
      <c r="L340">
        <v>350</v>
      </c>
      <c r="M340">
        <v>111.351</v>
      </c>
      <c r="N340">
        <v>320</v>
      </c>
      <c r="O340">
        <v>110.157</v>
      </c>
      <c r="P340">
        <v>258</v>
      </c>
      <c r="Q340">
        <v>-16.8918</v>
      </c>
      <c r="R340">
        <v>333</v>
      </c>
      <c r="S340">
        <f t="shared" si="132"/>
        <v>-0.25636577499525709</v>
      </c>
      <c r="T340">
        <f t="shared" si="133"/>
        <v>339</v>
      </c>
      <c r="U340">
        <f t="shared" si="134"/>
        <v>573121.81235373486</v>
      </c>
      <c r="V340">
        <f t="shared" si="135"/>
        <v>356</v>
      </c>
      <c r="W340">
        <f t="shared" si="136"/>
        <v>28.081243189649236</v>
      </c>
      <c r="X340">
        <f t="shared" si="137"/>
        <v>312</v>
      </c>
      <c r="Y340">
        <f t="shared" si="138"/>
        <v>325.5</v>
      </c>
      <c r="Z340">
        <v>0.1179</v>
      </c>
      <c r="AA340">
        <f t="shared" si="139"/>
        <v>339</v>
      </c>
      <c r="AB340">
        <v>0.16700000000000001</v>
      </c>
      <c r="AC340">
        <f t="shared" si="140"/>
        <v>0.14245000000000002</v>
      </c>
      <c r="AD340">
        <f t="shared" si="141"/>
        <v>332</v>
      </c>
      <c r="AE340">
        <v>0.12520000000000001</v>
      </c>
      <c r="AF340">
        <f t="shared" si="142"/>
        <v>333</v>
      </c>
      <c r="AG340">
        <v>0.1646</v>
      </c>
      <c r="AH340">
        <f t="shared" si="143"/>
        <v>322</v>
      </c>
      <c r="AI340">
        <f t="shared" si="144"/>
        <v>334.58333333333331</v>
      </c>
      <c r="AJ340">
        <f>IF(C340=1,(AI340/Z340),REF)</f>
        <v>2837.8569409103757</v>
      </c>
      <c r="AK340">
        <f t="shared" si="145"/>
        <v>339</v>
      </c>
      <c r="AL340">
        <f>IF(B340=1,(AI340/AC340),REF)</f>
        <v>2348.7773487773484</v>
      </c>
      <c r="AM340">
        <f t="shared" si="146"/>
        <v>334</v>
      </c>
      <c r="AN340">
        <f t="shared" si="147"/>
        <v>332</v>
      </c>
      <c r="AO340" t="str">
        <f t="shared" si="148"/>
        <v>Dartmouth</v>
      </c>
      <c r="AP340">
        <f t="shared" si="149"/>
        <v>6.2237411736600544E-2</v>
      </c>
      <c r="AQ340">
        <f t="shared" si="150"/>
        <v>6.5564693190028195E-2</v>
      </c>
      <c r="AR340">
        <f t="shared" si="151"/>
        <v>0.33281523963735782</v>
      </c>
      <c r="AS340" t="str">
        <f t="shared" si="152"/>
        <v>Dartmouth</v>
      </c>
      <c r="AT340">
        <f t="shared" si="153"/>
        <v>0.33281523963735782</v>
      </c>
      <c r="AU340">
        <f t="shared" si="154"/>
        <v>339</v>
      </c>
      <c r="AW340" t="str">
        <f t="shared" si="155"/>
        <v>Dartmouth</v>
      </c>
      <c r="AX340" t="str">
        <f t="shared" si="156"/>
        <v/>
      </c>
      <c r="AY340">
        <v>339</v>
      </c>
      <c r="AZ340">
        <f t="shared" si="157"/>
        <v>6</v>
      </c>
    </row>
    <row r="341" spans="1:52">
      <c r="A341">
        <v>1</v>
      </c>
      <c r="B341">
        <v>1</v>
      </c>
      <c r="C341">
        <v>1</v>
      </c>
      <c r="D341" t="s">
        <v>169</v>
      </c>
      <c r="E341">
        <v>71.356499999999997</v>
      </c>
      <c r="F341">
        <v>46</v>
      </c>
      <c r="G341">
        <v>69.852099999999993</v>
      </c>
      <c r="H341">
        <v>56</v>
      </c>
      <c r="I341">
        <v>98.434100000000001</v>
      </c>
      <c r="J341">
        <v>304</v>
      </c>
      <c r="K341">
        <v>96.59</v>
      </c>
      <c r="L341">
        <v>329</v>
      </c>
      <c r="M341">
        <v>110.235</v>
      </c>
      <c r="N341">
        <v>299</v>
      </c>
      <c r="O341">
        <v>115.304</v>
      </c>
      <c r="P341">
        <v>349</v>
      </c>
      <c r="Q341">
        <v>-18.714300000000001</v>
      </c>
      <c r="R341">
        <v>343</v>
      </c>
      <c r="S341">
        <f t="shared" si="132"/>
        <v>-0.26226062096655522</v>
      </c>
      <c r="T341">
        <f t="shared" si="133"/>
        <v>342</v>
      </c>
      <c r="U341">
        <f t="shared" si="134"/>
        <v>665729.60751765</v>
      </c>
      <c r="V341">
        <f t="shared" si="135"/>
        <v>307</v>
      </c>
      <c r="W341">
        <f t="shared" si="136"/>
        <v>27.894427845053624</v>
      </c>
      <c r="X341">
        <f t="shared" si="137"/>
        <v>307</v>
      </c>
      <c r="Y341">
        <f t="shared" si="138"/>
        <v>324.5</v>
      </c>
      <c r="Z341">
        <v>0.1237</v>
      </c>
      <c r="AA341">
        <f t="shared" si="139"/>
        <v>337</v>
      </c>
      <c r="AB341">
        <v>0.1135</v>
      </c>
      <c r="AC341">
        <f t="shared" si="140"/>
        <v>0.11860000000000001</v>
      </c>
      <c r="AD341">
        <f t="shared" si="141"/>
        <v>345</v>
      </c>
      <c r="AE341">
        <v>8.2199999999999995E-2</v>
      </c>
      <c r="AF341">
        <f t="shared" si="142"/>
        <v>347</v>
      </c>
      <c r="AG341">
        <v>0.24149999999999999</v>
      </c>
      <c r="AH341">
        <f t="shared" si="143"/>
        <v>292</v>
      </c>
      <c r="AI341">
        <f t="shared" si="144"/>
        <v>326.25</v>
      </c>
      <c r="AJ341">
        <f>IF(C341=1,(AI341/Z341),REF)</f>
        <v>2637.4292643492317</v>
      </c>
      <c r="AK341">
        <f t="shared" si="145"/>
        <v>338</v>
      </c>
      <c r="AL341">
        <f>IF(B341=1,(AI341/AC341),REF)</f>
        <v>2750.8431703204046</v>
      </c>
      <c r="AM341">
        <f t="shared" si="146"/>
        <v>342</v>
      </c>
      <c r="AN341">
        <f t="shared" si="147"/>
        <v>338</v>
      </c>
      <c r="AO341" t="str">
        <f t="shared" si="148"/>
        <v>Incarnate Word</v>
      </c>
      <c r="AP341">
        <f t="shared" si="149"/>
        <v>6.5779169458536915E-2</v>
      </c>
      <c r="AQ341">
        <f t="shared" si="150"/>
        <v>5.3519774025185089E-2</v>
      </c>
      <c r="AR341">
        <f t="shared" si="151"/>
        <v>0.32377449954029347</v>
      </c>
      <c r="AS341" t="str">
        <f t="shared" si="152"/>
        <v>Incarnate Word</v>
      </c>
      <c r="AT341">
        <f t="shared" si="153"/>
        <v>0.32377449954029347</v>
      </c>
      <c r="AU341">
        <f t="shared" si="154"/>
        <v>340</v>
      </c>
      <c r="AW341" t="str">
        <f t="shared" si="155"/>
        <v>Incarnate Word</v>
      </c>
      <c r="AX341" t="str">
        <f t="shared" si="156"/>
        <v/>
      </c>
      <c r="AY341">
        <v>340</v>
      </c>
      <c r="AZ341">
        <f t="shared" si="157"/>
        <v>-7</v>
      </c>
    </row>
    <row r="342" spans="1:52">
      <c r="A342">
        <v>1</v>
      </c>
      <c r="B342">
        <v>1</v>
      </c>
      <c r="C342">
        <v>1</v>
      </c>
      <c r="D342" t="s">
        <v>233</v>
      </c>
      <c r="E342">
        <v>71.116699999999994</v>
      </c>
      <c r="F342">
        <v>52</v>
      </c>
      <c r="G342">
        <v>70.695899999999995</v>
      </c>
      <c r="H342">
        <v>35</v>
      </c>
      <c r="I342">
        <v>97.1374</v>
      </c>
      <c r="J342">
        <v>319</v>
      </c>
      <c r="K342">
        <v>97.415300000000002</v>
      </c>
      <c r="L342">
        <v>318</v>
      </c>
      <c r="M342">
        <v>111.818</v>
      </c>
      <c r="N342">
        <v>326</v>
      </c>
      <c r="O342">
        <v>114.23699999999999</v>
      </c>
      <c r="P342">
        <v>340</v>
      </c>
      <c r="Q342">
        <v>-16.821300000000001</v>
      </c>
      <c r="R342">
        <v>332</v>
      </c>
      <c r="S342">
        <f t="shared" si="132"/>
        <v>-0.23653656595426945</v>
      </c>
      <c r="T342">
        <f t="shared" si="133"/>
        <v>332</v>
      </c>
      <c r="U342">
        <f t="shared" si="134"/>
        <v>674879.04059705627</v>
      </c>
      <c r="V342">
        <f t="shared" si="135"/>
        <v>298</v>
      </c>
      <c r="W342">
        <f t="shared" si="136"/>
        <v>27.575237851087625</v>
      </c>
      <c r="X342">
        <f t="shared" si="137"/>
        <v>287</v>
      </c>
      <c r="Y342">
        <f t="shared" si="138"/>
        <v>309.5</v>
      </c>
      <c r="Z342">
        <v>9.7199999999999995E-2</v>
      </c>
      <c r="AA342">
        <f t="shared" si="139"/>
        <v>348</v>
      </c>
      <c r="AB342">
        <v>0.19550000000000001</v>
      </c>
      <c r="AC342">
        <f t="shared" si="140"/>
        <v>0.14635000000000001</v>
      </c>
      <c r="AD342">
        <f t="shared" si="141"/>
        <v>330</v>
      </c>
      <c r="AE342">
        <v>0.1195</v>
      </c>
      <c r="AF342">
        <f t="shared" si="142"/>
        <v>335</v>
      </c>
      <c r="AG342">
        <v>0.11559999999999999</v>
      </c>
      <c r="AH342">
        <f t="shared" si="143"/>
        <v>340</v>
      </c>
      <c r="AI342">
        <f t="shared" si="144"/>
        <v>324.08333333333331</v>
      </c>
      <c r="AJ342">
        <f>IF(C342=1,(AI342/Z342),REF)</f>
        <v>3334.1906721536352</v>
      </c>
      <c r="AK342">
        <f t="shared" si="145"/>
        <v>347</v>
      </c>
      <c r="AL342">
        <f>IF(B342=1,(AI342/AC342),REF)</f>
        <v>2214.4402687620995</v>
      </c>
      <c r="AM342">
        <f t="shared" si="146"/>
        <v>331</v>
      </c>
      <c r="AN342">
        <f t="shared" si="147"/>
        <v>330</v>
      </c>
      <c r="AO342" t="str">
        <f t="shared" si="148"/>
        <v>Morgan St.</v>
      </c>
      <c r="AP342">
        <f t="shared" si="149"/>
        <v>5.0489839465464863E-2</v>
      </c>
      <c r="AQ342">
        <f t="shared" si="150"/>
        <v>6.7857450947017131E-2</v>
      </c>
      <c r="AR342">
        <f t="shared" si="151"/>
        <v>0.32273891109386821</v>
      </c>
      <c r="AS342" t="str">
        <f t="shared" si="152"/>
        <v>Morgan St.</v>
      </c>
      <c r="AT342">
        <f t="shared" si="153"/>
        <v>0.32273891109386821</v>
      </c>
      <c r="AU342">
        <f t="shared" si="154"/>
        <v>341</v>
      </c>
      <c r="AW342" t="str">
        <f t="shared" si="155"/>
        <v>Morgan St.</v>
      </c>
      <c r="AX342" t="str">
        <f t="shared" si="156"/>
        <v/>
      </c>
      <c r="AY342">
        <v>341</v>
      </c>
      <c r="AZ342">
        <f t="shared" si="157"/>
        <v>6</v>
      </c>
    </row>
    <row r="343" spans="1:52">
      <c r="A343">
        <v>1</v>
      </c>
      <c r="B343">
        <v>1</v>
      </c>
      <c r="C343">
        <v>1</v>
      </c>
      <c r="D343" t="s">
        <v>282</v>
      </c>
      <c r="E343">
        <v>72.218999999999994</v>
      </c>
      <c r="F343">
        <v>25</v>
      </c>
      <c r="G343">
        <v>70.590599999999995</v>
      </c>
      <c r="H343">
        <v>37</v>
      </c>
      <c r="I343">
        <v>95.321600000000004</v>
      </c>
      <c r="J343">
        <v>335</v>
      </c>
      <c r="K343">
        <v>94.527900000000002</v>
      </c>
      <c r="L343">
        <v>344</v>
      </c>
      <c r="M343">
        <v>106.843</v>
      </c>
      <c r="N343">
        <v>226</v>
      </c>
      <c r="O343">
        <v>111.476</v>
      </c>
      <c r="P343">
        <v>287</v>
      </c>
      <c r="Q343">
        <v>-16.947800000000001</v>
      </c>
      <c r="R343">
        <v>335</v>
      </c>
      <c r="S343">
        <f t="shared" si="132"/>
        <v>-0.23467647018097729</v>
      </c>
      <c r="T343">
        <f t="shared" si="133"/>
        <v>330</v>
      </c>
      <c r="U343">
        <f t="shared" si="134"/>
        <v>645314.59897489171</v>
      </c>
      <c r="V343">
        <f t="shared" si="135"/>
        <v>318</v>
      </c>
      <c r="W343">
        <f t="shared" si="136"/>
        <v>26.111915548601299</v>
      </c>
      <c r="X343">
        <f t="shared" si="137"/>
        <v>206</v>
      </c>
      <c r="Y343">
        <f t="shared" si="138"/>
        <v>268</v>
      </c>
      <c r="Z343">
        <v>0.12790000000000001</v>
      </c>
      <c r="AA343">
        <f t="shared" si="139"/>
        <v>336</v>
      </c>
      <c r="AB343">
        <v>9.2399999999999996E-2</v>
      </c>
      <c r="AC343">
        <f t="shared" si="140"/>
        <v>0.11015</v>
      </c>
      <c r="AD343">
        <f t="shared" si="141"/>
        <v>348</v>
      </c>
      <c r="AE343">
        <v>5.2999999999999999E-2</v>
      </c>
      <c r="AF343">
        <f t="shared" si="142"/>
        <v>355</v>
      </c>
      <c r="AG343">
        <v>0.23710000000000001</v>
      </c>
      <c r="AH343">
        <f t="shared" si="143"/>
        <v>295</v>
      </c>
      <c r="AI343">
        <f t="shared" si="144"/>
        <v>319</v>
      </c>
      <c r="AJ343">
        <f>IF(C343=1,(AI343/Z343),REF)</f>
        <v>2494.1360437842063</v>
      </c>
      <c r="AK343">
        <f t="shared" si="145"/>
        <v>336</v>
      </c>
      <c r="AL343">
        <f>IF(B343=1,(AI343/AC343),REF)</f>
        <v>2896.0508397639583</v>
      </c>
      <c r="AM343">
        <f t="shared" si="146"/>
        <v>347</v>
      </c>
      <c r="AN343">
        <f t="shared" si="147"/>
        <v>336</v>
      </c>
      <c r="AO343" t="str">
        <f t="shared" si="148"/>
        <v>Prairie View A&amp;M</v>
      </c>
      <c r="AP343">
        <f t="shared" si="149"/>
        <v>6.839357396417918E-2</v>
      </c>
      <c r="AQ343">
        <f t="shared" si="150"/>
        <v>4.9388011401590652E-2</v>
      </c>
      <c r="AR343">
        <f t="shared" si="151"/>
        <v>0.32212094167661565</v>
      </c>
      <c r="AS343" t="str">
        <f t="shared" si="152"/>
        <v>Prairie View A&amp;M</v>
      </c>
      <c r="AT343">
        <f t="shared" si="153"/>
        <v>0.32212094167661565</v>
      </c>
      <c r="AU343">
        <f t="shared" si="154"/>
        <v>342</v>
      </c>
      <c r="AW343" t="str">
        <f t="shared" si="155"/>
        <v>Prairie View A&amp;M</v>
      </c>
      <c r="AX343" t="str">
        <f t="shared" si="156"/>
        <v/>
      </c>
      <c r="AY343">
        <v>342</v>
      </c>
      <c r="AZ343">
        <f t="shared" si="157"/>
        <v>-13</v>
      </c>
    </row>
    <row r="344" spans="1:52">
      <c r="A344">
        <v>1</v>
      </c>
      <c r="B344">
        <v>1</v>
      </c>
      <c r="C344">
        <v>1</v>
      </c>
      <c r="D344" t="s">
        <v>53</v>
      </c>
      <c r="E344">
        <v>71.761399999999995</v>
      </c>
      <c r="F344">
        <v>38</v>
      </c>
      <c r="G344">
        <v>70.274299999999997</v>
      </c>
      <c r="H344">
        <v>47</v>
      </c>
      <c r="I344">
        <v>95.502499999999998</v>
      </c>
      <c r="J344">
        <v>333</v>
      </c>
      <c r="K344">
        <v>93.555800000000005</v>
      </c>
      <c r="L344">
        <v>347</v>
      </c>
      <c r="M344">
        <v>104.779</v>
      </c>
      <c r="N344">
        <v>177</v>
      </c>
      <c r="O344">
        <v>109.021</v>
      </c>
      <c r="P344">
        <v>237</v>
      </c>
      <c r="Q344">
        <v>-15.465400000000001</v>
      </c>
      <c r="R344">
        <v>327</v>
      </c>
      <c r="S344">
        <f t="shared" si="132"/>
        <v>-0.21550861605264107</v>
      </c>
      <c r="T344">
        <f t="shared" si="133"/>
        <v>325</v>
      </c>
      <c r="U344">
        <f t="shared" si="134"/>
        <v>628105.12409360555</v>
      </c>
      <c r="V344">
        <f t="shared" si="135"/>
        <v>330</v>
      </c>
      <c r="W344">
        <f t="shared" si="136"/>
        <v>25.358604785741161</v>
      </c>
      <c r="X344">
        <f t="shared" si="137"/>
        <v>165</v>
      </c>
      <c r="Y344">
        <f t="shared" si="138"/>
        <v>245</v>
      </c>
      <c r="Z344">
        <v>9.5399999999999999E-2</v>
      </c>
      <c r="AA344">
        <f t="shared" si="139"/>
        <v>349</v>
      </c>
      <c r="AB344">
        <v>0.18540000000000001</v>
      </c>
      <c r="AC344">
        <f t="shared" si="140"/>
        <v>0.1404</v>
      </c>
      <c r="AD344">
        <f t="shared" si="141"/>
        <v>333</v>
      </c>
      <c r="AE344">
        <v>0.1971</v>
      </c>
      <c r="AF344">
        <f t="shared" si="142"/>
        <v>302</v>
      </c>
      <c r="AG344">
        <v>8.9099999999999999E-2</v>
      </c>
      <c r="AH344">
        <f t="shared" si="143"/>
        <v>349</v>
      </c>
      <c r="AI344">
        <f t="shared" si="144"/>
        <v>314</v>
      </c>
      <c r="AJ344">
        <f>IF(C344=1,(AI344/Z344),REF)</f>
        <v>3291.4046121593292</v>
      </c>
      <c r="AK344">
        <f t="shared" si="145"/>
        <v>346</v>
      </c>
      <c r="AL344">
        <f>IF(B344=1,(AI344/AC344),REF)</f>
        <v>2236.4672364672365</v>
      </c>
      <c r="AM344">
        <f t="shared" si="146"/>
        <v>332</v>
      </c>
      <c r="AN344">
        <f t="shared" si="147"/>
        <v>332</v>
      </c>
      <c r="AO344" t="str">
        <f t="shared" si="148"/>
        <v>Alabama A&amp;M</v>
      </c>
      <c r="AP344">
        <f t="shared" si="149"/>
        <v>4.9618886668870897E-2</v>
      </c>
      <c r="AQ344">
        <f t="shared" si="150"/>
        <v>6.5018148967617082E-2</v>
      </c>
      <c r="AR344">
        <f t="shared" si="151"/>
        <v>0.31865297731090875</v>
      </c>
      <c r="AS344" t="str">
        <f t="shared" si="152"/>
        <v>Alabama A&amp;M</v>
      </c>
      <c r="AT344">
        <f t="shared" si="153"/>
        <v>0.31865297731090875</v>
      </c>
      <c r="AU344">
        <f t="shared" si="154"/>
        <v>343</v>
      </c>
      <c r="AW344" t="str">
        <f t="shared" si="155"/>
        <v>Alabama A&amp;M</v>
      </c>
      <c r="AX344" t="str">
        <f t="shared" si="156"/>
        <v/>
      </c>
      <c r="AY344">
        <v>343</v>
      </c>
      <c r="AZ344">
        <f t="shared" si="157"/>
        <v>41</v>
      </c>
    </row>
    <row r="345" spans="1:52">
      <c r="A345">
        <v>1</v>
      </c>
      <c r="B345">
        <v>1</v>
      </c>
      <c r="C345">
        <v>1</v>
      </c>
      <c r="D345" t="s">
        <v>85</v>
      </c>
      <c r="E345">
        <v>66.415499999999994</v>
      </c>
      <c r="F345">
        <v>287</v>
      </c>
      <c r="G345">
        <v>65.656499999999994</v>
      </c>
      <c r="H345">
        <v>277</v>
      </c>
      <c r="I345">
        <v>93.881900000000002</v>
      </c>
      <c r="J345">
        <v>348</v>
      </c>
      <c r="K345">
        <v>94.816599999999994</v>
      </c>
      <c r="L345">
        <v>342</v>
      </c>
      <c r="M345">
        <v>110.82599999999999</v>
      </c>
      <c r="N345">
        <v>311</v>
      </c>
      <c r="O345">
        <v>112.4</v>
      </c>
      <c r="P345">
        <v>311</v>
      </c>
      <c r="Q345">
        <v>-17.5837</v>
      </c>
      <c r="R345">
        <v>338</v>
      </c>
      <c r="S345">
        <f t="shared" si="132"/>
        <v>-0.26474843974674606</v>
      </c>
      <c r="T345">
        <f t="shared" si="133"/>
        <v>344</v>
      </c>
      <c r="U345">
        <f t="shared" si="134"/>
        <v>597087.80690953508</v>
      </c>
      <c r="V345">
        <f t="shared" si="135"/>
        <v>346</v>
      </c>
      <c r="W345">
        <f t="shared" si="136"/>
        <v>28.771112252321611</v>
      </c>
      <c r="X345">
        <f t="shared" si="137"/>
        <v>335</v>
      </c>
      <c r="Y345">
        <f t="shared" si="138"/>
        <v>339.5</v>
      </c>
      <c r="Z345">
        <v>0.1071</v>
      </c>
      <c r="AA345">
        <f t="shared" si="139"/>
        <v>342</v>
      </c>
      <c r="AB345">
        <v>0.13120000000000001</v>
      </c>
      <c r="AC345">
        <f t="shared" si="140"/>
        <v>0.11915000000000001</v>
      </c>
      <c r="AD345">
        <f t="shared" si="141"/>
        <v>344</v>
      </c>
      <c r="AE345">
        <v>0.18579999999999999</v>
      </c>
      <c r="AF345">
        <f t="shared" si="142"/>
        <v>311</v>
      </c>
      <c r="AG345">
        <v>0.1416</v>
      </c>
      <c r="AH345">
        <f t="shared" si="143"/>
        <v>333</v>
      </c>
      <c r="AI345">
        <f t="shared" si="144"/>
        <v>336.25</v>
      </c>
      <c r="AJ345">
        <f>IF(C345=1,(AI345/Z345),REF)</f>
        <v>3139.5891690009339</v>
      </c>
      <c r="AK345">
        <f t="shared" si="145"/>
        <v>342</v>
      </c>
      <c r="AL345">
        <f>IF(B345=1,(AI345/AC345),REF)</f>
        <v>2822.0730172052035</v>
      </c>
      <c r="AM345">
        <f t="shared" si="146"/>
        <v>345</v>
      </c>
      <c r="AN345">
        <f t="shared" si="147"/>
        <v>342</v>
      </c>
      <c r="AO345" t="str">
        <f t="shared" si="148"/>
        <v>Cal Poly</v>
      </c>
      <c r="AP345">
        <f t="shared" si="149"/>
        <v>5.5967892901388309E-2</v>
      </c>
      <c r="AQ345">
        <f t="shared" si="150"/>
        <v>5.3596425564845236E-2</v>
      </c>
      <c r="AR345">
        <f t="shared" si="151"/>
        <v>0.31293609463284561</v>
      </c>
      <c r="AS345" t="str">
        <f t="shared" si="152"/>
        <v>Cal Poly</v>
      </c>
      <c r="AT345">
        <f t="shared" si="153"/>
        <v>0.31293609463284561</v>
      </c>
      <c r="AU345">
        <f t="shared" si="154"/>
        <v>344</v>
      </c>
      <c r="AW345" t="str">
        <f t="shared" si="155"/>
        <v>Cal Poly</v>
      </c>
      <c r="AX345" t="str">
        <f t="shared" si="156"/>
        <v/>
      </c>
      <c r="AY345">
        <v>344</v>
      </c>
      <c r="AZ345">
        <f t="shared" si="157"/>
        <v>33</v>
      </c>
    </row>
    <row r="346" spans="1:52">
      <c r="A346">
        <v>1</v>
      </c>
      <c r="B346">
        <v>1</v>
      </c>
      <c r="C346">
        <v>1</v>
      </c>
      <c r="D346" t="s">
        <v>251</v>
      </c>
      <c r="E346">
        <v>68.005099999999999</v>
      </c>
      <c r="F346">
        <v>210</v>
      </c>
      <c r="G346">
        <v>67.593800000000002</v>
      </c>
      <c r="H346">
        <v>158</v>
      </c>
      <c r="I346">
        <v>96.290599999999998</v>
      </c>
      <c r="J346">
        <v>329</v>
      </c>
      <c r="K346">
        <v>96.020600000000002</v>
      </c>
      <c r="L346">
        <v>333</v>
      </c>
      <c r="M346">
        <v>114.238</v>
      </c>
      <c r="N346">
        <v>350</v>
      </c>
      <c r="O346">
        <v>115.45699999999999</v>
      </c>
      <c r="P346">
        <v>350</v>
      </c>
      <c r="Q346">
        <v>-19.436900000000001</v>
      </c>
      <c r="R346">
        <v>346</v>
      </c>
      <c r="S346">
        <f t="shared" si="132"/>
        <v>-0.28580797616649328</v>
      </c>
      <c r="T346">
        <f t="shared" si="133"/>
        <v>346</v>
      </c>
      <c r="U346">
        <f t="shared" si="134"/>
        <v>627004.00423016422</v>
      </c>
      <c r="V346">
        <f t="shared" si="135"/>
        <v>332</v>
      </c>
      <c r="W346">
        <f t="shared" si="136"/>
        <v>29.331275316075008</v>
      </c>
      <c r="X346">
        <f t="shared" si="137"/>
        <v>348</v>
      </c>
      <c r="Y346">
        <f t="shared" si="138"/>
        <v>347</v>
      </c>
      <c r="Z346">
        <v>0.1048</v>
      </c>
      <c r="AA346">
        <f t="shared" si="139"/>
        <v>343</v>
      </c>
      <c r="AB346">
        <v>0.13800000000000001</v>
      </c>
      <c r="AC346">
        <f t="shared" si="140"/>
        <v>0.12140000000000001</v>
      </c>
      <c r="AD346">
        <f t="shared" si="141"/>
        <v>342</v>
      </c>
      <c r="AE346">
        <v>0.1062</v>
      </c>
      <c r="AF346">
        <f t="shared" si="142"/>
        <v>339</v>
      </c>
      <c r="AG346">
        <v>9.7299999999999998E-2</v>
      </c>
      <c r="AH346">
        <f t="shared" si="143"/>
        <v>347</v>
      </c>
      <c r="AI346">
        <f t="shared" si="144"/>
        <v>342.16666666666669</v>
      </c>
      <c r="AJ346">
        <f>IF(C346=1,(AI346/Z346),REF)</f>
        <v>3264.9491094147584</v>
      </c>
      <c r="AK346">
        <f t="shared" si="145"/>
        <v>345</v>
      </c>
      <c r="AL346">
        <f>IF(B346=1,(AI346/AC346),REF)</f>
        <v>2818.5063152114221</v>
      </c>
      <c r="AM346">
        <f t="shared" si="146"/>
        <v>344</v>
      </c>
      <c r="AN346">
        <f t="shared" si="147"/>
        <v>342</v>
      </c>
      <c r="AO346" t="str">
        <f t="shared" si="148"/>
        <v>North Carolina A&amp;T</v>
      </c>
      <c r="AP346">
        <f t="shared" si="149"/>
        <v>5.4551966299771153E-2</v>
      </c>
      <c r="AQ346">
        <f t="shared" si="150"/>
        <v>5.4617160922957181E-2</v>
      </c>
      <c r="AR346">
        <f t="shared" si="151"/>
        <v>0.31248410922530878</v>
      </c>
      <c r="AS346" t="str">
        <f t="shared" si="152"/>
        <v>North Carolina A&amp;T</v>
      </c>
      <c r="AT346">
        <f t="shared" si="153"/>
        <v>0.31248410922530878</v>
      </c>
      <c r="AU346">
        <f t="shared" si="154"/>
        <v>345</v>
      </c>
      <c r="AW346" t="str">
        <f t="shared" si="155"/>
        <v>North Carolina A&amp;T</v>
      </c>
      <c r="AX346" t="str">
        <f t="shared" si="156"/>
        <v/>
      </c>
      <c r="AY346">
        <v>345</v>
      </c>
      <c r="AZ346">
        <f t="shared" si="157"/>
        <v>6</v>
      </c>
    </row>
    <row r="347" spans="1:52">
      <c r="A347">
        <v>1</v>
      </c>
      <c r="B347">
        <v>1</v>
      </c>
      <c r="C347">
        <v>1</v>
      </c>
      <c r="D347" t="s">
        <v>136</v>
      </c>
      <c r="E347">
        <v>69.600200000000001</v>
      </c>
      <c r="F347">
        <v>106</v>
      </c>
      <c r="G347">
        <v>68.223699999999994</v>
      </c>
      <c r="H347">
        <v>127</v>
      </c>
      <c r="I347">
        <v>92.4953</v>
      </c>
      <c r="J347">
        <v>353</v>
      </c>
      <c r="K347">
        <v>93.1755</v>
      </c>
      <c r="L347">
        <v>351</v>
      </c>
      <c r="M347">
        <v>109.214</v>
      </c>
      <c r="N347">
        <v>276</v>
      </c>
      <c r="O347">
        <v>111.29</v>
      </c>
      <c r="P347">
        <v>285</v>
      </c>
      <c r="Q347">
        <v>-18.114899999999999</v>
      </c>
      <c r="R347">
        <v>342</v>
      </c>
      <c r="S347">
        <f t="shared" si="132"/>
        <v>-0.26026505670960726</v>
      </c>
      <c r="T347">
        <f t="shared" si="133"/>
        <v>341</v>
      </c>
      <c r="U347">
        <f t="shared" si="134"/>
        <v>604246.23283216008</v>
      </c>
      <c r="V347">
        <f t="shared" si="135"/>
        <v>345</v>
      </c>
      <c r="W347">
        <f t="shared" si="136"/>
        <v>27.022115147453789</v>
      </c>
      <c r="X347">
        <f t="shared" si="137"/>
        <v>255</v>
      </c>
      <c r="Y347">
        <f t="shared" si="138"/>
        <v>298</v>
      </c>
      <c r="Z347">
        <v>0.1028</v>
      </c>
      <c r="AA347">
        <f t="shared" si="139"/>
        <v>346</v>
      </c>
      <c r="AB347">
        <v>0.1278</v>
      </c>
      <c r="AC347">
        <f t="shared" si="140"/>
        <v>0.1153</v>
      </c>
      <c r="AD347">
        <f t="shared" si="141"/>
        <v>346</v>
      </c>
      <c r="AE347">
        <v>5.79E-2</v>
      </c>
      <c r="AF347">
        <f t="shared" si="142"/>
        <v>352</v>
      </c>
      <c r="AG347">
        <v>0.25669999999999998</v>
      </c>
      <c r="AH347">
        <f t="shared" si="143"/>
        <v>282</v>
      </c>
      <c r="AI347">
        <f t="shared" si="144"/>
        <v>327.33333333333331</v>
      </c>
      <c r="AJ347">
        <f>IF(C347=1,(AI347/Z347),REF)</f>
        <v>3184.1763942931257</v>
      </c>
      <c r="AK347">
        <f t="shared" si="145"/>
        <v>343</v>
      </c>
      <c r="AL347">
        <f>IF(B347=1,(AI347/AC347),REF)</f>
        <v>2838.9708008094822</v>
      </c>
      <c r="AM347">
        <f t="shared" si="146"/>
        <v>346</v>
      </c>
      <c r="AN347">
        <f t="shared" si="147"/>
        <v>343</v>
      </c>
      <c r="AO347" t="str">
        <f t="shared" si="148"/>
        <v>Florida A&amp;M</v>
      </c>
      <c r="AP347">
        <f t="shared" si="149"/>
        <v>5.3645113803913437E-2</v>
      </c>
      <c r="AQ347">
        <f t="shared" si="150"/>
        <v>5.1825917875958152E-2</v>
      </c>
      <c r="AR347">
        <f t="shared" si="151"/>
        <v>0.30820613505038907</v>
      </c>
      <c r="AS347" t="str">
        <f t="shared" si="152"/>
        <v>Florida A&amp;M</v>
      </c>
      <c r="AT347">
        <f t="shared" si="153"/>
        <v>0.30820613505038907</v>
      </c>
      <c r="AU347">
        <f t="shared" si="154"/>
        <v>346</v>
      </c>
      <c r="AW347" t="str">
        <f t="shared" si="155"/>
        <v>Florida A&amp;M</v>
      </c>
      <c r="AX347" t="str">
        <f t="shared" si="156"/>
        <v/>
      </c>
      <c r="AY347">
        <v>346</v>
      </c>
      <c r="AZ347">
        <f t="shared" si="157"/>
        <v>-6</v>
      </c>
    </row>
    <row r="348" spans="1:52">
      <c r="A348">
        <v>1</v>
      </c>
      <c r="B348">
        <v>1</v>
      </c>
      <c r="C348">
        <v>1</v>
      </c>
      <c r="D348" t="s">
        <v>194</v>
      </c>
      <c r="E348">
        <v>71.2761</v>
      </c>
      <c r="F348">
        <v>48</v>
      </c>
      <c r="G348">
        <v>70.208200000000005</v>
      </c>
      <c r="H348">
        <v>49</v>
      </c>
      <c r="I348">
        <v>92.790999999999997</v>
      </c>
      <c r="J348">
        <v>350</v>
      </c>
      <c r="K348">
        <v>93.344999999999999</v>
      </c>
      <c r="L348">
        <v>349</v>
      </c>
      <c r="M348">
        <v>106.965</v>
      </c>
      <c r="N348">
        <v>230</v>
      </c>
      <c r="O348">
        <v>112.163</v>
      </c>
      <c r="P348">
        <v>302</v>
      </c>
      <c r="Q348">
        <v>-18.818200000000001</v>
      </c>
      <c r="R348">
        <v>344</v>
      </c>
      <c r="S348">
        <f t="shared" si="132"/>
        <v>-0.26401556763066436</v>
      </c>
      <c r="T348">
        <f t="shared" si="133"/>
        <v>343</v>
      </c>
      <c r="U348">
        <f t="shared" si="134"/>
        <v>621049.25987480255</v>
      </c>
      <c r="V348">
        <f t="shared" si="135"/>
        <v>338</v>
      </c>
      <c r="W348">
        <f t="shared" si="136"/>
        <v>26.718708283871919</v>
      </c>
      <c r="X348">
        <f t="shared" si="137"/>
        <v>237</v>
      </c>
      <c r="Y348">
        <f t="shared" si="138"/>
        <v>290</v>
      </c>
      <c r="Z348">
        <v>7.6899999999999996E-2</v>
      </c>
      <c r="AA348">
        <f t="shared" si="139"/>
        <v>353</v>
      </c>
      <c r="AB348">
        <v>0.19020000000000001</v>
      </c>
      <c r="AC348">
        <f t="shared" si="140"/>
        <v>0.13355</v>
      </c>
      <c r="AD348">
        <f t="shared" si="141"/>
        <v>336</v>
      </c>
      <c r="AE348">
        <v>8.3199999999999996E-2</v>
      </c>
      <c r="AF348">
        <f t="shared" si="142"/>
        <v>346</v>
      </c>
      <c r="AG348">
        <v>8.48E-2</v>
      </c>
      <c r="AH348">
        <f t="shared" si="143"/>
        <v>352</v>
      </c>
      <c r="AI348">
        <f t="shared" si="144"/>
        <v>334.16666666666669</v>
      </c>
      <c r="AJ348">
        <f>IF(C348=1,(AI348/Z348),REF)</f>
        <v>4345.4703077589947</v>
      </c>
      <c r="AK348">
        <f t="shared" si="145"/>
        <v>353</v>
      </c>
      <c r="AL348">
        <f>IF(B348=1,(AI348/AC348),REF)</f>
        <v>2502.1839510794957</v>
      </c>
      <c r="AM348">
        <f t="shared" si="146"/>
        <v>339</v>
      </c>
      <c r="AN348">
        <f t="shared" si="147"/>
        <v>336</v>
      </c>
      <c r="AO348" t="str">
        <f t="shared" si="148"/>
        <v>LIU</v>
      </c>
      <c r="AP348">
        <f t="shared" si="149"/>
        <v>3.8900880303163056E-2</v>
      </c>
      <c r="AQ348">
        <f t="shared" si="150"/>
        <v>6.0984125292190043E-2</v>
      </c>
      <c r="AR348">
        <f t="shared" si="151"/>
        <v>0.30156998961827225</v>
      </c>
      <c r="AS348" t="str">
        <f t="shared" si="152"/>
        <v>LIU</v>
      </c>
      <c r="AT348">
        <f t="shared" si="153"/>
        <v>0.30156998961827225</v>
      </c>
      <c r="AU348">
        <f t="shared" si="154"/>
        <v>347</v>
      </c>
      <c r="AW348" t="str">
        <f t="shared" si="155"/>
        <v>LIU</v>
      </c>
      <c r="AX348" t="str">
        <f t="shared" si="156"/>
        <v/>
      </c>
      <c r="AY348">
        <v>347</v>
      </c>
      <c r="AZ348">
        <f t="shared" si="157"/>
        <v>1</v>
      </c>
    </row>
    <row r="349" spans="1:52">
      <c r="A349">
        <v>1</v>
      </c>
      <c r="B349">
        <v>1</v>
      </c>
      <c r="C349">
        <v>1</v>
      </c>
      <c r="D349" t="s">
        <v>119</v>
      </c>
      <c r="E349">
        <v>68.024500000000003</v>
      </c>
      <c r="F349">
        <v>209</v>
      </c>
      <c r="G349">
        <v>66.701400000000007</v>
      </c>
      <c r="H349">
        <v>227</v>
      </c>
      <c r="I349">
        <v>96.459100000000007</v>
      </c>
      <c r="J349">
        <v>326</v>
      </c>
      <c r="K349">
        <v>96.765299999999996</v>
      </c>
      <c r="L349">
        <v>326</v>
      </c>
      <c r="M349">
        <v>117.114</v>
      </c>
      <c r="N349">
        <v>358</v>
      </c>
      <c r="O349">
        <v>117.378</v>
      </c>
      <c r="P349">
        <v>357</v>
      </c>
      <c r="Q349">
        <v>-20.6129</v>
      </c>
      <c r="R349">
        <v>351</v>
      </c>
      <c r="S349">
        <f t="shared" si="132"/>
        <v>-0.30301876529779714</v>
      </c>
      <c r="T349">
        <f t="shared" si="133"/>
        <v>353</v>
      </c>
      <c r="U349">
        <f t="shared" si="134"/>
        <v>636948.98963858013</v>
      </c>
      <c r="V349">
        <f t="shared" si="135"/>
        <v>325</v>
      </c>
      <c r="W349">
        <f t="shared" si="136"/>
        <v>30.107408158284866</v>
      </c>
      <c r="X349">
        <f t="shared" si="137"/>
        <v>357</v>
      </c>
      <c r="Y349">
        <f t="shared" si="138"/>
        <v>355</v>
      </c>
      <c r="Z349">
        <v>0.11169999999999999</v>
      </c>
      <c r="AA349">
        <f t="shared" si="139"/>
        <v>341</v>
      </c>
      <c r="AB349">
        <v>7.5300000000000006E-2</v>
      </c>
      <c r="AC349">
        <f t="shared" si="140"/>
        <v>9.35E-2</v>
      </c>
      <c r="AD349">
        <f t="shared" si="141"/>
        <v>351</v>
      </c>
      <c r="AE349">
        <v>0.2482</v>
      </c>
      <c r="AF349">
        <f t="shared" si="142"/>
        <v>270</v>
      </c>
      <c r="AG349">
        <v>9.9199999999999997E-2</v>
      </c>
      <c r="AH349">
        <f t="shared" si="143"/>
        <v>346</v>
      </c>
      <c r="AI349">
        <f t="shared" si="144"/>
        <v>333.33333333333331</v>
      </c>
      <c r="AJ349">
        <f>IF(C349=1,(AI349/Z349),REF)</f>
        <v>2984.1838257236645</v>
      </c>
      <c r="AK349">
        <f t="shared" si="145"/>
        <v>341</v>
      </c>
      <c r="AL349">
        <f>IF(B349=1,(AI349/AC349),REF)</f>
        <v>3565.0623885918003</v>
      </c>
      <c r="AM349">
        <f t="shared" si="146"/>
        <v>351</v>
      </c>
      <c r="AN349">
        <f t="shared" si="147"/>
        <v>341</v>
      </c>
      <c r="AO349" t="str">
        <f t="shared" si="148"/>
        <v>Detroit Mercy</v>
      </c>
      <c r="AP349">
        <f t="shared" si="149"/>
        <v>5.8668824140116912E-2</v>
      </c>
      <c r="AQ349">
        <f t="shared" si="150"/>
        <v>4.0847551595574544E-2</v>
      </c>
      <c r="AR349">
        <f t="shared" si="151"/>
        <v>0.30112431300897863</v>
      </c>
      <c r="AS349" t="str">
        <f t="shared" si="152"/>
        <v>Detroit Mercy</v>
      </c>
      <c r="AT349">
        <f t="shared" si="153"/>
        <v>0.30112431300897863</v>
      </c>
      <c r="AU349">
        <f t="shared" si="154"/>
        <v>348</v>
      </c>
      <c r="AW349" t="str">
        <f t="shared" si="155"/>
        <v>Detroit Mercy</v>
      </c>
      <c r="AX349" t="str">
        <f t="shared" si="156"/>
        <v/>
      </c>
      <c r="AY349">
        <v>348</v>
      </c>
      <c r="AZ349">
        <f t="shared" si="157"/>
        <v>78</v>
      </c>
    </row>
    <row r="350" spans="1:52">
      <c r="A350">
        <v>1</v>
      </c>
      <c r="B350">
        <v>1</v>
      </c>
      <c r="C350">
        <v>1</v>
      </c>
      <c r="D350" t="s">
        <v>344</v>
      </c>
      <c r="E350">
        <v>66.879900000000006</v>
      </c>
      <c r="F350">
        <v>270</v>
      </c>
      <c r="G350">
        <v>65.471199999999996</v>
      </c>
      <c r="H350">
        <v>288</v>
      </c>
      <c r="I350">
        <v>96.368799999999993</v>
      </c>
      <c r="J350">
        <v>328</v>
      </c>
      <c r="K350">
        <v>96.345299999999995</v>
      </c>
      <c r="L350">
        <v>330</v>
      </c>
      <c r="M350">
        <v>109.396</v>
      </c>
      <c r="N350">
        <v>282</v>
      </c>
      <c r="O350">
        <v>112.94</v>
      </c>
      <c r="P350">
        <v>320</v>
      </c>
      <c r="Q350">
        <v>-16.594899999999999</v>
      </c>
      <c r="R350">
        <v>331</v>
      </c>
      <c r="S350">
        <f t="shared" si="132"/>
        <v>-0.24812686621840047</v>
      </c>
      <c r="T350">
        <f t="shared" si="133"/>
        <v>335</v>
      </c>
      <c r="U350">
        <f t="shared" si="134"/>
        <v>620807.10948849597</v>
      </c>
      <c r="V350">
        <f t="shared" si="135"/>
        <v>339</v>
      </c>
      <c r="W350">
        <f t="shared" si="136"/>
        <v>28.791271066464841</v>
      </c>
      <c r="X350">
        <f t="shared" si="137"/>
        <v>338</v>
      </c>
      <c r="Y350">
        <f t="shared" si="138"/>
        <v>336.5</v>
      </c>
      <c r="Z350">
        <v>8.09E-2</v>
      </c>
      <c r="AA350">
        <f t="shared" si="139"/>
        <v>352</v>
      </c>
      <c r="AB350">
        <v>0.1706</v>
      </c>
      <c r="AC350">
        <f t="shared" si="140"/>
        <v>0.12575</v>
      </c>
      <c r="AD350">
        <f t="shared" si="141"/>
        <v>341</v>
      </c>
      <c r="AE350">
        <v>0.03</v>
      </c>
      <c r="AF350">
        <f t="shared" si="142"/>
        <v>361</v>
      </c>
      <c r="AG350">
        <v>0.17929999999999999</v>
      </c>
      <c r="AH350">
        <f t="shared" si="143"/>
        <v>317</v>
      </c>
      <c r="AI350">
        <f t="shared" si="144"/>
        <v>338.25</v>
      </c>
      <c r="AJ350">
        <f>IF(C350=1,(AI350/Z350),REF)</f>
        <v>4181.087762669963</v>
      </c>
      <c r="AK350">
        <f t="shared" si="145"/>
        <v>352</v>
      </c>
      <c r="AL350">
        <f>IF(B350=1,(AI350/AC350),REF)</f>
        <v>2689.8608349900596</v>
      </c>
      <c r="AM350">
        <f t="shared" si="146"/>
        <v>341</v>
      </c>
      <c r="AN350">
        <f t="shared" si="147"/>
        <v>341</v>
      </c>
      <c r="AO350" t="str">
        <f t="shared" si="148"/>
        <v>Tennessee Tech</v>
      </c>
      <c r="AP350">
        <f t="shared" si="149"/>
        <v>4.1082452461441744E-2</v>
      </c>
      <c r="AQ350">
        <f t="shared" si="150"/>
        <v>5.690554384333113E-2</v>
      </c>
      <c r="AR350">
        <f t="shared" si="151"/>
        <v>0.29926584406709772</v>
      </c>
      <c r="AS350" t="str">
        <f t="shared" si="152"/>
        <v>Tennessee Tech</v>
      </c>
      <c r="AT350">
        <f t="shared" si="153"/>
        <v>0.29926584406709772</v>
      </c>
      <c r="AU350">
        <f t="shared" si="154"/>
        <v>349</v>
      </c>
      <c r="AW350" t="str">
        <f t="shared" si="155"/>
        <v>Tennessee Tech</v>
      </c>
      <c r="AX350" t="str">
        <f t="shared" si="156"/>
        <v/>
      </c>
      <c r="AY350">
        <v>349</v>
      </c>
      <c r="AZ350">
        <f t="shared" si="157"/>
        <v>-12</v>
      </c>
    </row>
    <row r="351" spans="1:52">
      <c r="A351">
        <v>1</v>
      </c>
      <c r="B351">
        <v>1</v>
      </c>
      <c r="C351">
        <v>1</v>
      </c>
      <c r="D351" t="s">
        <v>162</v>
      </c>
      <c r="E351">
        <v>72.677499999999995</v>
      </c>
      <c r="F351">
        <v>20</v>
      </c>
      <c r="G351">
        <v>71.284499999999994</v>
      </c>
      <c r="H351">
        <v>23</v>
      </c>
      <c r="I351">
        <v>95.009699999999995</v>
      </c>
      <c r="J351">
        <v>336</v>
      </c>
      <c r="K351">
        <v>96.763199999999998</v>
      </c>
      <c r="L351">
        <v>327</v>
      </c>
      <c r="M351">
        <v>116.09099999999999</v>
      </c>
      <c r="N351">
        <v>356</v>
      </c>
      <c r="O351">
        <v>118.741</v>
      </c>
      <c r="P351">
        <v>360</v>
      </c>
      <c r="Q351">
        <v>-21.977799999999998</v>
      </c>
      <c r="R351">
        <v>353</v>
      </c>
      <c r="S351">
        <f t="shared" si="132"/>
        <v>-0.30240170616765855</v>
      </c>
      <c r="T351">
        <f t="shared" si="133"/>
        <v>352</v>
      </c>
      <c r="U351">
        <f t="shared" si="134"/>
        <v>680487.9266275774</v>
      </c>
      <c r="V351">
        <f t="shared" si="135"/>
        <v>290</v>
      </c>
      <c r="W351">
        <f t="shared" si="136"/>
        <v>28.70523744049089</v>
      </c>
      <c r="X351">
        <f t="shared" si="137"/>
        <v>331</v>
      </c>
      <c r="Y351">
        <f t="shared" si="138"/>
        <v>341.5</v>
      </c>
      <c r="Z351">
        <v>0.1045</v>
      </c>
      <c r="AA351">
        <f t="shared" si="139"/>
        <v>344</v>
      </c>
      <c r="AB351">
        <v>6.9900000000000004E-2</v>
      </c>
      <c r="AC351">
        <f t="shared" si="140"/>
        <v>8.72E-2</v>
      </c>
      <c r="AD351">
        <f t="shared" si="141"/>
        <v>353</v>
      </c>
      <c r="AE351">
        <v>0.1082</v>
      </c>
      <c r="AF351">
        <f t="shared" si="142"/>
        <v>338</v>
      </c>
      <c r="AG351">
        <v>0.1079</v>
      </c>
      <c r="AH351">
        <f t="shared" si="143"/>
        <v>344</v>
      </c>
      <c r="AI351">
        <f t="shared" si="144"/>
        <v>336.41666666666669</v>
      </c>
      <c r="AJ351">
        <f>IF(C351=1,(AI351/Z351),REF)</f>
        <v>3219.2982456140353</v>
      </c>
      <c r="AK351">
        <f t="shared" si="145"/>
        <v>344</v>
      </c>
      <c r="AL351">
        <f>IF(B351=1,(AI351/AC351),REF)</f>
        <v>3857.9892966360858</v>
      </c>
      <c r="AM351">
        <f t="shared" si="146"/>
        <v>353</v>
      </c>
      <c r="AN351">
        <f t="shared" si="147"/>
        <v>344</v>
      </c>
      <c r="AO351" t="str">
        <f t="shared" si="148"/>
        <v>Houston Christian</v>
      </c>
      <c r="AP351">
        <f t="shared" si="149"/>
        <v>5.4472453558442845E-2</v>
      </c>
      <c r="AQ351">
        <f t="shared" si="150"/>
        <v>3.7721084338756324E-2</v>
      </c>
      <c r="AR351">
        <f t="shared" si="151"/>
        <v>0.29205738626229771</v>
      </c>
      <c r="AS351" t="str">
        <f t="shared" si="152"/>
        <v>Houston Christian</v>
      </c>
      <c r="AT351">
        <f t="shared" si="153"/>
        <v>0.29205738626229771</v>
      </c>
      <c r="AU351">
        <f t="shared" si="154"/>
        <v>350</v>
      </c>
      <c r="AW351" t="str">
        <f t="shared" si="155"/>
        <v>Houston Christian</v>
      </c>
      <c r="AX351" t="str">
        <f t="shared" si="156"/>
        <v/>
      </c>
      <c r="AY351">
        <v>350</v>
      </c>
      <c r="AZ351">
        <f t="shared" si="157"/>
        <v>12</v>
      </c>
    </row>
    <row r="352" spans="1:52">
      <c r="A352">
        <v>1</v>
      </c>
      <c r="B352">
        <v>1</v>
      </c>
      <c r="C352">
        <v>1</v>
      </c>
      <c r="D352" t="s">
        <v>191</v>
      </c>
      <c r="E352">
        <v>68.184799999999996</v>
      </c>
      <c r="F352">
        <v>197</v>
      </c>
      <c r="G352">
        <v>67.000699999999995</v>
      </c>
      <c r="H352">
        <v>208</v>
      </c>
      <c r="I352">
        <v>92.711200000000005</v>
      </c>
      <c r="J352">
        <v>351</v>
      </c>
      <c r="K352">
        <v>91.8035</v>
      </c>
      <c r="L352">
        <v>355</v>
      </c>
      <c r="M352">
        <v>109.256</v>
      </c>
      <c r="N352">
        <v>277</v>
      </c>
      <c r="O352">
        <v>114.16800000000001</v>
      </c>
      <c r="P352">
        <v>338</v>
      </c>
      <c r="Q352">
        <v>-22.364799999999999</v>
      </c>
      <c r="R352">
        <v>356</v>
      </c>
      <c r="S352">
        <f t="shared" si="132"/>
        <v>-0.32799832220670894</v>
      </c>
      <c r="T352">
        <f t="shared" si="133"/>
        <v>355</v>
      </c>
      <c r="U352">
        <f t="shared" si="134"/>
        <v>574653.49033974367</v>
      </c>
      <c r="V352">
        <f t="shared" si="135"/>
        <v>353</v>
      </c>
      <c r="W352">
        <f t="shared" si="136"/>
        <v>28.733164421089946</v>
      </c>
      <c r="X352">
        <f t="shared" si="137"/>
        <v>334</v>
      </c>
      <c r="Y352">
        <f t="shared" si="138"/>
        <v>344.5</v>
      </c>
      <c r="Z352">
        <v>0.1042</v>
      </c>
      <c r="AA352">
        <f t="shared" si="139"/>
        <v>345</v>
      </c>
      <c r="AB352">
        <v>5.9900000000000002E-2</v>
      </c>
      <c r="AC352">
        <f t="shared" si="140"/>
        <v>8.2049999999999998E-2</v>
      </c>
      <c r="AD352">
        <f t="shared" si="141"/>
        <v>354</v>
      </c>
      <c r="AE352">
        <v>4.5100000000000001E-2</v>
      </c>
      <c r="AF352">
        <f t="shared" si="142"/>
        <v>357</v>
      </c>
      <c r="AG352">
        <v>0.15590000000000001</v>
      </c>
      <c r="AH352">
        <f t="shared" si="143"/>
        <v>327</v>
      </c>
      <c r="AI352">
        <f t="shared" si="144"/>
        <v>348.41666666666669</v>
      </c>
      <c r="AJ352">
        <f>IF(C352=1,(AI352/Z352),REF)</f>
        <v>3343.7300063979528</v>
      </c>
      <c r="AK352">
        <f t="shared" si="145"/>
        <v>348</v>
      </c>
      <c r="AL352">
        <f>IF(B352=1,(AI352/AC352),REF)</f>
        <v>4246.3944749136708</v>
      </c>
      <c r="AM352">
        <f t="shared" si="146"/>
        <v>354</v>
      </c>
      <c r="AN352">
        <f t="shared" si="147"/>
        <v>348</v>
      </c>
      <c r="AO352" t="str">
        <f t="shared" si="148"/>
        <v>Lindenwood</v>
      </c>
      <c r="AP352">
        <f t="shared" si="149"/>
        <v>5.4110477555210174E-2</v>
      </c>
      <c r="AQ352">
        <f t="shared" si="150"/>
        <v>3.507024939721639E-2</v>
      </c>
      <c r="AR352">
        <f t="shared" si="151"/>
        <v>0.28820161158252222</v>
      </c>
      <c r="AS352" t="str">
        <f t="shared" si="152"/>
        <v>Lindenwood</v>
      </c>
      <c r="AT352">
        <f t="shared" si="153"/>
        <v>0.28820161158252222</v>
      </c>
      <c r="AU352">
        <f t="shared" si="154"/>
        <v>351</v>
      </c>
      <c r="AW352" t="str">
        <f t="shared" si="155"/>
        <v>Lindenwood</v>
      </c>
      <c r="AX352" t="str">
        <f t="shared" si="156"/>
        <v/>
      </c>
      <c r="AY352">
        <v>351</v>
      </c>
      <c r="AZ352">
        <f t="shared" si="157"/>
        <v>-6</v>
      </c>
    </row>
    <row r="353" spans="1:52">
      <c r="A353">
        <v>1</v>
      </c>
      <c r="B353">
        <v>1</v>
      </c>
      <c r="C353">
        <v>1</v>
      </c>
      <c r="D353" t="s">
        <v>160</v>
      </c>
      <c r="E353">
        <v>65.388400000000004</v>
      </c>
      <c r="F353">
        <v>329</v>
      </c>
      <c r="G353">
        <v>65.679500000000004</v>
      </c>
      <c r="H353">
        <v>274</v>
      </c>
      <c r="I353">
        <v>100.562</v>
      </c>
      <c r="J353">
        <v>274</v>
      </c>
      <c r="K353">
        <v>100.81</v>
      </c>
      <c r="L353">
        <v>273</v>
      </c>
      <c r="M353">
        <v>114.21</v>
      </c>
      <c r="N353">
        <v>349</v>
      </c>
      <c r="O353">
        <v>120.372</v>
      </c>
      <c r="P353">
        <v>362</v>
      </c>
      <c r="Q353">
        <v>-19.561699999999998</v>
      </c>
      <c r="R353">
        <v>348</v>
      </c>
      <c r="S353">
        <f t="shared" si="132"/>
        <v>-0.29916621296743762</v>
      </c>
      <c r="T353">
        <f t="shared" si="133"/>
        <v>350</v>
      </c>
      <c r="U353">
        <f t="shared" si="134"/>
        <v>664519.82212924003</v>
      </c>
      <c r="V353">
        <f t="shared" si="135"/>
        <v>308</v>
      </c>
      <c r="W353">
        <f t="shared" si="136"/>
        <v>32.609193036437972</v>
      </c>
      <c r="X353">
        <f t="shared" si="137"/>
        <v>362</v>
      </c>
      <c r="Y353">
        <f t="shared" si="138"/>
        <v>356</v>
      </c>
      <c r="Z353">
        <v>9.4100000000000003E-2</v>
      </c>
      <c r="AA353">
        <f t="shared" si="139"/>
        <v>351</v>
      </c>
      <c r="AB353">
        <v>9.1399999999999995E-2</v>
      </c>
      <c r="AC353">
        <f t="shared" si="140"/>
        <v>9.2749999999999999E-2</v>
      </c>
      <c r="AD353">
        <f t="shared" si="141"/>
        <v>352</v>
      </c>
      <c r="AE353">
        <v>0.1033</v>
      </c>
      <c r="AF353">
        <f t="shared" si="142"/>
        <v>341</v>
      </c>
      <c r="AG353">
        <v>8.0699999999999994E-2</v>
      </c>
      <c r="AH353">
        <f t="shared" si="143"/>
        <v>357</v>
      </c>
      <c r="AI353">
        <f t="shared" si="144"/>
        <v>344</v>
      </c>
      <c r="AJ353">
        <f>IF(C353=1,(AI353/Z353),REF)</f>
        <v>3655.6854410201913</v>
      </c>
      <c r="AK353">
        <f t="shared" si="145"/>
        <v>351</v>
      </c>
      <c r="AL353">
        <f>IF(B353=1,(AI353/AC353),REF)</f>
        <v>3708.8948787061995</v>
      </c>
      <c r="AM353">
        <f t="shared" si="146"/>
        <v>352</v>
      </c>
      <c r="AN353">
        <f t="shared" si="147"/>
        <v>351</v>
      </c>
      <c r="AO353" t="str">
        <f t="shared" si="148"/>
        <v>Holy Cross</v>
      </c>
      <c r="AP353">
        <f t="shared" si="149"/>
        <v>4.8431677269211666E-2</v>
      </c>
      <c r="AQ353">
        <f t="shared" si="150"/>
        <v>4.0320059441617886E-2</v>
      </c>
      <c r="AR353">
        <f t="shared" si="151"/>
        <v>0.28764626936210619</v>
      </c>
      <c r="AS353" t="str">
        <f t="shared" si="152"/>
        <v>Holy Cross</v>
      </c>
      <c r="AT353">
        <f t="shared" si="153"/>
        <v>0.28764626936210619</v>
      </c>
      <c r="AU353">
        <f t="shared" si="154"/>
        <v>352</v>
      </c>
      <c r="AW353" t="str">
        <f t="shared" si="155"/>
        <v>Holy Cross</v>
      </c>
      <c r="AX353" t="str">
        <f t="shared" si="156"/>
        <v/>
      </c>
      <c r="AY353">
        <v>352</v>
      </c>
      <c r="AZ353">
        <f t="shared" si="157"/>
        <v>11</v>
      </c>
    </row>
    <row r="354" spans="1:52">
      <c r="A354">
        <v>1</v>
      </c>
      <c r="B354">
        <v>1</v>
      </c>
      <c r="C354">
        <v>1</v>
      </c>
      <c r="D354" t="s">
        <v>313</v>
      </c>
      <c r="E354">
        <v>67.125</v>
      </c>
      <c r="F354">
        <v>261</v>
      </c>
      <c r="G354">
        <v>65.875799999999998</v>
      </c>
      <c r="H354">
        <v>267</v>
      </c>
      <c r="I354">
        <v>90.093800000000002</v>
      </c>
      <c r="J354">
        <v>359</v>
      </c>
      <c r="K354">
        <v>90.6477</v>
      </c>
      <c r="L354">
        <v>358</v>
      </c>
      <c r="M354">
        <v>110.872</v>
      </c>
      <c r="N354">
        <v>314</v>
      </c>
      <c r="O354">
        <v>113.17700000000001</v>
      </c>
      <c r="P354">
        <v>323</v>
      </c>
      <c r="Q354">
        <v>-22.529199999999999</v>
      </c>
      <c r="R354">
        <v>357</v>
      </c>
      <c r="S354">
        <f t="shared" si="132"/>
        <v>-0.33563202979515838</v>
      </c>
      <c r="T354">
        <f t="shared" si="133"/>
        <v>359</v>
      </c>
      <c r="U354">
        <f t="shared" si="134"/>
        <v>551566.49521384132</v>
      </c>
      <c r="V354">
        <f t="shared" si="135"/>
        <v>358</v>
      </c>
      <c r="W354">
        <f t="shared" si="136"/>
        <v>28.782518060056354</v>
      </c>
      <c r="X354">
        <f t="shared" si="137"/>
        <v>336</v>
      </c>
      <c r="Y354">
        <f t="shared" si="138"/>
        <v>347.5</v>
      </c>
      <c r="Z354">
        <v>9.7900000000000001E-2</v>
      </c>
      <c r="AA354">
        <f t="shared" si="139"/>
        <v>347</v>
      </c>
      <c r="AB354">
        <v>5.74E-2</v>
      </c>
      <c r="AC354">
        <f t="shared" si="140"/>
        <v>7.7649999999999997E-2</v>
      </c>
      <c r="AD354">
        <f t="shared" si="141"/>
        <v>355</v>
      </c>
      <c r="AE354">
        <v>5.5199999999999999E-2</v>
      </c>
      <c r="AF354">
        <f t="shared" si="142"/>
        <v>354</v>
      </c>
      <c r="AG354">
        <v>8.72E-2</v>
      </c>
      <c r="AH354">
        <f t="shared" si="143"/>
        <v>350</v>
      </c>
      <c r="AI354">
        <f t="shared" si="144"/>
        <v>353.91666666666669</v>
      </c>
      <c r="AJ354">
        <f>IF(C354=1,(AI354/Z354),REF)</f>
        <v>3615.083418454205</v>
      </c>
      <c r="AK354">
        <f t="shared" si="145"/>
        <v>350</v>
      </c>
      <c r="AL354">
        <f>IF(B354=1,(AI354/AC354),REF)</f>
        <v>4557.8450311225588</v>
      </c>
      <c r="AM354">
        <f t="shared" si="146"/>
        <v>356</v>
      </c>
      <c r="AN354">
        <f t="shared" si="147"/>
        <v>350</v>
      </c>
      <c r="AO354" t="str">
        <f t="shared" si="148"/>
        <v>Siena</v>
      </c>
      <c r="AP354">
        <f t="shared" si="149"/>
        <v>5.0443780543964915E-2</v>
      </c>
      <c r="AQ354">
        <f t="shared" si="150"/>
        <v>3.2897229655801899E-2</v>
      </c>
      <c r="AR354">
        <f t="shared" si="151"/>
        <v>0.28049912179567366</v>
      </c>
      <c r="AS354" t="str">
        <f t="shared" si="152"/>
        <v>Siena</v>
      </c>
      <c r="AT354">
        <f t="shared" si="153"/>
        <v>0.28049912179567366</v>
      </c>
      <c r="AU354">
        <f t="shared" si="154"/>
        <v>353</v>
      </c>
      <c r="AW354" t="str">
        <f t="shared" si="155"/>
        <v>Siena</v>
      </c>
      <c r="AX354" t="str">
        <f t="shared" si="156"/>
        <v/>
      </c>
      <c r="AY354">
        <v>353</v>
      </c>
      <c r="AZ354">
        <f t="shared" si="157"/>
        <v>-1</v>
      </c>
    </row>
    <row r="355" spans="1:52">
      <c r="A355">
        <v>1</v>
      </c>
      <c r="B355">
        <v>1</v>
      </c>
      <c r="C355">
        <v>1</v>
      </c>
      <c r="D355" t="s">
        <v>211</v>
      </c>
      <c r="E355">
        <v>67.657899999999998</v>
      </c>
      <c r="F355">
        <v>228</v>
      </c>
      <c r="G355">
        <v>67.015199999999993</v>
      </c>
      <c r="H355">
        <v>206</v>
      </c>
      <c r="I355">
        <v>90.452699999999993</v>
      </c>
      <c r="J355">
        <v>358</v>
      </c>
      <c r="K355">
        <v>89.704499999999996</v>
      </c>
      <c r="L355">
        <v>359</v>
      </c>
      <c r="M355">
        <v>106.801</v>
      </c>
      <c r="N355">
        <v>224</v>
      </c>
      <c r="O355">
        <v>109.508</v>
      </c>
      <c r="P355">
        <v>243</v>
      </c>
      <c r="Q355">
        <v>-19.8032</v>
      </c>
      <c r="R355">
        <v>349</v>
      </c>
      <c r="S355">
        <f t="shared" si="132"/>
        <v>-0.29270048287044087</v>
      </c>
      <c r="T355">
        <f t="shared" si="133"/>
        <v>347</v>
      </c>
      <c r="U355">
        <f t="shared" si="134"/>
        <v>544436.17420374241</v>
      </c>
      <c r="V355">
        <f t="shared" si="135"/>
        <v>359</v>
      </c>
      <c r="W355">
        <f t="shared" si="136"/>
        <v>27.089116557776631</v>
      </c>
      <c r="X355">
        <f t="shared" si="137"/>
        <v>261</v>
      </c>
      <c r="Y355">
        <f t="shared" si="138"/>
        <v>304</v>
      </c>
      <c r="Z355">
        <v>6.2600000000000003E-2</v>
      </c>
      <c r="AA355">
        <f t="shared" si="139"/>
        <v>356</v>
      </c>
      <c r="AB355">
        <v>0.13589999999999999</v>
      </c>
      <c r="AC355">
        <f t="shared" si="140"/>
        <v>9.9250000000000005E-2</v>
      </c>
      <c r="AD355">
        <f t="shared" si="141"/>
        <v>350</v>
      </c>
      <c r="AE355">
        <v>6.6900000000000001E-2</v>
      </c>
      <c r="AF355">
        <f t="shared" si="142"/>
        <v>349</v>
      </c>
      <c r="AG355">
        <v>7.0599999999999996E-2</v>
      </c>
      <c r="AH355">
        <f t="shared" si="143"/>
        <v>358</v>
      </c>
      <c r="AI355">
        <f t="shared" si="144"/>
        <v>344.5</v>
      </c>
      <c r="AJ355">
        <f>IF(C355=1,(AI355/Z355),REF)</f>
        <v>5503.1948881789131</v>
      </c>
      <c r="AK355">
        <f t="shared" si="145"/>
        <v>356</v>
      </c>
      <c r="AL355">
        <f>IF(B355=1,(AI355/AC355),REF)</f>
        <v>3471.0327455919396</v>
      </c>
      <c r="AM355">
        <f t="shared" si="146"/>
        <v>349</v>
      </c>
      <c r="AN355">
        <f t="shared" si="147"/>
        <v>349</v>
      </c>
      <c r="AO355" t="str">
        <f t="shared" si="148"/>
        <v>Maryland Eastern Shore</v>
      </c>
      <c r="AP355">
        <f t="shared" si="149"/>
        <v>3.0927841573690537E-2</v>
      </c>
      <c r="AQ355">
        <f t="shared" si="150"/>
        <v>4.3504680900487418E-2</v>
      </c>
      <c r="AR355">
        <f t="shared" si="151"/>
        <v>0.26809770519857334</v>
      </c>
      <c r="AS355" t="str">
        <f t="shared" si="152"/>
        <v>Maryland Eastern Shore</v>
      </c>
      <c r="AT355">
        <f t="shared" si="153"/>
        <v>0.26809770519857334</v>
      </c>
      <c r="AU355">
        <f t="shared" si="154"/>
        <v>354</v>
      </c>
      <c r="AW355" t="str">
        <f t="shared" si="155"/>
        <v>Maryland Eastern Shore</v>
      </c>
      <c r="AX355" t="str">
        <f t="shared" si="156"/>
        <v/>
      </c>
      <c r="AY355">
        <v>354</v>
      </c>
      <c r="AZ355">
        <f t="shared" si="157"/>
        <v>5</v>
      </c>
    </row>
    <row r="356" spans="1:52">
      <c r="A356">
        <v>1</v>
      </c>
      <c r="B356">
        <v>1</v>
      </c>
      <c r="C356">
        <v>1</v>
      </c>
      <c r="D356" t="s">
        <v>322</v>
      </c>
      <c r="E356">
        <v>70.253200000000007</v>
      </c>
      <c r="F356">
        <v>77</v>
      </c>
      <c r="G356">
        <v>68.997</v>
      </c>
      <c r="H356">
        <v>88</v>
      </c>
      <c r="I356">
        <v>91.346699999999998</v>
      </c>
      <c r="J356">
        <v>356</v>
      </c>
      <c r="K356">
        <v>91.319100000000006</v>
      </c>
      <c r="L356">
        <v>356</v>
      </c>
      <c r="M356">
        <v>107.80500000000001</v>
      </c>
      <c r="N356">
        <v>253</v>
      </c>
      <c r="O356">
        <v>112.49299999999999</v>
      </c>
      <c r="P356">
        <v>313</v>
      </c>
      <c r="Q356">
        <v>-21.1736</v>
      </c>
      <c r="R356">
        <v>352</v>
      </c>
      <c r="S356">
        <f t="shared" si="132"/>
        <v>-0.3013941001975709</v>
      </c>
      <c r="T356">
        <f t="shared" si="133"/>
        <v>351</v>
      </c>
      <c r="U356">
        <f t="shared" si="134"/>
        <v>585853.94161258196</v>
      </c>
      <c r="V356">
        <f t="shared" si="135"/>
        <v>350</v>
      </c>
      <c r="W356">
        <f t="shared" si="136"/>
        <v>27.235458269898587</v>
      </c>
      <c r="X356">
        <f t="shared" si="137"/>
        <v>268</v>
      </c>
      <c r="Y356">
        <f t="shared" si="138"/>
        <v>309.5</v>
      </c>
      <c r="Z356">
        <v>7.6499999999999999E-2</v>
      </c>
      <c r="AA356">
        <f t="shared" si="139"/>
        <v>354</v>
      </c>
      <c r="AB356">
        <v>7.6399999999999996E-2</v>
      </c>
      <c r="AC356">
        <f t="shared" si="140"/>
        <v>7.644999999999999E-2</v>
      </c>
      <c r="AD356">
        <f t="shared" si="141"/>
        <v>356</v>
      </c>
      <c r="AE356">
        <v>0.1048</v>
      </c>
      <c r="AF356">
        <f t="shared" si="142"/>
        <v>340</v>
      </c>
      <c r="AG356">
        <v>5.6099999999999997E-2</v>
      </c>
      <c r="AH356">
        <f t="shared" si="143"/>
        <v>359</v>
      </c>
      <c r="AI356">
        <f t="shared" si="144"/>
        <v>344.25</v>
      </c>
      <c r="AJ356">
        <f>IF(C356=1,(AI356/Z356),REF)</f>
        <v>4500</v>
      </c>
      <c r="AK356">
        <f t="shared" si="145"/>
        <v>354</v>
      </c>
      <c r="AL356">
        <f>IF(B356=1,(AI356/AC356),REF)</f>
        <v>4502.9431000654031</v>
      </c>
      <c r="AM356">
        <f t="shared" si="146"/>
        <v>355</v>
      </c>
      <c r="AN356">
        <f t="shared" si="147"/>
        <v>354</v>
      </c>
      <c r="AO356" t="str">
        <f t="shared" si="148"/>
        <v>Southeast Missouri St.</v>
      </c>
      <c r="AP356">
        <f t="shared" si="149"/>
        <v>3.8563545160006367E-2</v>
      </c>
      <c r="AQ356">
        <f t="shared" si="150"/>
        <v>3.2437938292020296E-2</v>
      </c>
      <c r="AR356">
        <f t="shared" si="151"/>
        <v>0.26308432373890822</v>
      </c>
      <c r="AS356" t="str">
        <f t="shared" si="152"/>
        <v>Southeast Missouri St.</v>
      </c>
      <c r="AT356">
        <f t="shared" si="153"/>
        <v>0.26308432373890822</v>
      </c>
      <c r="AU356">
        <f t="shared" si="154"/>
        <v>355</v>
      </c>
      <c r="AW356" t="str">
        <f t="shared" si="155"/>
        <v>Southeast Missouri St.</v>
      </c>
      <c r="AX356" t="str">
        <f t="shared" si="156"/>
        <v/>
      </c>
      <c r="AY356">
        <v>355</v>
      </c>
      <c r="AZ356">
        <f t="shared" si="157"/>
        <v>15</v>
      </c>
    </row>
    <row r="357" spans="1:52">
      <c r="A357">
        <v>1</v>
      </c>
      <c r="B357">
        <v>1</v>
      </c>
      <c r="C357">
        <v>1</v>
      </c>
      <c r="D357" t="s">
        <v>275</v>
      </c>
      <c r="E357">
        <v>69.122500000000002</v>
      </c>
      <c r="F357">
        <v>135</v>
      </c>
      <c r="G357">
        <v>68.200800000000001</v>
      </c>
      <c r="H357">
        <v>128</v>
      </c>
      <c r="I357">
        <v>91.873800000000003</v>
      </c>
      <c r="J357">
        <v>355</v>
      </c>
      <c r="K357">
        <v>95.264700000000005</v>
      </c>
      <c r="L357">
        <v>340</v>
      </c>
      <c r="M357">
        <v>117.488</v>
      </c>
      <c r="N357">
        <v>360</v>
      </c>
      <c r="O357">
        <v>118.163</v>
      </c>
      <c r="P357">
        <v>359</v>
      </c>
      <c r="Q357">
        <v>-22.898099999999999</v>
      </c>
      <c r="R357">
        <v>359</v>
      </c>
      <c r="S357">
        <f t="shared" si="132"/>
        <v>-0.331271293717675</v>
      </c>
      <c r="T357">
        <f t="shared" si="133"/>
        <v>357</v>
      </c>
      <c r="U357">
        <f t="shared" si="134"/>
        <v>627311.78353580611</v>
      </c>
      <c r="V357">
        <f t="shared" si="135"/>
        <v>331</v>
      </c>
      <c r="W357">
        <f t="shared" si="136"/>
        <v>29.94683822982249</v>
      </c>
      <c r="X357">
        <f t="shared" si="137"/>
        <v>355</v>
      </c>
      <c r="Y357">
        <f t="shared" si="138"/>
        <v>356</v>
      </c>
      <c r="Z357">
        <v>4.9500000000000002E-2</v>
      </c>
      <c r="AA357">
        <f t="shared" si="139"/>
        <v>360</v>
      </c>
      <c r="AB357">
        <v>0.15090000000000001</v>
      </c>
      <c r="AC357">
        <f t="shared" si="140"/>
        <v>0.10020000000000001</v>
      </c>
      <c r="AD357">
        <f t="shared" si="141"/>
        <v>349</v>
      </c>
      <c r="AE357">
        <v>3.3099999999999997E-2</v>
      </c>
      <c r="AF357">
        <f t="shared" si="142"/>
        <v>360</v>
      </c>
      <c r="AG357">
        <v>8.48E-2</v>
      </c>
      <c r="AH357">
        <f t="shared" si="143"/>
        <v>352</v>
      </c>
      <c r="AI357">
        <f t="shared" si="144"/>
        <v>350.83333333333331</v>
      </c>
      <c r="AJ357">
        <f>IF(C357=1,(AI357/Z357),REF)</f>
        <v>7087.5420875420868</v>
      </c>
      <c r="AK357">
        <f t="shared" si="145"/>
        <v>360</v>
      </c>
      <c r="AL357">
        <f>IF(B357=1,(AI357/AC357),REF)</f>
        <v>3501.330671989354</v>
      </c>
      <c r="AM357">
        <f t="shared" si="146"/>
        <v>350</v>
      </c>
      <c r="AN357">
        <f t="shared" si="147"/>
        <v>349</v>
      </c>
      <c r="AO357" t="str">
        <f t="shared" si="148"/>
        <v>Pacific</v>
      </c>
      <c r="AP357">
        <f t="shared" si="149"/>
        <v>2.3844729605225223E-2</v>
      </c>
      <c r="AQ357">
        <f t="shared" si="150"/>
        <v>4.3873410079613352E-2</v>
      </c>
      <c r="AR357">
        <f t="shared" si="151"/>
        <v>0.25814873979699277</v>
      </c>
      <c r="AS357" t="str">
        <f t="shared" si="152"/>
        <v>Pacific</v>
      </c>
      <c r="AT357">
        <f t="shared" si="153"/>
        <v>0.25814873979699277</v>
      </c>
      <c r="AU357">
        <f t="shared" si="154"/>
        <v>356</v>
      </c>
      <c r="AW357" t="str">
        <f t="shared" si="155"/>
        <v>Pacific</v>
      </c>
      <c r="AX357" t="str">
        <f t="shared" si="156"/>
        <v/>
      </c>
      <c r="AY357">
        <v>356</v>
      </c>
      <c r="AZ357">
        <f t="shared" si="157"/>
        <v>-4</v>
      </c>
    </row>
    <row r="358" spans="1:52">
      <c r="A358">
        <v>1</v>
      </c>
      <c r="B358">
        <v>1</v>
      </c>
      <c r="C358">
        <v>1</v>
      </c>
      <c r="D358" t="s">
        <v>390</v>
      </c>
      <c r="E358">
        <v>74.618300000000005</v>
      </c>
      <c r="F358">
        <v>5</v>
      </c>
      <c r="G358">
        <v>74.537800000000004</v>
      </c>
      <c r="H358">
        <v>2</v>
      </c>
      <c r="I358">
        <v>88.956000000000003</v>
      </c>
      <c r="J358">
        <v>360</v>
      </c>
      <c r="K358">
        <v>89.221100000000007</v>
      </c>
      <c r="L358">
        <v>360</v>
      </c>
      <c r="M358">
        <v>113.01600000000001</v>
      </c>
      <c r="N358">
        <v>339</v>
      </c>
      <c r="O358">
        <v>111.261</v>
      </c>
      <c r="P358">
        <v>282</v>
      </c>
      <c r="Q358">
        <v>-22.039400000000001</v>
      </c>
      <c r="R358">
        <v>354</v>
      </c>
      <c r="S358">
        <f t="shared" si="132"/>
        <v>-0.29536856240359249</v>
      </c>
      <c r="T358">
        <f t="shared" si="133"/>
        <v>348</v>
      </c>
      <c r="U358">
        <f t="shared" si="134"/>
        <v>593991.86492240545</v>
      </c>
      <c r="V358">
        <f t="shared" si="135"/>
        <v>348</v>
      </c>
      <c r="W358">
        <f t="shared" si="136"/>
        <v>25.194363091817031</v>
      </c>
      <c r="X358">
        <f t="shared" si="137"/>
        <v>160</v>
      </c>
      <c r="Y358">
        <f t="shared" si="138"/>
        <v>254</v>
      </c>
      <c r="Z358">
        <v>6.4500000000000002E-2</v>
      </c>
      <c r="AA358">
        <f t="shared" si="139"/>
        <v>355</v>
      </c>
      <c r="AB358">
        <v>7.51E-2</v>
      </c>
      <c r="AC358">
        <f t="shared" si="140"/>
        <v>6.9800000000000001E-2</v>
      </c>
      <c r="AD358">
        <f t="shared" si="141"/>
        <v>357</v>
      </c>
      <c r="AE358">
        <v>4.4600000000000001E-2</v>
      </c>
      <c r="AF358">
        <f t="shared" si="142"/>
        <v>359</v>
      </c>
      <c r="AG358">
        <v>8.2299999999999998E-2</v>
      </c>
      <c r="AH358">
        <f t="shared" si="143"/>
        <v>355</v>
      </c>
      <c r="AI358">
        <f t="shared" si="144"/>
        <v>336.83333333333331</v>
      </c>
      <c r="AJ358">
        <f>IF(C358=1,(AI358/Z358),REF)</f>
        <v>5222.2222222222217</v>
      </c>
      <c r="AK358">
        <f t="shared" si="145"/>
        <v>355</v>
      </c>
      <c r="AL358">
        <f>IF(B358=1,(AI358/AC358),REF)</f>
        <v>4825.6924546322825</v>
      </c>
      <c r="AM358">
        <f t="shared" si="146"/>
        <v>357</v>
      </c>
      <c r="AN358">
        <f t="shared" si="147"/>
        <v>355</v>
      </c>
      <c r="AO358" t="str">
        <f t="shared" si="148"/>
        <v>VMI</v>
      </c>
      <c r="AP358">
        <f t="shared" si="149"/>
        <v>3.2033983527367173E-2</v>
      </c>
      <c r="AQ358">
        <f t="shared" si="150"/>
        <v>2.9361164652907216E-2</v>
      </c>
      <c r="AR358">
        <f t="shared" si="151"/>
        <v>0.24822277271484303</v>
      </c>
      <c r="AS358" t="str">
        <f t="shared" si="152"/>
        <v>VMI</v>
      </c>
      <c r="AT358">
        <f t="shared" si="153"/>
        <v>0.24822277271484303</v>
      </c>
      <c r="AU358">
        <f t="shared" si="154"/>
        <v>357</v>
      </c>
      <c r="AW358" t="str">
        <f t="shared" si="155"/>
        <v>VMI</v>
      </c>
      <c r="AX358" t="str">
        <f t="shared" si="156"/>
        <v/>
      </c>
      <c r="AY358">
        <v>357</v>
      </c>
      <c r="AZ358">
        <f t="shared" si="157"/>
        <v>-2</v>
      </c>
    </row>
    <row r="359" spans="1:52">
      <c r="A359">
        <v>1</v>
      </c>
      <c r="B359">
        <v>1</v>
      </c>
      <c r="C359">
        <v>1</v>
      </c>
      <c r="D359" t="s">
        <v>335</v>
      </c>
      <c r="E359">
        <v>69.358400000000003</v>
      </c>
      <c r="F359">
        <v>120</v>
      </c>
      <c r="G359">
        <v>67.526799999999994</v>
      </c>
      <c r="H359">
        <v>162</v>
      </c>
      <c r="I359">
        <v>91.096500000000006</v>
      </c>
      <c r="J359">
        <v>357</v>
      </c>
      <c r="K359">
        <v>91.877499999999998</v>
      </c>
      <c r="L359">
        <v>354</v>
      </c>
      <c r="M359">
        <v>110.575</v>
      </c>
      <c r="N359">
        <v>304</v>
      </c>
      <c r="O359">
        <v>114.768</v>
      </c>
      <c r="P359">
        <v>344</v>
      </c>
      <c r="Q359">
        <v>-22.890499999999999</v>
      </c>
      <c r="R359">
        <v>358</v>
      </c>
      <c r="S359">
        <f t="shared" si="132"/>
        <v>-0.33003212300168405</v>
      </c>
      <c r="T359">
        <f t="shared" si="133"/>
        <v>356</v>
      </c>
      <c r="U359">
        <f t="shared" si="134"/>
        <v>585487.20007348992</v>
      </c>
      <c r="V359">
        <f t="shared" si="135"/>
        <v>351</v>
      </c>
      <c r="W359">
        <f t="shared" si="136"/>
        <v>28.484869593880603</v>
      </c>
      <c r="X359">
        <f t="shared" si="137"/>
        <v>324</v>
      </c>
      <c r="Y359">
        <f t="shared" si="138"/>
        <v>340</v>
      </c>
      <c r="Z359">
        <v>5.8700000000000002E-2</v>
      </c>
      <c r="AA359">
        <f t="shared" si="139"/>
        <v>358</v>
      </c>
      <c r="AB359">
        <v>7.7499999999999999E-2</v>
      </c>
      <c r="AC359">
        <f t="shared" si="140"/>
        <v>6.8099999999999994E-2</v>
      </c>
      <c r="AD359">
        <f t="shared" si="141"/>
        <v>358</v>
      </c>
      <c r="AE359">
        <v>5.6800000000000003E-2</v>
      </c>
      <c r="AF359">
        <f t="shared" si="142"/>
        <v>353</v>
      </c>
      <c r="AG359">
        <v>8.5099999999999995E-2</v>
      </c>
      <c r="AH359">
        <f t="shared" si="143"/>
        <v>351</v>
      </c>
      <c r="AI359">
        <f t="shared" si="144"/>
        <v>351.5</v>
      </c>
      <c r="AJ359">
        <f>IF(C359=1,(AI359/Z359),REF)</f>
        <v>5988.0749574105621</v>
      </c>
      <c r="AK359">
        <f t="shared" si="145"/>
        <v>357</v>
      </c>
      <c r="AL359">
        <f>IF(B359=1,(AI359/AC359),REF)</f>
        <v>5161.5271659324526</v>
      </c>
      <c r="AM359">
        <f t="shared" si="146"/>
        <v>358</v>
      </c>
      <c r="AN359">
        <f t="shared" si="147"/>
        <v>357</v>
      </c>
      <c r="AO359" t="str">
        <f t="shared" si="148"/>
        <v>Stonehill</v>
      </c>
      <c r="AP359">
        <f t="shared" si="149"/>
        <v>2.8757170117781727E-2</v>
      </c>
      <c r="AQ359">
        <f t="shared" si="150"/>
        <v>2.8406167636836573E-2</v>
      </c>
      <c r="AR359">
        <f t="shared" si="151"/>
        <v>0.24123206439607742</v>
      </c>
      <c r="AS359" t="str">
        <f t="shared" si="152"/>
        <v>Stonehill</v>
      </c>
      <c r="AT359">
        <f t="shared" si="153"/>
        <v>0.24123206439607742</v>
      </c>
      <c r="AU359">
        <f t="shared" si="154"/>
        <v>358</v>
      </c>
      <c r="AW359" t="str">
        <f t="shared" si="155"/>
        <v>Stonehill</v>
      </c>
      <c r="AX359" t="str">
        <f t="shared" si="156"/>
        <v/>
      </c>
      <c r="AY359">
        <v>358</v>
      </c>
      <c r="AZ359">
        <f t="shared" si="157"/>
        <v>5</v>
      </c>
    </row>
    <row r="360" spans="1:52">
      <c r="A360">
        <v>1</v>
      </c>
      <c r="B360">
        <v>1</v>
      </c>
      <c r="C360">
        <v>1</v>
      </c>
      <c r="D360" t="s">
        <v>175</v>
      </c>
      <c r="E360">
        <v>68.659899999999993</v>
      </c>
      <c r="F360">
        <v>160</v>
      </c>
      <c r="G360">
        <v>67.308000000000007</v>
      </c>
      <c r="H360">
        <v>181</v>
      </c>
      <c r="I360">
        <v>94.004199999999997</v>
      </c>
      <c r="J360">
        <v>346</v>
      </c>
      <c r="K360">
        <v>92.120999999999995</v>
      </c>
      <c r="L360">
        <v>353</v>
      </c>
      <c r="M360">
        <v>118.33</v>
      </c>
      <c r="N360">
        <v>361</v>
      </c>
      <c r="O360">
        <v>117.76</v>
      </c>
      <c r="P360">
        <v>358</v>
      </c>
      <c r="Q360">
        <v>-25.6386</v>
      </c>
      <c r="R360">
        <v>360</v>
      </c>
      <c r="S360">
        <f t="shared" si="132"/>
        <v>-0.37342029335900595</v>
      </c>
      <c r="T360">
        <f t="shared" si="133"/>
        <v>360</v>
      </c>
      <c r="U360">
        <f t="shared" si="134"/>
        <v>582667.04286319576</v>
      </c>
      <c r="V360">
        <f t="shared" si="135"/>
        <v>352</v>
      </c>
      <c r="W360">
        <f t="shared" si="136"/>
        <v>29.984258173440871</v>
      </c>
      <c r="X360">
        <f t="shared" si="137"/>
        <v>356</v>
      </c>
      <c r="Y360">
        <f t="shared" si="138"/>
        <v>358</v>
      </c>
      <c r="Z360">
        <v>5.9499999999999997E-2</v>
      </c>
      <c r="AA360">
        <f t="shared" si="139"/>
        <v>357</v>
      </c>
      <c r="AB360">
        <v>6.8699999999999997E-2</v>
      </c>
      <c r="AC360">
        <f t="shared" si="140"/>
        <v>6.409999999999999E-2</v>
      </c>
      <c r="AD360">
        <f t="shared" si="141"/>
        <v>360</v>
      </c>
      <c r="AE360">
        <v>4.4999999999999998E-2</v>
      </c>
      <c r="AF360">
        <f t="shared" si="142"/>
        <v>358</v>
      </c>
      <c r="AG360">
        <v>4.8000000000000001E-2</v>
      </c>
      <c r="AH360">
        <f t="shared" si="143"/>
        <v>361</v>
      </c>
      <c r="AI360">
        <f t="shared" si="144"/>
        <v>358.16666666666669</v>
      </c>
      <c r="AJ360">
        <f>IF(C360=1,(AI360/Z360),REF)</f>
        <v>6019.6078431372553</v>
      </c>
      <c r="AK360">
        <f t="shared" si="145"/>
        <v>358</v>
      </c>
      <c r="AL360">
        <f>IF(B360=1,(AI360/AC360),REF)</f>
        <v>5587.6235049401985</v>
      </c>
      <c r="AM360">
        <f t="shared" si="146"/>
        <v>360</v>
      </c>
      <c r="AN360">
        <f t="shared" si="147"/>
        <v>358</v>
      </c>
      <c r="AO360" t="str">
        <f t="shared" si="148"/>
        <v>IUPUI</v>
      </c>
      <c r="AP360">
        <f t="shared" si="149"/>
        <v>2.9133785201542139E-2</v>
      </c>
      <c r="AQ360">
        <f t="shared" si="150"/>
        <v>2.6473871011196397E-2</v>
      </c>
      <c r="AR360">
        <f t="shared" si="151"/>
        <v>0.23858428700840922</v>
      </c>
      <c r="AS360" t="str">
        <f t="shared" si="152"/>
        <v>IUPUI</v>
      </c>
      <c r="AT360">
        <f t="shared" si="153"/>
        <v>0.23858428700840922</v>
      </c>
      <c r="AU360">
        <f t="shared" si="154"/>
        <v>359</v>
      </c>
      <c r="AW360" t="str">
        <f t="shared" si="155"/>
        <v>IUPUI</v>
      </c>
      <c r="AX360" t="str">
        <f t="shared" si="156"/>
        <v/>
      </c>
      <c r="AY360">
        <v>359</v>
      </c>
      <c r="AZ360">
        <f t="shared" si="157"/>
        <v>1</v>
      </c>
    </row>
    <row r="361" spans="1:52">
      <c r="A361">
        <v>1</v>
      </c>
      <c r="B361">
        <v>1</v>
      </c>
      <c r="C361">
        <v>1</v>
      </c>
      <c r="D361" t="s">
        <v>299</v>
      </c>
      <c r="E361">
        <v>66.417599999999993</v>
      </c>
      <c r="F361">
        <v>286</v>
      </c>
      <c r="G361">
        <v>65.299099999999996</v>
      </c>
      <c r="H361">
        <v>301</v>
      </c>
      <c r="I361">
        <v>94.929199999999994</v>
      </c>
      <c r="J361">
        <v>339</v>
      </c>
      <c r="K361">
        <v>94.436300000000003</v>
      </c>
      <c r="L361">
        <v>345</v>
      </c>
      <c r="M361">
        <v>110.622</v>
      </c>
      <c r="N361">
        <v>306</v>
      </c>
      <c r="O361">
        <v>116.66</v>
      </c>
      <c r="P361">
        <v>354</v>
      </c>
      <c r="Q361">
        <v>-22.223500000000001</v>
      </c>
      <c r="R361">
        <v>355</v>
      </c>
      <c r="S361">
        <f t="shared" si="132"/>
        <v>-0.33460558647105582</v>
      </c>
      <c r="T361">
        <f t="shared" si="133"/>
        <v>358</v>
      </c>
      <c r="U361">
        <f t="shared" si="134"/>
        <v>592326.42049035127</v>
      </c>
      <c r="V361">
        <f t="shared" si="135"/>
        <v>349</v>
      </c>
      <c r="W361">
        <f t="shared" si="136"/>
        <v>30.534581851827848</v>
      </c>
      <c r="X361">
        <f t="shared" si="137"/>
        <v>359</v>
      </c>
      <c r="Y361">
        <f t="shared" si="138"/>
        <v>358.5</v>
      </c>
      <c r="Z361">
        <v>5.28E-2</v>
      </c>
      <c r="AA361">
        <f t="shared" si="139"/>
        <v>359</v>
      </c>
      <c r="AB361">
        <v>8.2400000000000001E-2</v>
      </c>
      <c r="AC361">
        <f t="shared" si="140"/>
        <v>6.7599999999999993E-2</v>
      </c>
      <c r="AD361">
        <f t="shared" si="141"/>
        <v>359</v>
      </c>
      <c r="AE361">
        <v>4.9599999999999998E-2</v>
      </c>
      <c r="AF361">
        <f t="shared" si="142"/>
        <v>356</v>
      </c>
      <c r="AG361">
        <v>0.1186</v>
      </c>
      <c r="AH361">
        <f t="shared" si="143"/>
        <v>339</v>
      </c>
      <c r="AI361">
        <f t="shared" si="144"/>
        <v>353.25</v>
      </c>
      <c r="AJ361">
        <f>IF(C361=1,(AI361/Z361),REF)</f>
        <v>6690.340909090909</v>
      </c>
      <c r="AK361">
        <f t="shared" si="145"/>
        <v>359</v>
      </c>
      <c r="AL361">
        <f>IF(B361=1,(AI361/AC361),REF)</f>
        <v>5225.5917159763321</v>
      </c>
      <c r="AM361">
        <f t="shared" si="146"/>
        <v>359</v>
      </c>
      <c r="AN361">
        <f t="shared" si="147"/>
        <v>359</v>
      </c>
      <c r="AO361" t="str">
        <f t="shared" si="148"/>
        <v>Saint Francis</v>
      </c>
      <c r="AP361">
        <f t="shared" si="149"/>
        <v>2.5581491731844794E-2</v>
      </c>
      <c r="AQ361">
        <f t="shared" si="150"/>
        <v>2.8154159882384951E-2</v>
      </c>
      <c r="AR361">
        <f t="shared" si="151"/>
        <v>0.23533851547835763</v>
      </c>
      <c r="AS361" t="str">
        <f t="shared" si="152"/>
        <v>Saint Francis</v>
      </c>
      <c r="AT361">
        <f t="shared" si="153"/>
        <v>0.23533851547835763</v>
      </c>
      <c r="AU361">
        <f t="shared" si="154"/>
        <v>360</v>
      </c>
      <c r="AW361" t="str">
        <f t="shared" si="155"/>
        <v>Saint Francis</v>
      </c>
      <c r="AX361" t="str">
        <f t="shared" si="156"/>
        <v/>
      </c>
      <c r="AY361">
        <v>360</v>
      </c>
      <c r="AZ361">
        <f t="shared" si="157"/>
        <v>4</v>
      </c>
    </row>
    <row r="362" spans="1:52">
      <c r="A362">
        <v>1</v>
      </c>
      <c r="B362">
        <v>1</v>
      </c>
      <c r="C362">
        <v>1</v>
      </c>
      <c r="D362" t="s">
        <v>109</v>
      </c>
      <c r="E362">
        <v>67.294499999999999</v>
      </c>
      <c r="F362">
        <v>254</v>
      </c>
      <c r="G362">
        <v>65.991200000000006</v>
      </c>
      <c r="H362">
        <v>264</v>
      </c>
      <c r="I362">
        <v>85.281899999999993</v>
      </c>
      <c r="J362">
        <v>361</v>
      </c>
      <c r="K362">
        <v>85.657700000000006</v>
      </c>
      <c r="L362">
        <v>361</v>
      </c>
      <c r="M362">
        <v>107.321</v>
      </c>
      <c r="N362">
        <v>242</v>
      </c>
      <c r="O362">
        <v>111.51</v>
      </c>
      <c r="P362">
        <v>289</v>
      </c>
      <c r="Q362">
        <v>-25.852</v>
      </c>
      <c r="R362">
        <v>361</v>
      </c>
      <c r="S362">
        <f t="shared" si="132"/>
        <v>-0.38416661094145882</v>
      </c>
      <c r="T362">
        <f t="shared" si="133"/>
        <v>361</v>
      </c>
      <c r="U362">
        <f t="shared" si="134"/>
        <v>493756.00278458599</v>
      </c>
      <c r="V362">
        <f t="shared" si="135"/>
        <v>361</v>
      </c>
      <c r="W362">
        <f t="shared" si="136"/>
        <v>28.036418536867522</v>
      </c>
      <c r="X362">
        <f t="shared" si="137"/>
        <v>310</v>
      </c>
      <c r="Y362">
        <f t="shared" si="138"/>
        <v>335.5</v>
      </c>
      <c r="Z362">
        <v>3.1699999999999999E-2</v>
      </c>
      <c r="AA362">
        <f t="shared" si="139"/>
        <v>361</v>
      </c>
      <c r="AB362">
        <v>8.5900000000000004E-2</v>
      </c>
      <c r="AC362">
        <f t="shared" si="140"/>
        <v>5.8800000000000005E-2</v>
      </c>
      <c r="AD362">
        <f t="shared" si="141"/>
        <v>361</v>
      </c>
      <c r="AE362">
        <v>2.5600000000000001E-2</v>
      </c>
      <c r="AF362">
        <f t="shared" si="142"/>
        <v>362</v>
      </c>
      <c r="AG362">
        <v>4.9599999999999998E-2</v>
      </c>
      <c r="AH362">
        <f t="shared" si="143"/>
        <v>360</v>
      </c>
      <c r="AI362">
        <f t="shared" si="144"/>
        <v>356.75</v>
      </c>
      <c r="AJ362">
        <f>IF(C362=1,(AI362/Z362),REF)</f>
        <v>11253.943217665616</v>
      </c>
      <c r="AK362">
        <f t="shared" si="145"/>
        <v>361</v>
      </c>
      <c r="AL362">
        <f>IF(B362=1,(AI362/AC362),REF)</f>
        <v>6067.1768707482988</v>
      </c>
      <c r="AM362">
        <f t="shared" si="146"/>
        <v>361</v>
      </c>
      <c r="AN362">
        <f t="shared" si="147"/>
        <v>361</v>
      </c>
      <c r="AO362" t="str">
        <f t="shared" si="148"/>
        <v>Coppin St.</v>
      </c>
      <c r="AP362">
        <f t="shared" si="149"/>
        <v>1.4580269731234805E-2</v>
      </c>
      <c r="AQ362">
        <f t="shared" si="150"/>
        <v>2.4036255125660311E-2</v>
      </c>
      <c r="AR362">
        <f t="shared" si="151"/>
        <v>0.20620409095925238</v>
      </c>
      <c r="AS362" t="str">
        <f t="shared" si="152"/>
        <v>Coppin St.</v>
      </c>
      <c r="AT362">
        <f t="shared" si="153"/>
        <v>0.20620409095925238</v>
      </c>
      <c r="AU362">
        <f t="shared" si="154"/>
        <v>361</v>
      </c>
      <c r="AW362" t="str">
        <f t="shared" si="155"/>
        <v>Coppin St.</v>
      </c>
      <c r="AX362" t="str">
        <f t="shared" si="156"/>
        <v/>
      </c>
      <c r="AY362">
        <v>361</v>
      </c>
      <c r="AZ362">
        <f t="shared" si="157"/>
        <v>-1</v>
      </c>
    </row>
    <row r="363" spans="1:52">
      <c r="A363">
        <v>1</v>
      </c>
      <c r="B363">
        <v>1</v>
      </c>
      <c r="C363">
        <v>1</v>
      </c>
      <c r="D363" t="s">
        <v>226</v>
      </c>
      <c r="E363">
        <v>66.235500000000002</v>
      </c>
      <c r="F363">
        <v>298</v>
      </c>
      <c r="G363">
        <v>64.554000000000002</v>
      </c>
      <c r="H363">
        <v>326</v>
      </c>
      <c r="I363">
        <v>83.294700000000006</v>
      </c>
      <c r="J363">
        <v>362</v>
      </c>
      <c r="K363">
        <v>85.300899999999999</v>
      </c>
      <c r="L363">
        <v>362</v>
      </c>
      <c r="M363">
        <v>117.21</v>
      </c>
      <c r="N363">
        <v>359</v>
      </c>
      <c r="O363">
        <v>116.56699999999999</v>
      </c>
      <c r="P363">
        <v>353</v>
      </c>
      <c r="Q363">
        <v>-31.265699999999999</v>
      </c>
      <c r="R363">
        <v>362</v>
      </c>
      <c r="S363">
        <f t="shared" si="132"/>
        <v>-0.47204444746397317</v>
      </c>
      <c r="T363">
        <f t="shared" si="133"/>
        <v>362</v>
      </c>
      <c r="U363">
        <f t="shared" si="134"/>
        <v>481945.62904732075</v>
      </c>
      <c r="V363">
        <f t="shared" si="135"/>
        <v>362</v>
      </c>
      <c r="W363">
        <f t="shared" si="136"/>
        <v>30.579485358161641</v>
      </c>
      <c r="X363">
        <f t="shared" si="137"/>
        <v>360</v>
      </c>
      <c r="Y363">
        <f t="shared" si="138"/>
        <v>361</v>
      </c>
      <c r="Z363">
        <v>2.4500000000000001E-2</v>
      </c>
      <c r="AA363">
        <f t="shared" si="139"/>
        <v>362</v>
      </c>
      <c r="AB363">
        <v>2.8199999999999999E-2</v>
      </c>
      <c r="AC363">
        <f t="shared" si="140"/>
        <v>2.6349999999999998E-2</v>
      </c>
      <c r="AD363">
        <f t="shared" si="141"/>
        <v>362</v>
      </c>
      <c r="AE363">
        <v>6.4699999999999994E-2</v>
      </c>
      <c r="AF363">
        <f t="shared" si="142"/>
        <v>350</v>
      </c>
      <c r="AG363">
        <v>1.23E-2</v>
      </c>
      <c r="AH363">
        <f t="shared" si="143"/>
        <v>362</v>
      </c>
      <c r="AI363">
        <f t="shared" si="144"/>
        <v>359.83333333333331</v>
      </c>
      <c r="AJ363">
        <f>IF(C363=1,(AI363/Z363),REF)</f>
        <v>14687.074829931971</v>
      </c>
      <c r="AK363">
        <f t="shared" si="145"/>
        <v>362</v>
      </c>
      <c r="AL363">
        <f>IF(B363=1,(AI363/AC363),REF)</f>
        <v>13655.913978494624</v>
      </c>
      <c r="AM363">
        <f t="shared" si="146"/>
        <v>362</v>
      </c>
      <c r="AN363">
        <f t="shared" si="147"/>
        <v>362</v>
      </c>
      <c r="AO363" t="str">
        <f t="shared" si="148"/>
        <v>Mississippi Valley St.</v>
      </c>
      <c r="AP363">
        <f t="shared" si="149"/>
        <v>1.0972594295382328E-2</v>
      </c>
      <c r="AQ363">
        <f t="shared" si="150"/>
        <v>9.7325878819925476E-3</v>
      </c>
      <c r="AR363">
        <f t="shared" si="151"/>
        <v>0.16070138663662534</v>
      </c>
      <c r="AS363" t="str">
        <f t="shared" si="152"/>
        <v>Mississippi Valley St.</v>
      </c>
      <c r="AT363">
        <f t="shared" si="153"/>
        <v>0.16070138663662534</v>
      </c>
      <c r="AU363">
        <f t="shared" si="154"/>
        <v>362</v>
      </c>
      <c r="AW363" t="str">
        <f t="shared" si="155"/>
        <v>Mississippi Valley St.</v>
      </c>
      <c r="AX363" t="str">
        <f t="shared" si="156"/>
        <v/>
      </c>
      <c r="AY363">
        <v>362</v>
      </c>
      <c r="AZ363">
        <f t="shared" si="157"/>
        <v>12</v>
      </c>
    </row>
  </sheetData>
  <sortState xmlns:xlrd2="http://schemas.microsoft.com/office/spreadsheetml/2017/richdata2" ref="A2:AZ363">
    <sortCondition ref="AU2:AU363"/>
  </sortState>
  <conditionalFormatting sqref="AZ1:AZ1048576">
    <cfRule type="top10" dxfId="0" priority="1" rank="7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0C63-B906-48D5-B462-E55C70E0BEB2}">
  <dimension ref="B1:AB40"/>
  <sheetViews>
    <sheetView zoomScale="90" zoomScaleNormal="90" workbookViewId="0">
      <selection activeCell="Q29" sqref="Q29"/>
    </sheetView>
  </sheetViews>
  <sheetFormatPr defaultRowHeight="15"/>
  <cols>
    <col min="1" max="2" width="9.140625" style="462"/>
    <col min="3" max="3" width="16.85546875" style="462" bestFit="1" customWidth="1"/>
    <col min="4" max="9" width="9.140625" style="462"/>
    <col min="10" max="10" width="15.42578125" style="462" bestFit="1" customWidth="1"/>
    <col min="11" max="16" width="9.140625" style="462"/>
    <col min="17" max="17" width="18.42578125" style="462" bestFit="1" customWidth="1"/>
    <col min="18" max="23" width="9.140625" style="462"/>
    <col min="24" max="24" width="14.85546875" style="462" bestFit="1" customWidth="1"/>
    <col min="25" max="16384" width="9.140625" style="462"/>
  </cols>
  <sheetData>
    <row r="1" spans="2:28" ht="15.75" thickBot="1"/>
    <row r="2" spans="2:28" ht="15.75" thickBot="1">
      <c r="B2" s="651" t="s">
        <v>467</v>
      </c>
      <c r="C2" s="652"/>
      <c r="D2" s="652"/>
      <c r="E2" s="652"/>
      <c r="F2" s="652"/>
      <c r="G2" s="653"/>
      <c r="I2" s="651" t="s">
        <v>476</v>
      </c>
      <c r="J2" s="652"/>
      <c r="K2" s="652"/>
      <c r="L2" s="652"/>
      <c r="M2" s="652"/>
      <c r="N2" s="653"/>
      <c r="P2" s="654" t="s">
        <v>477</v>
      </c>
      <c r="Q2" s="655"/>
      <c r="R2" s="655"/>
      <c r="S2" s="655"/>
      <c r="T2" s="655"/>
      <c r="U2" s="656"/>
      <c r="W2" s="654" t="s">
        <v>478</v>
      </c>
      <c r="X2" s="655"/>
      <c r="Y2" s="655"/>
      <c r="Z2" s="655"/>
      <c r="AA2" s="655"/>
      <c r="AB2" s="656"/>
    </row>
    <row r="3" spans="2:28" ht="15.75" thickBot="1"/>
    <row r="4" spans="2:28" ht="15.75" thickBot="1">
      <c r="B4" s="482" t="s">
        <v>469</v>
      </c>
      <c r="C4" s="483" t="s">
        <v>36</v>
      </c>
      <c r="D4" s="483" t="s">
        <v>468</v>
      </c>
      <c r="E4" s="483" t="s">
        <v>491</v>
      </c>
      <c r="F4" s="484" t="s">
        <v>46</v>
      </c>
      <c r="G4" s="520" t="s">
        <v>483</v>
      </c>
      <c r="I4" s="482" t="s">
        <v>469</v>
      </c>
      <c r="J4" s="483" t="s">
        <v>36</v>
      </c>
      <c r="K4" s="483" t="s">
        <v>468</v>
      </c>
      <c r="L4" s="483" t="s">
        <v>491</v>
      </c>
      <c r="M4" s="484" t="s">
        <v>46</v>
      </c>
      <c r="N4" s="520" t="s">
        <v>483</v>
      </c>
      <c r="P4" s="482" t="s">
        <v>469</v>
      </c>
      <c r="Q4" s="483" t="s">
        <v>36</v>
      </c>
      <c r="R4" s="483" t="s">
        <v>468</v>
      </c>
      <c r="S4" s="483" t="s">
        <v>491</v>
      </c>
      <c r="T4" s="484" t="s">
        <v>46</v>
      </c>
      <c r="U4" s="520" t="s">
        <v>483</v>
      </c>
      <c r="W4" s="482" t="s">
        <v>469</v>
      </c>
      <c r="X4" s="483" t="s">
        <v>36</v>
      </c>
      <c r="Y4" s="483" t="s">
        <v>468</v>
      </c>
      <c r="Z4" s="483" t="s">
        <v>491</v>
      </c>
      <c r="AA4" s="484" t="s">
        <v>46</v>
      </c>
      <c r="AB4" s="520" t="s">
        <v>483</v>
      </c>
    </row>
    <row r="5" spans="2:28">
      <c r="B5" s="463">
        <v>1</v>
      </c>
      <c r="C5" s="543" t="s">
        <v>108</v>
      </c>
      <c r="D5" s="521">
        <f>VLOOKUP(C5,values!$AS$2:$AU$363,2,FALSE)</f>
        <v>0.98587062376817691</v>
      </c>
      <c r="E5" s="558">
        <f>D5/(values!$AT$2)</f>
        <v>1</v>
      </c>
      <c r="F5" s="464">
        <f>VLOOKUP(C5,values!$AS$2:$AU$363,3,FALSE)</f>
        <v>1</v>
      </c>
      <c r="G5" s="553">
        <f>VLOOKUP(C5,values!$AS$2:$AY$363,7,FALSE)</f>
        <v>1</v>
      </c>
      <c r="I5" s="493">
        <v>1</v>
      </c>
      <c r="J5" s="539" t="s">
        <v>250</v>
      </c>
      <c r="K5" s="522">
        <f>VLOOKUP(J5,values!$AS$2:$AU$363,2,FALSE)</f>
        <v>0.93213342117801867</v>
      </c>
      <c r="L5" s="558">
        <f>K5/(values!$AT$2)</f>
        <v>0.94549264244758113</v>
      </c>
      <c r="M5" s="494">
        <f>VLOOKUP(J5,values!$AS$2:$AU$363,3,FALSE)</f>
        <v>6</v>
      </c>
      <c r="N5" s="553">
        <f>VLOOKUP(J5,values!$AS$2:$AY$363,7,FALSE)</f>
        <v>6</v>
      </c>
      <c r="P5" s="493">
        <v>1</v>
      </c>
      <c r="Q5" s="539" t="s">
        <v>161</v>
      </c>
      <c r="R5" s="522">
        <f>VLOOKUP(Q5,values!$AS$2:$AU$363,2,FALSE)</f>
        <v>0.95177751051036674</v>
      </c>
      <c r="S5" s="558">
        <f>R5/(values!$AT$2)</f>
        <v>0.96541826844631995</v>
      </c>
      <c r="T5" s="494">
        <f>VLOOKUP(Q5,values!$AS$2:$AU$363,3,FALSE)</f>
        <v>5</v>
      </c>
      <c r="U5" s="553">
        <f>VLOOKUP(Q5,values!$AS$2:$AY$363,7,FALSE)</f>
        <v>5</v>
      </c>
      <c r="W5" s="491">
        <v>1</v>
      </c>
      <c r="X5" s="535" t="s">
        <v>286</v>
      </c>
      <c r="Y5" s="536">
        <f>VLOOKUP(X5,values!$AS$2:$AU$363,2,FALSE)</f>
        <v>0.97935193712764146</v>
      </c>
      <c r="Z5" s="558">
        <f>Y5/(values!$AT$2)</f>
        <v>0.99338788834622149</v>
      </c>
      <c r="AA5" s="492">
        <f>VLOOKUP(X5,values!$AS$2:$AU$363,3,FALSE)</f>
        <v>2</v>
      </c>
      <c r="AB5" s="553">
        <f>VLOOKUP(X5,values!$AS$2:$AY$363,7,FALSE)</f>
        <v>2</v>
      </c>
    </row>
    <row r="6" spans="2:28">
      <c r="B6" s="467"/>
      <c r="C6" s="468" t="str">
        <f>C5</f>
        <v>Connecticut</v>
      </c>
      <c r="F6" s="466"/>
      <c r="G6" s="553"/>
      <c r="I6" s="467"/>
      <c r="J6" s="468"/>
      <c r="M6" s="466"/>
      <c r="N6" s="553"/>
      <c r="P6" s="467"/>
      <c r="Q6" s="468" t="s">
        <v>161</v>
      </c>
      <c r="T6" s="466"/>
      <c r="U6" s="553"/>
      <c r="W6" s="467"/>
      <c r="X6" s="468" t="s">
        <v>286</v>
      </c>
      <c r="AA6" s="466"/>
      <c r="AB6" s="553"/>
    </row>
    <row r="7" spans="2:28">
      <c r="B7" s="469">
        <v>16</v>
      </c>
      <c r="C7" s="470" t="s">
        <v>334</v>
      </c>
      <c r="D7" s="462">
        <f>VLOOKUP(C7,values!$AS$2:$AU$363,2,FALSE)</f>
        <v>0.52547636797890251</v>
      </c>
      <c r="E7" s="558">
        <f>D7/(values!$AT$2)</f>
        <v>0.53300743049877708</v>
      </c>
      <c r="F7" s="466">
        <f>VLOOKUP(C7,values!$AS$2:$AU$363,3,FALSE)</f>
        <v>234</v>
      </c>
      <c r="G7" s="553">
        <f>VLOOKUP(C7,values!$AS$2:$AY$363,7,FALSE)</f>
        <v>234</v>
      </c>
      <c r="I7" s="469">
        <v>16</v>
      </c>
      <c r="J7" s="470" t="s">
        <v>391</v>
      </c>
      <c r="K7" s="462">
        <f>VLOOKUP(J7,values!$AS$2:$AU$363,2,FALSE)</f>
        <v>0.42720731557388247</v>
      </c>
      <c r="L7" s="558">
        <f>K7/(values!$AT$2)</f>
        <v>0.433329998150283</v>
      </c>
      <c r="M7" s="466">
        <f>VLOOKUP(J7,values!$AS$2:$AU$363,3,FALSE)</f>
        <v>305</v>
      </c>
      <c r="N7" s="553">
        <f>VLOOKUP(J7,values!$AS$2:$AY$363,7,FALSE)</f>
        <v>305</v>
      </c>
      <c r="P7" s="469">
        <v>16</v>
      </c>
      <c r="Q7" s="470" t="s">
        <v>196</v>
      </c>
      <c r="R7" s="462">
        <f>VLOOKUP(Q7,values!$AS$2:$AU$363,2,FALSE)</f>
        <v>0.62450756022617071</v>
      </c>
      <c r="S7" s="558">
        <f>R7/(values!$AT$2)</f>
        <v>0.63345792558377401</v>
      </c>
      <c r="T7" s="466">
        <f>VLOOKUP(Q7,values!$AS$2:$AU$363,3,FALSE)</f>
        <v>166</v>
      </c>
      <c r="U7" s="553">
        <f>VLOOKUP(Q7,values!$AS$2:$AY$363,7,FALSE)</f>
        <v>166</v>
      </c>
      <c r="W7" s="469">
        <v>16</v>
      </c>
      <c r="X7" s="489" t="s">
        <v>152</v>
      </c>
      <c r="Y7" s="462">
        <f>VLOOKUP(X7,values!$AS$2:$AU$363,2,FALSE)</f>
        <v>0.46736088734565134</v>
      </c>
      <c r="Z7" s="558">
        <f>Y7/(values!$AT$2)</f>
        <v>0.47405904596214965</v>
      </c>
      <c r="AA7" s="466">
        <f>VLOOKUP(X7,values!$AS$2:$AU$363,3,FALSE)</f>
        <v>279</v>
      </c>
      <c r="AB7" s="553">
        <f>VLOOKUP(X7,values!$AS$2:$AY$363,7,FALSE)</f>
        <v>279</v>
      </c>
    </row>
    <row r="8" spans="2:28">
      <c r="B8" s="471"/>
      <c r="C8" s="537"/>
      <c r="F8" s="466"/>
      <c r="G8" s="553"/>
      <c r="I8" s="471"/>
      <c r="J8" s="537"/>
      <c r="M8" s="466"/>
      <c r="N8" s="553"/>
      <c r="P8" s="471"/>
      <c r="Q8" s="537"/>
      <c r="T8" s="466"/>
      <c r="U8" s="553"/>
      <c r="W8" s="471"/>
      <c r="X8" s="537"/>
      <c r="AA8" s="466"/>
      <c r="AB8" s="553"/>
    </row>
    <row r="9" spans="2:28">
      <c r="B9" s="469">
        <v>8</v>
      </c>
      <c r="C9" s="472" t="s">
        <v>137</v>
      </c>
      <c r="D9" s="462">
        <f>VLOOKUP(C9,values!$AS$2:$AU$363,2,FALSE)</f>
        <v>0.82555440244733924</v>
      </c>
      <c r="E9" s="558">
        <f>D9/(values!$AT$2)</f>
        <v>0.83738614636058439</v>
      </c>
      <c r="F9" s="466">
        <f>VLOOKUP(C9,values!$AS$2:$AU$363,3,FALSE)</f>
        <v>48</v>
      </c>
      <c r="G9" s="553">
        <f>VLOOKUP(C9,values!$AS$2:$AY$363,7,FALSE)</f>
        <v>50</v>
      </c>
      <c r="I9" s="465">
        <v>8</v>
      </c>
      <c r="J9" s="541" t="s">
        <v>225</v>
      </c>
      <c r="K9" s="462">
        <f>VLOOKUP(J9,values!$AS$2:$AU$363,2,FALSE)</f>
        <v>0.8685960384344773</v>
      </c>
      <c r="L9" s="558">
        <f>K9/(values!$AT$2)</f>
        <v>0.88104464976808539</v>
      </c>
      <c r="M9" s="466">
        <f>VLOOKUP(J9,values!$AS$2:$AU$363,3,FALSE)</f>
        <v>24</v>
      </c>
      <c r="N9" s="553">
        <f>VLOOKUP(J9,values!$AS$2:$AY$363,7,FALSE)</f>
        <v>19</v>
      </c>
      <c r="P9" s="465">
        <v>8</v>
      </c>
      <c r="Q9" s="541" t="s">
        <v>238</v>
      </c>
      <c r="R9" s="462">
        <f>VLOOKUP(Q9,values!$AS$2:$AU$363,2,FALSE)</f>
        <v>0.86324821498293702</v>
      </c>
      <c r="S9" s="558">
        <f>R9/(values!$AT$2)</f>
        <v>0.875620181970171</v>
      </c>
      <c r="T9" s="466">
        <f>VLOOKUP(Q9,values!$AS$2:$AU$363,3,FALSE)</f>
        <v>28</v>
      </c>
      <c r="U9" s="553">
        <f>VLOOKUP(Q9,values!$AS$2:$AY$363,7,FALSE)</f>
        <v>32</v>
      </c>
      <c r="W9" s="465">
        <v>8</v>
      </c>
      <c r="X9" s="538" t="s">
        <v>378</v>
      </c>
      <c r="Y9" s="462">
        <f>VLOOKUP(X9,values!$AS$2:$AU$363,2,FALSE)</f>
        <v>0.81187335362552304</v>
      </c>
      <c r="Z9" s="558">
        <f>Y9/(values!$AT$2)</f>
        <v>0.82350902243379087</v>
      </c>
      <c r="AA9" s="466">
        <f>VLOOKUP(X9,values!$AS$2:$AU$363,3,FALSE)</f>
        <v>53</v>
      </c>
      <c r="AB9" s="553">
        <f>VLOOKUP(X9,values!$AS$2:$AY$363,7,FALSE)</f>
        <v>55</v>
      </c>
    </row>
    <row r="10" spans="2:28">
      <c r="B10" s="471"/>
      <c r="C10" s="468" t="str">
        <f>C9</f>
        <v>Florida Atlantic</v>
      </c>
      <c r="F10" s="466"/>
      <c r="G10" s="553"/>
      <c r="I10" s="467"/>
      <c r="J10" s="468" t="str">
        <f>J9</f>
        <v>Mississippi St.</v>
      </c>
      <c r="M10" s="466"/>
      <c r="N10" s="553"/>
      <c r="P10" s="467"/>
      <c r="Q10" s="468" t="s">
        <v>238</v>
      </c>
      <c r="T10" s="466"/>
      <c r="U10" s="553"/>
      <c r="W10" s="467"/>
      <c r="X10" s="468" t="s">
        <v>378</v>
      </c>
      <c r="AA10" s="466"/>
      <c r="AB10" s="553"/>
    </row>
    <row r="11" spans="2:28">
      <c r="B11" s="469">
        <v>9</v>
      </c>
      <c r="C11" s="470" t="s">
        <v>263</v>
      </c>
      <c r="D11" s="462">
        <f>VLOOKUP(C11,values!$AS$2:$AU$363,2,FALSE)</f>
        <v>0.8342442948463541</v>
      </c>
      <c r="E11" s="558">
        <f>D11/(values!$AT$2)</f>
        <v>0.84620058122608477</v>
      </c>
      <c r="F11" s="466">
        <f>VLOOKUP(C11,values!$AS$2:$AU$363,3,FALSE)</f>
        <v>41</v>
      </c>
      <c r="G11" s="553">
        <f>VLOOKUP(C11,values!$AS$2:$AY$363,7,FALSE)</f>
        <v>43</v>
      </c>
      <c r="I11" s="469">
        <v>9</v>
      </c>
      <c r="J11" s="470" t="s">
        <v>220</v>
      </c>
      <c r="K11" s="462">
        <f>VLOOKUP(J11,values!$AS$2:$AU$363,2,FALSE)</f>
        <v>0.87735517318727763</v>
      </c>
      <c r="L11" s="558">
        <f>K11/(values!$AT$2)</f>
        <v>0.88992931936024877</v>
      </c>
      <c r="M11" s="466">
        <f>VLOOKUP(J11,values!$AS$2:$AU$363,3,FALSE)</f>
        <v>20</v>
      </c>
      <c r="N11" s="553">
        <f>VLOOKUP(J11,values!$AS$2:$AY$363,7,FALSE)</f>
        <v>26</v>
      </c>
      <c r="P11" s="469">
        <v>9</v>
      </c>
      <c r="Q11" s="470" t="s">
        <v>346</v>
      </c>
      <c r="R11" s="462">
        <f>VLOOKUP(Q11,values!$AS$2:$AU$363,2,FALSE)</f>
        <v>0.84089194648997212</v>
      </c>
      <c r="S11" s="558">
        <f>R11/(values!$AT$2)</f>
        <v>0.85294350619347004</v>
      </c>
      <c r="T11" s="466">
        <f>VLOOKUP(Q11,values!$AS$2:$AU$363,3,FALSE)</f>
        <v>37</v>
      </c>
      <c r="U11" s="553">
        <f>VLOOKUP(Q11,values!$AS$2:$AY$363,7,FALSE)</f>
        <v>39</v>
      </c>
      <c r="W11" s="469">
        <v>9</v>
      </c>
      <c r="X11" s="489" t="s">
        <v>339</v>
      </c>
      <c r="Y11" s="462">
        <f>VLOOKUP(X11,values!$AS$2:$AU$363,2,FALSE)</f>
        <v>0.85256080073204998</v>
      </c>
      <c r="Z11" s="558">
        <f>Y11/(values!$AT$2)</f>
        <v>0.86477959701589191</v>
      </c>
      <c r="AA11" s="466">
        <f>VLOOKUP(X11,values!$AS$2:$AU$363,3,FALSE)</f>
        <v>31</v>
      </c>
      <c r="AB11" s="553">
        <f>VLOOKUP(X11,values!$AS$2:$AY$363,7,FALSE)</f>
        <v>35</v>
      </c>
    </row>
    <row r="12" spans="2:28">
      <c r="B12" s="471"/>
      <c r="C12" s="537"/>
      <c r="F12" s="466"/>
      <c r="G12" s="553"/>
      <c r="I12" s="471"/>
      <c r="J12" s="537"/>
      <c r="M12" s="466"/>
      <c r="N12" s="553"/>
      <c r="P12" s="471"/>
      <c r="Q12" s="537"/>
      <c r="T12" s="466"/>
      <c r="U12" s="553"/>
      <c r="W12" s="471"/>
      <c r="X12" s="537"/>
      <c r="AA12" s="466"/>
      <c r="AB12" s="553"/>
    </row>
    <row r="13" spans="2:28">
      <c r="B13" s="493">
        <v>5</v>
      </c>
      <c r="C13" s="539" t="s">
        <v>307</v>
      </c>
      <c r="D13" s="522">
        <f>VLOOKUP(C13,values!$AS$2:$AU$363,2,FALSE)</f>
        <v>0.86387105752013138</v>
      </c>
      <c r="E13" s="558">
        <f>D13/(values!$AT$2)</f>
        <v>0.87625195100981812</v>
      </c>
      <c r="F13" s="494">
        <f>VLOOKUP(C13,values!$AS$2:$AU$363,3,FALSE)</f>
        <v>27</v>
      </c>
      <c r="G13" s="553">
        <f>VLOOKUP(C13,values!$AS$2:$AY$363,7,FALSE)</f>
        <v>31</v>
      </c>
      <c r="I13" s="465">
        <v>5</v>
      </c>
      <c r="J13" s="541" t="s">
        <v>302</v>
      </c>
      <c r="K13" s="462">
        <f>VLOOKUP(J13,values!$AS$2:$AU$363,2,FALSE)</f>
        <v>0.87944366985213418</v>
      </c>
      <c r="L13" s="558">
        <f>K13/(values!$AT$2)</f>
        <v>0.89204774810181531</v>
      </c>
      <c r="M13" s="466">
        <f>VLOOKUP(J13,values!$AS$2:$AU$363,3,FALSE)</f>
        <v>19</v>
      </c>
      <c r="N13" s="553">
        <f>VLOOKUP(J13,values!$AS$2:$AY$363,7,FALSE)</f>
        <v>18</v>
      </c>
      <c r="P13" s="465">
        <v>5</v>
      </c>
      <c r="Q13" s="541" t="s">
        <v>404</v>
      </c>
      <c r="R13" s="462">
        <f>VLOOKUP(Q13,values!$AS$2:$AU$363,2,FALSE)</f>
        <v>0.87297525918576413</v>
      </c>
      <c r="S13" s="558">
        <f>R13/(values!$AT$2)</f>
        <v>0.8854866329712654</v>
      </c>
      <c r="T13" s="466">
        <f>VLOOKUP(Q13,values!$AS$2:$AU$363,3,FALSE)</f>
        <v>22</v>
      </c>
      <c r="U13" s="553">
        <f>VLOOKUP(Q13,values!$AS$2:$AY$363,7,FALSE)</f>
        <v>28</v>
      </c>
      <c r="W13" s="493">
        <v>5</v>
      </c>
      <c r="X13" s="539" t="s">
        <v>151</v>
      </c>
      <c r="Y13" s="522">
        <f>VLOOKUP(X13,values!$AS$2:$AU$363,2,FALSE)</f>
        <v>0.9104959950521726</v>
      </c>
      <c r="Z13" s="558">
        <f>Y13/(values!$AT$2)</f>
        <v>0.92354511139817841</v>
      </c>
      <c r="AA13" s="494">
        <f>VLOOKUP(X13,values!$AS$2:$AU$363,3,FALSE)</f>
        <v>13</v>
      </c>
      <c r="AB13" s="553">
        <f>VLOOKUP(X13,values!$AS$2:$AY$363,7,FALSE)</f>
        <v>13</v>
      </c>
    </row>
    <row r="14" spans="2:28">
      <c r="B14" s="467"/>
      <c r="C14" s="468" t="str">
        <f>C13</f>
        <v>San Diego St.</v>
      </c>
      <c r="F14" s="466"/>
      <c r="G14" s="553"/>
      <c r="I14" s="467"/>
      <c r="J14" s="468" t="str">
        <f>J13</f>
        <v>Saint Mary's</v>
      </c>
      <c r="M14" s="466"/>
      <c r="N14" s="553"/>
      <c r="P14" s="467"/>
      <c r="Q14" s="468" t="s">
        <v>404</v>
      </c>
      <c r="T14" s="466"/>
      <c r="U14" s="553"/>
      <c r="W14" s="467"/>
      <c r="X14" s="468" t="s">
        <v>151</v>
      </c>
      <c r="AA14" s="466"/>
      <c r="AB14" s="553"/>
    </row>
    <row r="15" spans="2:28">
      <c r="B15" s="469">
        <v>12</v>
      </c>
      <c r="C15" s="470" t="s">
        <v>358</v>
      </c>
      <c r="D15" s="462">
        <f>VLOOKUP(C15,values!$AS$2:$AU$363,2,FALSE)</f>
        <v>0.73015019977371431</v>
      </c>
      <c r="E15" s="558">
        <f>D15/(values!$AT$2)</f>
        <v>0.74061462241662845</v>
      </c>
      <c r="F15" s="466">
        <f>VLOOKUP(C15,values!$AS$2:$AU$363,3,FALSE)</f>
        <v>101</v>
      </c>
      <c r="G15" s="553">
        <f>VLOOKUP(C15,values!$AS$2:$AY$363,7,FALSE)</f>
        <v>101</v>
      </c>
      <c r="I15" s="469">
        <v>12</v>
      </c>
      <c r="J15" s="470" t="s">
        <v>153</v>
      </c>
      <c r="K15" s="462">
        <f>VLOOKUP(J15,values!$AS$2:$AU$363,2,FALSE)</f>
        <v>0.79157133402234159</v>
      </c>
      <c r="L15" s="558">
        <f>K15/(values!$AT$2)</f>
        <v>0.80291603678869339</v>
      </c>
      <c r="M15" s="466">
        <f>VLOOKUP(J15,values!$AS$2:$AU$363,3,FALSE)</f>
        <v>62</v>
      </c>
      <c r="N15" s="553">
        <f>VLOOKUP(J15,values!$AS$2:$AY$363,7,FALSE)</f>
        <v>63</v>
      </c>
      <c r="P15" s="469">
        <v>12</v>
      </c>
      <c r="Q15" s="470" t="s">
        <v>179</v>
      </c>
      <c r="R15" s="462">
        <f>VLOOKUP(Q15,values!$AS$2:$AU$363,2,FALSE)</f>
        <v>0.79819315534977298</v>
      </c>
      <c r="S15" s="558">
        <f>R15/(values!$AT$2)</f>
        <v>0.80963276124298489</v>
      </c>
      <c r="T15" s="466">
        <f>VLOOKUP(Q15,values!$AS$2:$AU$363,3,FALSE)</f>
        <v>59</v>
      </c>
      <c r="U15" s="553">
        <f>VLOOKUP(Q15,values!$AS$2:$AY$363,7,FALSE)</f>
        <v>60</v>
      </c>
      <c r="W15" s="469">
        <v>12</v>
      </c>
      <c r="X15" s="489" t="s">
        <v>213</v>
      </c>
      <c r="Y15" s="462">
        <f>VLOOKUP(X15,values!$AS$2:$AU$363,2,FALSE)</f>
        <v>0.78406528655699814</v>
      </c>
      <c r="Z15" s="558">
        <f>Y15/(values!$AT$2)</f>
        <v>0.79530241357649745</v>
      </c>
      <c r="AA15" s="466">
        <f>VLOOKUP(X15,values!$AS$2:$AU$363,3,FALSE)</f>
        <v>66</v>
      </c>
      <c r="AB15" s="553">
        <f>VLOOKUP(X15,values!$AS$2:$AY$363,7,FALSE)</f>
        <v>67</v>
      </c>
    </row>
    <row r="16" spans="2:28">
      <c r="B16" s="473"/>
      <c r="C16" s="537"/>
      <c r="F16" s="466"/>
      <c r="G16" s="553"/>
      <c r="I16" s="471"/>
      <c r="J16" s="537"/>
      <c r="M16" s="466"/>
      <c r="N16" s="553"/>
      <c r="P16" s="471"/>
      <c r="Q16" s="537"/>
      <c r="T16" s="466"/>
      <c r="U16" s="553"/>
      <c r="W16" s="471"/>
      <c r="X16" s="537"/>
      <c r="AA16" s="466"/>
      <c r="AB16" s="553"/>
    </row>
    <row r="17" spans="2:28">
      <c r="B17" s="487">
        <v>4</v>
      </c>
      <c r="C17" s="544" t="s">
        <v>65</v>
      </c>
      <c r="D17" s="523">
        <f>VLOOKUP(C17,values!$AS$2:$AU$363,2,FALSE)</f>
        <v>0.97391493178090893</v>
      </c>
      <c r="E17" s="558">
        <f>D17/(values!$AT$2)</f>
        <v>0.98787296050918816</v>
      </c>
      <c r="F17" s="488">
        <f>VLOOKUP(C17,values!$AS$2:$AU$363,3,FALSE)</f>
        <v>3</v>
      </c>
      <c r="G17" s="553">
        <f>VLOOKUP(C17,values!$AS$2:$AY$363,7,FALSE)</f>
        <v>3</v>
      </c>
      <c r="I17" s="474">
        <v>4</v>
      </c>
      <c r="J17" s="542" t="s">
        <v>52</v>
      </c>
      <c r="K17" s="525">
        <f>VLOOKUP(J17,values!$AS$2:$AU$363,2,FALSE)</f>
        <v>0.88677792314780246</v>
      </c>
      <c r="L17" s="558">
        <f>K17/(values!$AT$2)</f>
        <v>0.89948711501147671</v>
      </c>
      <c r="M17" s="475">
        <f>VLOOKUP(J17,values!$AS$2:$AU$363,3,FALSE)</f>
        <v>15</v>
      </c>
      <c r="N17" s="553">
        <f>VLOOKUP(J17,values!$AS$2:$AY$363,7,FALSE)</f>
        <v>15</v>
      </c>
      <c r="P17" s="480">
        <v>4</v>
      </c>
      <c r="Q17" s="540" t="s">
        <v>122</v>
      </c>
      <c r="R17" s="524">
        <f>VLOOKUP(Q17,values!$AS$2:$AU$363,2,FALSE)</f>
        <v>0.92355899708272304</v>
      </c>
      <c r="S17" s="558">
        <f>R17/(values!$AT$2)</f>
        <v>0.9367953307632928</v>
      </c>
      <c r="T17" s="481">
        <f>VLOOKUP(Q17,values!$AS$2:$AU$363,3,FALSE)</f>
        <v>8</v>
      </c>
      <c r="U17" s="553">
        <f>VLOOKUP(Q17,values!$AS$2:$AY$363,7,FALSE)</f>
        <v>8</v>
      </c>
      <c r="W17" s="465">
        <v>4</v>
      </c>
      <c r="X17" s="538" t="s">
        <v>180</v>
      </c>
      <c r="Y17" s="462">
        <f>VLOOKUP(X17,values!$AS$2:$AU$363,2,FALSE)</f>
        <v>0.8413021353558322</v>
      </c>
      <c r="Z17" s="558">
        <f>Y17/(values!$AT$2)</f>
        <v>0.85335957383558336</v>
      </c>
      <c r="AA17" s="466">
        <f>VLOOKUP(X17,values!$AS$2:$AU$363,3,FALSE)</f>
        <v>36</v>
      </c>
      <c r="AB17" s="553">
        <f>VLOOKUP(X17,values!$AS$2:$AY$363,7,FALSE)</f>
        <v>22</v>
      </c>
    </row>
    <row r="18" spans="2:28">
      <c r="B18" s="467"/>
      <c r="C18" s="468" t="str">
        <f>C17</f>
        <v>Auburn</v>
      </c>
      <c r="F18" s="466"/>
      <c r="G18" s="553"/>
      <c r="I18" s="467"/>
      <c r="J18" s="468" t="str">
        <f>J17</f>
        <v>Alabama</v>
      </c>
      <c r="M18" s="466"/>
      <c r="N18" s="553"/>
      <c r="P18" s="467"/>
      <c r="Q18" s="468" t="s">
        <v>122</v>
      </c>
      <c r="T18" s="466"/>
      <c r="U18" s="553"/>
      <c r="W18" s="467"/>
      <c r="X18" s="468" t="s">
        <v>180</v>
      </c>
      <c r="AA18" s="466"/>
      <c r="AB18" s="553"/>
    </row>
    <row r="19" spans="2:28" ht="15.75" thickBot="1">
      <c r="B19" s="476">
        <v>13</v>
      </c>
      <c r="C19" s="477" t="s">
        <v>409</v>
      </c>
      <c r="D19" s="478">
        <f>VLOOKUP(C19,values!$AS$2:$AU$363,2,FALSE)</f>
        <v>0.76478209943081898</v>
      </c>
      <c r="E19" s="558">
        <f>D19/(values!$AT$2)</f>
        <v>0.77574286218985067</v>
      </c>
      <c r="F19" s="479">
        <f>VLOOKUP(C19,values!$AS$2:$AU$363,3,FALSE)</f>
        <v>82</v>
      </c>
      <c r="G19" s="553">
        <f>VLOOKUP(C19,values!$AS$2:$AY$363,7,FALSE)</f>
        <v>83</v>
      </c>
      <c r="I19" s="476">
        <v>13</v>
      </c>
      <c r="J19" s="477" t="s">
        <v>95</v>
      </c>
      <c r="K19" s="478">
        <f>VLOOKUP(J19,values!$AS$2:$AU$363,2,FALSE)</f>
        <v>0.74330627619557188</v>
      </c>
      <c r="L19" s="558">
        <f>K19/(values!$AT$2)</f>
        <v>0.75395925010375098</v>
      </c>
      <c r="M19" s="479">
        <f>VLOOKUP(J19,values!$AS$2:$AU$363,3,FALSE)</f>
        <v>96</v>
      </c>
      <c r="N19" s="553">
        <f>VLOOKUP(J19,values!$AS$2:$AY$363,7,FALSE)</f>
        <v>97</v>
      </c>
      <c r="P19" s="476">
        <v>13</v>
      </c>
      <c r="Q19" s="477" t="s">
        <v>386</v>
      </c>
      <c r="R19" s="478">
        <f>VLOOKUP(Q19,values!$AS$2:$AU$363,2,FALSE)</f>
        <v>0.70465335154334707</v>
      </c>
      <c r="S19" s="558">
        <f>R19/(values!$AT$2)</f>
        <v>0.71475235650093083</v>
      </c>
      <c r="T19" s="479">
        <f>VLOOKUP(Q19,values!$AS$2:$AU$363,3,FALSE)</f>
        <v>114</v>
      </c>
      <c r="U19" s="553">
        <f>VLOOKUP(Q19,values!$AS$2:$AY$363,7,FALSE)</f>
        <v>114</v>
      </c>
      <c r="W19" s="476">
        <v>13</v>
      </c>
      <c r="X19" s="490" t="s">
        <v>305</v>
      </c>
      <c r="Y19" s="478">
        <f>VLOOKUP(X19,values!$AS$2:$AU$363,2,FALSE)</f>
        <v>0.75924076543492791</v>
      </c>
      <c r="Z19" s="558">
        <f>Y19/(values!$AT$2)</f>
        <v>0.7701221104783218</v>
      </c>
      <c r="AA19" s="479">
        <f>VLOOKUP(X19,values!$AS$2:$AU$363,3,FALSE)</f>
        <v>89</v>
      </c>
      <c r="AB19" s="553">
        <f>VLOOKUP(X19,values!$AS$2:$AY$363,7,FALSE)</f>
        <v>90</v>
      </c>
    </row>
    <row r="20" spans="2:28">
      <c r="B20" s="471"/>
      <c r="C20" s="537"/>
      <c r="F20" s="466"/>
      <c r="G20" s="553"/>
      <c r="I20" s="471"/>
      <c r="J20" s="537"/>
      <c r="M20" s="466"/>
      <c r="N20" s="553"/>
      <c r="P20" s="471"/>
      <c r="Q20" s="537"/>
      <c r="T20" s="466"/>
      <c r="U20" s="553"/>
      <c r="W20" s="471"/>
      <c r="X20" s="537"/>
      <c r="AA20" s="466"/>
      <c r="AB20" s="553"/>
    </row>
    <row r="21" spans="2:28">
      <c r="B21" s="465">
        <v>6</v>
      </c>
      <c r="C21" s="541" t="s">
        <v>83</v>
      </c>
      <c r="D21" s="462">
        <f>VLOOKUP(C21,values!$AS$2:$AU$363,2,FALSE)</f>
        <v>0.88167272500408889</v>
      </c>
      <c r="E21" s="558">
        <f>D21/(values!$AT$2)</f>
        <v>0.8943087497973875</v>
      </c>
      <c r="F21" s="466">
        <f>VLOOKUP(C21,values!$AS$2:$AU$363,3,FALSE)</f>
        <v>18</v>
      </c>
      <c r="G21" s="553">
        <f>VLOOKUP(C21,values!$AS$2:$AY$363,7,FALSE)</f>
        <v>17</v>
      </c>
      <c r="I21" s="480">
        <v>6</v>
      </c>
      <c r="J21" s="540" t="s">
        <v>101</v>
      </c>
      <c r="K21" s="524">
        <f>VLOOKUP(J21,values!$AS$2:$AU$363,2,FALSE)</f>
        <v>0.85432362407146289</v>
      </c>
      <c r="L21" s="558">
        <f>K21/(values!$AT$2)</f>
        <v>0.86656768492206671</v>
      </c>
      <c r="M21" s="481">
        <f>VLOOKUP(J21,values!$AS$2:$AU$363,3,FALSE)</f>
        <v>30</v>
      </c>
      <c r="N21" s="553">
        <f>VLOOKUP(J21,values!$AS$2:$AY$363,7,FALSE)</f>
        <v>34</v>
      </c>
      <c r="P21" s="465">
        <v>6</v>
      </c>
      <c r="Q21" s="541" t="s">
        <v>351</v>
      </c>
      <c r="R21" s="462">
        <f>VLOOKUP(Q21,values!$AS$2:$AU$363,2,FALSE)</f>
        <v>0.86639117553578349</v>
      </c>
      <c r="S21" s="558">
        <f>R21/(values!$AT$2)</f>
        <v>0.87880818704616515</v>
      </c>
      <c r="T21" s="466">
        <f>VLOOKUP(Q21,values!$AS$2:$AU$363,3,FALSE)</f>
        <v>26</v>
      </c>
      <c r="U21" s="553">
        <f>VLOOKUP(Q21,values!$AS$2:$AY$363,7,FALSE)</f>
        <v>30</v>
      </c>
      <c r="W21" s="465">
        <v>6</v>
      </c>
      <c r="X21" s="538" t="s">
        <v>317</v>
      </c>
      <c r="Y21" s="462">
        <f>VLOOKUP(X21,values!$AS$2:$AU$363,2,FALSE)</f>
        <v>0.82616080378712087</v>
      </c>
      <c r="Z21" s="558">
        <f>Y21/(values!$AT$2)</f>
        <v>0.83800123856960451</v>
      </c>
      <c r="AA21" s="466">
        <f>VLOOKUP(X21,values!$AS$2:$AU$363,3,FALSE)</f>
        <v>47</v>
      </c>
      <c r="AB21" s="553">
        <f>VLOOKUP(X21,values!$AS$2:$AY$363,7,FALSE)</f>
        <v>49</v>
      </c>
    </row>
    <row r="22" spans="2:28">
      <c r="B22" s="467"/>
      <c r="C22" s="468" t="str">
        <f>C21</f>
        <v>BYU</v>
      </c>
      <c r="F22" s="466"/>
      <c r="G22" s="553"/>
      <c r="I22" s="467"/>
      <c r="J22" s="468" t="str">
        <f>J21</f>
        <v>Clemson</v>
      </c>
      <c r="M22" s="466"/>
      <c r="N22" s="553"/>
      <c r="P22" s="467"/>
      <c r="Q22" s="468" t="s">
        <v>351</v>
      </c>
      <c r="T22" s="466"/>
      <c r="U22" s="553"/>
      <c r="W22" s="467"/>
      <c r="X22" s="468" t="s">
        <v>317</v>
      </c>
      <c r="AA22" s="466"/>
      <c r="AB22" s="553"/>
    </row>
    <row r="23" spans="2:28">
      <c r="B23" s="469">
        <v>11</v>
      </c>
      <c r="C23" s="470" t="s">
        <v>123</v>
      </c>
      <c r="D23" s="462">
        <f>VLOOKUP(C23,values!$AS$2:$AU$363,2,FALSE)</f>
        <v>0.7834940495581979</v>
      </c>
      <c r="E23" s="558">
        <f>D23/(values!$AT$2)</f>
        <v>0.7947229896794582</v>
      </c>
      <c r="F23" s="466">
        <f>VLOOKUP(C23,values!$AS$2:$AU$363,3,FALSE)</f>
        <v>68</v>
      </c>
      <c r="G23" s="553">
        <f>VLOOKUP(C23,values!$AS$2:$AY$363,7,FALSE)</f>
        <v>69</v>
      </c>
      <c r="I23" s="469">
        <v>11</v>
      </c>
      <c r="J23" s="470" t="s">
        <v>242</v>
      </c>
      <c r="K23" s="462">
        <f>VLOOKUP(J23,values!$AS$2:$AU$363,2,FALSE)</f>
        <v>0.88528871344849425</v>
      </c>
      <c r="L23" s="558">
        <f>K23/(values!$AT$2)</f>
        <v>0.89797656214236277</v>
      </c>
      <c r="M23" s="466">
        <f>VLOOKUP(J23,values!$AS$2:$AU$363,3,FALSE)</f>
        <v>16</v>
      </c>
      <c r="N23" s="553">
        <f>VLOOKUP(J23,values!$AS$2:$AY$363,7,FALSE)</f>
        <v>25</v>
      </c>
      <c r="P23" s="485">
        <v>11</v>
      </c>
      <c r="Q23" s="486" t="s">
        <v>236</v>
      </c>
      <c r="R23" s="525">
        <f>VLOOKUP(Q23,values!$AS$2:$AU$363,2,FALSE)</f>
        <v>0.80522609073408247</v>
      </c>
      <c r="S23" s="558">
        <f>R23/(values!$AT$2)</f>
        <v>0.8167664917901315</v>
      </c>
      <c r="T23" s="475">
        <f>VLOOKUP(Q23,values!$AS$2:$AU$363,3,FALSE)</f>
        <v>57</v>
      </c>
      <c r="U23" s="553">
        <f>VLOOKUP(Q23,values!$AS$2:$AY$363,7,FALSE)</f>
        <v>58</v>
      </c>
      <c r="W23" s="469">
        <v>11</v>
      </c>
      <c r="X23" s="489" t="s">
        <v>273</v>
      </c>
      <c r="Y23" s="462">
        <f>VLOOKUP(X23,values!$AS$2:$AU$363,2,FALSE)</f>
        <v>0.81471548608037059</v>
      </c>
      <c r="Z23" s="558">
        <f>Y23/(values!$AT$2)</f>
        <v>0.82639188798057472</v>
      </c>
      <c r="AA23" s="466">
        <f>VLOOKUP(X23,values!$AS$2:$AU$363,3,FALSE)</f>
        <v>51</v>
      </c>
      <c r="AB23" s="553">
        <f>VLOOKUP(X23,values!$AS$2:$AY$363,7,FALSE)</f>
        <v>53</v>
      </c>
    </row>
    <row r="24" spans="2:28">
      <c r="B24" s="471"/>
      <c r="C24" s="537"/>
      <c r="F24" s="466"/>
      <c r="G24" s="553"/>
      <c r="I24" s="471"/>
      <c r="J24" s="537"/>
      <c r="M24" s="466"/>
      <c r="N24" s="553"/>
      <c r="P24" s="471"/>
      <c r="Q24" s="537"/>
      <c r="T24" s="466"/>
      <c r="U24" s="553"/>
      <c r="W24" s="471"/>
      <c r="X24" s="537"/>
      <c r="AA24" s="466"/>
      <c r="AB24" s="553"/>
    </row>
    <row r="25" spans="2:28">
      <c r="B25" s="480">
        <v>3</v>
      </c>
      <c r="C25" s="540" t="s">
        <v>166</v>
      </c>
      <c r="D25" s="524">
        <f>VLOOKUP(C25,values!$AS$2:$AU$363,2,FALSE)</f>
        <v>0.91576307708941573</v>
      </c>
      <c r="E25" s="558">
        <f>D25/(values!$AT$2)</f>
        <v>0.92888768060580063</v>
      </c>
      <c r="F25" s="481">
        <f>VLOOKUP(C25,values!$AS$2:$AU$363,3,FALSE)</f>
        <v>11</v>
      </c>
      <c r="G25" s="553">
        <f>VLOOKUP(C25,values!$AS$2:$AY$363,7,FALSE)</f>
        <v>11</v>
      </c>
      <c r="I25" s="465">
        <v>3</v>
      </c>
      <c r="J25" s="541" t="s">
        <v>68</v>
      </c>
      <c r="K25" s="462">
        <f>VLOOKUP(J25,values!$AS$2:$AU$363,2,FALSE)</f>
        <v>0.88203316023701894</v>
      </c>
      <c r="L25" s="558">
        <f>K25/(values!$AT$2)</f>
        <v>0.89467435074363788</v>
      </c>
      <c r="M25" s="466">
        <f>VLOOKUP(J25,values!$AS$2:$AU$363,3,FALSE)</f>
        <v>17</v>
      </c>
      <c r="N25" s="553">
        <f>VLOOKUP(J25,values!$AS$2:$AY$363,7,FALSE)</f>
        <v>16</v>
      </c>
      <c r="P25" s="545">
        <v>3</v>
      </c>
      <c r="Q25" s="546" t="s">
        <v>184</v>
      </c>
      <c r="R25" s="547">
        <f>VLOOKUP(Q25,values!$AS$2:$AU$363,2,FALSE)</f>
        <v>0.89623115098688666</v>
      </c>
      <c r="S25" s="558">
        <f>R25/(values!$AT$2)</f>
        <v>0.90907582534646192</v>
      </c>
      <c r="T25" s="548">
        <f>VLOOKUP(Q25,values!$AS$2:$AU$363,3,FALSE)</f>
        <v>14</v>
      </c>
      <c r="U25" s="553">
        <f>VLOOKUP(Q25,values!$AS$2:$AY$363,7,FALSE)</f>
        <v>14</v>
      </c>
      <c r="W25" s="493">
        <v>3</v>
      </c>
      <c r="X25" s="539" t="s">
        <v>111</v>
      </c>
      <c r="Y25" s="522">
        <f>VLOOKUP(X25,values!$AS$2:$AU$363,2,FALSE)</f>
        <v>0.91561084523111547</v>
      </c>
      <c r="Z25" s="558">
        <f>Y25/(values!$AT$2)</f>
        <v>0.92873326697927583</v>
      </c>
      <c r="AA25" s="494">
        <f>VLOOKUP(X25,values!$AS$2:$AU$363,3,FALSE)</f>
        <v>12</v>
      </c>
      <c r="AB25" s="553">
        <f>VLOOKUP(X25,values!$AS$2:$AY$363,7,FALSE)</f>
        <v>12</v>
      </c>
    </row>
    <row r="26" spans="2:28">
      <c r="B26" s="467"/>
      <c r="C26" s="468" t="str">
        <f>C25</f>
        <v>Illinois</v>
      </c>
      <c r="F26" s="466"/>
      <c r="G26" s="553"/>
      <c r="I26" s="467"/>
      <c r="J26" s="468" t="str">
        <f>J25</f>
        <v>Baylor</v>
      </c>
      <c r="M26" s="466"/>
      <c r="N26" s="553"/>
      <c r="P26" s="467"/>
      <c r="Q26" s="468" t="s">
        <v>184</v>
      </c>
      <c r="T26" s="466"/>
      <c r="U26" s="553"/>
      <c r="W26" s="467"/>
      <c r="X26" s="468" t="s">
        <v>111</v>
      </c>
      <c r="AA26" s="466"/>
      <c r="AB26" s="553"/>
    </row>
    <row r="27" spans="2:28">
      <c r="B27" s="469">
        <v>14</v>
      </c>
      <c r="C27" s="470" t="s">
        <v>232</v>
      </c>
      <c r="D27" s="462">
        <f>VLOOKUP(C27,values!$AS$2:$AU$363,2,FALSE)</f>
        <v>0.67811708831067175</v>
      </c>
      <c r="E27" s="558">
        <f>D27/(values!$AT$2)</f>
        <v>0.68783577881526159</v>
      </c>
      <c r="F27" s="466">
        <f>VLOOKUP(C27,values!$AS$2:$AU$363,3,FALSE)</f>
        <v>131</v>
      </c>
      <c r="G27" s="553">
        <f>VLOOKUP(C27,values!$AS$2:$AY$363,7,FALSE)</f>
        <v>131</v>
      </c>
      <c r="I27" s="469">
        <v>14</v>
      </c>
      <c r="J27" s="470" t="s">
        <v>104</v>
      </c>
      <c r="K27" s="462">
        <f>VLOOKUP(J27,values!$AS$2:$AU$363,2,FALSE)</f>
        <v>0.61935759007914715</v>
      </c>
      <c r="L27" s="558">
        <f>K27/(values!$AT$2)</f>
        <v>0.62823414669954336</v>
      </c>
      <c r="M27" s="466">
        <f>VLOOKUP(J27,values!$AS$2:$AU$363,3,FALSE)</f>
        <v>171</v>
      </c>
      <c r="N27" s="553">
        <f>VLOOKUP(J27,values!$AS$2:$AY$363,7,FALSE)</f>
        <v>171</v>
      </c>
      <c r="P27" s="469">
        <v>14</v>
      </c>
      <c r="Q27" s="470" t="s">
        <v>266</v>
      </c>
      <c r="R27" s="462">
        <f>VLOOKUP(Q27,values!$AS$2:$AU$363,2,FALSE)</f>
        <v>0.69086450591942616</v>
      </c>
      <c r="S27" s="558">
        <f>R27/(values!$AT$2)</f>
        <v>0.70076589084155516</v>
      </c>
      <c r="T27" s="466">
        <f>VLOOKUP(Q27,values!$AS$2:$AU$363,3,FALSE)</f>
        <v>125</v>
      </c>
      <c r="U27" s="553">
        <f>VLOOKUP(Q27,values!$AS$2:$AY$363,7,FALSE)</f>
        <v>125</v>
      </c>
      <c r="W27" s="469">
        <v>14</v>
      </c>
      <c r="X27" s="489" t="s">
        <v>51</v>
      </c>
      <c r="Y27" s="462">
        <f>VLOOKUP(X27,values!$AS$2:$AU$363,2,FALSE)</f>
        <v>0.68194059532163975</v>
      </c>
      <c r="Z27" s="558">
        <f>Y27/(values!$AT$2)</f>
        <v>0.69171408385731048</v>
      </c>
      <c r="AA27" s="466">
        <f>VLOOKUP(X27,values!$AS$2:$AU$363,3,FALSE)</f>
        <v>129</v>
      </c>
      <c r="AB27" s="553">
        <f>VLOOKUP(X27,values!$AS$2:$AY$363,7,FALSE)</f>
        <v>129</v>
      </c>
    </row>
    <row r="28" spans="2:28">
      <c r="B28" s="471"/>
      <c r="C28" s="537"/>
      <c r="F28" s="466"/>
      <c r="G28" s="553"/>
      <c r="I28" s="471"/>
      <c r="J28" s="537"/>
      <c r="M28" s="466"/>
      <c r="N28" s="553"/>
      <c r="P28" s="471"/>
      <c r="Q28" s="537"/>
      <c r="T28" s="466"/>
      <c r="U28" s="553"/>
      <c r="W28" s="471"/>
      <c r="X28" s="537"/>
      <c r="AA28" s="466"/>
      <c r="AB28" s="553"/>
    </row>
    <row r="29" spans="2:28">
      <c r="B29" s="465">
        <v>7</v>
      </c>
      <c r="C29" s="541" t="s">
        <v>394</v>
      </c>
      <c r="D29" s="462">
        <f>VLOOKUP(C29,values!$AS$2:$AU$363,2,FALSE)</f>
        <v>0.8289871381231797</v>
      </c>
      <c r="E29" s="558">
        <f>D29/(values!$AT$2)</f>
        <v>0.84086807958090892</v>
      </c>
      <c r="F29" s="466">
        <f>VLOOKUP(C29,values!$AS$2:$AU$363,3,FALSE)</f>
        <v>45</v>
      </c>
      <c r="G29" s="553">
        <f>VLOOKUP(C29,values!$AS$2:$AY$363,7,FALSE)</f>
        <v>47</v>
      </c>
      <c r="I29" s="465">
        <v>7</v>
      </c>
      <c r="J29" s="541" t="s">
        <v>114</v>
      </c>
      <c r="K29" s="462">
        <f>VLOOKUP(J29,values!$AS$2:$AU$363,2,FALSE)</f>
        <v>0.84134524699742397</v>
      </c>
      <c r="L29" s="558">
        <f>K29/(values!$AT$2)</f>
        <v>0.85340330334790715</v>
      </c>
      <c r="M29" s="466">
        <f>VLOOKUP(J29,values!$AS$2:$AU$363,3,FALSE)</f>
        <v>35</v>
      </c>
      <c r="N29" s="553">
        <f>VLOOKUP(J29,values!$AS$2:$AY$363,7,FALSE)</f>
        <v>38</v>
      </c>
      <c r="P29" s="465">
        <v>7</v>
      </c>
      <c r="Q29" s="541" t="s">
        <v>135</v>
      </c>
      <c r="R29" s="462">
        <f>VLOOKUP(Q29,values!$AS$2:$AU$363,2,FALSE)</f>
        <v>0.86757850207468246</v>
      </c>
      <c r="S29" s="558">
        <f>R29/(values!$AT$2)</f>
        <v>0.88001253020263404</v>
      </c>
      <c r="T29" s="466">
        <f>VLOOKUP(Q29,values!$AS$2:$AU$363,3,FALSE)</f>
        <v>25</v>
      </c>
      <c r="U29" s="553">
        <f>VLOOKUP(Q29,values!$AS$2:$AY$363,7,FALSE)</f>
        <v>20</v>
      </c>
      <c r="W29" s="465">
        <v>7</v>
      </c>
      <c r="X29" s="538" t="s">
        <v>345</v>
      </c>
      <c r="Y29" s="462">
        <f>VLOOKUP(X29,values!$AS$2:$AU$363,2,FALSE)</f>
        <v>0.86964777018764317</v>
      </c>
      <c r="Z29" s="558">
        <f>Y29/(values!$AT$2)</f>
        <v>0.88211145481106956</v>
      </c>
      <c r="AA29" s="466">
        <f>VLOOKUP(X29,values!$AS$2:$AU$363,3,FALSE)</f>
        <v>23</v>
      </c>
      <c r="AB29" s="553">
        <f>VLOOKUP(X29,values!$AS$2:$AY$363,7,FALSE)</f>
        <v>29</v>
      </c>
    </row>
    <row r="30" spans="2:28">
      <c r="B30" s="467"/>
      <c r="C30" s="468" t="str">
        <f>C29</f>
        <v>Washington St.</v>
      </c>
      <c r="F30" s="466"/>
      <c r="G30" s="553"/>
      <c r="I30" s="467"/>
      <c r="J30" s="468" t="str">
        <f>J29</f>
        <v>Dayton</v>
      </c>
      <c r="M30" s="466"/>
      <c r="N30" s="553"/>
      <c r="P30" s="467"/>
      <c r="Q30" s="468" t="s">
        <v>135</v>
      </c>
      <c r="T30" s="466"/>
      <c r="U30" s="553"/>
      <c r="W30" s="467"/>
      <c r="X30" s="468" t="s">
        <v>345</v>
      </c>
      <c r="AA30" s="466"/>
      <c r="AB30" s="553"/>
    </row>
    <row r="31" spans="2:28">
      <c r="B31" s="469">
        <v>10</v>
      </c>
      <c r="C31" s="470" t="s">
        <v>120</v>
      </c>
      <c r="D31" s="462">
        <f>VLOOKUP(C31,values!$AS$2:$AU$363,2,FALSE)</f>
        <v>0.80945652248326128</v>
      </c>
      <c r="E31" s="558">
        <f>D31/(values!$AT$2)</f>
        <v>0.82105755356556942</v>
      </c>
      <c r="F31" s="466">
        <f>VLOOKUP(C31,values!$AS$2:$AU$363,3,FALSE)</f>
        <v>54</v>
      </c>
      <c r="G31" s="553">
        <f>VLOOKUP(C31,values!$AS$2:$AY$363,7,FALSE)</f>
        <v>56</v>
      </c>
      <c r="I31" s="469">
        <v>10</v>
      </c>
      <c r="J31" s="470" t="s">
        <v>240</v>
      </c>
      <c r="K31" s="462">
        <f>VLOOKUP(J31,values!$AS$2:$AU$363,2,FALSE)</f>
        <v>0.84262354401787287</v>
      </c>
      <c r="L31" s="558">
        <f>K31/(values!$AT$2)</f>
        <v>0.85469992076365187</v>
      </c>
      <c r="M31" s="466">
        <f>VLOOKUP(J31,values!$AS$2:$AU$363,3,FALSE)</f>
        <v>34</v>
      </c>
      <c r="N31" s="553">
        <f>VLOOKUP(J31,values!$AS$2:$AY$363,7,FALSE)</f>
        <v>37</v>
      </c>
      <c r="P31" s="469">
        <v>10</v>
      </c>
      <c r="Q31" s="470" t="s">
        <v>105</v>
      </c>
      <c r="R31" s="462">
        <f>VLOOKUP(Q31,values!$AS$2:$AU$363,2,FALSE)</f>
        <v>0.85778027914282962</v>
      </c>
      <c r="S31" s="558">
        <f>R31/(values!$AT$2)</f>
        <v>0.87007388034774513</v>
      </c>
      <c r="T31" s="466">
        <f>VLOOKUP(Q31,values!$AS$2:$AU$363,3,FALSE)</f>
        <v>29</v>
      </c>
      <c r="U31" s="553">
        <f>VLOOKUP(Q31,values!$AS$2:$AY$363,7,FALSE)</f>
        <v>33</v>
      </c>
      <c r="W31" s="469">
        <v>10</v>
      </c>
      <c r="X31" s="489" t="s">
        <v>106</v>
      </c>
      <c r="Y31" s="462">
        <f>VLOOKUP(X31,values!$AS$2:$AU$363,2,FALSE)</f>
        <v>0.83458814871922726</v>
      </c>
      <c r="Z31" s="558">
        <f>Y31/(values!$AT$2)</f>
        <v>0.8465493631702703</v>
      </c>
      <c r="AA31" s="466">
        <f>VLOOKUP(X31,values!$AS$2:$AU$363,3,FALSE)</f>
        <v>39</v>
      </c>
      <c r="AB31" s="553">
        <f>VLOOKUP(X31,values!$AS$2:$AY$363,7,FALSE)</f>
        <v>41</v>
      </c>
    </row>
    <row r="32" spans="2:28">
      <c r="B32" s="471"/>
      <c r="C32" s="537"/>
      <c r="F32" s="466"/>
      <c r="G32" s="553"/>
      <c r="I32" s="471"/>
      <c r="J32" s="537"/>
      <c r="M32" s="466"/>
      <c r="N32" s="553"/>
      <c r="P32" s="471"/>
      <c r="Q32" s="537"/>
      <c r="T32" s="466"/>
      <c r="U32" s="553"/>
      <c r="W32" s="471"/>
      <c r="X32" s="537"/>
      <c r="AA32" s="466"/>
      <c r="AB32" s="553"/>
    </row>
    <row r="33" spans="2:28">
      <c r="B33" s="493">
        <v>2</v>
      </c>
      <c r="C33" s="539" t="s">
        <v>174</v>
      </c>
      <c r="D33" s="522">
        <f>VLOOKUP(C33,values!$AS$2:$AU$363,2,FALSE)</f>
        <v>0.92482280808586659</v>
      </c>
      <c r="E33" s="558">
        <f>D33/(values!$AT$2)</f>
        <v>0.93807725454991808</v>
      </c>
      <c r="F33" s="494">
        <f>VLOOKUP(C33,values!$AS$2:$AU$363,3,FALSE)</f>
        <v>7</v>
      </c>
      <c r="G33" s="553">
        <f>VLOOKUP(C33,values!$AS$2:$AY$363,7,FALSE)</f>
        <v>7</v>
      </c>
      <c r="I33" s="493">
        <v>2</v>
      </c>
      <c r="J33" s="539" t="s">
        <v>59</v>
      </c>
      <c r="K33" s="522">
        <f>VLOOKUP(J33,values!$AS$2:$AU$363,2,FALSE)</f>
        <v>0.96720092642761357</v>
      </c>
      <c r="L33" s="558">
        <f>K33/(values!$AT$2)</f>
        <v>0.98106273085893936</v>
      </c>
      <c r="M33" s="494">
        <f>VLOOKUP(J33,values!$AS$2:$AU$363,3,FALSE)</f>
        <v>4</v>
      </c>
      <c r="N33" s="553">
        <f>VLOOKUP(J33,values!$AS$2:$AY$363,7,FALSE)</f>
        <v>4</v>
      </c>
      <c r="P33" s="493">
        <v>2</v>
      </c>
      <c r="Q33" s="539" t="s">
        <v>208</v>
      </c>
      <c r="R33" s="522">
        <f>VLOOKUP(Q33,values!$AS$2:$AU$363,2,FALSE)</f>
        <v>0.92047075555482827</v>
      </c>
      <c r="S33" s="558">
        <f>R33/(values!$AT$2)</f>
        <v>0.93366282893856956</v>
      </c>
      <c r="T33" s="494">
        <f>VLOOKUP(Q33,values!$AS$2:$AU$363,3,FALSE)</f>
        <v>9</v>
      </c>
      <c r="U33" s="553">
        <f>VLOOKUP(Q33,values!$AS$2:$AY$363,7,FALSE)</f>
        <v>9</v>
      </c>
      <c r="W33" s="480">
        <v>2</v>
      </c>
      <c r="X33" s="540" t="s">
        <v>341</v>
      </c>
      <c r="Y33" s="524">
        <f>VLOOKUP(X33,values!$AS$2:$AU$363,2,FALSE)</f>
        <v>0.91688680762619679</v>
      </c>
      <c r="Z33" s="558">
        <f>Y33/(values!$AT$2)</f>
        <v>0.93002751631009006</v>
      </c>
      <c r="AA33" s="481">
        <f>VLOOKUP(X33,values!$AS$2:$AU$363,3,FALSE)</f>
        <v>10</v>
      </c>
      <c r="AB33" s="553">
        <f>VLOOKUP(X33,values!$AS$2:$AY$363,7,FALSE)</f>
        <v>10</v>
      </c>
    </row>
    <row r="34" spans="2:28">
      <c r="B34" s="467"/>
      <c r="C34" s="468" t="str">
        <f>C33</f>
        <v>Iowa St.</v>
      </c>
      <c r="F34" s="466"/>
      <c r="G34" s="553"/>
      <c r="I34" s="467"/>
      <c r="J34" s="468" t="str">
        <f>J33</f>
        <v>Arizona</v>
      </c>
      <c r="M34" s="466"/>
      <c r="N34" s="553"/>
      <c r="P34" s="467"/>
      <c r="Q34" s="468" t="s">
        <v>208</v>
      </c>
      <c r="T34" s="466"/>
      <c r="U34" s="553"/>
      <c r="W34" s="467"/>
      <c r="X34" s="468" t="s">
        <v>341</v>
      </c>
      <c r="AA34" s="466"/>
      <c r="AB34" s="553"/>
    </row>
    <row r="35" spans="2:28" ht="15.75" thickBot="1">
      <c r="B35" s="476">
        <v>15</v>
      </c>
      <c r="C35" s="477" t="s">
        <v>320</v>
      </c>
      <c r="D35" s="478">
        <f>VLOOKUP(C35,values!$AS$2:$AU$363,2,FALSE)</f>
        <v>0.67550962854264651</v>
      </c>
      <c r="E35" s="558">
        <f>D35/(values!$AT$2)</f>
        <v>0.68519094925531487</v>
      </c>
      <c r="F35" s="479">
        <f>VLOOKUP(C35,values!$AS$2:$AU$363,3,FALSE)</f>
        <v>132</v>
      </c>
      <c r="G35" s="553">
        <f>VLOOKUP(C35,values!$AS$2:$AY$363,7,FALSE)</f>
        <v>132</v>
      </c>
      <c r="I35" s="476">
        <v>15</v>
      </c>
      <c r="J35" s="477" t="s">
        <v>195</v>
      </c>
      <c r="K35" s="478">
        <f>VLOOKUP(J35,values!$AS$2:$AU$363,2,FALSE)</f>
        <v>0.6000434293699195</v>
      </c>
      <c r="L35" s="558">
        <f>K35/(values!$AT$2)</f>
        <v>0.60864317782027455</v>
      </c>
      <c r="M35" s="479">
        <f>VLOOKUP(J35,values!$AS$2:$AU$363,3,FALSE)</f>
        <v>182</v>
      </c>
      <c r="N35" s="553">
        <f>VLOOKUP(J35,values!$AS$2:$AY$363,7,FALSE)</f>
        <v>182</v>
      </c>
      <c r="P35" s="476">
        <v>15</v>
      </c>
      <c r="Q35" s="477" t="s">
        <v>399</v>
      </c>
      <c r="R35" s="478">
        <f>VLOOKUP(Q35,values!$AS$2:$AU$363,2,FALSE)</f>
        <v>0.68544395298600591</v>
      </c>
      <c r="S35" s="558">
        <f>R35/(values!$AT$2)</f>
        <v>0.69526765121179324</v>
      </c>
      <c r="T35" s="479">
        <f>VLOOKUP(Q35,values!$AS$2:$AU$363,3,FALSE)</f>
        <v>127</v>
      </c>
      <c r="U35" s="553">
        <f>VLOOKUP(Q35,values!$AS$2:$AY$363,7,FALSE)</f>
        <v>127</v>
      </c>
      <c r="W35" s="476">
        <v>15</v>
      </c>
      <c r="X35" s="490" t="s">
        <v>303</v>
      </c>
      <c r="Y35" s="478">
        <f>VLOOKUP(X35,values!$AS$2:$AU$363,2,FALSE)</f>
        <v>0.56608698084428177</v>
      </c>
      <c r="Z35" s="558">
        <f>Y35/(values!$AT$2)</f>
        <v>0.57420006966085912</v>
      </c>
      <c r="AA35" s="479">
        <f>VLOOKUP(X35,values!$AS$2:$AU$363,3,FALSE)</f>
        <v>205</v>
      </c>
      <c r="AB35" s="553">
        <f>VLOOKUP(X35,values!$AS$2:$AY$363,7,FALSE)</f>
        <v>205</v>
      </c>
    </row>
    <row r="36" spans="2:28" ht="15.75" thickBot="1">
      <c r="C36" s="495" t="s">
        <v>470</v>
      </c>
      <c r="D36" s="497" t="s">
        <v>472</v>
      </c>
      <c r="E36" s="554" t="s">
        <v>489</v>
      </c>
      <c r="F36" s="496" t="s">
        <v>473</v>
      </c>
      <c r="G36" s="526" t="s">
        <v>490</v>
      </c>
      <c r="J36" s="495" t="s">
        <v>470</v>
      </c>
      <c r="K36" s="497" t="s">
        <v>472</v>
      </c>
      <c r="L36" s="554" t="s">
        <v>489</v>
      </c>
      <c r="M36" s="496" t="s">
        <v>473</v>
      </c>
      <c r="N36" s="526" t="s">
        <v>484</v>
      </c>
      <c r="Q36" s="495" t="s">
        <v>470</v>
      </c>
      <c r="R36" s="497" t="s">
        <v>472</v>
      </c>
      <c r="S36" s="554" t="s">
        <v>489</v>
      </c>
      <c r="T36" s="496" t="s">
        <v>473</v>
      </c>
      <c r="U36" s="526" t="s">
        <v>484</v>
      </c>
      <c r="X36" s="495" t="s">
        <v>470</v>
      </c>
      <c r="Y36" s="497" t="s">
        <v>472</v>
      </c>
      <c r="Z36" s="554" t="s">
        <v>489</v>
      </c>
      <c r="AA36" s="496" t="s">
        <v>473</v>
      </c>
      <c r="AB36" s="526" t="s">
        <v>484</v>
      </c>
    </row>
    <row r="37" spans="2:28">
      <c r="C37" s="498" t="s">
        <v>471</v>
      </c>
      <c r="D37" s="513">
        <f>SUM(D5:D35)/16</f>
        <v>0.81260543842147981</v>
      </c>
      <c r="E37" s="555">
        <f>SUM(E5:E35)/16</f>
        <v>0.82425159937878445</v>
      </c>
      <c r="F37" s="514">
        <f>SUM(F5:F35)/16</f>
        <v>62.6875</v>
      </c>
      <c r="G37" s="514">
        <f>SUM(G5:G35)/16</f>
        <v>63.5</v>
      </c>
      <c r="J37" s="498" t="s">
        <v>471</v>
      </c>
      <c r="K37" s="507">
        <f>SUM(K5:K35)/16</f>
        <v>0.80616296164002854</v>
      </c>
      <c r="L37" s="559">
        <f>SUM(L5:L35)/16</f>
        <v>0.817716789814395</v>
      </c>
      <c r="M37" s="508">
        <f>SUM(M5:M35)/16</f>
        <v>64.75</v>
      </c>
      <c r="N37" s="508">
        <f>SUM(N5:N35)/16</f>
        <v>66</v>
      </c>
      <c r="Q37" s="498" t="s">
        <v>471</v>
      </c>
      <c r="R37" s="528">
        <f>SUM(R5:R35)/16</f>
        <v>0.82311202551909868</v>
      </c>
      <c r="S37" s="562">
        <f>SUM(S5:S35)/16</f>
        <v>0.83490876558732896</v>
      </c>
      <c r="T37" s="529">
        <f>SUM(T5:T35)/16</f>
        <v>53.1875</v>
      </c>
      <c r="U37" s="529">
        <f>SUM(U5:U35)/16</f>
        <v>54.25</v>
      </c>
      <c r="X37" s="498" t="s">
        <v>471</v>
      </c>
      <c r="Y37" s="504">
        <f>SUM(Y5:Y35)/16</f>
        <v>0.80199303743927475</v>
      </c>
      <c r="Z37" s="565">
        <f>SUM(Z5:Z35)/16</f>
        <v>0.81348710277410552</v>
      </c>
      <c r="AA37" s="501">
        <f>SUM(AA5:AA35)/16</f>
        <v>67.8125</v>
      </c>
      <c r="AB37" s="501">
        <f>SUM(AB5:AB35)/16</f>
        <v>68.1875</v>
      </c>
    </row>
    <row r="38" spans="2:28">
      <c r="C38" s="499" t="s">
        <v>474</v>
      </c>
      <c r="D38" s="515">
        <f>SUM(D5:D19)/8</f>
        <v>0.81298299719329337</v>
      </c>
      <c r="E38" s="556">
        <f>SUM(E5:E19)/8</f>
        <v>0.82463456927636636</v>
      </c>
      <c r="F38" s="516">
        <f>SUM(F5:F19)/8</f>
        <v>67.125</v>
      </c>
      <c r="G38" s="516">
        <f>SUM(G5:G19)/8</f>
        <v>68.25</v>
      </c>
      <c r="J38" s="499" t="s">
        <v>474</v>
      </c>
      <c r="K38" s="509">
        <f>SUM(K5:K19)/8</f>
        <v>0.80079889394893822</v>
      </c>
      <c r="L38" s="560">
        <f>SUM(L5:L19)/8</f>
        <v>0.81227584496649186</v>
      </c>
      <c r="M38" s="510">
        <f>SUM(M5:M19)/8</f>
        <v>68.375</v>
      </c>
      <c r="N38" s="510">
        <f>SUM(N5:N19)/8</f>
        <v>68.625</v>
      </c>
      <c r="Q38" s="499" t="s">
        <v>474</v>
      </c>
      <c r="R38" s="530">
        <f>SUM(R5:R19)/8</f>
        <v>0.82247574942138169</v>
      </c>
      <c r="S38" s="563">
        <f>SUM(S5:S19)/8</f>
        <v>0.8342633704590261</v>
      </c>
      <c r="T38" s="531">
        <f>SUM(T5:T19)/8</f>
        <v>54.875</v>
      </c>
      <c r="U38" s="531">
        <f>SUM(U5:U19)/8</f>
        <v>56.5</v>
      </c>
      <c r="X38" s="499" t="s">
        <v>474</v>
      </c>
      <c r="Y38" s="505">
        <f>SUM(Y5:Y19)/8</f>
        <v>0.80078139515384961</v>
      </c>
      <c r="Z38" s="566">
        <f>SUM(Z5:Z19)/8</f>
        <v>0.81225809538082938</v>
      </c>
      <c r="AA38" s="502">
        <f>SUM(AA5:AA19)/8</f>
        <v>71.125</v>
      </c>
      <c r="AB38" s="502">
        <f>SUM(AB5:AB19)/8</f>
        <v>70.375</v>
      </c>
    </row>
    <row r="39" spans="2:28" ht="15.75" thickBot="1">
      <c r="C39" s="500" t="s">
        <v>475</v>
      </c>
      <c r="D39" s="517">
        <f>SUM(D21:D35)/8</f>
        <v>0.81222787964966603</v>
      </c>
      <c r="E39" s="557">
        <f>SUM(E21:E35)/8</f>
        <v>0.82386862948120232</v>
      </c>
      <c r="F39" s="518">
        <f>SUM(F21:F35)/8</f>
        <v>58.25</v>
      </c>
      <c r="G39" s="518">
        <f>SUM(G21:G35)/8</f>
        <v>58.75</v>
      </c>
      <c r="J39" s="500" t="s">
        <v>475</v>
      </c>
      <c r="K39" s="511">
        <f>SUM(K21:K35)/8</f>
        <v>0.8115270293311192</v>
      </c>
      <c r="L39" s="561">
        <f>SUM(L21:L35)/8</f>
        <v>0.82315773466229791</v>
      </c>
      <c r="M39" s="512">
        <f>SUM(M21:M35)/8</f>
        <v>61.125</v>
      </c>
      <c r="N39" s="512">
        <f>SUM(N21:N35)/8</f>
        <v>63.375</v>
      </c>
      <c r="Q39" s="500" t="s">
        <v>475</v>
      </c>
      <c r="R39" s="532">
        <f>SUM(R21:R35)/8</f>
        <v>0.82374830161681567</v>
      </c>
      <c r="S39" s="564">
        <f>SUM(S21:S35)/8</f>
        <v>0.83555416071563193</v>
      </c>
      <c r="T39" s="533">
        <f>SUM(T21:T35)/8</f>
        <v>51.5</v>
      </c>
      <c r="U39" s="533">
        <f>SUM(U21:U35)/8</f>
        <v>52</v>
      </c>
      <c r="X39" s="500" t="s">
        <v>475</v>
      </c>
      <c r="Y39" s="506">
        <f>SUM(Y21:Y35)/8</f>
        <v>0.80320467972469944</v>
      </c>
      <c r="Z39" s="567">
        <f>SUM(Z21:Z35)/8</f>
        <v>0.81471611016738188</v>
      </c>
      <c r="AA39" s="503">
        <f>SUM(AA21:AA35)/8</f>
        <v>64.5</v>
      </c>
      <c r="AB39" s="503">
        <f>SUM(AB21:AB35)/8</f>
        <v>66</v>
      </c>
    </row>
    <row r="40" spans="2:28" ht="15.75" thickBot="1">
      <c r="C40" s="520" t="s">
        <v>482</v>
      </c>
      <c r="J40" s="520" t="s">
        <v>481</v>
      </c>
      <c r="Q40" s="534" t="s">
        <v>480</v>
      </c>
      <c r="T40" s="519"/>
      <c r="X40" s="527" t="s">
        <v>479</v>
      </c>
      <c r="AA40" s="519"/>
    </row>
  </sheetData>
  <mergeCells count="4">
    <mergeCell ref="B2:G2"/>
    <mergeCell ref="I2:N2"/>
    <mergeCell ref="W2:AB2"/>
    <mergeCell ref="P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A7893-5DF2-4AB9-A6F5-39BA2E1DFC90}">
  <sheetPr>
    <pageSetUpPr fitToPage="1"/>
  </sheetPr>
  <dimension ref="A1:QL78"/>
  <sheetViews>
    <sheetView showGridLines="0" zoomScale="80" zoomScaleNormal="80" zoomScaleSheetLayoutView="40" zoomScalePageLayoutView="46" workbookViewId="0">
      <selection activeCell="AG10" sqref="AG10"/>
    </sheetView>
  </sheetViews>
  <sheetFormatPr defaultColWidth="14.42578125" defaultRowHeight="15.75" customHeight="1"/>
  <cols>
    <col min="1" max="1" width="3.85546875" style="434" customWidth="1"/>
    <col min="2" max="2" width="4.7109375" style="434" customWidth="1"/>
    <col min="3" max="3" width="16.7109375" style="434" customWidth="1"/>
    <col min="4" max="4" width="1.7109375" style="434" customWidth="1"/>
    <col min="5" max="5" width="16.7109375" style="434" customWidth="1"/>
    <col min="6" max="7" width="1.7109375" style="434" customWidth="1"/>
    <col min="8" max="8" width="16.7109375" style="434" customWidth="1"/>
    <col min="9" max="10" width="1.7109375" style="434" customWidth="1"/>
    <col min="11" max="11" width="16.7109375" style="434" customWidth="1"/>
    <col min="12" max="13" width="1.7109375" style="434" customWidth="1"/>
    <col min="14" max="14" width="16.7109375" style="434" customWidth="1"/>
    <col min="15" max="19" width="8.28515625" style="434" customWidth="1"/>
    <col min="20" max="20" width="1.7109375" style="434" customWidth="1"/>
    <col min="21" max="21" width="2.140625" style="434" customWidth="1"/>
    <col min="22" max="26" width="8.28515625" style="434" customWidth="1"/>
    <col min="27" max="27" width="16.7109375" style="434" customWidth="1"/>
    <col min="28" max="29" width="1.7109375" style="434" customWidth="1"/>
    <col min="30" max="30" width="16.7109375" style="434" customWidth="1"/>
    <col min="31" max="32" width="1.7109375" style="434" customWidth="1"/>
    <col min="33" max="33" width="16.7109375" style="434" customWidth="1"/>
    <col min="34" max="35" width="1.7109375" style="434" customWidth="1"/>
    <col min="36" max="36" width="16.7109375" style="434" customWidth="1"/>
    <col min="37" max="37" width="1.7109375" style="434" customWidth="1"/>
    <col min="38" max="38" width="16.7109375" style="434" customWidth="1"/>
    <col min="39" max="39" width="4.7109375" style="434" customWidth="1"/>
    <col min="40" max="40" width="2.7109375" style="434" customWidth="1"/>
    <col min="41" max="41" width="14.42578125" style="434"/>
    <col min="42" max="42" width="21.7109375" style="434" bestFit="1" customWidth="1"/>
    <col min="43" max="16384" width="14.42578125" style="434"/>
  </cols>
  <sheetData>
    <row r="1" spans="1:454" ht="79.5" customHeight="1">
      <c r="A1" s="657" t="s">
        <v>466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M1" s="657"/>
      <c r="AN1" s="657"/>
    </row>
    <row r="2" spans="1:454" s="444" customFormat="1" ht="7.5" customHeight="1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</row>
    <row r="3" spans="1:454" s="457" customFormat="1" ht="21.95" customHeight="1">
      <c r="A3" s="459"/>
      <c r="B3" s="658" t="s">
        <v>460</v>
      </c>
      <c r="C3" s="658"/>
      <c r="D3" s="461"/>
      <c r="E3" s="461" t="s">
        <v>461</v>
      </c>
      <c r="F3" s="461"/>
      <c r="G3" s="461"/>
      <c r="H3" s="461" t="s">
        <v>462</v>
      </c>
      <c r="I3" s="461"/>
      <c r="J3" s="461"/>
      <c r="K3" s="461" t="s">
        <v>463</v>
      </c>
      <c r="L3" s="461"/>
      <c r="M3" s="461"/>
      <c r="N3" s="461" t="s">
        <v>464</v>
      </c>
      <c r="O3" s="461"/>
      <c r="P3" s="461"/>
      <c r="Q3" s="461"/>
      <c r="R3" s="658" t="s">
        <v>465</v>
      </c>
      <c r="S3" s="658"/>
      <c r="T3" s="658"/>
      <c r="U3" s="658"/>
      <c r="V3" s="658"/>
      <c r="W3" s="658"/>
      <c r="X3" s="461"/>
      <c r="Y3" s="461"/>
      <c r="Z3" s="461"/>
      <c r="AA3" s="461" t="s">
        <v>464</v>
      </c>
      <c r="AB3" s="461"/>
      <c r="AC3" s="461"/>
      <c r="AD3" s="461" t="s">
        <v>463</v>
      </c>
      <c r="AE3" s="461"/>
      <c r="AF3" s="461"/>
      <c r="AG3" s="461" t="s">
        <v>462</v>
      </c>
      <c r="AH3" s="461"/>
      <c r="AI3" s="461"/>
      <c r="AJ3" s="461" t="s">
        <v>461</v>
      </c>
      <c r="AK3" s="461"/>
      <c r="AL3" s="658" t="s">
        <v>460</v>
      </c>
      <c r="AM3" s="658"/>
      <c r="AN3" s="459"/>
      <c r="AO3" s="458"/>
      <c r="AP3" s="458"/>
      <c r="AQ3" s="458"/>
      <c r="AR3" s="458"/>
      <c r="AS3" s="458"/>
      <c r="AT3" s="458"/>
      <c r="AU3" s="458"/>
      <c r="AV3" s="458"/>
      <c r="AW3" s="458"/>
      <c r="AX3" s="458"/>
      <c r="AY3" s="458"/>
      <c r="AZ3" s="458"/>
      <c r="BA3" s="458"/>
      <c r="BB3" s="458"/>
      <c r="BC3" s="458"/>
      <c r="BD3" s="458"/>
      <c r="BE3" s="458"/>
      <c r="BF3" s="458"/>
      <c r="BG3" s="458"/>
      <c r="BH3" s="458"/>
      <c r="BI3" s="458"/>
      <c r="BJ3" s="458"/>
      <c r="BK3" s="458"/>
      <c r="BL3" s="458"/>
      <c r="BM3" s="458"/>
      <c r="BN3" s="458"/>
      <c r="BO3" s="458"/>
      <c r="BP3" s="458"/>
      <c r="BQ3" s="458"/>
      <c r="BR3" s="458"/>
      <c r="BS3" s="458"/>
      <c r="BT3" s="458"/>
      <c r="BU3" s="458"/>
      <c r="BV3" s="458"/>
      <c r="BW3" s="458"/>
      <c r="BX3" s="458"/>
      <c r="BY3" s="458"/>
      <c r="BZ3" s="458"/>
      <c r="CA3" s="458"/>
      <c r="CB3" s="458"/>
      <c r="CC3" s="458"/>
      <c r="CD3" s="458"/>
      <c r="CE3" s="458"/>
      <c r="CF3" s="458"/>
      <c r="CG3" s="458"/>
      <c r="CH3" s="458"/>
      <c r="CI3" s="458"/>
      <c r="CJ3" s="458"/>
      <c r="CK3" s="458"/>
      <c r="CL3" s="458"/>
      <c r="CM3" s="458"/>
      <c r="CN3" s="458"/>
      <c r="CO3" s="458"/>
      <c r="CP3" s="458"/>
      <c r="CQ3" s="458"/>
      <c r="CR3" s="458"/>
      <c r="CS3" s="458"/>
      <c r="CT3" s="458"/>
      <c r="CU3" s="458"/>
      <c r="CV3" s="458"/>
      <c r="CW3" s="458"/>
      <c r="CX3" s="458"/>
      <c r="CY3" s="458"/>
      <c r="CZ3" s="458"/>
      <c r="DA3" s="458"/>
      <c r="DB3" s="458"/>
      <c r="DC3" s="458"/>
      <c r="DD3" s="458"/>
      <c r="DE3" s="458"/>
      <c r="DF3" s="458"/>
      <c r="DG3" s="458"/>
      <c r="DH3" s="458"/>
      <c r="DI3" s="458"/>
      <c r="DJ3" s="458"/>
      <c r="DK3" s="458"/>
      <c r="DL3" s="458"/>
      <c r="DM3" s="458"/>
      <c r="DN3" s="458"/>
      <c r="DO3" s="458"/>
      <c r="DP3" s="458"/>
      <c r="DQ3" s="458"/>
      <c r="DR3" s="458"/>
      <c r="DS3" s="458"/>
      <c r="DT3" s="458"/>
      <c r="DU3" s="458"/>
      <c r="DV3" s="458"/>
      <c r="DW3" s="458"/>
      <c r="DX3" s="458"/>
      <c r="DY3" s="458"/>
      <c r="DZ3" s="458"/>
      <c r="EA3" s="458"/>
      <c r="EB3" s="458"/>
      <c r="EC3" s="458"/>
      <c r="ED3" s="458"/>
      <c r="EE3" s="458"/>
      <c r="EF3" s="458"/>
      <c r="EG3" s="458"/>
      <c r="EH3" s="458"/>
      <c r="EI3" s="458"/>
      <c r="EJ3" s="458"/>
      <c r="EK3" s="458"/>
      <c r="EL3" s="458"/>
      <c r="EM3" s="458"/>
      <c r="EN3" s="458"/>
      <c r="EO3" s="458"/>
      <c r="EP3" s="458"/>
      <c r="EQ3" s="458"/>
      <c r="ER3" s="458"/>
      <c r="ES3" s="458"/>
      <c r="ET3" s="458"/>
      <c r="EU3" s="458"/>
      <c r="EV3" s="458"/>
      <c r="EW3" s="458"/>
      <c r="EX3" s="458"/>
      <c r="EY3" s="458"/>
      <c r="EZ3" s="458"/>
      <c r="FA3" s="458"/>
      <c r="FB3" s="458"/>
      <c r="FC3" s="458"/>
      <c r="FD3" s="458"/>
      <c r="FE3" s="458"/>
      <c r="FF3" s="458"/>
      <c r="FG3" s="458"/>
      <c r="FH3" s="458"/>
      <c r="FI3" s="458"/>
      <c r="FJ3" s="458"/>
      <c r="FK3" s="458"/>
      <c r="FL3" s="458"/>
      <c r="FM3" s="458"/>
      <c r="FN3" s="458"/>
      <c r="FO3" s="458"/>
      <c r="FP3" s="458"/>
      <c r="FQ3" s="458"/>
      <c r="FR3" s="458"/>
      <c r="FS3" s="458"/>
      <c r="FT3" s="458"/>
      <c r="FU3" s="458"/>
      <c r="FV3" s="458"/>
      <c r="FW3" s="458"/>
      <c r="FX3" s="458"/>
      <c r="FY3" s="458"/>
      <c r="FZ3" s="458"/>
      <c r="GA3" s="458"/>
      <c r="GB3" s="458"/>
      <c r="GC3" s="458"/>
      <c r="GD3" s="458"/>
      <c r="GE3" s="458"/>
      <c r="GF3" s="458"/>
      <c r="GG3" s="458"/>
      <c r="GH3" s="458"/>
      <c r="GI3" s="458"/>
      <c r="GJ3" s="458"/>
      <c r="GK3" s="458"/>
      <c r="GL3" s="458"/>
      <c r="GM3" s="458"/>
      <c r="GN3" s="458"/>
      <c r="GO3" s="458"/>
      <c r="GP3" s="458"/>
      <c r="GQ3" s="458"/>
      <c r="GR3" s="458"/>
      <c r="GS3" s="458"/>
      <c r="GT3" s="458"/>
      <c r="GU3" s="458"/>
      <c r="GV3" s="458"/>
      <c r="GW3" s="458"/>
      <c r="GX3" s="458"/>
      <c r="GY3" s="458"/>
      <c r="GZ3" s="458"/>
      <c r="HA3" s="458"/>
      <c r="HB3" s="458"/>
      <c r="HC3" s="458"/>
      <c r="HD3" s="458"/>
      <c r="HE3" s="458"/>
      <c r="HF3" s="458"/>
      <c r="HG3" s="458"/>
      <c r="HH3" s="458"/>
      <c r="HI3" s="458"/>
      <c r="HJ3" s="458"/>
      <c r="HK3" s="458"/>
      <c r="HL3" s="458"/>
      <c r="HM3" s="458"/>
      <c r="HN3" s="458"/>
      <c r="HO3" s="458"/>
      <c r="HP3" s="458"/>
      <c r="HQ3" s="458"/>
      <c r="HR3" s="458"/>
      <c r="HS3" s="458"/>
      <c r="HT3" s="458"/>
      <c r="HU3" s="458"/>
      <c r="HV3" s="458"/>
      <c r="HW3" s="458"/>
      <c r="HX3" s="458"/>
      <c r="HY3" s="458"/>
      <c r="HZ3" s="458"/>
      <c r="IA3" s="458"/>
      <c r="IB3" s="458"/>
      <c r="IC3" s="458"/>
      <c r="ID3" s="458"/>
      <c r="IE3" s="458"/>
      <c r="IF3" s="458"/>
      <c r="IG3" s="458"/>
      <c r="IH3" s="458"/>
      <c r="II3" s="458"/>
      <c r="IJ3" s="458"/>
      <c r="IK3" s="458"/>
      <c r="IL3" s="458"/>
      <c r="IM3" s="458"/>
      <c r="IN3" s="458"/>
      <c r="IO3" s="458"/>
      <c r="IP3" s="458"/>
      <c r="IQ3" s="458"/>
      <c r="IR3" s="458"/>
      <c r="IS3" s="458"/>
      <c r="IT3" s="458"/>
      <c r="IU3" s="458"/>
      <c r="IV3" s="458"/>
      <c r="IW3" s="458"/>
      <c r="IX3" s="458"/>
      <c r="IY3" s="458"/>
      <c r="IZ3" s="458"/>
      <c r="JA3" s="458"/>
      <c r="JB3" s="458"/>
      <c r="JC3" s="458"/>
      <c r="JD3" s="458"/>
      <c r="JE3" s="458"/>
      <c r="JF3" s="458"/>
      <c r="JG3" s="458"/>
      <c r="JH3" s="458"/>
      <c r="JI3" s="458"/>
      <c r="JJ3" s="458"/>
      <c r="JK3" s="458"/>
      <c r="JL3" s="458"/>
      <c r="JM3" s="458"/>
      <c r="JN3" s="458"/>
      <c r="JO3" s="458"/>
      <c r="JP3" s="458"/>
      <c r="JQ3" s="458"/>
      <c r="JR3" s="458"/>
      <c r="JS3" s="458"/>
      <c r="JT3" s="458"/>
      <c r="JU3" s="458"/>
      <c r="JV3" s="458"/>
      <c r="JW3" s="458"/>
      <c r="JX3" s="458"/>
      <c r="JY3" s="458"/>
      <c r="JZ3" s="458"/>
      <c r="KA3" s="458"/>
      <c r="KB3" s="458"/>
      <c r="KC3" s="458"/>
      <c r="KD3" s="458"/>
      <c r="KE3" s="458"/>
      <c r="KF3" s="458"/>
      <c r="KG3" s="458"/>
      <c r="KH3" s="458"/>
      <c r="KI3" s="458"/>
      <c r="KJ3" s="458"/>
      <c r="KK3" s="458"/>
      <c r="KL3" s="458"/>
      <c r="KM3" s="458"/>
      <c r="KN3" s="458"/>
      <c r="KO3" s="458"/>
      <c r="KP3" s="458"/>
      <c r="KQ3" s="458"/>
      <c r="KR3" s="458"/>
      <c r="KS3" s="458"/>
      <c r="KT3" s="458"/>
      <c r="KU3" s="458"/>
      <c r="KV3" s="458"/>
      <c r="KW3" s="458"/>
      <c r="KX3" s="458"/>
      <c r="KY3" s="458"/>
      <c r="KZ3" s="458"/>
      <c r="LA3" s="458"/>
      <c r="LB3" s="458"/>
      <c r="LC3" s="458"/>
      <c r="LD3" s="458"/>
      <c r="LE3" s="458"/>
      <c r="LF3" s="458"/>
      <c r="LG3" s="458"/>
      <c r="LH3" s="458"/>
      <c r="LI3" s="458"/>
      <c r="LJ3" s="458"/>
      <c r="LK3" s="458"/>
      <c r="LL3" s="458"/>
      <c r="LM3" s="458"/>
      <c r="LN3" s="458"/>
      <c r="LO3" s="458"/>
      <c r="LP3" s="458"/>
      <c r="LQ3" s="458"/>
      <c r="LR3" s="458"/>
      <c r="LS3" s="458"/>
      <c r="LT3" s="458"/>
      <c r="LU3" s="458"/>
      <c r="LV3" s="458"/>
      <c r="LW3" s="458"/>
      <c r="LX3" s="458"/>
      <c r="LY3" s="458"/>
      <c r="LZ3" s="458"/>
      <c r="MA3" s="458"/>
      <c r="MB3" s="458"/>
      <c r="MC3" s="458"/>
      <c r="MD3" s="458"/>
      <c r="ME3" s="458"/>
      <c r="MF3" s="458"/>
      <c r="MG3" s="458"/>
      <c r="MH3" s="458"/>
      <c r="MI3" s="458"/>
      <c r="MJ3" s="458"/>
      <c r="MK3" s="458"/>
      <c r="ML3" s="458"/>
      <c r="MM3" s="458"/>
      <c r="MN3" s="458"/>
      <c r="MO3" s="458"/>
      <c r="MP3" s="458"/>
      <c r="MQ3" s="458"/>
      <c r="MR3" s="458"/>
      <c r="MS3" s="458"/>
      <c r="MT3" s="458"/>
      <c r="MU3" s="458"/>
      <c r="MV3" s="458"/>
      <c r="MW3" s="458"/>
      <c r="MX3" s="458"/>
      <c r="MY3" s="458"/>
      <c r="MZ3" s="458"/>
      <c r="NA3" s="458"/>
      <c r="NB3" s="458"/>
      <c r="NC3" s="458"/>
      <c r="ND3" s="458"/>
      <c r="NE3" s="458"/>
      <c r="NF3" s="458"/>
      <c r="NG3" s="458"/>
      <c r="NH3" s="458"/>
      <c r="NI3" s="458"/>
      <c r="NJ3" s="458"/>
      <c r="NK3" s="458"/>
      <c r="NL3" s="458"/>
      <c r="NM3" s="458"/>
      <c r="NN3" s="458"/>
      <c r="NO3" s="458"/>
      <c r="NP3" s="458"/>
      <c r="NQ3" s="458"/>
      <c r="NR3" s="458"/>
      <c r="NS3" s="458"/>
      <c r="NT3" s="458"/>
      <c r="NU3" s="458"/>
      <c r="NV3" s="458"/>
      <c r="NW3" s="458"/>
      <c r="NX3" s="458"/>
      <c r="NY3" s="458"/>
      <c r="NZ3" s="458"/>
      <c r="OA3" s="458"/>
      <c r="OB3" s="458"/>
      <c r="OC3" s="458"/>
      <c r="OD3" s="458"/>
      <c r="OE3" s="458"/>
      <c r="OF3" s="458"/>
      <c r="OG3" s="458"/>
      <c r="OH3" s="458"/>
      <c r="OI3" s="458"/>
      <c r="OJ3" s="458"/>
      <c r="OK3" s="458"/>
      <c r="OL3" s="458"/>
      <c r="OM3" s="458"/>
      <c r="ON3" s="458"/>
      <c r="OO3" s="458"/>
      <c r="OP3" s="458"/>
      <c r="OQ3" s="458"/>
      <c r="OR3" s="458"/>
      <c r="OS3" s="458"/>
      <c r="OT3" s="458"/>
      <c r="OU3" s="458"/>
      <c r="OV3" s="458"/>
      <c r="OW3" s="458"/>
      <c r="OX3" s="458"/>
      <c r="OY3" s="458"/>
      <c r="OZ3" s="458"/>
      <c r="PA3" s="458"/>
      <c r="PB3" s="458"/>
      <c r="PC3" s="458"/>
      <c r="PD3" s="458"/>
      <c r="PE3" s="458"/>
      <c r="PF3" s="458"/>
      <c r="PG3" s="458"/>
      <c r="PH3" s="458"/>
      <c r="PI3" s="458"/>
      <c r="PJ3" s="458"/>
      <c r="PK3" s="458"/>
      <c r="PL3" s="458"/>
      <c r="PM3" s="458"/>
      <c r="PN3" s="458"/>
      <c r="PO3" s="458"/>
      <c r="PP3" s="458"/>
      <c r="PQ3" s="458"/>
      <c r="PR3" s="458"/>
      <c r="PS3" s="458"/>
      <c r="PT3" s="458"/>
      <c r="PU3" s="458"/>
      <c r="PV3" s="458"/>
      <c r="PW3" s="458"/>
      <c r="PX3" s="458"/>
      <c r="PY3" s="458"/>
      <c r="PZ3" s="458"/>
      <c r="QA3" s="458"/>
      <c r="QB3" s="458"/>
      <c r="QC3" s="458"/>
      <c r="QD3" s="458"/>
      <c r="QE3" s="458"/>
      <c r="QF3" s="458"/>
      <c r="QG3" s="458"/>
      <c r="QH3" s="458"/>
      <c r="QI3" s="458"/>
      <c r="QJ3" s="458"/>
      <c r="QK3" s="458"/>
      <c r="QL3" s="458"/>
    </row>
    <row r="4" spans="1:454" s="457" customFormat="1" ht="18" customHeight="1">
      <c r="A4" s="459"/>
      <c r="B4" s="659" t="s">
        <v>454</v>
      </c>
      <c r="C4" s="659"/>
      <c r="D4" s="461"/>
      <c r="E4" s="460" t="s">
        <v>455</v>
      </c>
      <c r="F4" s="461"/>
      <c r="G4" s="461"/>
      <c r="H4" s="460" t="s">
        <v>456</v>
      </c>
      <c r="I4" s="461"/>
      <c r="J4" s="461"/>
      <c r="K4" s="460" t="s">
        <v>457</v>
      </c>
      <c r="L4" s="461"/>
      <c r="M4" s="461"/>
      <c r="N4" s="460" t="s">
        <v>458</v>
      </c>
      <c r="O4" s="461"/>
      <c r="P4" s="461"/>
      <c r="Q4" s="461"/>
      <c r="R4" s="659" t="s">
        <v>459</v>
      </c>
      <c r="S4" s="659"/>
      <c r="T4" s="659"/>
      <c r="U4" s="659"/>
      <c r="V4" s="659"/>
      <c r="W4" s="659"/>
      <c r="X4" s="461"/>
      <c r="Y4" s="461"/>
      <c r="Z4" s="461"/>
      <c r="AA4" s="460" t="s">
        <v>458</v>
      </c>
      <c r="AB4" s="461"/>
      <c r="AC4" s="461"/>
      <c r="AD4" s="460" t="s">
        <v>457</v>
      </c>
      <c r="AE4" s="461"/>
      <c r="AF4" s="461"/>
      <c r="AG4" s="460" t="s">
        <v>456</v>
      </c>
      <c r="AH4" s="461"/>
      <c r="AI4" s="461"/>
      <c r="AJ4" s="460" t="s">
        <v>455</v>
      </c>
      <c r="AK4" s="461"/>
      <c r="AL4" s="659" t="s">
        <v>454</v>
      </c>
      <c r="AM4" s="659"/>
      <c r="AN4" s="459"/>
      <c r="AO4" s="458"/>
      <c r="AP4" s="458"/>
      <c r="AQ4" s="458"/>
      <c r="AR4" s="458"/>
      <c r="AS4" s="458"/>
      <c r="AT4" s="458"/>
      <c r="AU4" s="458"/>
      <c r="AV4" s="458"/>
      <c r="AW4" s="458"/>
      <c r="AX4" s="458"/>
      <c r="AY4" s="458"/>
      <c r="AZ4" s="458"/>
      <c r="BA4" s="458"/>
      <c r="BB4" s="458"/>
      <c r="BC4" s="458"/>
      <c r="BD4" s="458"/>
      <c r="BE4" s="458"/>
      <c r="BF4" s="458"/>
      <c r="BG4" s="458"/>
      <c r="BH4" s="458"/>
      <c r="BI4" s="458"/>
      <c r="BJ4" s="458"/>
      <c r="BK4" s="458"/>
      <c r="BL4" s="458"/>
      <c r="BM4" s="458"/>
      <c r="BN4" s="458"/>
      <c r="BO4" s="458"/>
      <c r="BP4" s="458"/>
      <c r="BQ4" s="458"/>
      <c r="BR4" s="458"/>
      <c r="BS4" s="458"/>
      <c r="BT4" s="458"/>
      <c r="BU4" s="458"/>
      <c r="BV4" s="458"/>
      <c r="BW4" s="458"/>
      <c r="BX4" s="458"/>
      <c r="BY4" s="458"/>
      <c r="BZ4" s="458"/>
      <c r="CA4" s="458"/>
      <c r="CB4" s="458"/>
      <c r="CC4" s="458"/>
      <c r="CD4" s="458"/>
      <c r="CE4" s="458"/>
      <c r="CF4" s="458"/>
      <c r="CG4" s="458"/>
      <c r="CH4" s="458"/>
      <c r="CI4" s="458"/>
      <c r="CJ4" s="458"/>
      <c r="CK4" s="458"/>
      <c r="CL4" s="458"/>
      <c r="CM4" s="458"/>
      <c r="CN4" s="458"/>
      <c r="CO4" s="458"/>
      <c r="CP4" s="458"/>
      <c r="CQ4" s="458"/>
      <c r="CR4" s="458"/>
      <c r="CS4" s="458"/>
      <c r="CT4" s="458"/>
      <c r="CU4" s="458"/>
      <c r="CV4" s="458"/>
      <c r="CW4" s="458"/>
      <c r="CX4" s="458"/>
      <c r="CY4" s="458"/>
      <c r="CZ4" s="458"/>
      <c r="DA4" s="458"/>
      <c r="DB4" s="458"/>
      <c r="DC4" s="458"/>
      <c r="DD4" s="458"/>
      <c r="DE4" s="458"/>
      <c r="DF4" s="458"/>
      <c r="DG4" s="458"/>
      <c r="DH4" s="458"/>
      <c r="DI4" s="458"/>
      <c r="DJ4" s="458"/>
      <c r="DK4" s="458"/>
      <c r="DL4" s="458"/>
      <c r="DM4" s="458"/>
      <c r="DN4" s="458"/>
      <c r="DO4" s="458"/>
      <c r="DP4" s="458"/>
      <c r="DQ4" s="458"/>
      <c r="DR4" s="458"/>
      <c r="DS4" s="458"/>
      <c r="DT4" s="458"/>
      <c r="DU4" s="458"/>
      <c r="DV4" s="458"/>
      <c r="DW4" s="458"/>
      <c r="DX4" s="458"/>
      <c r="DY4" s="458"/>
      <c r="DZ4" s="458"/>
      <c r="EA4" s="458"/>
      <c r="EB4" s="458"/>
      <c r="EC4" s="458"/>
      <c r="ED4" s="458"/>
      <c r="EE4" s="458"/>
      <c r="EF4" s="458"/>
      <c r="EG4" s="458"/>
      <c r="EH4" s="458"/>
      <c r="EI4" s="458"/>
      <c r="EJ4" s="458"/>
      <c r="EK4" s="458"/>
      <c r="EL4" s="458"/>
      <c r="EM4" s="458"/>
      <c r="EN4" s="458"/>
      <c r="EO4" s="458"/>
      <c r="EP4" s="458"/>
      <c r="EQ4" s="458"/>
      <c r="ER4" s="458"/>
      <c r="ES4" s="458"/>
      <c r="ET4" s="458"/>
      <c r="EU4" s="458"/>
      <c r="EV4" s="458"/>
      <c r="EW4" s="458"/>
      <c r="EX4" s="458"/>
      <c r="EY4" s="458"/>
      <c r="EZ4" s="458"/>
      <c r="FA4" s="458"/>
      <c r="FB4" s="458"/>
      <c r="FC4" s="458"/>
      <c r="FD4" s="458"/>
      <c r="FE4" s="458"/>
      <c r="FF4" s="458"/>
      <c r="FG4" s="458"/>
      <c r="FH4" s="458"/>
      <c r="FI4" s="458"/>
      <c r="FJ4" s="458"/>
      <c r="FK4" s="458"/>
      <c r="FL4" s="458"/>
      <c r="FM4" s="458"/>
      <c r="FN4" s="458"/>
      <c r="FO4" s="458"/>
      <c r="FP4" s="458"/>
      <c r="FQ4" s="458"/>
      <c r="FR4" s="458"/>
      <c r="FS4" s="458"/>
      <c r="FT4" s="458"/>
      <c r="FU4" s="458"/>
      <c r="FV4" s="458"/>
      <c r="FW4" s="458"/>
      <c r="FX4" s="458"/>
      <c r="FY4" s="458"/>
      <c r="FZ4" s="458"/>
      <c r="GA4" s="458"/>
      <c r="GB4" s="458"/>
      <c r="GC4" s="458"/>
      <c r="GD4" s="458"/>
      <c r="GE4" s="458"/>
      <c r="GF4" s="458"/>
      <c r="GG4" s="458"/>
      <c r="GH4" s="458"/>
      <c r="GI4" s="458"/>
      <c r="GJ4" s="458"/>
      <c r="GK4" s="458"/>
      <c r="GL4" s="458"/>
      <c r="GM4" s="458"/>
      <c r="GN4" s="458"/>
      <c r="GO4" s="458"/>
      <c r="GP4" s="458"/>
      <c r="GQ4" s="458"/>
      <c r="GR4" s="458"/>
      <c r="GS4" s="458"/>
      <c r="GT4" s="458"/>
      <c r="GU4" s="458"/>
      <c r="GV4" s="458"/>
      <c r="GW4" s="458"/>
      <c r="GX4" s="458"/>
      <c r="GY4" s="458"/>
      <c r="GZ4" s="458"/>
      <c r="HA4" s="458"/>
      <c r="HB4" s="458"/>
      <c r="HC4" s="458"/>
      <c r="HD4" s="458"/>
      <c r="HE4" s="458"/>
      <c r="HF4" s="458"/>
      <c r="HG4" s="458"/>
      <c r="HH4" s="458"/>
      <c r="HI4" s="458"/>
      <c r="HJ4" s="458"/>
      <c r="HK4" s="458"/>
      <c r="HL4" s="458"/>
      <c r="HM4" s="458"/>
      <c r="HN4" s="458"/>
      <c r="HO4" s="458"/>
      <c r="HP4" s="458"/>
      <c r="HQ4" s="458"/>
      <c r="HR4" s="458"/>
      <c r="HS4" s="458"/>
      <c r="HT4" s="458"/>
      <c r="HU4" s="458"/>
      <c r="HV4" s="458"/>
      <c r="HW4" s="458"/>
      <c r="HX4" s="458"/>
      <c r="HY4" s="458"/>
      <c r="HZ4" s="458"/>
      <c r="IA4" s="458"/>
      <c r="IB4" s="458"/>
      <c r="IC4" s="458"/>
      <c r="ID4" s="458"/>
      <c r="IE4" s="458"/>
      <c r="IF4" s="458"/>
      <c r="IG4" s="458"/>
      <c r="IH4" s="458"/>
      <c r="II4" s="458"/>
      <c r="IJ4" s="458"/>
      <c r="IK4" s="458"/>
      <c r="IL4" s="458"/>
      <c r="IM4" s="458"/>
      <c r="IN4" s="458"/>
      <c r="IO4" s="458"/>
      <c r="IP4" s="458"/>
      <c r="IQ4" s="458"/>
      <c r="IR4" s="458"/>
      <c r="IS4" s="458"/>
      <c r="IT4" s="458"/>
      <c r="IU4" s="458"/>
      <c r="IV4" s="458"/>
      <c r="IW4" s="458"/>
      <c r="IX4" s="458"/>
      <c r="IY4" s="458"/>
      <c r="IZ4" s="458"/>
      <c r="JA4" s="458"/>
      <c r="JB4" s="458"/>
      <c r="JC4" s="458"/>
      <c r="JD4" s="458"/>
      <c r="JE4" s="458"/>
      <c r="JF4" s="458"/>
      <c r="JG4" s="458"/>
      <c r="JH4" s="458"/>
      <c r="JI4" s="458"/>
      <c r="JJ4" s="458"/>
      <c r="JK4" s="458"/>
      <c r="JL4" s="458"/>
      <c r="JM4" s="458"/>
      <c r="JN4" s="458"/>
      <c r="JO4" s="458"/>
      <c r="JP4" s="458"/>
      <c r="JQ4" s="458"/>
      <c r="JR4" s="458"/>
      <c r="JS4" s="458"/>
      <c r="JT4" s="458"/>
      <c r="JU4" s="458"/>
      <c r="JV4" s="458"/>
      <c r="JW4" s="458"/>
      <c r="JX4" s="458"/>
      <c r="JY4" s="458"/>
      <c r="JZ4" s="458"/>
      <c r="KA4" s="458"/>
      <c r="KB4" s="458"/>
      <c r="KC4" s="458"/>
      <c r="KD4" s="458"/>
      <c r="KE4" s="458"/>
      <c r="KF4" s="458"/>
      <c r="KG4" s="458"/>
      <c r="KH4" s="458"/>
      <c r="KI4" s="458"/>
      <c r="KJ4" s="458"/>
      <c r="KK4" s="458"/>
      <c r="KL4" s="458"/>
      <c r="KM4" s="458"/>
      <c r="KN4" s="458"/>
      <c r="KO4" s="458"/>
      <c r="KP4" s="458"/>
      <c r="KQ4" s="458"/>
      <c r="KR4" s="458"/>
      <c r="KS4" s="458"/>
      <c r="KT4" s="458"/>
      <c r="KU4" s="458"/>
      <c r="KV4" s="458"/>
      <c r="KW4" s="458"/>
      <c r="KX4" s="458"/>
      <c r="KY4" s="458"/>
      <c r="KZ4" s="458"/>
      <c r="LA4" s="458"/>
      <c r="LB4" s="458"/>
      <c r="LC4" s="458"/>
      <c r="LD4" s="458"/>
      <c r="LE4" s="458"/>
      <c r="LF4" s="458"/>
      <c r="LG4" s="458"/>
      <c r="LH4" s="458"/>
      <c r="LI4" s="458"/>
      <c r="LJ4" s="458"/>
      <c r="LK4" s="458"/>
      <c r="LL4" s="458"/>
      <c r="LM4" s="458"/>
      <c r="LN4" s="458"/>
      <c r="LO4" s="458"/>
      <c r="LP4" s="458"/>
      <c r="LQ4" s="458"/>
      <c r="LR4" s="458"/>
      <c r="LS4" s="458"/>
      <c r="LT4" s="458"/>
      <c r="LU4" s="458"/>
      <c r="LV4" s="458"/>
      <c r="LW4" s="458"/>
      <c r="LX4" s="458"/>
      <c r="LY4" s="458"/>
      <c r="LZ4" s="458"/>
      <c r="MA4" s="458"/>
      <c r="MB4" s="458"/>
      <c r="MC4" s="458"/>
      <c r="MD4" s="458"/>
      <c r="ME4" s="458"/>
      <c r="MF4" s="458"/>
      <c r="MG4" s="458"/>
      <c r="MH4" s="458"/>
      <c r="MI4" s="458"/>
      <c r="MJ4" s="458"/>
      <c r="MK4" s="458"/>
      <c r="ML4" s="458"/>
      <c r="MM4" s="458"/>
      <c r="MN4" s="458"/>
      <c r="MO4" s="458"/>
      <c r="MP4" s="458"/>
      <c r="MQ4" s="458"/>
      <c r="MR4" s="458"/>
      <c r="MS4" s="458"/>
      <c r="MT4" s="458"/>
      <c r="MU4" s="458"/>
      <c r="MV4" s="458"/>
      <c r="MW4" s="458"/>
      <c r="MX4" s="458"/>
      <c r="MY4" s="458"/>
      <c r="MZ4" s="458"/>
      <c r="NA4" s="458"/>
      <c r="NB4" s="458"/>
      <c r="NC4" s="458"/>
      <c r="ND4" s="458"/>
      <c r="NE4" s="458"/>
      <c r="NF4" s="458"/>
      <c r="NG4" s="458"/>
      <c r="NH4" s="458"/>
      <c r="NI4" s="458"/>
      <c r="NJ4" s="458"/>
      <c r="NK4" s="458"/>
      <c r="NL4" s="458"/>
      <c r="NM4" s="458"/>
      <c r="NN4" s="458"/>
      <c r="NO4" s="458"/>
      <c r="NP4" s="458"/>
      <c r="NQ4" s="458"/>
      <c r="NR4" s="458"/>
      <c r="NS4" s="458"/>
      <c r="NT4" s="458"/>
      <c r="NU4" s="458"/>
      <c r="NV4" s="458"/>
      <c r="NW4" s="458"/>
      <c r="NX4" s="458"/>
      <c r="NY4" s="458"/>
      <c r="NZ4" s="458"/>
      <c r="OA4" s="458"/>
      <c r="OB4" s="458"/>
      <c r="OC4" s="458"/>
      <c r="OD4" s="458"/>
      <c r="OE4" s="458"/>
      <c r="OF4" s="458"/>
      <c r="OG4" s="458"/>
      <c r="OH4" s="458"/>
      <c r="OI4" s="458"/>
      <c r="OJ4" s="458"/>
      <c r="OK4" s="458"/>
      <c r="OL4" s="458"/>
      <c r="OM4" s="458"/>
      <c r="ON4" s="458"/>
      <c r="OO4" s="458"/>
      <c r="OP4" s="458"/>
      <c r="OQ4" s="458"/>
      <c r="OR4" s="458"/>
      <c r="OS4" s="458"/>
      <c r="OT4" s="458"/>
      <c r="OU4" s="458"/>
      <c r="OV4" s="458"/>
      <c r="OW4" s="458"/>
      <c r="OX4" s="458"/>
      <c r="OY4" s="458"/>
      <c r="OZ4" s="458"/>
      <c r="PA4" s="458"/>
      <c r="PB4" s="458"/>
      <c r="PC4" s="458"/>
      <c r="PD4" s="458"/>
      <c r="PE4" s="458"/>
      <c r="PF4" s="458"/>
      <c r="PG4" s="458"/>
      <c r="PH4" s="458"/>
      <c r="PI4" s="458"/>
      <c r="PJ4" s="458"/>
      <c r="PK4" s="458"/>
      <c r="PL4" s="458"/>
      <c r="PM4" s="458"/>
      <c r="PN4" s="458"/>
      <c r="PO4" s="458"/>
      <c r="PP4" s="458"/>
      <c r="PQ4" s="458"/>
      <c r="PR4" s="458"/>
      <c r="PS4" s="458"/>
      <c r="PT4" s="458"/>
      <c r="PU4" s="458"/>
      <c r="PV4" s="458"/>
      <c r="PW4" s="458"/>
      <c r="PX4" s="458"/>
      <c r="PY4" s="458"/>
      <c r="PZ4" s="458"/>
      <c r="QA4" s="458"/>
      <c r="QB4" s="458"/>
      <c r="QC4" s="458"/>
      <c r="QD4" s="458"/>
      <c r="QE4" s="458"/>
      <c r="QF4" s="458"/>
      <c r="QG4" s="458"/>
      <c r="QH4" s="458"/>
      <c r="QI4" s="458"/>
      <c r="QJ4" s="458"/>
      <c r="QK4" s="458"/>
      <c r="QL4" s="458"/>
    </row>
    <row r="5" spans="1:454" s="569" customFormat="1" ht="6.75" customHeight="1">
      <c r="A5" s="454"/>
      <c r="B5" s="455"/>
      <c r="C5" s="456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  <c r="AK5" s="454"/>
      <c r="AL5" s="456"/>
      <c r="AM5" s="455"/>
      <c r="AN5" s="454"/>
      <c r="AO5" s="568"/>
      <c r="AP5" s="568"/>
      <c r="AQ5" s="568"/>
      <c r="AR5" s="568"/>
      <c r="AS5" s="568"/>
      <c r="AT5" s="568"/>
      <c r="AU5" s="568"/>
      <c r="AV5" s="568"/>
      <c r="AW5" s="568"/>
      <c r="AX5" s="568"/>
      <c r="AY5" s="568"/>
      <c r="AZ5" s="568"/>
      <c r="BA5" s="568"/>
      <c r="BB5" s="568"/>
      <c r="BC5" s="568"/>
      <c r="BD5" s="568"/>
      <c r="BE5" s="568"/>
      <c r="BF5" s="568"/>
      <c r="BG5" s="568"/>
      <c r="BH5" s="568"/>
      <c r="BI5" s="568"/>
      <c r="BJ5" s="568"/>
      <c r="BK5" s="568"/>
      <c r="BL5" s="568"/>
      <c r="BM5" s="568"/>
      <c r="BN5" s="568"/>
      <c r="BO5" s="568"/>
      <c r="BP5" s="568"/>
      <c r="BQ5" s="568"/>
      <c r="BR5" s="568"/>
      <c r="BS5" s="568"/>
      <c r="BT5" s="568"/>
      <c r="BU5" s="568"/>
      <c r="BV5" s="568"/>
      <c r="BW5" s="568"/>
      <c r="BX5" s="568"/>
      <c r="BY5" s="568"/>
      <c r="BZ5" s="568"/>
      <c r="CA5" s="568"/>
      <c r="CB5" s="568"/>
      <c r="CC5" s="568"/>
      <c r="CD5" s="568"/>
      <c r="CE5" s="568"/>
      <c r="CF5" s="568"/>
      <c r="CG5" s="568"/>
      <c r="CH5" s="568"/>
      <c r="CI5" s="568"/>
      <c r="CJ5" s="568"/>
      <c r="CK5" s="568"/>
      <c r="CL5" s="568"/>
      <c r="CM5" s="568"/>
      <c r="CN5" s="568"/>
      <c r="CO5" s="568"/>
      <c r="CP5" s="568"/>
      <c r="CQ5" s="568"/>
      <c r="CR5" s="568"/>
      <c r="CS5" s="568"/>
      <c r="CT5" s="568"/>
      <c r="CU5" s="568"/>
      <c r="CV5" s="568"/>
      <c r="CW5" s="568"/>
      <c r="CX5" s="568"/>
      <c r="CY5" s="568"/>
      <c r="CZ5" s="568"/>
      <c r="DA5" s="568"/>
      <c r="DB5" s="568"/>
      <c r="DC5" s="568"/>
      <c r="DD5" s="568"/>
      <c r="DE5" s="568"/>
      <c r="DF5" s="568"/>
      <c r="DG5" s="568"/>
      <c r="DH5" s="568"/>
      <c r="DI5" s="568"/>
      <c r="DJ5" s="568"/>
      <c r="DK5" s="568"/>
      <c r="DL5" s="568"/>
      <c r="DM5" s="568"/>
      <c r="DN5" s="568"/>
      <c r="DO5" s="568"/>
      <c r="DP5" s="568"/>
      <c r="DQ5" s="568"/>
      <c r="DR5" s="568"/>
      <c r="DS5" s="568"/>
      <c r="DT5" s="568"/>
      <c r="DU5" s="568"/>
      <c r="DV5" s="568"/>
      <c r="DW5" s="568"/>
      <c r="DX5" s="568"/>
      <c r="DY5" s="568"/>
      <c r="DZ5" s="568"/>
      <c r="EA5" s="568"/>
      <c r="EB5" s="568"/>
      <c r="EC5" s="568"/>
      <c r="ED5" s="568"/>
      <c r="EE5" s="568"/>
      <c r="EF5" s="568"/>
      <c r="EG5" s="568"/>
      <c r="EH5" s="568"/>
      <c r="EI5" s="568"/>
      <c r="EJ5" s="568"/>
      <c r="EK5" s="568"/>
      <c r="EL5" s="568"/>
      <c r="EM5" s="568"/>
      <c r="EN5" s="568"/>
      <c r="EO5" s="568"/>
      <c r="EP5" s="568"/>
      <c r="EQ5" s="568"/>
      <c r="ER5" s="568"/>
      <c r="ES5" s="568"/>
      <c r="ET5" s="568"/>
      <c r="EU5" s="568"/>
      <c r="EV5" s="568"/>
      <c r="EW5" s="568"/>
      <c r="EX5" s="568"/>
      <c r="EY5" s="568"/>
      <c r="EZ5" s="568"/>
      <c r="FA5" s="568"/>
      <c r="FB5" s="568"/>
      <c r="FC5" s="568"/>
      <c r="FD5" s="568"/>
      <c r="FE5" s="568"/>
      <c r="FF5" s="568"/>
      <c r="FG5" s="568"/>
      <c r="FH5" s="568"/>
      <c r="FI5" s="568"/>
      <c r="FJ5" s="568"/>
      <c r="FK5" s="568"/>
      <c r="FL5" s="568"/>
      <c r="FM5" s="568"/>
      <c r="FN5" s="568"/>
      <c r="FO5" s="568"/>
      <c r="FP5" s="568"/>
      <c r="FQ5" s="568"/>
      <c r="FR5" s="568"/>
      <c r="FS5" s="568"/>
      <c r="FT5" s="568"/>
      <c r="FU5" s="568"/>
      <c r="FV5" s="568"/>
      <c r="FW5" s="568"/>
      <c r="FX5" s="568"/>
      <c r="FY5" s="568"/>
      <c r="FZ5" s="568"/>
      <c r="GA5" s="568"/>
      <c r="GB5" s="568"/>
      <c r="GC5" s="568"/>
      <c r="GD5" s="568"/>
      <c r="GE5" s="568"/>
      <c r="GF5" s="568"/>
      <c r="GG5" s="568"/>
      <c r="GH5" s="568"/>
      <c r="GI5" s="568"/>
      <c r="GJ5" s="568"/>
      <c r="GK5" s="568"/>
      <c r="GL5" s="568"/>
      <c r="GM5" s="568"/>
      <c r="GN5" s="568"/>
      <c r="GO5" s="568"/>
      <c r="GP5" s="568"/>
      <c r="GQ5" s="568"/>
      <c r="GR5" s="568"/>
      <c r="GS5" s="568"/>
      <c r="GT5" s="568"/>
      <c r="GU5" s="568"/>
      <c r="GV5" s="568"/>
      <c r="GW5" s="568"/>
      <c r="GX5" s="568"/>
      <c r="GY5" s="568"/>
      <c r="GZ5" s="568"/>
      <c r="HA5" s="568"/>
      <c r="HB5" s="568"/>
      <c r="HC5" s="568"/>
      <c r="HD5" s="568"/>
      <c r="HE5" s="568"/>
      <c r="HF5" s="568"/>
      <c r="HG5" s="568"/>
      <c r="HH5" s="568"/>
      <c r="HI5" s="568"/>
      <c r="HJ5" s="568"/>
      <c r="HK5" s="568"/>
      <c r="HL5" s="568"/>
      <c r="HM5" s="568"/>
      <c r="HN5" s="568"/>
      <c r="HO5" s="568"/>
      <c r="HP5" s="568"/>
      <c r="HQ5" s="568"/>
      <c r="HR5" s="568"/>
      <c r="HS5" s="568"/>
      <c r="HT5" s="568"/>
      <c r="HU5" s="568"/>
      <c r="HV5" s="568"/>
      <c r="HW5" s="568"/>
      <c r="HX5" s="568"/>
      <c r="HY5" s="568"/>
      <c r="HZ5" s="568"/>
      <c r="IA5" s="568"/>
      <c r="IB5" s="568"/>
      <c r="IC5" s="568"/>
      <c r="ID5" s="568"/>
      <c r="IE5" s="568"/>
      <c r="IF5" s="568"/>
      <c r="IG5" s="568"/>
      <c r="IH5" s="568"/>
      <c r="II5" s="568"/>
      <c r="IJ5" s="568"/>
      <c r="IK5" s="568"/>
      <c r="IL5" s="568"/>
      <c r="IM5" s="568"/>
      <c r="IN5" s="568"/>
      <c r="IO5" s="568"/>
      <c r="IP5" s="568"/>
      <c r="IQ5" s="568"/>
      <c r="IR5" s="568"/>
      <c r="IS5" s="568"/>
      <c r="IT5" s="568"/>
      <c r="IU5" s="568"/>
      <c r="IV5" s="568"/>
      <c r="IW5" s="568"/>
      <c r="IX5" s="568"/>
      <c r="IY5" s="568"/>
      <c r="IZ5" s="568"/>
      <c r="JA5" s="568"/>
      <c r="JB5" s="568"/>
      <c r="JC5" s="568"/>
      <c r="JD5" s="568"/>
      <c r="JE5" s="568"/>
      <c r="JF5" s="568"/>
      <c r="JG5" s="568"/>
      <c r="JH5" s="568"/>
      <c r="JI5" s="568"/>
      <c r="JJ5" s="568"/>
      <c r="JK5" s="568"/>
      <c r="JL5" s="568"/>
      <c r="JM5" s="568"/>
      <c r="JN5" s="568"/>
      <c r="JO5" s="568"/>
      <c r="JP5" s="568"/>
      <c r="JQ5" s="568"/>
      <c r="JR5" s="568"/>
      <c r="JS5" s="568"/>
      <c r="JT5" s="568"/>
      <c r="JU5" s="568"/>
      <c r="JV5" s="568"/>
      <c r="JW5" s="568"/>
      <c r="JX5" s="568"/>
      <c r="JY5" s="568"/>
      <c r="JZ5" s="568"/>
      <c r="KA5" s="568"/>
      <c r="KB5" s="568"/>
      <c r="KC5" s="568"/>
      <c r="KD5" s="568"/>
      <c r="KE5" s="568"/>
      <c r="KF5" s="568"/>
      <c r="KG5" s="568"/>
      <c r="KH5" s="568"/>
      <c r="KI5" s="568"/>
      <c r="KJ5" s="568"/>
      <c r="KK5" s="568"/>
      <c r="KL5" s="568"/>
      <c r="KM5" s="568"/>
      <c r="KN5" s="568"/>
      <c r="KO5" s="568"/>
      <c r="KP5" s="568"/>
      <c r="KQ5" s="568"/>
      <c r="KR5" s="568"/>
      <c r="KS5" s="568"/>
      <c r="KT5" s="568"/>
      <c r="KU5" s="568"/>
      <c r="KV5" s="568"/>
      <c r="KW5" s="568"/>
      <c r="KX5" s="568"/>
      <c r="KY5" s="568"/>
      <c r="KZ5" s="568"/>
      <c r="LA5" s="568"/>
      <c r="LB5" s="568"/>
      <c r="LC5" s="568"/>
      <c r="LD5" s="568"/>
      <c r="LE5" s="568"/>
      <c r="LF5" s="568"/>
      <c r="LG5" s="568"/>
      <c r="LH5" s="568"/>
      <c r="LI5" s="568"/>
      <c r="LJ5" s="568"/>
      <c r="LK5" s="568"/>
      <c r="LL5" s="568"/>
      <c r="LM5" s="568"/>
      <c r="LN5" s="568"/>
      <c r="LO5" s="568"/>
      <c r="LP5" s="568"/>
      <c r="LQ5" s="568"/>
      <c r="LR5" s="568"/>
      <c r="LS5" s="568"/>
      <c r="LT5" s="568"/>
      <c r="LU5" s="568"/>
      <c r="LV5" s="568"/>
      <c r="LW5" s="568"/>
      <c r="LX5" s="568"/>
      <c r="LY5" s="568"/>
      <c r="LZ5" s="568"/>
      <c r="MA5" s="568"/>
      <c r="MB5" s="568"/>
      <c r="MC5" s="568"/>
      <c r="MD5" s="568"/>
      <c r="ME5" s="568"/>
      <c r="MF5" s="568"/>
      <c r="MG5" s="568"/>
      <c r="MH5" s="568"/>
      <c r="MI5" s="568"/>
      <c r="MJ5" s="568"/>
      <c r="MK5" s="568"/>
      <c r="ML5" s="568"/>
      <c r="MM5" s="568"/>
      <c r="MN5" s="568"/>
      <c r="MO5" s="568"/>
      <c r="MP5" s="568"/>
      <c r="MQ5" s="568"/>
      <c r="MR5" s="568"/>
      <c r="MS5" s="568"/>
      <c r="MT5" s="568"/>
      <c r="MU5" s="568"/>
      <c r="MV5" s="568"/>
      <c r="MW5" s="568"/>
      <c r="MX5" s="568"/>
      <c r="MY5" s="568"/>
      <c r="MZ5" s="568"/>
      <c r="NA5" s="568"/>
      <c r="NB5" s="568"/>
      <c r="NC5" s="568"/>
      <c r="ND5" s="568"/>
      <c r="NE5" s="568"/>
      <c r="NF5" s="568"/>
      <c r="NG5" s="568"/>
      <c r="NH5" s="568"/>
      <c r="NI5" s="568"/>
      <c r="NJ5" s="568"/>
      <c r="NK5" s="568"/>
      <c r="NL5" s="568"/>
      <c r="NM5" s="568"/>
      <c r="NN5" s="568"/>
      <c r="NO5" s="568"/>
      <c r="NP5" s="568"/>
      <c r="NQ5" s="568"/>
      <c r="NR5" s="568"/>
      <c r="NS5" s="568"/>
      <c r="NT5" s="568"/>
      <c r="NU5" s="568"/>
      <c r="NV5" s="568"/>
      <c r="NW5" s="568"/>
      <c r="NX5" s="568"/>
      <c r="NY5" s="568"/>
      <c r="NZ5" s="568"/>
      <c r="OA5" s="568"/>
      <c r="OB5" s="568"/>
      <c r="OC5" s="568"/>
      <c r="OD5" s="568"/>
      <c r="OE5" s="568"/>
      <c r="OF5" s="568"/>
      <c r="OG5" s="568"/>
      <c r="OH5" s="568"/>
      <c r="OI5" s="568"/>
      <c r="OJ5" s="568"/>
      <c r="OK5" s="568"/>
      <c r="OL5" s="568"/>
      <c r="OM5" s="568"/>
      <c r="ON5" s="568"/>
      <c r="OO5" s="568"/>
      <c r="OP5" s="568"/>
      <c r="OQ5" s="568"/>
      <c r="OR5" s="568"/>
      <c r="OS5" s="568"/>
      <c r="OT5" s="568"/>
      <c r="OU5" s="568"/>
      <c r="OV5" s="568"/>
      <c r="OW5" s="568"/>
      <c r="OX5" s="568"/>
      <c r="OY5" s="568"/>
      <c r="OZ5" s="568"/>
      <c r="PA5" s="568"/>
      <c r="PB5" s="568"/>
      <c r="PC5" s="568"/>
      <c r="PD5" s="568"/>
      <c r="PE5" s="568"/>
      <c r="PF5" s="568"/>
      <c r="PG5" s="568"/>
      <c r="PH5" s="568"/>
      <c r="PI5" s="568"/>
      <c r="PJ5" s="568"/>
      <c r="PK5" s="568"/>
      <c r="PL5" s="568"/>
      <c r="PM5" s="568"/>
      <c r="PN5" s="568"/>
      <c r="PO5" s="568"/>
      <c r="PP5" s="568"/>
      <c r="PQ5" s="568"/>
      <c r="PR5" s="568"/>
      <c r="PS5" s="568"/>
      <c r="PT5" s="568"/>
      <c r="PU5" s="568"/>
      <c r="PV5" s="568"/>
      <c r="PW5" s="568"/>
      <c r="PX5" s="568"/>
      <c r="PY5" s="568"/>
      <c r="PZ5" s="568"/>
      <c r="QA5" s="568"/>
      <c r="QB5" s="568"/>
      <c r="QC5" s="568"/>
      <c r="QD5" s="568"/>
      <c r="QE5" s="568"/>
      <c r="QF5" s="568"/>
      <c r="QG5" s="568"/>
      <c r="QH5" s="568"/>
      <c r="QI5" s="568"/>
      <c r="QJ5" s="568"/>
      <c r="QK5" s="568"/>
      <c r="QL5" s="568"/>
    </row>
    <row r="6" spans="1:454" ht="50.1" customHeight="1">
      <c r="A6" s="447"/>
      <c r="B6" s="448"/>
      <c r="C6" s="443"/>
      <c r="D6" s="447"/>
      <c r="E6" s="573"/>
      <c r="F6" s="573"/>
      <c r="G6" s="447"/>
      <c r="H6" s="573"/>
      <c r="I6" s="573"/>
      <c r="J6" s="573"/>
      <c r="K6" s="447"/>
      <c r="L6" s="447"/>
      <c r="M6" s="447"/>
      <c r="N6" s="447"/>
      <c r="O6" s="447"/>
      <c r="P6" s="447"/>
      <c r="Q6" s="447"/>
      <c r="R6" s="447"/>
      <c r="S6" s="447"/>
      <c r="T6" s="447"/>
      <c r="U6" s="447"/>
      <c r="V6" s="447"/>
      <c r="W6" s="447"/>
      <c r="X6" s="447"/>
      <c r="Y6" s="447"/>
      <c r="Z6" s="447"/>
      <c r="AA6" s="447"/>
      <c r="AB6" s="447"/>
      <c r="AC6" s="447"/>
      <c r="AD6" s="447"/>
      <c r="AE6" s="447"/>
      <c r="AF6" s="447"/>
      <c r="AG6" s="447"/>
      <c r="AH6" s="447"/>
      <c r="AI6" s="447"/>
      <c r="AJ6" s="573"/>
      <c r="AK6" s="447"/>
      <c r="AL6" s="443"/>
      <c r="AM6" s="448"/>
      <c r="AN6" s="447"/>
    </row>
    <row r="7" spans="1:454" ht="15.95" customHeight="1" thickBot="1">
      <c r="A7" s="447"/>
      <c r="B7" s="574">
        <v>1</v>
      </c>
      <c r="C7" s="575" t="s">
        <v>453</v>
      </c>
      <c r="D7" s="447"/>
      <c r="E7" s="573"/>
      <c r="F7" s="573"/>
      <c r="G7" s="447"/>
      <c r="H7" s="573"/>
      <c r="I7" s="573"/>
      <c r="J7" s="573"/>
      <c r="K7" s="447"/>
      <c r="L7" s="447"/>
      <c r="M7" s="447"/>
      <c r="N7" s="447"/>
      <c r="O7" s="576" t="s">
        <v>488</v>
      </c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573"/>
      <c r="AK7" s="447"/>
      <c r="AL7" s="577" t="s">
        <v>161</v>
      </c>
      <c r="AM7" s="551">
        <v>1</v>
      </c>
      <c r="AN7" s="447"/>
    </row>
    <row r="8" spans="1:454" ht="15.95" customHeight="1" thickBot="1">
      <c r="A8" s="447"/>
      <c r="B8" s="578"/>
      <c r="C8" s="579" t="str">
        <f>C7</f>
        <v>UConn</v>
      </c>
      <c r="D8" s="580"/>
      <c r="E8" s="581" t="s">
        <v>453</v>
      </c>
      <c r="F8" s="581"/>
      <c r="G8" s="580"/>
      <c r="H8" s="582"/>
      <c r="I8" s="582"/>
      <c r="J8" s="582"/>
      <c r="K8" s="580"/>
      <c r="L8" s="580"/>
      <c r="M8" s="580"/>
      <c r="N8" s="580"/>
      <c r="O8" s="583"/>
      <c r="P8" s="661" t="s">
        <v>486</v>
      </c>
      <c r="Q8" s="662"/>
      <c r="R8" s="663"/>
      <c r="S8" s="447"/>
      <c r="T8" s="447"/>
      <c r="U8" s="447"/>
      <c r="V8" s="450"/>
      <c r="W8" s="450"/>
      <c r="X8" s="450"/>
      <c r="Y8" s="450"/>
      <c r="Z8" s="450"/>
      <c r="AA8" s="450"/>
      <c r="AB8" s="450"/>
      <c r="AC8" s="450"/>
      <c r="AD8" s="450"/>
      <c r="AE8" s="450"/>
      <c r="AF8" s="450"/>
      <c r="AG8" s="450"/>
      <c r="AH8" s="450"/>
      <c r="AI8" s="584"/>
      <c r="AJ8" s="585" t="s">
        <v>161</v>
      </c>
      <c r="AK8" s="450"/>
      <c r="AL8" s="586" t="str">
        <f>AL7</f>
        <v>Houston</v>
      </c>
      <c r="AM8" s="552"/>
      <c r="AN8" s="447"/>
    </row>
    <row r="9" spans="1:454" ht="15.95" customHeight="1" thickBot="1">
      <c r="A9" s="447"/>
      <c r="B9" s="587">
        <v>16</v>
      </c>
      <c r="C9" s="588" t="s">
        <v>334</v>
      </c>
      <c r="D9" s="589"/>
      <c r="E9" s="590"/>
      <c r="F9" s="591"/>
      <c r="G9" s="580"/>
      <c r="H9" s="580"/>
      <c r="I9" s="580"/>
      <c r="J9" s="580"/>
      <c r="K9" s="580"/>
      <c r="L9" s="580"/>
      <c r="M9" s="580"/>
      <c r="N9" s="580"/>
      <c r="O9" s="592"/>
      <c r="P9" s="664" t="s">
        <v>487</v>
      </c>
      <c r="Q9" s="665"/>
      <c r="R9" s="666"/>
      <c r="S9" s="447"/>
      <c r="T9" s="447"/>
      <c r="U9" s="447"/>
      <c r="V9" s="450"/>
      <c r="W9" s="450"/>
      <c r="X9" s="450"/>
      <c r="Y9" s="450"/>
      <c r="Z9" s="450"/>
      <c r="AA9" s="450"/>
      <c r="AB9" s="450"/>
      <c r="AC9" s="450"/>
      <c r="AD9" s="450"/>
      <c r="AE9" s="450"/>
      <c r="AF9" s="450"/>
      <c r="AG9" s="450"/>
      <c r="AH9" s="450"/>
      <c r="AI9" s="593"/>
      <c r="AJ9" s="594"/>
      <c r="AK9" s="595"/>
      <c r="AL9" s="596" t="s">
        <v>196</v>
      </c>
      <c r="AM9" s="551">
        <v>16</v>
      </c>
      <c r="AN9" s="447"/>
    </row>
    <row r="10" spans="1:454" ht="15.95" customHeight="1">
      <c r="A10" s="447"/>
      <c r="B10" s="597"/>
      <c r="C10" s="582"/>
      <c r="D10" s="580"/>
      <c r="E10" s="598"/>
      <c r="F10" s="599"/>
      <c r="G10" s="580"/>
      <c r="H10" s="600" t="s">
        <v>453</v>
      </c>
      <c r="I10" s="581"/>
      <c r="J10" s="580"/>
      <c r="K10" s="580"/>
      <c r="L10" s="580"/>
      <c r="M10" s="580"/>
      <c r="N10" s="580"/>
      <c r="S10" s="447"/>
      <c r="T10" s="447"/>
      <c r="U10" s="447"/>
      <c r="V10" s="450"/>
      <c r="W10" s="450"/>
      <c r="X10" s="450"/>
      <c r="Y10" s="450"/>
      <c r="Z10" s="450"/>
      <c r="AA10" s="450"/>
      <c r="AB10" s="450"/>
      <c r="AC10" s="450"/>
      <c r="AD10" s="450"/>
      <c r="AE10" s="450"/>
      <c r="AF10" s="584"/>
      <c r="AG10" s="601" t="s">
        <v>161</v>
      </c>
      <c r="AH10" s="450"/>
      <c r="AI10" s="602"/>
      <c r="AJ10" s="603"/>
      <c r="AK10" s="450"/>
      <c r="AL10" s="604"/>
      <c r="AM10" s="451"/>
      <c r="AN10" s="447"/>
    </row>
    <row r="11" spans="1:454" ht="15.95" customHeight="1">
      <c r="A11" s="447"/>
      <c r="B11" s="587">
        <v>8</v>
      </c>
      <c r="C11" s="605" t="s">
        <v>137</v>
      </c>
      <c r="D11" s="580"/>
      <c r="E11" s="598" t="str">
        <f>E8</f>
        <v>UConn</v>
      </c>
      <c r="F11" s="599"/>
      <c r="G11" s="589"/>
      <c r="H11" s="606"/>
      <c r="I11" s="591"/>
      <c r="J11" s="582"/>
      <c r="K11" s="580"/>
      <c r="L11" s="580"/>
      <c r="M11" s="580"/>
      <c r="N11" s="580"/>
      <c r="S11" s="447"/>
      <c r="T11" s="447"/>
      <c r="U11" s="447"/>
      <c r="V11" s="450"/>
      <c r="W11" s="450"/>
      <c r="X11" s="450"/>
      <c r="Y11" s="450"/>
      <c r="Z11" s="450"/>
      <c r="AA11" s="450"/>
      <c r="AB11" s="450"/>
      <c r="AC11" s="450"/>
      <c r="AD11" s="450"/>
      <c r="AE11" s="450"/>
      <c r="AF11" s="593"/>
      <c r="AG11" s="595"/>
      <c r="AH11" s="595"/>
      <c r="AI11" s="602"/>
      <c r="AJ11" s="603" t="str">
        <f>AJ8</f>
        <v>Houston</v>
      </c>
      <c r="AK11" s="450"/>
      <c r="AL11" s="607" t="s">
        <v>238</v>
      </c>
      <c r="AM11" s="549">
        <v>8</v>
      </c>
      <c r="AN11" s="447"/>
      <c r="AP11" s="434">
        <v>18</v>
      </c>
    </row>
    <row r="12" spans="1:454" ht="15.95" customHeight="1">
      <c r="A12" s="447"/>
      <c r="B12" s="597"/>
      <c r="C12" s="579" t="str">
        <f>C11</f>
        <v>Florida Atlantic</v>
      </c>
      <c r="D12" s="608"/>
      <c r="E12" s="600" t="s">
        <v>263</v>
      </c>
      <c r="F12" s="609"/>
      <c r="I12" s="599"/>
      <c r="J12" s="582"/>
      <c r="K12" s="580"/>
      <c r="L12" s="580"/>
      <c r="M12" s="580"/>
      <c r="N12" s="580"/>
      <c r="O12" s="580"/>
      <c r="P12" s="580"/>
      <c r="Q12" s="580"/>
      <c r="R12" s="580"/>
      <c r="S12" s="447"/>
      <c r="T12" s="447"/>
      <c r="U12" s="447"/>
      <c r="V12" s="450"/>
      <c r="W12" s="450"/>
      <c r="X12" s="450"/>
      <c r="Y12" s="450"/>
      <c r="Z12" s="450"/>
      <c r="AA12" s="450"/>
      <c r="AB12" s="450"/>
      <c r="AC12" s="450"/>
      <c r="AD12" s="450"/>
      <c r="AE12" s="450"/>
      <c r="AF12" s="610"/>
      <c r="AI12" s="611"/>
      <c r="AJ12" s="612" t="s">
        <v>346</v>
      </c>
      <c r="AK12" s="613"/>
      <c r="AL12" s="586" t="str">
        <f>AL11</f>
        <v>Nebraska</v>
      </c>
      <c r="AM12" s="550"/>
      <c r="AN12" s="447"/>
      <c r="AP12" s="434">
        <v>63</v>
      </c>
    </row>
    <row r="13" spans="1:454" ht="15.95" customHeight="1">
      <c r="A13" s="447"/>
      <c r="B13" s="587">
        <v>9</v>
      </c>
      <c r="C13" s="588" t="s">
        <v>263</v>
      </c>
      <c r="D13" s="580"/>
      <c r="E13" s="582"/>
      <c r="F13" s="582"/>
      <c r="G13" s="580"/>
      <c r="H13" s="582"/>
      <c r="I13" s="599"/>
      <c r="J13" s="582"/>
      <c r="K13" s="582"/>
      <c r="L13" s="582"/>
      <c r="M13" s="580"/>
      <c r="N13" s="580"/>
      <c r="O13" s="580"/>
      <c r="P13" s="580"/>
      <c r="Q13" s="580"/>
      <c r="R13" s="580"/>
      <c r="S13" s="447"/>
      <c r="T13" s="447"/>
      <c r="U13" s="447"/>
      <c r="V13" s="450"/>
      <c r="W13" s="450"/>
      <c r="X13" s="450"/>
      <c r="Y13" s="450"/>
      <c r="Z13" s="450"/>
      <c r="AA13" s="450"/>
      <c r="AB13" s="450"/>
      <c r="AC13" s="450"/>
      <c r="AD13" s="450"/>
      <c r="AE13" s="450"/>
      <c r="AF13" s="602"/>
      <c r="AG13" s="582"/>
      <c r="AH13" s="450"/>
      <c r="AI13" s="450"/>
      <c r="AJ13" s="604"/>
      <c r="AK13" s="450"/>
      <c r="AL13" s="596" t="s">
        <v>346</v>
      </c>
      <c r="AM13" s="549">
        <v>9</v>
      </c>
      <c r="AN13" s="447"/>
      <c r="AP13" s="434">
        <f>AP12-AP11</f>
        <v>45</v>
      </c>
    </row>
    <row r="14" spans="1:454" ht="15.95" customHeight="1">
      <c r="A14" s="447"/>
      <c r="B14" s="597"/>
      <c r="C14" s="582"/>
      <c r="D14" s="580"/>
      <c r="E14" s="582"/>
      <c r="F14" s="582"/>
      <c r="G14" s="580"/>
      <c r="H14" s="582"/>
      <c r="I14" s="599"/>
      <c r="J14" s="582"/>
      <c r="K14" s="614" t="s">
        <v>453</v>
      </c>
      <c r="L14" s="615"/>
      <c r="M14" s="582"/>
      <c r="N14" s="582"/>
      <c r="O14" s="580"/>
      <c r="P14" s="580"/>
      <c r="Q14" s="580"/>
      <c r="R14" s="580"/>
      <c r="S14" s="447"/>
      <c r="T14" s="447"/>
      <c r="U14" s="447"/>
      <c r="V14" s="450"/>
      <c r="W14" s="450"/>
      <c r="X14" s="450"/>
      <c r="Y14" s="450"/>
      <c r="Z14" s="450"/>
      <c r="AA14" s="450"/>
      <c r="AB14" s="450"/>
      <c r="AC14" s="584"/>
      <c r="AD14" s="601" t="s">
        <v>122</v>
      </c>
      <c r="AE14" s="450"/>
      <c r="AF14" s="602"/>
      <c r="AG14" s="582"/>
      <c r="AH14" s="450"/>
      <c r="AI14" s="450"/>
      <c r="AJ14" s="604"/>
      <c r="AK14" s="450"/>
      <c r="AL14" s="604"/>
      <c r="AM14" s="451"/>
      <c r="AN14" s="447"/>
      <c r="AP14" s="434">
        <f>AP13/AP12</f>
        <v>0.7142857142857143</v>
      </c>
    </row>
    <row r="15" spans="1:454" ht="15.95" customHeight="1">
      <c r="A15" s="447"/>
      <c r="B15" s="574">
        <v>5</v>
      </c>
      <c r="C15" s="575" t="s">
        <v>307</v>
      </c>
      <c r="D15" s="580"/>
      <c r="E15" s="582"/>
      <c r="F15" s="582"/>
      <c r="G15" s="580"/>
      <c r="H15" s="582"/>
      <c r="I15" s="599"/>
      <c r="J15" s="606"/>
      <c r="K15" s="589"/>
      <c r="L15" s="616"/>
      <c r="M15" s="580"/>
      <c r="N15" s="580"/>
      <c r="O15" s="580"/>
      <c r="P15" s="580"/>
      <c r="Q15" s="580"/>
      <c r="R15" s="580"/>
      <c r="S15" s="447"/>
      <c r="T15" s="447"/>
      <c r="U15" s="447"/>
      <c r="V15" s="450"/>
      <c r="W15" s="450"/>
      <c r="X15" s="450"/>
      <c r="Y15" s="450"/>
      <c r="Z15" s="450"/>
      <c r="AA15" s="450"/>
      <c r="AB15" s="450"/>
      <c r="AC15" s="593"/>
      <c r="AD15" s="595"/>
      <c r="AE15" s="595"/>
      <c r="AF15" s="602"/>
      <c r="AG15" s="582"/>
      <c r="AH15" s="450"/>
      <c r="AI15" s="450"/>
      <c r="AJ15" s="604"/>
      <c r="AK15" s="450"/>
      <c r="AL15" s="577" t="s">
        <v>404</v>
      </c>
      <c r="AM15" s="549">
        <v>5</v>
      </c>
      <c r="AN15" s="447"/>
      <c r="AP15" s="570">
        <v>0.71430000000000005</v>
      </c>
    </row>
    <row r="16" spans="1:454" ht="15.95" customHeight="1">
      <c r="A16" s="447"/>
      <c r="B16" s="578"/>
      <c r="C16" s="579" t="str">
        <f>C15</f>
        <v>San Diego St.</v>
      </c>
      <c r="D16" s="580"/>
      <c r="E16" s="581" t="s">
        <v>307</v>
      </c>
      <c r="F16" s="581"/>
      <c r="G16" s="580"/>
      <c r="H16" s="598"/>
      <c r="I16" s="599"/>
      <c r="L16" s="617"/>
      <c r="M16" s="580"/>
      <c r="N16" s="580"/>
      <c r="O16" s="580"/>
      <c r="P16" s="580"/>
      <c r="Q16" s="580"/>
      <c r="R16" s="580"/>
      <c r="S16" s="447"/>
      <c r="T16" s="447"/>
      <c r="U16" s="447"/>
      <c r="V16" s="450"/>
      <c r="W16" s="450"/>
      <c r="X16" s="450"/>
      <c r="Y16" s="450"/>
      <c r="Z16" s="450"/>
      <c r="AA16" s="450"/>
      <c r="AB16" s="450"/>
      <c r="AC16" s="602"/>
      <c r="AF16" s="602"/>
      <c r="AG16" s="598"/>
      <c r="AH16" s="450"/>
      <c r="AI16" s="584"/>
      <c r="AJ16" s="585" t="s">
        <v>179</v>
      </c>
      <c r="AK16" s="584"/>
      <c r="AL16" s="586" t="str">
        <f>AL15</f>
        <v>Wisconsin</v>
      </c>
      <c r="AM16" s="550"/>
      <c r="AN16" s="447"/>
    </row>
    <row r="17" spans="1:42" ht="15.95" customHeight="1">
      <c r="A17" s="447"/>
      <c r="B17" s="587">
        <v>12</v>
      </c>
      <c r="C17" s="588" t="s">
        <v>358</v>
      </c>
      <c r="D17" s="589"/>
      <c r="E17" s="590"/>
      <c r="F17" s="591"/>
      <c r="H17" s="618" t="str">
        <f>H10</f>
        <v>UConn</v>
      </c>
      <c r="I17" s="599"/>
      <c r="J17" s="582"/>
      <c r="K17" s="450"/>
      <c r="L17" s="619"/>
      <c r="M17" s="580"/>
      <c r="N17" s="580"/>
      <c r="O17" s="580"/>
      <c r="P17" s="580"/>
      <c r="Q17" s="580"/>
      <c r="R17" s="580"/>
      <c r="S17" s="447"/>
      <c r="T17" s="447"/>
      <c r="U17" s="447"/>
      <c r="V17" s="450"/>
      <c r="W17" s="450"/>
      <c r="X17" s="450"/>
      <c r="Y17" s="450"/>
      <c r="Z17" s="450"/>
      <c r="AA17" s="450"/>
      <c r="AB17" s="450"/>
      <c r="AC17" s="602"/>
      <c r="AD17" s="450"/>
      <c r="AE17" s="450"/>
      <c r="AF17" s="610"/>
      <c r="AG17" s="618" t="str">
        <f>AG10</f>
        <v>Houston</v>
      </c>
      <c r="AI17" s="593"/>
      <c r="AJ17" s="594"/>
      <c r="AK17" s="595"/>
      <c r="AL17" s="596" t="s">
        <v>179</v>
      </c>
      <c r="AM17" s="549">
        <v>12</v>
      </c>
      <c r="AN17" s="447"/>
    </row>
    <row r="18" spans="1:42" ht="15.95" customHeight="1">
      <c r="A18" s="447"/>
      <c r="B18" s="620"/>
      <c r="C18" s="582"/>
      <c r="D18" s="580"/>
      <c r="E18" s="598"/>
      <c r="F18" s="599"/>
      <c r="G18" s="608"/>
      <c r="H18" s="600" t="s">
        <v>307</v>
      </c>
      <c r="I18" s="609"/>
      <c r="J18" s="582"/>
      <c r="K18" s="450"/>
      <c r="L18" s="619"/>
      <c r="M18" s="580"/>
      <c r="N18" s="580"/>
      <c r="O18" s="580"/>
      <c r="P18" s="580"/>
      <c r="Q18" s="580"/>
      <c r="R18" s="580"/>
      <c r="S18" s="447"/>
      <c r="T18" s="447"/>
      <c r="U18" s="447"/>
      <c r="V18" s="450"/>
      <c r="W18" s="450"/>
      <c r="X18" s="450"/>
      <c r="Y18" s="450"/>
      <c r="Z18" s="450"/>
      <c r="AA18" s="450"/>
      <c r="AB18" s="450"/>
      <c r="AC18" s="602"/>
      <c r="AD18" s="450"/>
      <c r="AE18" s="450"/>
      <c r="AF18" s="611"/>
      <c r="AG18" s="601" t="s">
        <v>122</v>
      </c>
      <c r="AH18" s="613"/>
      <c r="AI18" s="602"/>
      <c r="AJ18" s="603"/>
      <c r="AK18" s="450"/>
      <c r="AL18" s="604"/>
      <c r="AM18" s="451"/>
      <c r="AN18" s="447"/>
    </row>
    <row r="19" spans="1:42" ht="15.95" customHeight="1">
      <c r="A19" s="447"/>
      <c r="B19" s="574">
        <v>4</v>
      </c>
      <c r="C19" s="575" t="s">
        <v>65</v>
      </c>
      <c r="D19" s="580"/>
      <c r="E19" s="598" t="str">
        <f>E16</f>
        <v>San Diego St.</v>
      </c>
      <c r="F19" s="599"/>
      <c r="G19" s="580"/>
      <c r="H19" s="450"/>
      <c r="I19" s="450"/>
      <c r="J19" s="582"/>
      <c r="K19" s="450"/>
      <c r="L19" s="619"/>
      <c r="M19" s="580"/>
      <c r="N19" s="580"/>
      <c r="O19" s="580"/>
      <c r="P19" s="580"/>
      <c r="Q19" s="580"/>
      <c r="R19" s="580"/>
      <c r="S19" s="447"/>
      <c r="T19" s="447"/>
      <c r="U19" s="447"/>
      <c r="V19" s="450"/>
      <c r="W19" s="450"/>
      <c r="X19" s="450"/>
      <c r="Y19" s="450"/>
      <c r="Z19" s="450"/>
      <c r="AA19" s="450"/>
      <c r="AB19" s="450"/>
      <c r="AC19" s="602"/>
      <c r="AD19" s="450"/>
      <c r="AE19" s="450"/>
      <c r="AF19" s="450"/>
      <c r="AG19" s="450"/>
      <c r="AH19" s="450"/>
      <c r="AI19" s="602"/>
      <c r="AJ19" s="603" t="str">
        <f>AJ16</f>
        <v>James Madison</v>
      </c>
      <c r="AK19" s="450"/>
      <c r="AL19" s="577" t="s">
        <v>122</v>
      </c>
      <c r="AM19" s="551">
        <v>4</v>
      </c>
      <c r="AN19" s="447"/>
    </row>
    <row r="20" spans="1:42" ht="15.95" customHeight="1">
      <c r="A20" s="447"/>
      <c r="B20" s="578"/>
      <c r="C20" s="579" t="str">
        <f>C19</f>
        <v>Auburn</v>
      </c>
      <c r="D20" s="608"/>
      <c r="E20" s="600" t="s">
        <v>409</v>
      </c>
      <c r="F20" s="609"/>
      <c r="G20" s="580"/>
      <c r="H20" s="582"/>
      <c r="I20" s="582"/>
      <c r="J20" s="582"/>
      <c r="K20" s="450"/>
      <c r="L20" s="619"/>
      <c r="M20" s="580"/>
      <c r="N20" s="580"/>
      <c r="O20" s="580"/>
      <c r="P20" s="580"/>
      <c r="Q20" s="580"/>
      <c r="R20" s="580"/>
      <c r="S20" s="447"/>
      <c r="T20" s="447"/>
      <c r="U20" s="447"/>
      <c r="V20" s="450"/>
      <c r="W20" s="450"/>
      <c r="X20" s="450"/>
      <c r="Y20" s="450"/>
      <c r="Z20" s="450"/>
      <c r="AA20" s="450"/>
      <c r="AB20" s="450"/>
      <c r="AC20" s="602"/>
      <c r="AD20" s="450"/>
      <c r="AE20" s="450"/>
      <c r="AF20" s="450"/>
      <c r="AG20" s="450"/>
      <c r="AH20" s="450"/>
      <c r="AI20" s="611"/>
      <c r="AJ20" s="612" t="s">
        <v>122</v>
      </c>
      <c r="AK20" s="613"/>
      <c r="AL20" s="586" t="str">
        <f>AL19</f>
        <v>Duke</v>
      </c>
      <c r="AM20" s="552"/>
      <c r="AN20" s="447"/>
      <c r="AP20" s="571" t="s">
        <v>492</v>
      </c>
    </row>
    <row r="21" spans="1:42" ht="15.95" customHeight="1">
      <c r="A21" s="447"/>
      <c r="B21" s="587">
        <v>13</v>
      </c>
      <c r="C21" s="588" t="s">
        <v>409</v>
      </c>
      <c r="D21" s="580"/>
      <c r="E21" s="582"/>
      <c r="F21" s="582"/>
      <c r="G21" s="580"/>
      <c r="H21" s="582"/>
      <c r="I21" s="582"/>
      <c r="J21" s="582"/>
      <c r="K21" s="450"/>
      <c r="L21" s="619"/>
      <c r="M21" s="580"/>
      <c r="N21" s="580"/>
      <c r="O21" s="580"/>
      <c r="P21" s="580"/>
      <c r="Q21" s="580"/>
      <c r="R21" s="580"/>
      <c r="S21" s="447"/>
      <c r="T21" s="447"/>
      <c r="U21" s="447"/>
      <c r="V21" s="450"/>
      <c r="W21" s="450"/>
      <c r="X21" s="450"/>
      <c r="Y21" s="450"/>
      <c r="Z21" s="450"/>
      <c r="AA21" s="450"/>
      <c r="AB21" s="450"/>
      <c r="AC21" s="602"/>
      <c r="AD21" s="450"/>
      <c r="AE21" s="450"/>
      <c r="AF21" s="450"/>
      <c r="AG21" s="450"/>
      <c r="AH21" s="450"/>
      <c r="AI21" s="450"/>
      <c r="AJ21" s="604"/>
      <c r="AK21" s="450"/>
      <c r="AL21" s="596" t="s">
        <v>386</v>
      </c>
      <c r="AM21" s="551">
        <v>13</v>
      </c>
      <c r="AN21" s="447"/>
      <c r="AP21" s="434">
        <f>63-32</f>
        <v>31</v>
      </c>
    </row>
    <row r="22" spans="1:42" ht="15.95" customHeight="1">
      <c r="A22" s="447"/>
      <c r="B22" s="597"/>
      <c r="C22" s="582"/>
      <c r="D22" s="580"/>
      <c r="E22" s="582"/>
      <c r="F22" s="582"/>
      <c r="G22" s="580"/>
      <c r="H22" s="582"/>
      <c r="I22" s="582"/>
      <c r="J22" s="582"/>
      <c r="K22" s="667" t="s">
        <v>452</v>
      </c>
      <c r="L22" s="619"/>
      <c r="M22" s="580"/>
      <c r="N22" s="614" t="s">
        <v>453</v>
      </c>
      <c r="O22" s="615"/>
      <c r="P22" s="615"/>
      <c r="Q22" s="615"/>
      <c r="R22" s="580"/>
      <c r="S22" s="447"/>
      <c r="T22" s="447"/>
      <c r="U22" s="447"/>
      <c r="V22" s="450"/>
      <c r="W22" s="450"/>
      <c r="X22" s="450"/>
      <c r="Y22" s="450"/>
      <c r="Z22" s="584"/>
      <c r="AA22" s="614" t="s">
        <v>451</v>
      </c>
      <c r="AB22" s="450"/>
      <c r="AC22" s="602"/>
      <c r="AD22" s="667" t="s">
        <v>444</v>
      </c>
      <c r="AE22" s="450"/>
      <c r="AF22" s="450"/>
      <c r="AG22" s="450"/>
      <c r="AH22" s="450"/>
      <c r="AI22" s="450"/>
      <c r="AJ22" s="604"/>
      <c r="AK22" s="450"/>
      <c r="AL22" s="604"/>
      <c r="AM22" s="451"/>
      <c r="AN22" s="447"/>
      <c r="AP22" s="434">
        <f>24/31</f>
        <v>0.77419354838709675</v>
      </c>
    </row>
    <row r="23" spans="1:42" ht="15.95" customHeight="1">
      <c r="A23" s="447"/>
      <c r="B23" s="574">
        <v>6</v>
      </c>
      <c r="C23" s="575" t="s">
        <v>83</v>
      </c>
      <c r="D23" s="580"/>
      <c r="E23" s="582"/>
      <c r="F23" s="582"/>
      <c r="G23" s="580"/>
      <c r="H23" s="582"/>
      <c r="I23" s="582"/>
      <c r="J23" s="582"/>
      <c r="K23" s="667"/>
      <c r="L23" s="619"/>
      <c r="M23" s="589"/>
      <c r="N23" s="589"/>
      <c r="O23" s="589"/>
      <c r="P23" s="616"/>
      <c r="Q23" s="580"/>
      <c r="R23" s="580"/>
      <c r="S23" s="447"/>
      <c r="T23" s="447"/>
      <c r="U23" s="447"/>
      <c r="V23" s="450"/>
      <c r="W23" s="450"/>
      <c r="X23" s="450"/>
      <c r="Y23" s="593"/>
      <c r="Z23" s="595"/>
      <c r="AA23" s="595"/>
      <c r="AB23" s="595"/>
      <c r="AC23" s="602"/>
      <c r="AD23" s="667"/>
      <c r="AE23" s="450"/>
      <c r="AF23" s="450"/>
      <c r="AG23" s="450"/>
      <c r="AH23" s="450"/>
      <c r="AI23" s="450"/>
      <c r="AJ23" s="604"/>
      <c r="AK23" s="450"/>
      <c r="AL23" s="577" t="s">
        <v>351</v>
      </c>
      <c r="AM23" s="549">
        <v>6</v>
      </c>
      <c r="AN23" s="447"/>
      <c r="AP23" s="572">
        <v>0.7742</v>
      </c>
    </row>
    <row r="24" spans="1:42" ht="15.95" customHeight="1">
      <c r="A24" s="452"/>
      <c r="B24" s="578"/>
      <c r="C24" s="579" t="str">
        <f>C23</f>
        <v>BYU</v>
      </c>
      <c r="D24" s="580"/>
      <c r="E24" s="581" t="s">
        <v>123</v>
      </c>
      <c r="F24" s="581"/>
      <c r="G24" s="580"/>
      <c r="H24" s="582"/>
      <c r="I24" s="582"/>
      <c r="J24" s="582"/>
      <c r="K24" s="450"/>
      <c r="L24" s="619"/>
      <c r="P24" s="617"/>
      <c r="R24" s="580"/>
      <c r="S24" s="447"/>
      <c r="T24" s="447"/>
      <c r="U24" s="447"/>
      <c r="V24" s="450"/>
      <c r="W24" s="450"/>
      <c r="X24" s="450"/>
      <c r="Y24" s="602"/>
      <c r="Z24" s="450"/>
      <c r="AC24" s="602"/>
      <c r="AD24" s="450"/>
      <c r="AE24" s="450"/>
      <c r="AF24" s="450"/>
      <c r="AG24" s="450"/>
      <c r="AH24" s="450"/>
      <c r="AI24" s="584"/>
      <c r="AJ24" s="585" t="s">
        <v>451</v>
      </c>
      <c r="AK24" s="450"/>
      <c r="AL24" s="586" t="str">
        <f>AL23</f>
        <v>Texas Tech</v>
      </c>
      <c r="AM24" s="550"/>
      <c r="AN24" s="452"/>
    </row>
    <row r="25" spans="1:42" ht="15.95" customHeight="1">
      <c r="A25" s="452"/>
      <c r="B25" s="587">
        <v>11</v>
      </c>
      <c r="C25" s="588" t="s">
        <v>123</v>
      </c>
      <c r="D25" s="589"/>
      <c r="E25" s="590"/>
      <c r="F25" s="591"/>
      <c r="G25" s="580"/>
      <c r="H25" s="580"/>
      <c r="I25" s="582"/>
      <c r="J25" s="582"/>
      <c r="K25" s="450"/>
      <c r="L25" s="619"/>
      <c r="M25" s="580"/>
      <c r="N25" s="580"/>
      <c r="O25" s="580"/>
      <c r="P25" s="619"/>
      <c r="Q25" s="580"/>
      <c r="R25" s="580"/>
      <c r="S25" s="447"/>
      <c r="T25" s="447"/>
      <c r="U25" s="447"/>
      <c r="V25" s="450"/>
      <c r="W25" s="450"/>
      <c r="X25" s="450"/>
      <c r="Y25" s="602"/>
      <c r="Z25" s="450"/>
      <c r="AA25" s="450"/>
      <c r="AB25" s="450"/>
      <c r="AC25" s="602"/>
      <c r="AD25" s="450"/>
      <c r="AE25" s="450"/>
      <c r="AF25" s="450"/>
      <c r="AG25" s="450"/>
      <c r="AH25" s="450"/>
      <c r="AI25" s="593"/>
      <c r="AJ25" s="594"/>
      <c r="AK25" s="595"/>
      <c r="AL25" s="596" t="s">
        <v>451</v>
      </c>
      <c r="AM25" s="549">
        <v>11</v>
      </c>
      <c r="AN25" s="452"/>
    </row>
    <row r="26" spans="1:42" ht="15.95" customHeight="1">
      <c r="A26" s="452"/>
      <c r="B26" s="597"/>
      <c r="C26" s="582"/>
      <c r="D26" s="580"/>
      <c r="E26" s="598"/>
      <c r="F26" s="599"/>
      <c r="G26" s="580"/>
      <c r="H26" s="600" t="s">
        <v>166</v>
      </c>
      <c r="I26" s="581"/>
      <c r="J26" s="582"/>
      <c r="K26" s="450"/>
      <c r="L26" s="619"/>
      <c r="M26" s="580"/>
      <c r="N26" s="580"/>
      <c r="O26" s="580"/>
      <c r="P26" s="619"/>
      <c r="Q26" s="580"/>
      <c r="R26" s="580"/>
      <c r="S26" s="447"/>
      <c r="T26" s="447"/>
      <c r="U26" s="447"/>
      <c r="V26" s="450"/>
      <c r="W26" s="450"/>
      <c r="X26" s="450"/>
      <c r="Y26" s="602"/>
      <c r="Z26" s="450"/>
      <c r="AA26" s="450"/>
      <c r="AB26" s="450"/>
      <c r="AC26" s="602"/>
      <c r="AD26" s="450"/>
      <c r="AE26" s="450"/>
      <c r="AF26" s="601"/>
      <c r="AG26" s="601" t="s">
        <v>451</v>
      </c>
      <c r="AH26" s="621"/>
      <c r="AI26" s="602"/>
      <c r="AJ26" s="603"/>
      <c r="AK26" s="450"/>
      <c r="AL26" s="604"/>
      <c r="AM26" s="451"/>
      <c r="AN26" s="452"/>
    </row>
    <row r="27" spans="1:42" ht="15.95" customHeight="1">
      <c r="A27" s="452"/>
      <c r="B27" s="574">
        <v>3</v>
      </c>
      <c r="C27" s="575" t="s">
        <v>166</v>
      </c>
      <c r="D27" s="580"/>
      <c r="E27" s="598" t="str">
        <f>E24</f>
        <v>Duquesne</v>
      </c>
      <c r="F27" s="599"/>
      <c r="G27" s="589"/>
      <c r="H27" s="606"/>
      <c r="I27" s="591"/>
      <c r="J27" s="582"/>
      <c r="K27" s="450"/>
      <c r="L27" s="619"/>
      <c r="M27" s="580"/>
      <c r="N27" s="580"/>
      <c r="O27" s="580"/>
      <c r="P27" s="619"/>
      <c r="Q27" s="580"/>
      <c r="R27" s="580"/>
      <c r="S27" s="447"/>
      <c r="T27" s="447"/>
      <c r="U27" s="447"/>
      <c r="V27" s="450"/>
      <c r="W27" s="450"/>
      <c r="X27" s="450"/>
      <c r="Y27" s="602"/>
      <c r="Z27" s="450"/>
      <c r="AA27" s="450"/>
      <c r="AB27" s="450"/>
      <c r="AC27" s="602"/>
      <c r="AD27" s="450"/>
      <c r="AE27" s="450"/>
      <c r="AF27" s="622"/>
      <c r="AI27" s="602"/>
      <c r="AJ27" s="603" t="str">
        <f>AJ24</f>
        <v>NC State</v>
      </c>
      <c r="AK27" s="450"/>
      <c r="AL27" s="577" t="s">
        <v>184</v>
      </c>
      <c r="AM27" s="549">
        <v>3</v>
      </c>
      <c r="AN27" s="452"/>
    </row>
    <row r="28" spans="1:42" ht="15.95" customHeight="1">
      <c r="A28" s="452"/>
      <c r="B28" s="578"/>
      <c r="C28" s="579" t="str">
        <f>C27</f>
        <v>Illinois</v>
      </c>
      <c r="D28" s="608"/>
      <c r="E28" s="600" t="s">
        <v>166</v>
      </c>
      <c r="F28" s="609"/>
      <c r="I28" s="599"/>
      <c r="J28" s="582"/>
      <c r="K28" s="603"/>
      <c r="L28" s="619"/>
      <c r="M28" s="580"/>
      <c r="N28" s="580"/>
      <c r="O28" s="580"/>
      <c r="P28" s="619"/>
      <c r="Q28" s="580"/>
      <c r="R28" s="580"/>
      <c r="S28" s="447"/>
      <c r="T28" s="447"/>
      <c r="U28" s="447"/>
      <c r="V28" s="450"/>
      <c r="W28" s="450"/>
      <c r="X28" s="450"/>
      <c r="Y28" s="602"/>
      <c r="Z28" s="450"/>
      <c r="AA28" s="450"/>
      <c r="AB28" s="450"/>
      <c r="AC28" s="602"/>
      <c r="AD28" s="603"/>
      <c r="AE28" s="450"/>
      <c r="AF28" s="602"/>
      <c r="AH28" s="450"/>
      <c r="AI28" s="611"/>
      <c r="AJ28" s="612" t="s">
        <v>266</v>
      </c>
      <c r="AK28" s="613"/>
      <c r="AL28" s="586" t="str">
        <f>AL27</f>
        <v>Kentucky</v>
      </c>
      <c r="AM28" s="550"/>
      <c r="AN28" s="452"/>
    </row>
    <row r="29" spans="1:42" ht="15.95" customHeight="1">
      <c r="A29" s="452"/>
      <c r="B29" s="587">
        <v>14</v>
      </c>
      <c r="C29" s="588" t="s">
        <v>232</v>
      </c>
      <c r="D29" s="580"/>
      <c r="E29" s="582"/>
      <c r="F29" s="582"/>
      <c r="G29" s="580"/>
      <c r="H29" s="582"/>
      <c r="I29" s="599"/>
      <c r="K29" s="618" t="str">
        <f>K14</f>
        <v>UConn</v>
      </c>
      <c r="L29" s="617"/>
      <c r="M29" s="580"/>
      <c r="N29" s="580"/>
      <c r="O29" s="580"/>
      <c r="P29" s="619"/>
      <c r="Q29" s="580"/>
      <c r="R29" s="580"/>
      <c r="S29" s="447"/>
      <c r="T29" s="447"/>
      <c r="U29" s="447"/>
      <c r="V29" s="450"/>
      <c r="W29" s="450"/>
      <c r="X29" s="450"/>
      <c r="Y29" s="602"/>
      <c r="Z29" s="450"/>
      <c r="AA29" s="450"/>
      <c r="AB29" s="450"/>
      <c r="AC29" s="602"/>
      <c r="AD29" s="618" t="str">
        <f>AD14</f>
        <v>Duke</v>
      </c>
      <c r="AF29" s="602"/>
      <c r="AG29" s="582"/>
      <c r="AH29" s="450"/>
      <c r="AI29" s="450"/>
      <c r="AJ29" s="604"/>
      <c r="AK29" s="450"/>
      <c r="AL29" s="596" t="s">
        <v>266</v>
      </c>
      <c r="AM29" s="549">
        <v>14</v>
      </c>
      <c r="AN29" s="452"/>
    </row>
    <row r="30" spans="1:42" ht="15.95" customHeight="1">
      <c r="A30" s="452"/>
      <c r="B30" s="597"/>
      <c r="C30" s="582"/>
      <c r="D30" s="580"/>
      <c r="E30" s="582"/>
      <c r="F30" s="582"/>
      <c r="G30" s="580"/>
      <c r="H30" s="582"/>
      <c r="I30" s="599"/>
      <c r="J30" s="623"/>
      <c r="K30" s="614" t="s">
        <v>166</v>
      </c>
      <c r="L30" s="624"/>
      <c r="M30" s="580"/>
      <c r="N30" s="580"/>
      <c r="O30" s="580"/>
      <c r="P30" s="619"/>
      <c r="Q30" s="580"/>
      <c r="R30" s="580"/>
      <c r="S30" s="447"/>
      <c r="T30" s="447"/>
      <c r="U30" s="447"/>
      <c r="V30" s="450"/>
      <c r="W30" s="450"/>
      <c r="X30" s="450"/>
      <c r="Y30" s="602"/>
      <c r="Z30" s="450"/>
      <c r="AA30" s="450"/>
      <c r="AB30" s="450"/>
      <c r="AC30" s="611"/>
      <c r="AD30" s="601" t="s">
        <v>451</v>
      </c>
      <c r="AE30" s="613"/>
      <c r="AF30" s="602"/>
      <c r="AG30" s="582"/>
      <c r="AH30" s="450"/>
      <c r="AI30" s="450"/>
      <c r="AJ30" s="604"/>
      <c r="AK30" s="450"/>
      <c r="AL30" s="604"/>
      <c r="AM30" s="451"/>
      <c r="AN30" s="452"/>
    </row>
    <row r="31" spans="1:42" ht="15.95" customHeight="1">
      <c r="A31" s="452"/>
      <c r="B31" s="574">
        <v>7</v>
      </c>
      <c r="C31" s="575" t="s">
        <v>394</v>
      </c>
      <c r="D31" s="580"/>
      <c r="E31" s="582"/>
      <c r="F31" s="582"/>
      <c r="G31" s="580"/>
      <c r="H31" s="582"/>
      <c r="I31" s="599"/>
      <c r="J31" s="582"/>
      <c r="K31" s="450"/>
      <c r="L31" s="450"/>
      <c r="M31" s="580"/>
      <c r="N31" s="580"/>
      <c r="O31" s="580"/>
      <c r="P31" s="619"/>
      <c r="Q31" s="580"/>
      <c r="R31" s="580"/>
      <c r="S31" s="447"/>
      <c r="T31" s="447"/>
      <c r="U31" s="447"/>
      <c r="V31" s="450"/>
      <c r="W31" s="450"/>
      <c r="X31" s="450"/>
      <c r="Y31" s="602"/>
      <c r="Z31" s="450"/>
      <c r="AA31" s="450"/>
      <c r="AB31" s="450"/>
      <c r="AC31" s="450"/>
      <c r="AD31" s="450"/>
      <c r="AE31" s="450"/>
      <c r="AF31" s="602"/>
      <c r="AG31" s="582"/>
      <c r="AH31" s="450"/>
      <c r="AI31" s="450"/>
      <c r="AJ31" s="604"/>
      <c r="AK31" s="450"/>
      <c r="AL31" s="577" t="s">
        <v>135</v>
      </c>
      <c r="AM31" s="549">
        <v>7</v>
      </c>
      <c r="AN31" s="452"/>
    </row>
    <row r="32" spans="1:42" ht="15.95" customHeight="1">
      <c r="A32" s="447"/>
      <c r="B32" s="578"/>
      <c r="C32" s="579" t="str">
        <f>C31</f>
        <v>Washington St.</v>
      </c>
      <c r="D32" s="580"/>
      <c r="E32" s="581" t="s">
        <v>394</v>
      </c>
      <c r="F32" s="581"/>
      <c r="G32" s="580"/>
      <c r="H32" s="598"/>
      <c r="I32" s="599"/>
      <c r="J32" s="582"/>
      <c r="K32" s="580"/>
      <c r="L32" s="580"/>
      <c r="M32" s="580"/>
      <c r="N32" s="580"/>
      <c r="O32" s="580"/>
      <c r="P32" s="619"/>
      <c r="Q32" s="580"/>
      <c r="R32" s="580"/>
      <c r="S32" s="447"/>
      <c r="T32" s="447"/>
      <c r="U32" s="447"/>
      <c r="V32" s="450"/>
      <c r="W32" s="450"/>
      <c r="X32" s="450"/>
      <c r="Y32" s="602"/>
      <c r="Z32" s="450"/>
      <c r="AA32" s="450"/>
      <c r="AB32" s="450"/>
      <c r="AC32" s="450"/>
      <c r="AD32" s="450"/>
      <c r="AE32" s="450"/>
      <c r="AF32" s="602"/>
      <c r="AG32" s="598"/>
      <c r="AH32" s="450"/>
      <c r="AI32" s="584"/>
      <c r="AJ32" s="585" t="s">
        <v>105</v>
      </c>
      <c r="AK32" s="450"/>
      <c r="AL32" s="586" t="str">
        <f>AL31</f>
        <v>Florida</v>
      </c>
      <c r="AM32" s="550"/>
      <c r="AN32" s="447"/>
    </row>
    <row r="33" spans="1:40" ht="15.95" customHeight="1">
      <c r="A33" s="447"/>
      <c r="B33" s="587">
        <v>10</v>
      </c>
      <c r="C33" s="588" t="s">
        <v>120</v>
      </c>
      <c r="D33" s="589"/>
      <c r="E33" s="590"/>
      <c r="F33" s="591"/>
      <c r="H33" s="618" t="str">
        <f>H26</f>
        <v>Illinois</v>
      </c>
      <c r="I33" s="599"/>
      <c r="J33" s="582"/>
      <c r="K33" s="580"/>
      <c r="L33" s="580"/>
      <c r="M33" s="580"/>
      <c r="N33" s="580"/>
      <c r="O33" s="580"/>
      <c r="P33" s="619"/>
      <c r="Q33" s="580"/>
      <c r="R33" s="580"/>
      <c r="S33" s="447"/>
      <c r="T33" s="447"/>
      <c r="U33" s="447"/>
      <c r="V33" s="450"/>
      <c r="W33" s="450"/>
      <c r="X33" s="450"/>
      <c r="Y33" s="602"/>
      <c r="Z33" s="450"/>
      <c r="AA33" s="450"/>
      <c r="AB33" s="450"/>
      <c r="AC33" s="450"/>
      <c r="AD33" s="450"/>
      <c r="AE33" s="450"/>
      <c r="AF33" s="610"/>
      <c r="AG33" s="618" t="str">
        <f>AG26</f>
        <v>NC State</v>
      </c>
      <c r="AI33" s="593"/>
      <c r="AJ33" s="594"/>
      <c r="AK33" s="595"/>
      <c r="AL33" s="596" t="s">
        <v>105</v>
      </c>
      <c r="AM33" s="549">
        <v>10</v>
      </c>
      <c r="AN33" s="447"/>
    </row>
    <row r="34" spans="1:40" ht="15.95" customHeight="1">
      <c r="A34" s="447"/>
      <c r="B34" s="597"/>
      <c r="C34" s="582"/>
      <c r="D34" s="580"/>
      <c r="E34" s="598"/>
      <c r="F34" s="599"/>
      <c r="G34" s="608"/>
      <c r="H34" s="600" t="s">
        <v>174</v>
      </c>
      <c r="I34" s="609"/>
      <c r="J34" s="582"/>
      <c r="K34" s="580"/>
      <c r="L34" s="580"/>
      <c r="M34" s="580"/>
      <c r="N34" s="580"/>
      <c r="O34" s="580"/>
      <c r="P34" s="619"/>
      <c r="Q34" s="580"/>
      <c r="R34" s="580"/>
      <c r="S34" s="447"/>
      <c r="T34" s="625"/>
      <c r="U34" s="447"/>
      <c r="V34" s="450"/>
      <c r="W34" s="450"/>
      <c r="X34" s="450"/>
      <c r="Y34" s="602"/>
      <c r="Z34" s="450"/>
      <c r="AA34" s="450"/>
      <c r="AB34" s="450"/>
      <c r="AC34" s="450"/>
      <c r="AD34" s="450"/>
      <c r="AE34" s="450"/>
      <c r="AF34" s="611"/>
      <c r="AG34" s="601" t="s">
        <v>208</v>
      </c>
      <c r="AH34" s="613"/>
      <c r="AI34" s="602"/>
      <c r="AJ34" s="603"/>
      <c r="AK34" s="450"/>
      <c r="AL34" s="604"/>
      <c r="AM34" s="451"/>
      <c r="AN34" s="447"/>
    </row>
    <row r="35" spans="1:40" ht="15.95" customHeight="1">
      <c r="A35" s="447"/>
      <c r="B35" s="574">
        <v>2</v>
      </c>
      <c r="C35" s="575" t="s">
        <v>174</v>
      </c>
      <c r="D35" s="580"/>
      <c r="E35" s="598" t="str">
        <f>E32</f>
        <v>Washington St.</v>
      </c>
      <c r="F35" s="599"/>
      <c r="G35" s="580"/>
      <c r="H35" s="450"/>
      <c r="I35" s="450"/>
      <c r="J35" s="582"/>
      <c r="K35" s="580"/>
      <c r="L35" s="580"/>
      <c r="M35" s="580"/>
      <c r="N35" s="580"/>
      <c r="O35" s="580"/>
      <c r="P35" s="619"/>
      <c r="Q35" s="580"/>
      <c r="R35" s="580"/>
      <c r="S35" s="626"/>
      <c r="T35" s="625" t="str">
        <f>O39</f>
        <v>UConn</v>
      </c>
      <c r="U35" s="626"/>
      <c r="V35" s="627"/>
      <c r="W35" s="450"/>
      <c r="X35" s="450"/>
      <c r="Y35" s="602"/>
      <c r="Z35" s="450"/>
      <c r="AA35" s="450"/>
      <c r="AB35" s="450"/>
      <c r="AC35" s="450"/>
      <c r="AD35" s="450"/>
      <c r="AE35" s="450"/>
      <c r="AF35" s="450"/>
      <c r="AG35" s="450"/>
      <c r="AH35" s="450"/>
      <c r="AI35" s="602"/>
      <c r="AJ35" s="603" t="str">
        <f>AJ32</f>
        <v>Colorado</v>
      </c>
      <c r="AK35" s="450"/>
      <c r="AL35" s="577" t="s">
        <v>208</v>
      </c>
      <c r="AM35" s="551">
        <v>2</v>
      </c>
      <c r="AN35" s="447"/>
    </row>
    <row r="36" spans="1:40" ht="15.95" customHeight="1">
      <c r="A36" s="447"/>
      <c r="B36" s="578"/>
      <c r="C36" s="579" t="str">
        <f>C35</f>
        <v>Iowa St.</v>
      </c>
      <c r="D36" s="608"/>
      <c r="E36" s="600" t="s">
        <v>174</v>
      </c>
      <c r="F36" s="609"/>
      <c r="G36" s="580"/>
      <c r="H36" s="582"/>
      <c r="I36" s="582"/>
      <c r="J36" s="582"/>
      <c r="K36" s="580"/>
      <c r="L36" s="580"/>
      <c r="M36" s="580"/>
      <c r="N36" s="580"/>
      <c r="O36" s="580"/>
      <c r="P36" s="619"/>
      <c r="Q36" s="580"/>
      <c r="R36" s="580"/>
      <c r="S36" s="626"/>
      <c r="T36" s="625" t="str">
        <f>W39</f>
        <v>Purdue</v>
      </c>
      <c r="U36" s="626"/>
      <c r="V36" s="627"/>
      <c r="W36" s="450"/>
      <c r="X36" s="450"/>
      <c r="Y36" s="602"/>
      <c r="Z36" s="450"/>
      <c r="AA36" s="450"/>
      <c r="AB36" s="450"/>
      <c r="AC36" s="450"/>
      <c r="AD36" s="450"/>
      <c r="AE36" s="450"/>
      <c r="AF36" s="450"/>
      <c r="AG36" s="450"/>
      <c r="AH36" s="450"/>
      <c r="AI36" s="611"/>
      <c r="AJ36" s="612" t="s">
        <v>208</v>
      </c>
      <c r="AK36" s="613"/>
      <c r="AL36" s="586" t="str">
        <f>AL35</f>
        <v>Marquette</v>
      </c>
      <c r="AM36" s="552"/>
      <c r="AN36" s="447"/>
    </row>
    <row r="37" spans="1:40" ht="15.95" customHeight="1">
      <c r="A37" s="447"/>
      <c r="B37" s="587">
        <v>15</v>
      </c>
      <c r="C37" s="588" t="s">
        <v>320</v>
      </c>
      <c r="D37" s="580"/>
      <c r="E37" s="582"/>
      <c r="F37" s="582"/>
      <c r="G37" s="580"/>
      <c r="H37" s="582"/>
      <c r="I37" s="582"/>
      <c r="J37" s="582"/>
      <c r="K37" s="580"/>
      <c r="L37" s="580"/>
      <c r="M37" s="580"/>
      <c r="N37" s="580"/>
      <c r="O37" s="580"/>
      <c r="P37" s="619"/>
      <c r="Q37" s="580"/>
      <c r="R37" s="580"/>
      <c r="S37" s="626"/>
      <c r="T37" s="626"/>
      <c r="U37" s="626"/>
      <c r="V37" s="627"/>
      <c r="W37" s="450"/>
      <c r="X37" s="450"/>
      <c r="Y37" s="602"/>
      <c r="Z37" s="450"/>
      <c r="AA37" s="450"/>
      <c r="AB37" s="450"/>
      <c r="AC37" s="450"/>
      <c r="AD37" s="450"/>
      <c r="AE37" s="450"/>
      <c r="AF37" s="450"/>
      <c r="AG37" s="450"/>
      <c r="AH37" s="450"/>
      <c r="AI37" s="450"/>
      <c r="AJ37" s="604"/>
      <c r="AK37" s="450"/>
      <c r="AL37" s="596" t="s">
        <v>450</v>
      </c>
      <c r="AM37" s="551">
        <v>15</v>
      </c>
      <c r="AN37" s="447"/>
    </row>
    <row r="38" spans="1:40" ht="15.95" customHeight="1">
      <c r="A38" s="447"/>
      <c r="B38" s="580"/>
      <c r="C38" s="582"/>
      <c r="D38" s="580"/>
      <c r="E38" s="582"/>
      <c r="F38" s="582"/>
      <c r="G38" s="580"/>
      <c r="H38" s="582"/>
      <c r="I38" s="582"/>
      <c r="J38" s="582"/>
      <c r="K38" s="580"/>
      <c r="L38" s="580"/>
      <c r="M38" s="580"/>
      <c r="N38" s="580"/>
      <c r="O38" s="580"/>
      <c r="P38" s="628"/>
      <c r="Q38" s="580"/>
      <c r="R38" s="580"/>
      <c r="S38" s="626"/>
      <c r="T38" s="626"/>
      <c r="U38" s="626"/>
      <c r="V38" s="627"/>
      <c r="W38" s="450"/>
      <c r="X38" s="450"/>
      <c r="Y38" s="629"/>
      <c r="Z38" s="450"/>
      <c r="AA38" s="450"/>
      <c r="AB38" s="450"/>
      <c r="AC38" s="450"/>
      <c r="AD38" s="450"/>
      <c r="AE38" s="450"/>
      <c r="AF38" s="450"/>
      <c r="AG38" s="450"/>
      <c r="AH38" s="450"/>
      <c r="AI38" s="450"/>
      <c r="AJ38" s="604"/>
      <c r="AK38" s="450"/>
      <c r="AL38" s="604"/>
      <c r="AM38" s="450"/>
      <c r="AN38" s="447"/>
    </row>
    <row r="39" spans="1:40" ht="15.95" customHeight="1">
      <c r="A39" s="447"/>
      <c r="B39" s="580"/>
      <c r="C39" s="582"/>
      <c r="D39" s="580"/>
      <c r="E39" s="582"/>
      <c r="F39" s="582"/>
      <c r="G39" s="580"/>
      <c r="H39" s="582"/>
      <c r="I39" s="582"/>
      <c r="J39" s="582"/>
      <c r="K39" s="580"/>
      <c r="L39" s="580"/>
      <c r="M39" s="580"/>
      <c r="N39" s="580"/>
      <c r="O39" s="668" t="s">
        <v>453</v>
      </c>
      <c r="P39" s="669"/>
      <c r="Q39" s="670"/>
      <c r="R39" s="671"/>
      <c r="S39" s="626"/>
      <c r="T39" s="626"/>
      <c r="U39" s="626"/>
      <c r="V39" s="627"/>
      <c r="W39" s="668" t="s">
        <v>286</v>
      </c>
      <c r="X39" s="670"/>
      <c r="Y39" s="669"/>
      <c r="Z39" s="671"/>
      <c r="AA39" s="450"/>
      <c r="AB39" s="450"/>
      <c r="AC39" s="450"/>
      <c r="AD39" s="450"/>
      <c r="AE39" s="450"/>
      <c r="AF39" s="450"/>
      <c r="AG39" s="450"/>
      <c r="AH39" s="450"/>
      <c r="AI39" s="450"/>
      <c r="AJ39" s="604"/>
      <c r="AK39" s="450"/>
      <c r="AL39" s="604"/>
      <c r="AM39" s="450"/>
      <c r="AN39" s="447"/>
    </row>
    <row r="40" spans="1:40" ht="15.95" customHeight="1">
      <c r="A40" s="447"/>
      <c r="B40" s="580"/>
      <c r="C40" s="582"/>
      <c r="D40" s="580"/>
      <c r="E40" s="582"/>
      <c r="F40" s="582"/>
      <c r="G40" s="580"/>
      <c r="H40" s="582"/>
      <c r="I40" s="582"/>
      <c r="J40" s="582"/>
      <c r="K40" s="580"/>
      <c r="L40" s="580"/>
      <c r="M40" s="580"/>
      <c r="N40" s="580"/>
      <c r="O40" s="672"/>
      <c r="P40" s="669"/>
      <c r="Q40" s="673"/>
      <c r="R40" s="674"/>
      <c r="S40" s="626"/>
      <c r="T40" s="626"/>
      <c r="U40" s="626"/>
      <c r="V40" s="627"/>
      <c r="W40" s="672"/>
      <c r="X40" s="673"/>
      <c r="Y40" s="669"/>
      <c r="Z40" s="674"/>
      <c r="AA40" s="450"/>
      <c r="AB40" s="450"/>
      <c r="AC40" s="450"/>
      <c r="AD40" s="450"/>
      <c r="AE40" s="450"/>
      <c r="AF40" s="450"/>
      <c r="AG40" s="450"/>
      <c r="AH40" s="450"/>
      <c r="AI40" s="450"/>
      <c r="AJ40" s="604"/>
      <c r="AK40" s="450"/>
      <c r="AL40" s="604"/>
      <c r="AM40" s="450"/>
      <c r="AN40" s="447"/>
    </row>
    <row r="41" spans="1:40" ht="15.95" customHeight="1">
      <c r="A41" s="447"/>
      <c r="B41" s="580"/>
      <c r="C41" s="582"/>
      <c r="D41" s="580"/>
      <c r="E41" s="582"/>
      <c r="F41" s="582"/>
      <c r="G41" s="580"/>
      <c r="H41" s="582"/>
      <c r="I41" s="582"/>
      <c r="J41" s="582"/>
      <c r="K41" s="580"/>
      <c r="L41" s="580"/>
      <c r="M41" s="580"/>
      <c r="N41" s="580"/>
      <c r="O41" s="580"/>
      <c r="P41" s="616"/>
      <c r="Q41" s="580"/>
      <c r="R41" s="580"/>
      <c r="S41" s="626"/>
      <c r="T41" s="626"/>
      <c r="U41" s="626"/>
      <c r="V41" s="627"/>
      <c r="W41" s="450"/>
      <c r="X41" s="450"/>
      <c r="Y41" s="593"/>
      <c r="Z41" s="450"/>
      <c r="AA41" s="450"/>
      <c r="AB41" s="450"/>
      <c r="AC41" s="450"/>
      <c r="AD41" s="450"/>
      <c r="AE41" s="450"/>
      <c r="AF41" s="450"/>
      <c r="AG41" s="450"/>
      <c r="AH41" s="450"/>
      <c r="AI41" s="450"/>
      <c r="AJ41" s="604"/>
      <c r="AK41" s="450"/>
      <c r="AL41" s="604"/>
      <c r="AM41" s="450"/>
      <c r="AN41" s="447"/>
    </row>
    <row r="42" spans="1:40" ht="15.95" customHeight="1">
      <c r="A42" s="447"/>
      <c r="B42" s="574">
        <v>1</v>
      </c>
      <c r="C42" s="575" t="s">
        <v>250</v>
      </c>
      <c r="D42" s="580"/>
      <c r="E42" s="582"/>
      <c r="F42" s="582"/>
      <c r="G42" s="580"/>
      <c r="H42" s="582"/>
      <c r="I42" s="582"/>
      <c r="J42" s="582"/>
      <c r="K42" s="580"/>
      <c r="L42" s="580"/>
      <c r="M42" s="580"/>
      <c r="N42" s="580"/>
      <c r="O42" s="580"/>
      <c r="P42" s="619"/>
      <c r="Q42" s="580"/>
      <c r="R42" s="580"/>
      <c r="S42" s="626"/>
      <c r="T42" s="626"/>
      <c r="U42" s="626"/>
      <c r="V42" s="627"/>
      <c r="W42" s="450"/>
      <c r="X42" s="450"/>
      <c r="Y42" s="602"/>
      <c r="Z42" s="450"/>
      <c r="AA42" s="450"/>
      <c r="AB42" s="450"/>
      <c r="AC42" s="450"/>
      <c r="AD42" s="450"/>
      <c r="AE42" s="450"/>
      <c r="AF42" s="450"/>
      <c r="AG42" s="450"/>
      <c r="AH42" s="450"/>
      <c r="AI42" s="450"/>
      <c r="AJ42" s="604"/>
      <c r="AK42" s="450"/>
      <c r="AL42" s="577" t="s">
        <v>286</v>
      </c>
      <c r="AM42" s="449">
        <v>1</v>
      </c>
      <c r="AN42" s="447"/>
    </row>
    <row r="43" spans="1:40" ht="15.95" customHeight="1">
      <c r="A43" s="447"/>
      <c r="B43" s="578"/>
      <c r="C43" s="579"/>
      <c r="D43" s="580"/>
      <c r="E43" s="581" t="s">
        <v>250</v>
      </c>
      <c r="F43" s="581"/>
      <c r="G43" s="580"/>
      <c r="H43" s="582"/>
      <c r="I43" s="582"/>
      <c r="J43" s="582"/>
      <c r="K43" s="580"/>
      <c r="L43" s="580"/>
      <c r="M43" s="580"/>
      <c r="N43" s="580"/>
      <c r="O43" s="580"/>
      <c r="P43" s="619"/>
      <c r="Q43" s="580"/>
      <c r="R43" s="580"/>
      <c r="S43" s="626"/>
      <c r="T43" s="626"/>
      <c r="U43" s="626"/>
      <c r="V43" s="627"/>
      <c r="W43" s="450"/>
      <c r="X43" s="450"/>
      <c r="Y43" s="602"/>
      <c r="Z43" s="450"/>
      <c r="AA43" s="450"/>
      <c r="AB43" s="450"/>
      <c r="AC43" s="450"/>
      <c r="AD43" s="450"/>
      <c r="AE43" s="450"/>
      <c r="AF43" s="450"/>
      <c r="AG43" s="450"/>
      <c r="AH43" s="450"/>
      <c r="AI43" s="584"/>
      <c r="AJ43" s="585" t="s">
        <v>286</v>
      </c>
      <c r="AK43" s="450"/>
      <c r="AL43" s="586" t="str">
        <f>AL42</f>
        <v>Purdue</v>
      </c>
      <c r="AM43" s="451"/>
      <c r="AN43" s="447"/>
    </row>
    <row r="44" spans="1:40" ht="15.95" customHeight="1">
      <c r="A44" s="447"/>
      <c r="B44" s="587">
        <v>16</v>
      </c>
      <c r="C44" s="588" t="s">
        <v>391</v>
      </c>
      <c r="D44" s="589"/>
      <c r="E44" s="590"/>
      <c r="F44" s="591"/>
      <c r="G44" s="580"/>
      <c r="H44" s="580"/>
      <c r="I44" s="582"/>
      <c r="J44" s="582"/>
      <c r="K44" s="580"/>
      <c r="L44" s="580"/>
      <c r="M44" s="580"/>
      <c r="N44" s="580"/>
      <c r="O44" s="580"/>
      <c r="P44" s="619"/>
      <c r="Q44" s="580"/>
      <c r="R44" s="675" t="s">
        <v>453</v>
      </c>
      <c r="S44" s="676"/>
      <c r="T44" s="676"/>
      <c r="U44" s="676"/>
      <c r="V44" s="676"/>
      <c r="W44" s="677"/>
      <c r="X44" s="450"/>
      <c r="Y44" s="602"/>
      <c r="Z44" s="450"/>
      <c r="AA44" s="450"/>
      <c r="AB44" s="450"/>
      <c r="AC44" s="450"/>
      <c r="AD44" s="450"/>
      <c r="AE44" s="450"/>
      <c r="AF44" s="450"/>
      <c r="AG44" s="450"/>
      <c r="AH44" s="450"/>
      <c r="AI44" s="593"/>
      <c r="AJ44" s="594"/>
      <c r="AK44" s="595"/>
      <c r="AL44" s="596" t="s">
        <v>443</v>
      </c>
      <c r="AM44" s="449">
        <v>16</v>
      </c>
      <c r="AN44" s="447"/>
    </row>
    <row r="45" spans="1:40" ht="15.95" customHeight="1">
      <c r="A45" s="447"/>
      <c r="B45" s="597"/>
      <c r="C45" s="582"/>
      <c r="D45" s="580"/>
      <c r="E45" s="598"/>
      <c r="F45" s="599"/>
      <c r="G45" s="580"/>
      <c r="H45" s="600" t="s">
        <v>250</v>
      </c>
      <c r="I45" s="581"/>
      <c r="J45" s="582"/>
      <c r="K45" s="580"/>
      <c r="L45" s="580"/>
      <c r="M45" s="580"/>
      <c r="N45" s="580"/>
      <c r="O45" s="580"/>
      <c r="P45" s="619"/>
      <c r="Q45" s="580"/>
      <c r="R45" s="678"/>
      <c r="S45" s="679"/>
      <c r="T45" s="679"/>
      <c r="U45" s="679"/>
      <c r="V45" s="679"/>
      <c r="W45" s="680"/>
      <c r="X45" s="450"/>
      <c r="Y45" s="602"/>
      <c r="Z45" s="450"/>
      <c r="AA45" s="450"/>
      <c r="AB45" s="450"/>
      <c r="AC45" s="450"/>
      <c r="AD45" s="450"/>
      <c r="AE45" s="450"/>
      <c r="AF45" s="584"/>
      <c r="AG45" s="601" t="s">
        <v>286</v>
      </c>
      <c r="AH45" s="450"/>
      <c r="AI45" s="602"/>
      <c r="AJ45" s="603"/>
      <c r="AK45" s="450"/>
      <c r="AL45" s="604"/>
      <c r="AM45" s="451"/>
      <c r="AN45" s="447"/>
    </row>
    <row r="46" spans="1:40" ht="15.95" customHeight="1">
      <c r="A46" s="447"/>
      <c r="B46" s="574">
        <v>8</v>
      </c>
      <c r="C46" s="575" t="s">
        <v>225</v>
      </c>
      <c r="D46" s="580"/>
      <c r="E46" s="598" t="str">
        <f>E43</f>
        <v>North Carolina</v>
      </c>
      <c r="F46" s="599"/>
      <c r="G46" s="589"/>
      <c r="H46" s="606"/>
      <c r="I46" s="591"/>
      <c r="J46" s="582"/>
      <c r="K46" s="580"/>
      <c r="L46" s="580"/>
      <c r="M46" s="580"/>
      <c r="N46" s="580"/>
      <c r="O46" s="580"/>
      <c r="P46" s="619"/>
      <c r="Q46" s="580"/>
      <c r="R46" s="681" t="s">
        <v>449</v>
      </c>
      <c r="S46" s="681"/>
      <c r="T46" s="681"/>
      <c r="U46" s="681"/>
      <c r="V46" s="681"/>
      <c r="W46" s="681"/>
      <c r="X46" s="450"/>
      <c r="Y46" s="602"/>
      <c r="Z46" s="450"/>
      <c r="AA46" s="450"/>
      <c r="AB46" s="450"/>
      <c r="AC46" s="450"/>
      <c r="AD46" s="450"/>
      <c r="AE46" s="450"/>
      <c r="AF46" s="593"/>
      <c r="AG46" s="595"/>
      <c r="AH46" s="595"/>
      <c r="AI46" s="602"/>
      <c r="AJ46" s="603" t="str">
        <f>AJ43</f>
        <v>Purdue</v>
      </c>
      <c r="AK46" s="450"/>
      <c r="AL46" s="577" t="s">
        <v>378</v>
      </c>
      <c r="AM46" s="449">
        <v>8</v>
      </c>
      <c r="AN46" s="447"/>
    </row>
    <row r="47" spans="1:40" ht="15.95" customHeight="1">
      <c r="A47" s="447"/>
      <c r="B47" s="578"/>
      <c r="C47" s="579" t="str">
        <f>C46</f>
        <v>Mississippi St.</v>
      </c>
      <c r="D47" s="608"/>
      <c r="E47" s="600" t="s">
        <v>220</v>
      </c>
      <c r="F47" s="609"/>
      <c r="I47" s="599"/>
      <c r="J47" s="582"/>
      <c r="K47" s="580"/>
      <c r="L47" s="580"/>
      <c r="M47" s="580"/>
      <c r="N47" s="580"/>
      <c r="O47" s="580"/>
      <c r="P47" s="619"/>
      <c r="Q47" s="580"/>
      <c r="R47" s="682"/>
      <c r="S47" s="682"/>
      <c r="T47" s="682"/>
      <c r="U47" s="682"/>
      <c r="V47" s="682"/>
      <c r="W47" s="682"/>
      <c r="X47" s="450"/>
      <c r="Y47" s="602"/>
      <c r="Z47" s="450"/>
      <c r="AA47" s="450"/>
      <c r="AB47" s="450"/>
      <c r="AC47" s="450"/>
      <c r="AD47" s="450"/>
      <c r="AE47" s="450"/>
      <c r="AF47" s="602"/>
      <c r="AI47" s="611"/>
      <c r="AJ47" s="612" t="s">
        <v>378</v>
      </c>
      <c r="AK47" s="613"/>
      <c r="AL47" s="586" t="str">
        <f>AL46</f>
        <v>Utah St.</v>
      </c>
      <c r="AM47" s="451"/>
      <c r="AN47" s="447"/>
    </row>
    <row r="48" spans="1:40" ht="15.95" customHeight="1">
      <c r="A48" s="447"/>
      <c r="B48" s="587">
        <v>9</v>
      </c>
      <c r="C48" s="588" t="s">
        <v>220</v>
      </c>
      <c r="D48" s="580"/>
      <c r="E48" s="582"/>
      <c r="F48" s="582"/>
      <c r="G48" s="580"/>
      <c r="H48" s="582"/>
      <c r="I48" s="599"/>
      <c r="J48" s="582"/>
      <c r="K48" s="580"/>
      <c r="L48" s="580"/>
      <c r="M48" s="580"/>
      <c r="N48" s="580"/>
      <c r="O48" s="580"/>
      <c r="P48" s="619"/>
      <c r="Q48" s="580"/>
      <c r="R48" s="580"/>
      <c r="S48" s="447"/>
      <c r="T48" s="447"/>
      <c r="U48" s="447"/>
      <c r="V48" s="450"/>
      <c r="W48" s="450"/>
      <c r="X48" s="450"/>
      <c r="Y48" s="602"/>
      <c r="Z48" s="450"/>
      <c r="AA48" s="450"/>
      <c r="AB48" s="450"/>
      <c r="AC48" s="450"/>
      <c r="AD48" s="450"/>
      <c r="AE48" s="450"/>
      <c r="AF48" s="602"/>
      <c r="AG48" s="582"/>
      <c r="AH48" s="450"/>
      <c r="AI48" s="450"/>
      <c r="AJ48" s="604"/>
      <c r="AK48" s="450"/>
      <c r="AL48" s="596" t="s">
        <v>339</v>
      </c>
      <c r="AM48" s="449">
        <v>9</v>
      </c>
      <c r="AN48" s="447"/>
    </row>
    <row r="49" spans="1:40" ht="15.95" customHeight="1">
      <c r="A49" s="447"/>
      <c r="B49" s="597"/>
      <c r="C49" s="582"/>
      <c r="D49" s="580"/>
      <c r="E49" s="582"/>
      <c r="F49" s="582"/>
      <c r="G49" s="580"/>
      <c r="H49" s="582"/>
      <c r="I49" s="599"/>
      <c r="J49" s="582"/>
      <c r="K49" s="614" t="s">
        <v>52</v>
      </c>
      <c r="L49" s="615"/>
      <c r="M49" s="580"/>
      <c r="N49" s="580"/>
      <c r="O49" s="580"/>
      <c r="P49" s="619"/>
      <c r="Q49" s="580"/>
      <c r="R49" s="580"/>
      <c r="S49" s="447"/>
      <c r="T49" s="447"/>
      <c r="U49" s="447"/>
      <c r="V49" s="450"/>
      <c r="W49" s="450"/>
      <c r="X49" s="450"/>
      <c r="Y49" s="602"/>
      <c r="Z49" s="450"/>
      <c r="AA49" s="450"/>
      <c r="AB49" s="450"/>
      <c r="AC49" s="584"/>
      <c r="AD49" s="601" t="s">
        <v>286</v>
      </c>
      <c r="AE49" s="450"/>
      <c r="AF49" s="602"/>
      <c r="AG49" s="582"/>
      <c r="AH49" s="450"/>
      <c r="AI49" s="450"/>
      <c r="AJ49" s="604"/>
      <c r="AK49" s="450"/>
      <c r="AL49" s="604"/>
      <c r="AM49" s="451"/>
      <c r="AN49" s="447"/>
    </row>
    <row r="50" spans="1:40" ht="15.95" customHeight="1">
      <c r="A50" s="447"/>
      <c r="B50" s="574">
        <v>5</v>
      </c>
      <c r="C50" s="575" t="s">
        <v>302</v>
      </c>
      <c r="D50" s="580"/>
      <c r="E50" s="582"/>
      <c r="F50" s="582"/>
      <c r="G50" s="580"/>
      <c r="H50" s="582"/>
      <c r="I50" s="599"/>
      <c r="J50" s="606"/>
      <c r="K50" s="589"/>
      <c r="L50" s="616"/>
      <c r="M50" s="580"/>
      <c r="N50" s="580"/>
      <c r="O50" s="580"/>
      <c r="P50" s="619"/>
      <c r="Q50" s="580"/>
      <c r="R50" s="580"/>
      <c r="S50" s="683" t="s">
        <v>448</v>
      </c>
      <c r="T50" s="683"/>
      <c r="U50" s="683"/>
      <c r="V50" s="683"/>
      <c r="W50" s="450"/>
      <c r="X50" s="450"/>
      <c r="Y50" s="602"/>
      <c r="Z50" s="450"/>
      <c r="AA50" s="450"/>
      <c r="AB50" s="450"/>
      <c r="AC50" s="593"/>
      <c r="AD50" s="595"/>
      <c r="AE50" s="595"/>
      <c r="AF50" s="602"/>
      <c r="AG50" s="582"/>
      <c r="AH50" s="450"/>
      <c r="AI50" s="450"/>
      <c r="AJ50" s="604"/>
      <c r="AK50" s="450"/>
      <c r="AL50" s="577" t="s">
        <v>151</v>
      </c>
      <c r="AM50" s="449">
        <v>5</v>
      </c>
      <c r="AN50" s="447"/>
    </row>
    <row r="51" spans="1:40" ht="15.95" customHeight="1">
      <c r="A51" s="447"/>
      <c r="B51" s="578"/>
      <c r="C51" s="579" t="str">
        <f>C50</f>
        <v>Saint Mary's</v>
      </c>
      <c r="D51" s="580"/>
      <c r="E51" s="581" t="s">
        <v>153</v>
      </c>
      <c r="F51" s="581"/>
      <c r="G51" s="580"/>
      <c r="H51" s="598"/>
      <c r="I51" s="599"/>
      <c r="L51" s="617"/>
      <c r="M51" s="580"/>
      <c r="N51" s="580"/>
      <c r="O51" s="580"/>
      <c r="P51" s="619"/>
      <c r="Q51" s="580"/>
      <c r="R51" s="580"/>
      <c r="S51" s="684"/>
      <c r="T51" s="685"/>
      <c r="U51" s="685"/>
      <c r="V51" s="686"/>
      <c r="W51" s="450"/>
      <c r="X51" s="450"/>
      <c r="Y51" s="602"/>
      <c r="Z51" s="450"/>
      <c r="AA51" s="450"/>
      <c r="AB51" s="450"/>
      <c r="AC51" s="602"/>
      <c r="AF51" s="602"/>
      <c r="AG51" s="598"/>
      <c r="AH51" s="450"/>
      <c r="AI51" s="584"/>
      <c r="AJ51" s="585" t="s">
        <v>151</v>
      </c>
      <c r="AK51" s="450"/>
      <c r="AL51" s="586" t="str">
        <f>AL50</f>
        <v>Gonzaga</v>
      </c>
      <c r="AM51" s="451"/>
      <c r="AN51" s="447"/>
    </row>
    <row r="52" spans="1:40" ht="15.95" customHeight="1">
      <c r="A52" s="447"/>
      <c r="B52" s="587">
        <v>12</v>
      </c>
      <c r="C52" s="588" t="s">
        <v>153</v>
      </c>
      <c r="D52" s="589"/>
      <c r="E52" s="590"/>
      <c r="F52" s="591"/>
      <c r="H52" s="618" t="str">
        <f>H45</f>
        <v>North Carolina</v>
      </c>
      <c r="I52" s="599"/>
      <c r="J52" s="582"/>
      <c r="K52" s="450"/>
      <c r="L52" s="619"/>
      <c r="M52" s="580"/>
      <c r="N52" s="580"/>
      <c r="O52" s="580"/>
      <c r="P52" s="619"/>
      <c r="Q52" s="580"/>
      <c r="R52" s="580"/>
      <c r="S52" s="687"/>
      <c r="T52" s="688"/>
      <c r="U52" s="688"/>
      <c r="V52" s="689"/>
      <c r="W52" s="450"/>
      <c r="X52" s="450"/>
      <c r="Y52" s="602"/>
      <c r="Z52" s="450"/>
      <c r="AA52" s="450"/>
      <c r="AB52" s="450"/>
      <c r="AC52" s="602"/>
      <c r="AD52" s="450"/>
      <c r="AE52" s="450"/>
      <c r="AF52" s="602"/>
      <c r="AG52" s="618" t="str">
        <f>AG45</f>
        <v>Purdue</v>
      </c>
      <c r="AI52" s="593"/>
      <c r="AJ52" s="594"/>
      <c r="AK52" s="595"/>
      <c r="AL52" s="596" t="s">
        <v>447</v>
      </c>
      <c r="AM52" s="449">
        <v>12</v>
      </c>
      <c r="AN52" s="447"/>
    </row>
    <row r="53" spans="1:40" ht="15.95" customHeight="1">
      <c r="A53" s="447"/>
      <c r="B53" s="597"/>
      <c r="C53" s="582"/>
      <c r="D53" s="580"/>
      <c r="E53" s="598"/>
      <c r="F53" s="599"/>
      <c r="G53" s="608"/>
      <c r="H53" s="600" t="s">
        <v>52</v>
      </c>
      <c r="I53" s="609"/>
      <c r="J53" s="582"/>
      <c r="K53" s="450"/>
      <c r="L53" s="619"/>
      <c r="M53" s="580"/>
      <c r="N53" s="580"/>
      <c r="O53" s="580"/>
      <c r="P53" s="619"/>
      <c r="Q53" s="580"/>
      <c r="R53" s="580"/>
      <c r="S53" s="690"/>
      <c r="T53" s="691"/>
      <c r="U53" s="691"/>
      <c r="V53" s="692"/>
      <c r="W53" s="450"/>
      <c r="X53" s="450"/>
      <c r="Y53" s="602"/>
      <c r="Z53" s="450"/>
      <c r="AA53" s="618">
        <f>AA19</f>
        <v>0</v>
      </c>
      <c r="AB53" s="450"/>
      <c r="AC53" s="602"/>
      <c r="AD53" s="450"/>
      <c r="AE53" s="450"/>
      <c r="AF53" s="611"/>
      <c r="AG53" s="601" t="s">
        <v>151</v>
      </c>
      <c r="AH53" s="613"/>
      <c r="AI53" s="602"/>
      <c r="AJ53" s="603"/>
      <c r="AK53" s="450"/>
      <c r="AL53" s="604"/>
      <c r="AM53" s="451"/>
      <c r="AN53" s="447"/>
    </row>
    <row r="54" spans="1:40" ht="15.95" customHeight="1">
      <c r="A54" s="447"/>
      <c r="B54" s="574">
        <v>4</v>
      </c>
      <c r="C54" s="575" t="s">
        <v>52</v>
      </c>
      <c r="D54" s="580"/>
      <c r="E54" s="598" t="str">
        <f>E51</f>
        <v>Grand Canyon</v>
      </c>
      <c r="F54" s="599"/>
      <c r="G54" s="580"/>
      <c r="H54" s="450"/>
      <c r="I54" s="450"/>
      <c r="J54" s="582"/>
      <c r="K54" s="450"/>
      <c r="L54" s="619"/>
      <c r="M54" s="580"/>
      <c r="N54" s="580"/>
      <c r="O54" s="580"/>
      <c r="P54" s="619"/>
      <c r="Q54" s="580"/>
      <c r="R54" s="683" t="s">
        <v>446</v>
      </c>
      <c r="S54" s="683"/>
      <c r="T54" s="683"/>
      <c r="U54" s="683"/>
      <c r="V54" s="683"/>
      <c r="W54" s="683"/>
      <c r="X54" s="450"/>
      <c r="Y54" s="602"/>
      <c r="Z54" s="450"/>
      <c r="AA54" s="618">
        <f>AA20</f>
        <v>0</v>
      </c>
      <c r="AB54" s="450"/>
      <c r="AC54" s="602"/>
      <c r="AD54" s="450"/>
      <c r="AE54" s="450"/>
      <c r="AF54" s="450"/>
      <c r="AG54" s="450"/>
      <c r="AH54" s="450"/>
      <c r="AI54" s="602"/>
      <c r="AJ54" s="603" t="str">
        <f>AJ51</f>
        <v>Gonzaga</v>
      </c>
      <c r="AK54" s="450"/>
      <c r="AL54" s="577" t="s">
        <v>180</v>
      </c>
      <c r="AM54" s="449">
        <v>4</v>
      </c>
      <c r="AN54" s="447"/>
    </row>
    <row r="55" spans="1:40" ht="15.95" customHeight="1">
      <c r="A55" s="447"/>
      <c r="B55" s="578"/>
      <c r="C55" s="579" t="str">
        <f>C54</f>
        <v>Alabama</v>
      </c>
      <c r="D55" s="608"/>
      <c r="E55" s="600" t="s">
        <v>52</v>
      </c>
      <c r="F55" s="609"/>
      <c r="G55" s="580"/>
      <c r="H55" s="582"/>
      <c r="I55" s="582"/>
      <c r="J55" s="582"/>
      <c r="K55" s="450"/>
      <c r="L55" s="619"/>
      <c r="M55" s="580"/>
      <c r="N55" s="598"/>
      <c r="O55" s="580"/>
      <c r="P55" s="619"/>
      <c r="Q55" s="580"/>
      <c r="R55" s="683"/>
      <c r="S55" s="683"/>
      <c r="T55" s="683"/>
      <c r="U55" s="683"/>
      <c r="V55" s="683"/>
      <c r="W55" s="683"/>
      <c r="X55" s="450"/>
      <c r="Y55" s="602"/>
      <c r="Z55" s="450"/>
      <c r="AA55" s="618">
        <f>AA21</f>
        <v>0</v>
      </c>
      <c r="AB55" s="450"/>
      <c r="AC55" s="602"/>
      <c r="AD55" s="450"/>
      <c r="AE55" s="450"/>
      <c r="AF55" s="450"/>
      <c r="AG55" s="450"/>
      <c r="AH55" s="450"/>
      <c r="AI55" s="611"/>
      <c r="AJ55" s="612" t="s">
        <v>180</v>
      </c>
      <c r="AK55" s="613"/>
      <c r="AL55" s="586" t="str">
        <f>AL54</f>
        <v>Kansas</v>
      </c>
      <c r="AM55" s="451"/>
      <c r="AN55" s="447"/>
    </row>
    <row r="56" spans="1:40" ht="15.95" customHeight="1">
      <c r="A56" s="447"/>
      <c r="B56" s="587">
        <v>13</v>
      </c>
      <c r="C56" s="588" t="s">
        <v>95</v>
      </c>
      <c r="D56" s="580"/>
      <c r="E56" s="582"/>
      <c r="F56" s="582"/>
      <c r="G56" s="580"/>
      <c r="H56" s="582"/>
      <c r="I56" s="582"/>
      <c r="J56" s="582"/>
      <c r="K56" s="450"/>
      <c r="L56" s="619"/>
      <c r="N56" s="618" t="str">
        <f>N22</f>
        <v>UConn</v>
      </c>
      <c r="P56" s="617"/>
      <c r="R56" s="580"/>
      <c r="S56" s="447"/>
      <c r="T56" s="447"/>
      <c r="U56" s="447"/>
      <c r="V56" s="450"/>
      <c r="W56" s="450"/>
      <c r="X56" s="450"/>
      <c r="Y56" s="602"/>
      <c r="Z56" s="450"/>
      <c r="AA56" s="618" t="str">
        <f>AA22</f>
        <v>NC State</v>
      </c>
      <c r="AC56" s="602"/>
      <c r="AD56" s="450"/>
      <c r="AE56" s="450"/>
      <c r="AF56" s="450"/>
      <c r="AG56" s="450"/>
      <c r="AH56" s="450"/>
      <c r="AI56" s="450"/>
      <c r="AJ56" s="604"/>
      <c r="AK56" s="450"/>
      <c r="AL56" s="596" t="s">
        <v>305</v>
      </c>
      <c r="AM56" s="449">
        <v>13</v>
      </c>
      <c r="AN56" s="447"/>
    </row>
    <row r="57" spans="1:40" ht="15.95" customHeight="1">
      <c r="A57" s="447"/>
      <c r="B57" s="597"/>
      <c r="C57" s="582"/>
      <c r="D57" s="580"/>
      <c r="E57" s="582"/>
      <c r="F57" s="582"/>
      <c r="G57" s="580"/>
      <c r="H57" s="582"/>
      <c r="I57" s="582"/>
      <c r="J57" s="582"/>
      <c r="K57" s="660" t="s">
        <v>442</v>
      </c>
      <c r="L57" s="619"/>
      <c r="M57" s="608"/>
      <c r="N57" s="614" t="s">
        <v>52</v>
      </c>
      <c r="O57" s="614"/>
      <c r="P57" s="624"/>
      <c r="Q57" s="615"/>
      <c r="R57" s="580"/>
      <c r="S57" s="447"/>
      <c r="T57" s="447"/>
      <c r="U57" s="447"/>
      <c r="V57" s="450"/>
      <c r="W57" s="450"/>
      <c r="X57" s="450"/>
      <c r="Y57" s="629"/>
      <c r="Z57" s="601"/>
      <c r="AA57" s="614" t="s">
        <v>286</v>
      </c>
      <c r="AB57" s="613"/>
      <c r="AC57" s="602"/>
      <c r="AD57" s="660" t="s">
        <v>441</v>
      </c>
      <c r="AE57" s="694"/>
      <c r="AF57" s="450"/>
      <c r="AG57" s="450"/>
      <c r="AH57" s="450"/>
      <c r="AI57" s="450"/>
      <c r="AJ57" s="604"/>
      <c r="AK57" s="450"/>
      <c r="AL57" s="604"/>
      <c r="AM57" s="451"/>
      <c r="AN57" s="447"/>
    </row>
    <row r="58" spans="1:40" ht="15.95" customHeight="1">
      <c r="A58" s="447"/>
      <c r="B58" s="574">
        <v>6</v>
      </c>
      <c r="C58" s="575" t="s">
        <v>101</v>
      </c>
      <c r="D58" s="580"/>
      <c r="E58" s="582"/>
      <c r="F58" s="582"/>
      <c r="G58" s="580"/>
      <c r="H58" s="582"/>
      <c r="I58" s="582"/>
      <c r="J58" s="582"/>
      <c r="K58" s="660"/>
      <c r="L58" s="619"/>
      <c r="M58" s="580"/>
      <c r="N58" s="450"/>
      <c r="O58" s="450"/>
      <c r="P58" s="450"/>
      <c r="Q58" s="450"/>
      <c r="R58" s="580"/>
      <c r="S58" s="447"/>
      <c r="T58" s="447"/>
      <c r="U58" s="447"/>
      <c r="V58" s="450"/>
      <c r="W58" s="450"/>
      <c r="X58" s="450"/>
      <c r="Y58" s="450"/>
      <c r="Z58" s="450"/>
      <c r="AA58" s="450"/>
      <c r="AB58" s="450"/>
      <c r="AC58" s="602"/>
      <c r="AD58" s="694"/>
      <c r="AE58" s="694"/>
      <c r="AF58" s="450"/>
      <c r="AG58" s="450"/>
      <c r="AH58" s="450"/>
      <c r="AI58" s="450"/>
      <c r="AJ58" s="604"/>
      <c r="AK58" s="450"/>
      <c r="AL58" s="577" t="s">
        <v>317</v>
      </c>
      <c r="AM58" s="449">
        <v>6</v>
      </c>
      <c r="AN58" s="447"/>
    </row>
    <row r="59" spans="1:40" ht="15.95" customHeight="1">
      <c r="A59" s="452"/>
      <c r="B59" s="578"/>
      <c r="C59" s="579" t="str">
        <f>C58</f>
        <v>Clemson</v>
      </c>
      <c r="D59" s="580"/>
      <c r="E59" s="581" t="s">
        <v>101</v>
      </c>
      <c r="F59" s="581"/>
      <c r="G59" s="580"/>
      <c r="H59" s="582"/>
      <c r="I59" s="582"/>
      <c r="J59" s="582"/>
      <c r="K59" s="450"/>
      <c r="L59" s="619"/>
      <c r="M59" s="580"/>
      <c r="N59" s="580"/>
      <c r="O59" s="580"/>
      <c r="P59" s="580"/>
      <c r="Q59" s="580"/>
      <c r="R59" s="695" t="s">
        <v>445</v>
      </c>
      <c r="S59" s="695"/>
      <c r="T59" s="695"/>
      <c r="U59" s="695"/>
      <c r="V59" s="695"/>
      <c r="W59" s="695"/>
      <c r="X59" s="450"/>
      <c r="Y59" s="450"/>
      <c r="Z59" s="450"/>
      <c r="AA59" s="450"/>
      <c r="AB59" s="450"/>
      <c r="AC59" s="602"/>
      <c r="AD59" s="450"/>
      <c r="AE59" s="450"/>
      <c r="AF59" s="450"/>
      <c r="AG59" s="450"/>
      <c r="AH59" s="450"/>
      <c r="AI59" s="584"/>
      <c r="AJ59" s="585" t="s">
        <v>273</v>
      </c>
      <c r="AK59" s="450"/>
      <c r="AL59" s="586" t="str">
        <f>AL58</f>
        <v>South Carolina</v>
      </c>
      <c r="AM59" s="451"/>
      <c r="AN59" s="447"/>
    </row>
    <row r="60" spans="1:40" ht="15.95" customHeight="1">
      <c r="A60" s="452"/>
      <c r="B60" s="587">
        <v>11</v>
      </c>
      <c r="C60" s="588" t="s">
        <v>242</v>
      </c>
      <c r="D60" s="589"/>
      <c r="E60" s="590"/>
      <c r="F60" s="591"/>
      <c r="G60" s="580"/>
      <c r="H60" s="580"/>
      <c r="I60" s="582"/>
      <c r="J60" s="582"/>
      <c r="K60" s="450"/>
      <c r="L60" s="619"/>
      <c r="M60" s="580"/>
      <c r="N60" s="580"/>
      <c r="O60" s="580"/>
      <c r="P60" s="580"/>
      <c r="Q60" s="580"/>
      <c r="R60" s="580"/>
      <c r="S60" s="447"/>
      <c r="T60" s="447"/>
      <c r="U60" s="447"/>
      <c r="V60" s="450"/>
      <c r="W60" s="450"/>
      <c r="X60" s="450"/>
      <c r="Y60" s="450"/>
      <c r="Z60" s="450"/>
      <c r="AA60" s="450"/>
      <c r="AB60" s="450"/>
      <c r="AC60" s="602"/>
      <c r="AD60" s="450"/>
      <c r="AE60" s="450"/>
      <c r="AF60" s="450"/>
      <c r="AG60" s="450"/>
      <c r="AH60" s="450"/>
      <c r="AI60" s="593"/>
      <c r="AJ60" s="594"/>
      <c r="AK60" s="595"/>
      <c r="AL60" s="596" t="s">
        <v>273</v>
      </c>
      <c r="AM60" s="449">
        <v>11</v>
      </c>
      <c r="AN60" s="447"/>
    </row>
    <row r="61" spans="1:40" ht="15.95" customHeight="1" thickBot="1">
      <c r="A61" s="452"/>
      <c r="B61" s="597"/>
      <c r="C61" s="582"/>
      <c r="D61" s="580"/>
      <c r="E61" s="598"/>
      <c r="F61" s="599"/>
      <c r="G61" s="580"/>
      <c r="H61" s="600" t="s">
        <v>101</v>
      </c>
      <c r="I61" s="581"/>
      <c r="J61" s="582"/>
      <c r="K61" s="450"/>
      <c r="L61" s="619"/>
      <c r="M61" s="580"/>
      <c r="N61" s="580"/>
      <c r="O61" s="580"/>
      <c r="P61" s="580"/>
      <c r="Q61" s="580"/>
      <c r="R61" s="580"/>
      <c r="S61" s="447"/>
      <c r="T61" s="447"/>
      <c r="U61" s="447"/>
      <c r="V61" s="450"/>
      <c r="W61" s="450"/>
      <c r="X61" s="450"/>
      <c r="Y61" s="450"/>
      <c r="Z61" s="450"/>
      <c r="AA61" s="450"/>
      <c r="AB61" s="450"/>
      <c r="AC61" s="602"/>
      <c r="AD61" s="450"/>
      <c r="AE61" s="450"/>
      <c r="AF61" s="584"/>
      <c r="AG61" s="601" t="s">
        <v>111</v>
      </c>
      <c r="AH61" s="450"/>
      <c r="AI61" s="602"/>
      <c r="AJ61" s="603"/>
      <c r="AK61" s="450"/>
      <c r="AL61" s="604"/>
      <c r="AM61" s="451"/>
      <c r="AN61" s="447"/>
    </row>
    <row r="62" spans="1:40" ht="15.95" customHeight="1">
      <c r="A62" s="452"/>
      <c r="B62" s="574">
        <v>3</v>
      </c>
      <c r="C62" s="575" t="s">
        <v>68</v>
      </c>
      <c r="D62" s="580"/>
      <c r="E62" s="598" t="str">
        <f>E59</f>
        <v>Clemson</v>
      </c>
      <c r="F62" s="599"/>
      <c r="G62" s="589"/>
      <c r="H62" s="606"/>
      <c r="I62" s="591"/>
      <c r="J62" s="582"/>
      <c r="K62" s="450"/>
      <c r="L62" s="619"/>
      <c r="M62" s="580"/>
      <c r="N62" s="580"/>
      <c r="O62" s="630" t="s">
        <v>388</v>
      </c>
      <c r="P62" s="631"/>
      <c r="Q62" s="631"/>
      <c r="R62" s="631"/>
      <c r="S62" s="632">
        <v>10</v>
      </c>
      <c r="T62" s="633"/>
      <c r="U62" s="634"/>
      <c r="V62" s="635">
        <v>10</v>
      </c>
      <c r="W62" s="696" t="s">
        <v>73</v>
      </c>
      <c r="X62" s="696"/>
      <c r="Y62" s="696"/>
      <c r="Z62" s="697"/>
      <c r="AA62" s="450"/>
      <c r="AB62" s="450"/>
      <c r="AC62" s="602"/>
      <c r="AD62" s="450"/>
      <c r="AE62" s="450"/>
      <c r="AF62" s="593"/>
      <c r="AG62" s="595"/>
      <c r="AH62" s="595"/>
      <c r="AI62" s="602"/>
      <c r="AJ62" s="603" t="str">
        <f>AJ59</f>
        <v>Oregon</v>
      </c>
      <c r="AK62" s="450"/>
      <c r="AL62" s="577" t="s">
        <v>111</v>
      </c>
      <c r="AM62" s="449">
        <v>3</v>
      </c>
      <c r="AN62" s="447"/>
    </row>
    <row r="63" spans="1:40" ht="15.95" customHeight="1">
      <c r="A63" s="452"/>
      <c r="B63" s="578"/>
      <c r="C63" s="579" t="str">
        <f>C62</f>
        <v>Baylor</v>
      </c>
      <c r="D63" s="608"/>
      <c r="E63" s="600" t="s">
        <v>68</v>
      </c>
      <c r="F63" s="609"/>
      <c r="I63" s="599"/>
      <c r="J63" s="582"/>
      <c r="K63" s="603"/>
      <c r="L63" s="619"/>
      <c r="M63" s="580"/>
      <c r="N63" s="580"/>
      <c r="O63" s="636"/>
      <c r="R63" s="637"/>
      <c r="S63" s="638"/>
      <c r="T63" s="639"/>
      <c r="U63" s="447"/>
      <c r="V63" s="622"/>
      <c r="W63" s="637"/>
      <c r="Z63" s="640"/>
      <c r="AA63" s="450"/>
      <c r="AB63" s="450"/>
      <c r="AC63" s="602"/>
      <c r="AD63" s="603"/>
      <c r="AE63" s="450"/>
      <c r="AF63" s="602"/>
      <c r="AI63" s="611"/>
      <c r="AJ63" s="612" t="s">
        <v>111</v>
      </c>
      <c r="AK63" s="613"/>
      <c r="AL63" s="586" t="str">
        <f>AL62</f>
        <v>Creighton</v>
      </c>
      <c r="AM63" s="451"/>
      <c r="AN63" s="447"/>
    </row>
    <row r="64" spans="1:40" ht="15.95" customHeight="1">
      <c r="A64" s="452"/>
      <c r="B64" s="587">
        <v>14</v>
      </c>
      <c r="C64" s="588" t="s">
        <v>104</v>
      </c>
      <c r="D64" s="580"/>
      <c r="E64" s="582"/>
      <c r="F64" s="582"/>
      <c r="G64" s="580"/>
      <c r="H64" s="582"/>
      <c r="I64" s="599"/>
      <c r="K64" s="618" t="str">
        <f>K49</f>
        <v>Alabama</v>
      </c>
      <c r="L64" s="617"/>
      <c r="M64" s="580"/>
      <c r="N64" s="580"/>
      <c r="O64" s="641" t="s">
        <v>106</v>
      </c>
      <c r="P64" s="614"/>
      <c r="Q64" s="614"/>
      <c r="R64" s="614"/>
      <c r="S64" s="642">
        <v>10</v>
      </c>
      <c r="T64" s="639"/>
      <c r="U64" s="447"/>
      <c r="V64" s="643">
        <v>10</v>
      </c>
      <c r="W64" s="698" t="s">
        <v>105</v>
      </c>
      <c r="X64" s="698"/>
      <c r="Y64" s="698"/>
      <c r="Z64" s="699"/>
      <c r="AA64" s="450"/>
      <c r="AB64" s="450"/>
      <c r="AC64" s="602"/>
      <c r="AD64" s="618" t="str">
        <f>AD49</f>
        <v>Purdue</v>
      </c>
      <c r="AF64" s="602"/>
      <c r="AG64" s="582"/>
      <c r="AH64" s="450"/>
      <c r="AI64" s="450"/>
      <c r="AJ64" s="604"/>
      <c r="AK64" s="450"/>
      <c r="AL64" s="596" t="s">
        <v>51</v>
      </c>
      <c r="AM64" s="449">
        <v>14</v>
      </c>
      <c r="AN64" s="447"/>
    </row>
    <row r="65" spans="1:40" ht="15.95" customHeight="1">
      <c r="A65" s="452"/>
      <c r="B65" s="597"/>
      <c r="C65" s="582"/>
      <c r="D65" s="580"/>
      <c r="E65" s="582"/>
      <c r="F65" s="582"/>
      <c r="G65" s="580"/>
      <c r="H65" s="582"/>
      <c r="I65" s="599"/>
      <c r="J65" s="623"/>
      <c r="K65" s="614" t="s">
        <v>101</v>
      </c>
      <c r="L65" s="624"/>
      <c r="M65" s="580"/>
      <c r="N65" s="580"/>
      <c r="O65" s="700" t="s">
        <v>441</v>
      </c>
      <c r="P65" s="701"/>
      <c r="Q65" s="701"/>
      <c r="R65" s="701"/>
      <c r="S65" s="701"/>
      <c r="T65" s="447"/>
      <c r="U65" s="447"/>
      <c r="V65" s="701" t="s">
        <v>444</v>
      </c>
      <c r="W65" s="701"/>
      <c r="X65" s="701"/>
      <c r="Y65" s="701"/>
      <c r="Z65" s="702"/>
      <c r="AA65" s="450"/>
      <c r="AB65" s="450"/>
      <c r="AC65" s="611"/>
      <c r="AD65" s="601" t="s">
        <v>341</v>
      </c>
      <c r="AE65" s="613"/>
      <c r="AF65" s="602"/>
      <c r="AG65" s="582"/>
      <c r="AH65" s="450"/>
      <c r="AI65" s="450"/>
      <c r="AJ65" s="604"/>
      <c r="AK65" s="450"/>
      <c r="AL65" s="604"/>
      <c r="AM65" s="453"/>
      <c r="AN65" s="447"/>
    </row>
    <row r="66" spans="1:40" ht="15.95" customHeight="1">
      <c r="A66" s="452"/>
      <c r="B66" s="574">
        <v>7</v>
      </c>
      <c r="C66" s="575" t="s">
        <v>114</v>
      </c>
      <c r="D66" s="580"/>
      <c r="E66" s="582"/>
      <c r="F66" s="582"/>
      <c r="G66" s="580"/>
      <c r="H66" s="582"/>
      <c r="I66" s="599"/>
      <c r="J66" s="582"/>
      <c r="K66" s="450"/>
      <c r="L66" s="450"/>
      <c r="M66" s="580"/>
      <c r="N66" s="580"/>
      <c r="O66" s="636"/>
      <c r="T66" s="447"/>
      <c r="U66" s="447"/>
      <c r="V66" s="450"/>
      <c r="W66" s="450"/>
      <c r="X66" s="450"/>
      <c r="Y66" s="450"/>
      <c r="Z66" s="644"/>
      <c r="AA66" s="450"/>
      <c r="AB66" s="450"/>
      <c r="AC66" s="450"/>
      <c r="AD66" s="450"/>
      <c r="AE66" s="450"/>
      <c r="AF66" s="602"/>
      <c r="AG66" s="582"/>
      <c r="AH66" s="450"/>
      <c r="AI66" s="450"/>
      <c r="AJ66" s="604"/>
      <c r="AK66" s="450"/>
      <c r="AL66" s="577" t="s">
        <v>345</v>
      </c>
      <c r="AM66" s="449">
        <v>7</v>
      </c>
      <c r="AN66" s="447"/>
    </row>
    <row r="67" spans="1:40" ht="15.95" customHeight="1">
      <c r="A67" s="447"/>
      <c r="B67" s="578"/>
      <c r="C67" s="579" t="str">
        <f>C66</f>
        <v>Dayton</v>
      </c>
      <c r="D67" s="580"/>
      <c r="E67" s="581" t="s">
        <v>114</v>
      </c>
      <c r="F67" s="581"/>
      <c r="G67" s="580"/>
      <c r="H67" s="598"/>
      <c r="I67" s="599"/>
      <c r="J67" s="582"/>
      <c r="K67" s="580"/>
      <c r="L67" s="580"/>
      <c r="M67" s="580"/>
      <c r="N67" s="580"/>
      <c r="O67" s="641" t="s">
        <v>163</v>
      </c>
      <c r="P67" s="614"/>
      <c r="Q67" s="614"/>
      <c r="R67" s="614"/>
      <c r="S67" s="645">
        <v>16</v>
      </c>
      <c r="T67" s="447"/>
      <c r="U67" s="447"/>
      <c r="V67" s="615">
        <v>16</v>
      </c>
      <c r="W67" s="698" t="s">
        <v>231</v>
      </c>
      <c r="X67" s="698"/>
      <c r="Y67" s="698"/>
      <c r="Z67" s="699"/>
      <c r="AA67" s="450"/>
      <c r="AB67" s="450"/>
      <c r="AC67" s="450"/>
      <c r="AD67" s="450"/>
      <c r="AE67" s="450"/>
      <c r="AF67" s="602"/>
      <c r="AG67" s="598"/>
      <c r="AH67" s="450"/>
      <c r="AI67" s="584"/>
      <c r="AJ67" s="585" t="s">
        <v>345</v>
      </c>
      <c r="AK67" s="450"/>
      <c r="AL67" s="586" t="str">
        <f>AL66</f>
        <v>Texas</v>
      </c>
      <c r="AM67" s="451"/>
      <c r="AN67" s="447"/>
    </row>
    <row r="68" spans="1:40" ht="15.95" customHeight="1">
      <c r="A68" s="447"/>
      <c r="B68" s="587">
        <v>10</v>
      </c>
      <c r="C68" s="588" t="s">
        <v>240</v>
      </c>
      <c r="D68" s="589"/>
      <c r="E68" s="590"/>
      <c r="F68" s="591"/>
      <c r="H68" s="618" t="str">
        <f>H61</f>
        <v>Clemson</v>
      </c>
      <c r="I68" s="599"/>
      <c r="J68" s="582"/>
      <c r="K68" s="580"/>
      <c r="L68" s="580"/>
      <c r="M68" s="580"/>
      <c r="N68" s="580"/>
      <c r="O68" s="636"/>
      <c r="R68" s="637"/>
      <c r="S68" s="638"/>
      <c r="T68" s="639"/>
      <c r="U68" s="447"/>
      <c r="V68" s="622"/>
      <c r="W68" s="637"/>
      <c r="Z68" s="640"/>
      <c r="AA68" s="450"/>
      <c r="AB68" s="450"/>
      <c r="AC68" s="450"/>
      <c r="AD68" s="450"/>
      <c r="AE68" s="450"/>
      <c r="AF68" s="602"/>
      <c r="AG68" s="618" t="str">
        <f>AG61</f>
        <v>Creighton</v>
      </c>
      <c r="AI68" s="593"/>
      <c r="AJ68" s="594"/>
      <c r="AK68" s="595"/>
      <c r="AL68" s="596" t="s">
        <v>106</v>
      </c>
      <c r="AM68" s="449">
        <v>10</v>
      </c>
      <c r="AN68" s="447"/>
    </row>
    <row r="69" spans="1:40" ht="15.95" customHeight="1">
      <c r="A69" s="447"/>
      <c r="B69" s="597"/>
      <c r="C69" s="582"/>
      <c r="D69" s="580"/>
      <c r="E69" s="598"/>
      <c r="F69" s="599"/>
      <c r="G69" s="608"/>
      <c r="H69" s="600" t="s">
        <v>59</v>
      </c>
      <c r="I69" s="609"/>
      <c r="J69" s="582"/>
      <c r="K69" s="580"/>
      <c r="L69" s="580"/>
      <c r="M69" s="580"/>
      <c r="N69" s="580"/>
      <c r="O69" s="703" t="s">
        <v>391</v>
      </c>
      <c r="P69" s="704"/>
      <c r="Q69" s="704"/>
      <c r="R69" s="704"/>
      <c r="S69" s="642">
        <v>16</v>
      </c>
      <c r="T69" s="639"/>
      <c r="U69" s="447"/>
      <c r="V69" s="643">
        <v>16</v>
      </c>
      <c r="W69" s="698" t="s">
        <v>443</v>
      </c>
      <c r="X69" s="698"/>
      <c r="Y69" s="698"/>
      <c r="Z69" s="699"/>
      <c r="AA69" s="450"/>
      <c r="AB69" s="450"/>
      <c r="AC69" s="450"/>
      <c r="AD69" s="450"/>
      <c r="AE69" s="450"/>
      <c r="AF69" s="611"/>
      <c r="AG69" s="601" t="s">
        <v>341</v>
      </c>
      <c r="AH69" s="613"/>
      <c r="AI69" s="602"/>
      <c r="AJ69" s="603"/>
      <c r="AK69" s="450"/>
      <c r="AL69" s="604"/>
      <c r="AM69" s="451"/>
      <c r="AN69" s="447"/>
    </row>
    <row r="70" spans="1:40" ht="15.95" customHeight="1" thickBot="1">
      <c r="A70" s="447"/>
      <c r="B70" s="574">
        <v>2</v>
      </c>
      <c r="C70" s="575" t="s">
        <v>59</v>
      </c>
      <c r="D70" s="580"/>
      <c r="E70" s="598" t="str">
        <f>E67</f>
        <v>Dayton</v>
      </c>
      <c r="F70" s="599"/>
      <c r="G70" s="580"/>
      <c r="H70" s="450"/>
      <c r="I70" s="450"/>
      <c r="J70" s="582"/>
      <c r="K70" s="580"/>
      <c r="L70" s="580"/>
      <c r="M70" s="580"/>
      <c r="N70" s="580"/>
      <c r="O70" s="705" t="s">
        <v>442</v>
      </c>
      <c r="P70" s="706"/>
      <c r="Q70" s="706"/>
      <c r="R70" s="706"/>
      <c r="S70" s="706"/>
      <c r="T70" s="646"/>
      <c r="U70" s="646"/>
      <c r="V70" s="706" t="s">
        <v>441</v>
      </c>
      <c r="W70" s="706"/>
      <c r="X70" s="706"/>
      <c r="Y70" s="706"/>
      <c r="Z70" s="707"/>
      <c r="AA70" s="450"/>
      <c r="AB70" s="450"/>
      <c r="AC70" s="450"/>
      <c r="AD70" s="450"/>
      <c r="AE70" s="450"/>
      <c r="AF70" s="450"/>
      <c r="AG70" s="450"/>
      <c r="AH70" s="450"/>
      <c r="AI70" s="602"/>
      <c r="AJ70" s="603" t="str">
        <f>AJ67</f>
        <v>Texas</v>
      </c>
      <c r="AK70" s="450"/>
      <c r="AL70" s="577" t="s">
        <v>341</v>
      </c>
      <c r="AM70" s="449">
        <v>2</v>
      </c>
      <c r="AN70" s="447"/>
    </row>
    <row r="71" spans="1:40" ht="15.95" customHeight="1">
      <c r="A71" s="447"/>
      <c r="B71" s="578"/>
      <c r="C71" s="579" t="str">
        <f>C70</f>
        <v>Arizona</v>
      </c>
      <c r="D71" s="608"/>
      <c r="E71" s="600" t="s">
        <v>59</v>
      </c>
      <c r="F71" s="609"/>
      <c r="G71" s="580"/>
      <c r="H71" s="582"/>
      <c r="I71" s="582"/>
      <c r="J71" s="582"/>
      <c r="K71" s="580"/>
      <c r="L71" s="580"/>
      <c r="M71" s="580"/>
      <c r="N71" s="580"/>
      <c r="P71" s="434" t="s">
        <v>493</v>
      </c>
      <c r="AA71" s="450"/>
      <c r="AB71" s="450"/>
      <c r="AC71" s="450"/>
      <c r="AD71" s="450"/>
      <c r="AE71" s="450"/>
      <c r="AF71" s="450"/>
      <c r="AG71" s="450"/>
      <c r="AH71" s="450"/>
      <c r="AI71" s="611"/>
      <c r="AJ71" s="612" t="s">
        <v>341</v>
      </c>
      <c r="AK71" s="613"/>
      <c r="AL71" s="586" t="str">
        <f>AL70</f>
        <v>Tennessee</v>
      </c>
      <c r="AM71" s="451"/>
      <c r="AN71" s="447"/>
    </row>
    <row r="72" spans="1:40" ht="15.95" customHeight="1">
      <c r="A72" s="447"/>
      <c r="B72" s="587">
        <v>15</v>
      </c>
      <c r="C72" s="588" t="s">
        <v>195</v>
      </c>
      <c r="D72" s="580"/>
      <c r="E72" s="582"/>
      <c r="F72" s="582"/>
      <c r="G72" s="580"/>
      <c r="H72" s="582"/>
      <c r="I72" s="582"/>
      <c r="J72" s="582"/>
      <c r="K72" s="580"/>
      <c r="L72" s="580"/>
      <c r="M72" s="580"/>
      <c r="N72" s="582"/>
      <c r="O72" s="693"/>
      <c r="P72" s="693"/>
      <c r="Q72" s="693"/>
      <c r="R72" s="693"/>
      <c r="S72" s="693"/>
      <c r="T72" s="693"/>
      <c r="U72" s="693"/>
      <c r="V72" s="693"/>
      <c r="W72" s="693"/>
      <c r="X72" s="693"/>
      <c r="Y72" s="693"/>
      <c r="Z72" s="693"/>
      <c r="AA72" s="450"/>
      <c r="AB72" s="450"/>
      <c r="AC72" s="450"/>
      <c r="AD72" s="450"/>
      <c r="AE72" s="450"/>
      <c r="AF72" s="450"/>
      <c r="AG72" s="450"/>
      <c r="AH72" s="450"/>
      <c r="AI72" s="450"/>
      <c r="AJ72" s="604"/>
      <c r="AK72" s="450"/>
      <c r="AL72" s="596" t="s">
        <v>303</v>
      </c>
      <c r="AM72" s="449">
        <v>15</v>
      </c>
      <c r="AN72" s="447"/>
    </row>
    <row r="73" spans="1:40" ht="15.95" customHeight="1">
      <c r="A73" s="447"/>
      <c r="B73" s="448"/>
      <c r="C73" s="443"/>
      <c r="D73" s="447"/>
      <c r="E73" s="573"/>
      <c r="F73" s="573"/>
      <c r="G73" s="447"/>
      <c r="H73" s="573"/>
      <c r="I73" s="573"/>
      <c r="J73" s="573"/>
      <c r="K73" s="447"/>
      <c r="L73" s="447"/>
      <c r="M73" s="447"/>
      <c r="N73" s="647"/>
      <c r="O73" s="693"/>
      <c r="P73" s="693"/>
      <c r="Q73" s="693"/>
      <c r="R73" s="693"/>
      <c r="S73" s="693"/>
      <c r="T73" s="693"/>
      <c r="U73" s="693"/>
      <c r="V73" s="693"/>
      <c r="W73" s="693"/>
      <c r="X73" s="693"/>
      <c r="Y73" s="693"/>
      <c r="Z73" s="693"/>
      <c r="AA73" s="438"/>
      <c r="AB73" s="447"/>
      <c r="AC73" s="447"/>
      <c r="AD73" s="447"/>
      <c r="AE73" s="447"/>
      <c r="AF73" s="447"/>
      <c r="AG73" s="447"/>
      <c r="AH73" s="447"/>
      <c r="AI73" s="447"/>
      <c r="AJ73" s="573"/>
      <c r="AK73" s="447"/>
      <c r="AL73" s="443"/>
      <c r="AM73" s="448"/>
      <c r="AN73" s="447"/>
    </row>
    <row r="74" spans="1:40" s="444" customFormat="1" ht="45" customHeight="1">
      <c r="A74" s="445"/>
      <c r="B74" s="446"/>
      <c r="C74" s="648"/>
      <c r="D74" s="445"/>
      <c r="E74" s="649"/>
      <c r="F74" s="649"/>
      <c r="G74" s="445"/>
      <c r="H74" s="649"/>
      <c r="I74" s="649"/>
      <c r="J74" s="649"/>
      <c r="K74" s="445"/>
      <c r="L74" s="445"/>
      <c r="M74" s="445"/>
      <c r="N74" s="438"/>
      <c r="O74" s="693"/>
      <c r="P74" s="693"/>
      <c r="Q74" s="693"/>
      <c r="R74" s="693"/>
      <c r="S74" s="693"/>
      <c r="T74" s="693"/>
      <c r="U74" s="693"/>
      <c r="V74" s="693"/>
      <c r="W74" s="693"/>
      <c r="X74" s="693"/>
      <c r="Y74" s="693"/>
      <c r="Z74" s="693"/>
      <c r="AA74" s="438"/>
      <c r="AB74" s="445"/>
      <c r="AC74" s="445"/>
      <c r="AD74" s="445"/>
      <c r="AE74" s="445"/>
      <c r="AF74" s="445"/>
      <c r="AG74" s="445"/>
      <c r="AH74" s="445"/>
      <c r="AI74" s="445"/>
      <c r="AJ74" s="649"/>
      <c r="AK74" s="445"/>
      <c r="AL74" s="648"/>
      <c r="AM74" s="446"/>
      <c r="AN74" s="445"/>
    </row>
    <row r="75" spans="1:40" ht="15" customHeight="1">
      <c r="A75" s="440"/>
      <c r="B75" s="441"/>
      <c r="C75" s="443"/>
      <c r="D75" s="440"/>
      <c r="E75" s="442"/>
      <c r="F75" s="442"/>
      <c r="G75" s="440"/>
      <c r="H75" s="442"/>
      <c r="I75" s="442"/>
      <c r="J75" s="442"/>
      <c r="K75" s="440"/>
      <c r="L75" s="440"/>
      <c r="M75" s="440"/>
      <c r="N75" s="438"/>
      <c r="O75" s="438"/>
      <c r="P75" s="438"/>
      <c r="Q75" s="438"/>
      <c r="R75" s="438"/>
      <c r="S75" s="438"/>
      <c r="T75" s="438"/>
      <c r="U75" s="438"/>
      <c r="V75" s="438"/>
      <c r="W75" s="438"/>
      <c r="X75" s="438"/>
      <c r="Y75" s="438"/>
      <c r="Z75" s="438"/>
      <c r="AA75" s="438"/>
      <c r="AB75" s="440"/>
      <c r="AC75" s="440"/>
      <c r="AD75" s="440"/>
      <c r="AE75" s="440"/>
      <c r="AF75" s="440"/>
      <c r="AG75" s="440"/>
      <c r="AH75" s="440"/>
      <c r="AI75" s="440"/>
      <c r="AJ75" s="442"/>
      <c r="AK75" s="440"/>
      <c r="AL75" s="443"/>
      <c r="AM75" s="441"/>
      <c r="AN75" s="440"/>
    </row>
    <row r="76" spans="1:40" ht="24.95" customHeight="1">
      <c r="A76" s="435"/>
      <c r="B76" s="436"/>
      <c r="C76" s="439"/>
      <c r="D76" s="435"/>
      <c r="E76" s="437"/>
      <c r="F76" s="437"/>
      <c r="G76" s="435"/>
      <c r="H76" s="437"/>
      <c r="I76" s="437"/>
      <c r="J76" s="437"/>
      <c r="K76" s="435"/>
      <c r="L76" s="435"/>
      <c r="M76" s="435"/>
      <c r="N76" s="438"/>
      <c r="O76" s="438"/>
      <c r="P76" s="438"/>
      <c r="Q76" s="438"/>
      <c r="R76" s="438"/>
      <c r="S76" s="438"/>
      <c r="T76" s="438"/>
      <c r="U76" s="438"/>
      <c r="V76" s="438"/>
      <c r="W76" s="438"/>
      <c r="X76" s="438"/>
      <c r="Y76" s="438"/>
      <c r="Z76" s="438"/>
      <c r="AA76" s="438"/>
      <c r="AB76" s="435"/>
      <c r="AC76" s="435"/>
      <c r="AD76" s="435"/>
      <c r="AE76" s="435"/>
      <c r="AF76" s="435"/>
      <c r="AG76" s="435"/>
      <c r="AH76" s="435"/>
      <c r="AI76" s="435"/>
      <c r="AJ76" s="437"/>
      <c r="AK76" s="435"/>
      <c r="AL76" s="439"/>
      <c r="AM76" s="436"/>
      <c r="AN76" s="435"/>
    </row>
    <row r="77" spans="1:40" ht="9" customHeight="1"/>
    <row r="78" spans="1:40" ht="9" customHeight="1"/>
  </sheetData>
  <dataConsolidate/>
  <mergeCells count="31">
    <mergeCell ref="O72:Z74"/>
    <mergeCell ref="AD57:AE58"/>
    <mergeCell ref="R59:W59"/>
    <mergeCell ref="W62:Z62"/>
    <mergeCell ref="W64:Z64"/>
    <mergeCell ref="O65:S65"/>
    <mergeCell ref="V65:Z65"/>
    <mergeCell ref="W67:Z67"/>
    <mergeCell ref="O69:R69"/>
    <mergeCell ref="W69:Z69"/>
    <mergeCell ref="O70:S70"/>
    <mergeCell ref="V70:Z70"/>
    <mergeCell ref="K57:K58"/>
    <mergeCell ref="P8:R8"/>
    <mergeCell ref="P9:R9"/>
    <mergeCell ref="K22:K23"/>
    <mergeCell ref="AD22:AD23"/>
    <mergeCell ref="O39:R40"/>
    <mergeCell ref="W39:Z40"/>
    <mergeCell ref="R44:W45"/>
    <mergeCell ref="R46:W47"/>
    <mergeCell ref="S50:V50"/>
    <mergeCell ref="S51:V53"/>
    <mergeCell ref="R54:W55"/>
    <mergeCell ref="A1:AN2"/>
    <mergeCell ref="B3:C3"/>
    <mergeCell ref="R3:W3"/>
    <mergeCell ref="AL3:AM3"/>
    <mergeCell ref="B4:C4"/>
    <mergeCell ref="R4:W4"/>
    <mergeCell ref="AL4:AM4"/>
  </mergeCells>
  <dataValidations count="16">
    <dataValidation type="list" allowBlank="1" showInputMessage="1" showErrorMessage="1" sqref="E43" xr:uid="{70E25ACA-AAFD-4ED0-B779-64B1B0826025}">
      <formula1>C42:C44</formula1>
    </dataValidation>
    <dataValidation type="list" allowBlank="1" showInputMessage="1" showErrorMessage="1" sqref="R44:W45" xr:uid="{CF6A08B5-4CB2-4B96-866D-0082669EE656}">
      <formula1>$T$35:$T$36</formula1>
    </dataValidation>
    <dataValidation type="list" allowBlank="1" showInputMessage="1" showErrorMessage="1" sqref="Z39:Z40" xr:uid="{C36FB309-E5BE-4C51-A6AD-234307FCF539}">
      <formula1>#REF!</formula1>
    </dataValidation>
    <dataValidation type="list" allowBlank="1" showInputMessage="1" showErrorMessage="1" sqref="Y39:Y40" xr:uid="{DCB203E7-5BC2-4DC5-BEE0-0C0B106118E7}">
      <formula1>AB56:AB57</formula1>
    </dataValidation>
    <dataValidation type="list" allowBlank="1" showInputMessage="1" showErrorMessage="1" sqref="W39:X40" xr:uid="{07C9DA66-AFDE-4752-996B-1742E869903A}">
      <formula1>AA56:AA57</formula1>
    </dataValidation>
    <dataValidation type="list" allowBlank="1" showInputMessage="1" showErrorMessage="1" sqref="Q39:Q40" xr:uid="{9DA4F5A3-AB9D-4956-B3F2-C129CCC80BE6}">
      <formula1>O56:O57</formula1>
    </dataValidation>
    <dataValidation type="list" allowBlank="1" showInputMessage="1" showErrorMessage="1" sqref="O39:P40" xr:uid="{437C3B9E-7F0C-45D4-A1D8-4D80D0F8CBC9}">
      <formula1>N56:N57</formula1>
    </dataValidation>
    <dataValidation type="list" allowBlank="1" showInputMessage="1" showErrorMessage="1" sqref="R39:R40" xr:uid="{EDD23D08-C8E5-4688-B5C8-379A4E5B9A2F}">
      <formula1>O56:O57</formula1>
    </dataValidation>
    <dataValidation type="list" allowBlank="1" showInputMessage="1" showErrorMessage="1" sqref="AA22 AA57" xr:uid="{39CED2DC-5E0F-4F94-8AEA-BA0C2D0F0B06}">
      <formula1>AD29:AD30</formula1>
    </dataValidation>
    <dataValidation type="list" allowBlank="1" showInputMessage="1" showErrorMessage="1" sqref="K65 K14 K30 K49" xr:uid="{9C21FEB8-3D86-4F11-A6B9-028E9271B6EF}">
      <formula1>H17:H18</formula1>
    </dataValidation>
    <dataValidation type="list" allowBlank="1" showInputMessage="1" showErrorMessage="1" sqref="AD14 AD65 AD49 AD30" xr:uid="{5E5BC055-A135-4F7C-AEF2-1977BB8E5B4C}">
      <formula1>AG17:AG18</formula1>
    </dataValidation>
    <dataValidation type="list" allowBlank="1" showInputMessage="1" showErrorMessage="1" sqref="AG10 AG69 AG61 AG53 AG45 AG34 AG26 AG18" xr:uid="{6E543288-7431-4402-A276-887222682F40}">
      <formula1>AJ11:AJ12</formula1>
    </dataValidation>
    <dataValidation type="list" allowBlank="1" showInputMessage="1" showErrorMessage="1" sqref="N57 N22" xr:uid="{C784D7AA-8460-4318-A120-84AA9B605BD3}">
      <formula1>K29:K30</formula1>
    </dataValidation>
    <dataValidation type="list" allowBlank="1" showInputMessage="1" showErrorMessage="1" sqref="H18 H69 H26 H10 H34 H45 H53 H61" xr:uid="{8FCDFD37-E798-4CC7-BA75-61B4838A8140}">
      <formula1>E11:E12</formula1>
    </dataValidation>
    <dataValidation type="list" allowBlank="1" showInputMessage="1" showErrorMessage="1" sqref="E16 E24 E8 E63 E55 E47 E36 E28 E20 E71 E67 E59 E51 E12 E32" xr:uid="{1FA4417C-5270-49AE-9E8B-2C621B2C0148}">
      <formula1>C8:C9</formula1>
    </dataValidation>
    <dataValidation type="list" allowBlank="1" showInputMessage="1" showErrorMessage="1" sqref="AJ8 AJ71 AJ67 AJ63 AJ59 AJ55 AJ51 AJ47 AJ43 AJ36 AJ32 AJ28 AJ24 AJ20 AJ16 AJ12" xr:uid="{F47B7B76-BD30-4051-94AD-FD7B3163CEB1}">
      <formula1>AL8:AL9</formula1>
    </dataValidation>
  </dataValidations>
  <pageMargins left="0.09" right="0" top="0" bottom="0" header="0" footer="0"/>
  <pageSetup scale="47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43C9-ECF1-4460-A4FC-467D8709F88F}">
  <dimension ref="A1:U738"/>
  <sheetViews>
    <sheetView topLeftCell="A172" workbookViewId="0">
      <selection activeCell="N195" sqref="N195"/>
    </sheetView>
  </sheetViews>
  <sheetFormatPr defaultRowHeight="15"/>
  <cols>
    <col min="4" max="4" width="22.7109375" bestFit="1" customWidth="1"/>
    <col min="7" max="7" width="17.140625" customWidth="1"/>
  </cols>
  <sheetData>
    <row r="1" spans="1:21">
      <c r="A1" t="s">
        <v>37</v>
      </c>
      <c r="B1" t="s">
        <v>38</v>
      </c>
      <c r="D1" t="s">
        <v>39</v>
      </c>
      <c r="E1" t="s">
        <v>15</v>
      </c>
      <c r="F1" t="s">
        <v>16</v>
      </c>
      <c r="I1" s="17" t="s">
        <v>108</v>
      </c>
      <c r="J1" s="19">
        <v>0.96120000000000005</v>
      </c>
      <c r="L1" t="s">
        <v>49</v>
      </c>
      <c r="M1">
        <v>0.39939999999999998</v>
      </c>
      <c r="N1">
        <v>0.38550000000000001</v>
      </c>
      <c r="Q1" s="17" t="s">
        <v>161</v>
      </c>
      <c r="R1" s="19">
        <v>0.99319999999999997</v>
      </c>
      <c r="T1" t="s">
        <v>49</v>
      </c>
      <c r="U1">
        <v>0.38550000000000001</v>
      </c>
    </row>
    <row r="2" spans="1:21" ht="15.75" thickBot="1">
      <c r="A2" t="str">
        <f>IF(B2=D2, "", "BAD")</f>
        <v/>
      </c>
      <c r="B2" t="s">
        <v>49</v>
      </c>
      <c r="D2" t="s">
        <v>49</v>
      </c>
      <c r="E2">
        <v>0.39939999999999998</v>
      </c>
      <c r="F2">
        <v>0.38550000000000001</v>
      </c>
      <c r="I2" s="18" t="s">
        <v>412</v>
      </c>
      <c r="J2" s="20">
        <v>1</v>
      </c>
      <c r="L2" t="s">
        <v>50</v>
      </c>
      <c r="M2">
        <v>0.5635</v>
      </c>
      <c r="N2">
        <v>0.21920000000000001</v>
      </c>
      <c r="Q2" s="18" t="s">
        <v>412</v>
      </c>
      <c r="R2" s="20">
        <v>1</v>
      </c>
      <c r="T2" t="s">
        <v>50</v>
      </c>
      <c r="U2">
        <v>0.21920000000000001</v>
      </c>
    </row>
    <row r="3" spans="1:21">
      <c r="A3" t="str">
        <f t="shared" ref="A3:A66" si="0">IF(B3=D3, "", "BAD")</f>
        <v/>
      </c>
      <c r="B3" t="s">
        <v>50</v>
      </c>
      <c r="D3" t="s">
        <v>50</v>
      </c>
      <c r="E3">
        <v>0.5635</v>
      </c>
      <c r="F3">
        <v>0.21920000000000001</v>
      </c>
      <c r="I3" s="17" t="s">
        <v>286</v>
      </c>
      <c r="J3" s="19">
        <v>0.95279999999999998</v>
      </c>
      <c r="L3" t="s">
        <v>51</v>
      </c>
      <c r="M3">
        <v>0.58520000000000005</v>
      </c>
      <c r="N3">
        <v>0.6371</v>
      </c>
      <c r="Q3" s="17" t="s">
        <v>286</v>
      </c>
      <c r="R3" s="19">
        <v>0.97819999999999996</v>
      </c>
      <c r="T3" t="s">
        <v>51</v>
      </c>
      <c r="U3">
        <v>0.6371</v>
      </c>
    </row>
    <row r="4" spans="1:21" ht="15.75" thickBot="1">
      <c r="A4" t="str">
        <f t="shared" si="0"/>
        <v/>
      </c>
      <c r="B4" t="s">
        <v>51</v>
      </c>
      <c r="D4" t="s">
        <v>51</v>
      </c>
      <c r="E4">
        <v>0.58520000000000005</v>
      </c>
      <c r="F4">
        <v>0.6371</v>
      </c>
      <c r="I4" s="18" t="s">
        <v>412</v>
      </c>
      <c r="J4" s="20">
        <v>2</v>
      </c>
      <c r="L4" t="s">
        <v>52</v>
      </c>
      <c r="M4">
        <v>0.86519999999999997</v>
      </c>
      <c r="N4">
        <v>0.95760000000000001</v>
      </c>
      <c r="Q4" s="18" t="s">
        <v>412</v>
      </c>
      <c r="R4" s="20">
        <v>2</v>
      </c>
      <c r="T4" t="s">
        <v>52</v>
      </c>
      <c r="U4">
        <v>0.95760000000000001</v>
      </c>
    </row>
    <row r="5" spans="1:21">
      <c r="A5" t="str">
        <f t="shared" si="0"/>
        <v/>
      </c>
      <c r="B5" t="s">
        <v>52</v>
      </c>
      <c r="D5" t="s">
        <v>52</v>
      </c>
      <c r="E5">
        <v>0.86519999999999997</v>
      </c>
      <c r="F5">
        <v>0.95760000000000001</v>
      </c>
      <c r="I5" s="17" t="s">
        <v>161</v>
      </c>
      <c r="J5" s="21">
        <v>0.95209999999999995</v>
      </c>
      <c r="L5" t="s">
        <v>53</v>
      </c>
      <c r="M5">
        <v>9.5399999999999999E-2</v>
      </c>
      <c r="N5">
        <v>0.18540000000000001</v>
      </c>
      <c r="Q5" s="17" t="s">
        <v>108</v>
      </c>
      <c r="R5" s="21">
        <v>0.97660000000000002</v>
      </c>
      <c r="T5" t="s">
        <v>53</v>
      </c>
      <c r="U5">
        <v>0.18540000000000001</v>
      </c>
    </row>
    <row r="6" spans="1:21" ht="15.75" thickBot="1">
      <c r="A6" t="str">
        <f t="shared" si="0"/>
        <v/>
      </c>
      <c r="B6" t="s">
        <v>53</v>
      </c>
      <c r="D6" t="s">
        <v>53</v>
      </c>
      <c r="E6">
        <v>9.5399999999999999E-2</v>
      </c>
      <c r="F6">
        <v>0.18540000000000001</v>
      </c>
      <c r="I6" s="18" t="s">
        <v>412</v>
      </c>
      <c r="J6" s="22">
        <v>3</v>
      </c>
      <c r="L6" t="s">
        <v>54</v>
      </c>
      <c r="M6">
        <v>0.25180000000000002</v>
      </c>
      <c r="N6">
        <v>0.1026</v>
      </c>
      <c r="Q6" s="18" t="s">
        <v>412</v>
      </c>
      <c r="R6" s="22">
        <v>3</v>
      </c>
      <c r="T6" t="s">
        <v>54</v>
      </c>
      <c r="U6">
        <v>0.1026</v>
      </c>
    </row>
    <row r="7" spans="1:21">
      <c r="A7" t="str">
        <f t="shared" si="0"/>
        <v/>
      </c>
      <c r="B7" t="s">
        <v>54</v>
      </c>
      <c r="D7" t="s">
        <v>54</v>
      </c>
      <c r="E7">
        <v>0.25180000000000002</v>
      </c>
      <c r="F7">
        <v>0.1026</v>
      </c>
      <c r="I7" s="17" t="s">
        <v>65</v>
      </c>
      <c r="J7" s="23">
        <v>0.94679999999999997</v>
      </c>
      <c r="L7" t="s">
        <v>55</v>
      </c>
      <c r="M7">
        <v>0.31929999999999997</v>
      </c>
      <c r="N7">
        <v>0.33929999999999999</v>
      </c>
      <c r="Q7" s="17" t="s">
        <v>174</v>
      </c>
      <c r="R7" s="23">
        <v>0.97350000000000003</v>
      </c>
      <c r="T7" t="s">
        <v>55</v>
      </c>
      <c r="U7">
        <v>0.33929999999999999</v>
      </c>
    </row>
    <row r="8" spans="1:21" ht="15.75" thickBot="1">
      <c r="A8" t="str">
        <f t="shared" si="0"/>
        <v/>
      </c>
      <c r="B8" t="s">
        <v>55</v>
      </c>
      <c r="D8" t="s">
        <v>55</v>
      </c>
      <c r="E8">
        <v>0.31929999999999997</v>
      </c>
      <c r="F8">
        <v>0.33929999999999999</v>
      </c>
      <c r="I8" s="18" t="s">
        <v>415</v>
      </c>
      <c r="J8" s="24">
        <v>4</v>
      </c>
      <c r="L8" t="s">
        <v>56</v>
      </c>
      <c r="M8">
        <v>0.22289999999999999</v>
      </c>
      <c r="N8">
        <v>0.23519999999999999</v>
      </c>
      <c r="Q8" s="18" t="s">
        <v>413</v>
      </c>
      <c r="R8" s="24">
        <v>4</v>
      </c>
      <c r="T8" t="s">
        <v>56</v>
      </c>
      <c r="U8">
        <v>0.23519999999999999</v>
      </c>
    </row>
    <row r="9" spans="1:21">
      <c r="A9" t="str">
        <f t="shared" si="0"/>
        <v/>
      </c>
      <c r="B9" t="s">
        <v>56</v>
      </c>
      <c r="D9" t="s">
        <v>56</v>
      </c>
      <c r="E9">
        <v>0.22289999999999999</v>
      </c>
      <c r="F9">
        <v>0.23519999999999999</v>
      </c>
      <c r="I9" s="17" t="s">
        <v>166</v>
      </c>
      <c r="J9" s="25">
        <v>0.93300000000000005</v>
      </c>
      <c r="L9" t="s">
        <v>57</v>
      </c>
      <c r="M9">
        <v>0.37909999999999999</v>
      </c>
      <c r="N9">
        <v>0.1406</v>
      </c>
      <c r="Q9" s="17" t="s">
        <v>59</v>
      </c>
      <c r="R9" s="25">
        <v>0.97309999999999997</v>
      </c>
      <c r="T9" t="s">
        <v>57</v>
      </c>
      <c r="U9">
        <v>0.1406</v>
      </c>
    </row>
    <row r="10" spans="1:21" ht="15.75" thickBot="1">
      <c r="A10" t="str">
        <f t="shared" si="0"/>
        <v/>
      </c>
      <c r="B10" t="s">
        <v>57</v>
      </c>
      <c r="D10" t="s">
        <v>57</v>
      </c>
      <c r="E10">
        <v>0.37909999999999999</v>
      </c>
      <c r="F10">
        <v>0.1406</v>
      </c>
      <c r="I10" s="18" t="s">
        <v>417</v>
      </c>
      <c r="J10" s="26">
        <v>5</v>
      </c>
      <c r="L10" t="s">
        <v>58</v>
      </c>
      <c r="M10">
        <v>0.58630000000000004</v>
      </c>
      <c r="N10">
        <v>0.83209999999999995</v>
      </c>
      <c r="Q10" s="18" t="s">
        <v>413</v>
      </c>
      <c r="R10" s="26">
        <v>5</v>
      </c>
      <c r="T10" t="s">
        <v>58</v>
      </c>
      <c r="U10">
        <v>0.83209999999999995</v>
      </c>
    </row>
    <row r="11" spans="1:21">
      <c r="A11" t="str">
        <f t="shared" si="0"/>
        <v/>
      </c>
      <c r="B11" t="s">
        <v>58</v>
      </c>
      <c r="D11" t="s">
        <v>58</v>
      </c>
      <c r="E11">
        <v>0.58630000000000004</v>
      </c>
      <c r="F11">
        <v>0.83209999999999995</v>
      </c>
      <c r="I11" s="17" t="s">
        <v>174</v>
      </c>
      <c r="J11" s="27">
        <v>0.93200000000000005</v>
      </c>
      <c r="L11" t="s">
        <v>59</v>
      </c>
      <c r="M11">
        <v>0.92720000000000002</v>
      </c>
      <c r="N11">
        <v>0.97309999999999997</v>
      </c>
      <c r="Q11" s="17" t="s">
        <v>341</v>
      </c>
      <c r="R11" s="27">
        <v>0.9708</v>
      </c>
      <c r="T11" t="s">
        <v>59</v>
      </c>
      <c r="U11">
        <v>0.97309999999999997</v>
      </c>
    </row>
    <row r="12" spans="1:21" ht="15.75" thickBot="1">
      <c r="A12" t="str">
        <f t="shared" si="0"/>
        <v/>
      </c>
      <c r="B12" t="s">
        <v>59</v>
      </c>
      <c r="D12" t="s">
        <v>59</v>
      </c>
      <c r="E12">
        <v>0.92720000000000002</v>
      </c>
      <c r="F12">
        <v>0.97309999999999997</v>
      </c>
      <c r="I12" s="18" t="s">
        <v>413</v>
      </c>
      <c r="J12" s="28">
        <v>6</v>
      </c>
      <c r="L12" t="s">
        <v>60</v>
      </c>
      <c r="M12">
        <v>0.45429999999999998</v>
      </c>
      <c r="N12">
        <v>0.77449999999999997</v>
      </c>
      <c r="Q12" s="18" t="s">
        <v>417</v>
      </c>
      <c r="R12" s="28">
        <v>6</v>
      </c>
      <c r="T12" t="s">
        <v>60</v>
      </c>
      <c r="U12">
        <v>0.77449999999999997</v>
      </c>
    </row>
    <row r="13" spans="1:21">
      <c r="A13" t="str">
        <f t="shared" si="0"/>
        <v/>
      </c>
      <c r="B13" t="s">
        <v>60</v>
      </c>
      <c r="D13" t="s">
        <v>60</v>
      </c>
      <c r="E13">
        <v>0.45429999999999998</v>
      </c>
      <c r="F13">
        <v>0.77449999999999997</v>
      </c>
      <c r="I13" s="17" t="s">
        <v>59</v>
      </c>
      <c r="J13" s="29">
        <v>0.92720000000000002</v>
      </c>
      <c r="L13" t="s">
        <v>61</v>
      </c>
      <c r="M13">
        <v>0.63529999999999998</v>
      </c>
      <c r="N13">
        <v>0.70730000000000004</v>
      </c>
      <c r="Q13" s="17" t="s">
        <v>65</v>
      </c>
      <c r="R13" s="29">
        <v>0.96730000000000005</v>
      </c>
      <c r="T13" t="s">
        <v>61</v>
      </c>
      <c r="U13">
        <v>0.70730000000000004</v>
      </c>
    </row>
    <row r="14" spans="1:21" ht="15.75" thickBot="1">
      <c r="A14" t="str">
        <f t="shared" si="0"/>
        <v/>
      </c>
      <c r="B14" t="s">
        <v>61</v>
      </c>
      <c r="D14" t="s">
        <v>61</v>
      </c>
      <c r="E14">
        <v>0.63529999999999998</v>
      </c>
      <c r="F14">
        <v>0.70730000000000004</v>
      </c>
      <c r="I14" s="18" t="s">
        <v>413</v>
      </c>
      <c r="J14" s="30">
        <v>7</v>
      </c>
      <c r="L14" t="s">
        <v>62</v>
      </c>
      <c r="M14">
        <v>0.2016</v>
      </c>
      <c r="N14">
        <v>7.0800000000000002E-2</v>
      </c>
      <c r="Q14" s="18" t="s">
        <v>415</v>
      </c>
      <c r="R14" s="30">
        <v>7</v>
      </c>
      <c r="T14" t="s">
        <v>62</v>
      </c>
      <c r="U14">
        <v>7.0800000000000002E-2</v>
      </c>
    </row>
    <row r="15" spans="1:21">
      <c r="A15" t="str">
        <f t="shared" si="0"/>
        <v/>
      </c>
      <c r="B15" t="s">
        <v>62</v>
      </c>
      <c r="D15" t="s">
        <v>62</v>
      </c>
      <c r="E15">
        <v>0.2016</v>
      </c>
      <c r="F15">
        <v>7.0800000000000002E-2</v>
      </c>
      <c r="I15" s="17" t="s">
        <v>122</v>
      </c>
      <c r="J15" s="31">
        <v>0.92559999999999998</v>
      </c>
      <c r="L15" t="s">
        <v>63</v>
      </c>
      <c r="M15">
        <v>0.51970000000000005</v>
      </c>
      <c r="N15">
        <v>0.63490000000000002</v>
      </c>
      <c r="Q15" s="17" t="s">
        <v>180</v>
      </c>
      <c r="R15" s="31">
        <v>0.95989999999999998</v>
      </c>
      <c r="T15" t="s">
        <v>63</v>
      </c>
      <c r="U15">
        <v>0.63490000000000002</v>
      </c>
    </row>
    <row r="16" spans="1:21" ht="15.75" thickBot="1">
      <c r="A16" t="str">
        <f t="shared" si="0"/>
        <v/>
      </c>
      <c r="B16" t="s">
        <v>63</v>
      </c>
      <c r="D16" t="s">
        <v>63</v>
      </c>
      <c r="E16">
        <v>0.51970000000000005</v>
      </c>
      <c r="F16">
        <v>0.63490000000000002</v>
      </c>
      <c r="I16" s="18" t="s">
        <v>415</v>
      </c>
      <c r="J16" s="32">
        <v>8</v>
      </c>
      <c r="L16" t="s">
        <v>64</v>
      </c>
      <c r="M16">
        <v>0.18629999999999999</v>
      </c>
      <c r="N16">
        <v>6.9099999999999995E-2</v>
      </c>
      <c r="Q16" s="18" t="s">
        <v>415</v>
      </c>
      <c r="R16" s="32">
        <v>8</v>
      </c>
      <c r="T16" t="s">
        <v>64</v>
      </c>
      <c r="U16">
        <v>6.9099999999999995E-2</v>
      </c>
    </row>
    <row r="17" spans="1:21">
      <c r="A17" t="str">
        <f t="shared" si="0"/>
        <v/>
      </c>
      <c r="B17" t="s">
        <v>64</v>
      </c>
      <c r="D17" t="s">
        <v>64</v>
      </c>
      <c r="E17">
        <v>0.18629999999999999</v>
      </c>
      <c r="F17">
        <v>6.9099999999999995E-2</v>
      </c>
      <c r="I17" s="17" t="s">
        <v>250</v>
      </c>
      <c r="J17" s="33">
        <v>0.92190000000000005</v>
      </c>
      <c r="L17" t="s">
        <v>65</v>
      </c>
      <c r="M17">
        <v>0.94679999999999997</v>
      </c>
      <c r="N17">
        <v>0.96730000000000005</v>
      </c>
      <c r="Q17" s="17" t="s">
        <v>52</v>
      </c>
      <c r="R17" s="33">
        <v>0.95760000000000001</v>
      </c>
      <c r="T17" t="s">
        <v>65</v>
      </c>
      <c r="U17">
        <v>0.96730000000000005</v>
      </c>
    </row>
    <row r="18" spans="1:21" ht="15.75" thickBot="1">
      <c r="A18" t="str">
        <f t="shared" si="0"/>
        <v/>
      </c>
      <c r="B18" t="s">
        <v>65</v>
      </c>
      <c r="D18" t="s">
        <v>65</v>
      </c>
      <c r="E18">
        <v>0.94679999999999997</v>
      </c>
      <c r="F18">
        <v>0.96730000000000005</v>
      </c>
      <c r="I18" s="18" t="s">
        <v>412</v>
      </c>
      <c r="J18" s="34">
        <v>9</v>
      </c>
      <c r="L18" t="s">
        <v>66</v>
      </c>
      <c r="M18">
        <v>0.28210000000000002</v>
      </c>
      <c r="N18">
        <v>0.39839999999999998</v>
      </c>
      <c r="Q18" s="18" t="s">
        <v>415</v>
      </c>
      <c r="R18" s="34">
        <v>9</v>
      </c>
      <c r="T18" t="s">
        <v>66</v>
      </c>
      <c r="U18">
        <v>0.39839999999999998</v>
      </c>
    </row>
    <row r="19" spans="1:21">
      <c r="A19" t="str">
        <f t="shared" si="0"/>
        <v/>
      </c>
      <c r="B19" t="s">
        <v>66</v>
      </c>
      <c r="D19" t="s">
        <v>66</v>
      </c>
      <c r="E19">
        <v>0.28210000000000002</v>
      </c>
      <c r="F19">
        <v>0.39839999999999998</v>
      </c>
      <c r="I19" s="17" t="s">
        <v>151</v>
      </c>
      <c r="J19" s="35">
        <v>0.92049999999999998</v>
      </c>
      <c r="L19" t="s">
        <v>67</v>
      </c>
      <c r="M19">
        <v>0.2727</v>
      </c>
      <c r="N19">
        <v>0.34339999999999998</v>
      </c>
      <c r="Q19" s="17" t="s">
        <v>208</v>
      </c>
      <c r="R19" s="35">
        <v>0.95340000000000003</v>
      </c>
      <c r="T19" t="s">
        <v>67</v>
      </c>
      <c r="U19">
        <v>0.34339999999999998</v>
      </c>
    </row>
    <row r="20" spans="1:21" ht="15.75" thickBot="1">
      <c r="A20" t="str">
        <f t="shared" si="0"/>
        <v/>
      </c>
      <c r="B20" t="s">
        <v>67</v>
      </c>
      <c r="D20" t="s">
        <v>67</v>
      </c>
      <c r="E20">
        <v>0.2727</v>
      </c>
      <c r="F20">
        <v>0.34339999999999998</v>
      </c>
      <c r="I20" s="18" t="s">
        <v>419</v>
      </c>
      <c r="J20" s="36">
        <v>10</v>
      </c>
      <c r="L20" t="s">
        <v>68</v>
      </c>
      <c r="M20">
        <v>0.86660000000000004</v>
      </c>
      <c r="N20">
        <v>0.94279999999999997</v>
      </c>
      <c r="Q20" s="18" t="s">
        <v>413</v>
      </c>
      <c r="R20" s="36">
        <v>10</v>
      </c>
      <c r="T20" t="s">
        <v>68</v>
      </c>
      <c r="U20">
        <v>0.94279999999999997</v>
      </c>
    </row>
    <row r="21" spans="1:21">
      <c r="A21" t="str">
        <f t="shared" si="0"/>
        <v/>
      </c>
      <c r="B21" t="s">
        <v>68</v>
      </c>
      <c r="D21" t="s">
        <v>68</v>
      </c>
      <c r="E21">
        <v>0.86660000000000004</v>
      </c>
      <c r="F21">
        <v>0.94279999999999997</v>
      </c>
      <c r="I21" s="17" t="s">
        <v>302</v>
      </c>
      <c r="J21" s="37">
        <v>0.91300000000000003</v>
      </c>
      <c r="L21" t="s">
        <v>69</v>
      </c>
      <c r="M21">
        <v>0.27760000000000001</v>
      </c>
      <c r="N21">
        <v>0.16869999999999999</v>
      </c>
      <c r="Q21" s="17" t="s">
        <v>83</v>
      </c>
      <c r="R21" s="37">
        <v>0.94679999999999997</v>
      </c>
      <c r="T21" t="s">
        <v>69</v>
      </c>
      <c r="U21">
        <v>0.16869999999999999</v>
      </c>
    </row>
    <row r="22" spans="1:21" ht="15.75" thickBot="1">
      <c r="A22" t="str">
        <f t="shared" si="0"/>
        <v/>
      </c>
      <c r="B22" t="s">
        <v>69</v>
      </c>
      <c r="D22" t="s">
        <v>69</v>
      </c>
      <c r="E22">
        <v>0.27760000000000001</v>
      </c>
      <c r="F22">
        <v>0.16869999999999999</v>
      </c>
      <c r="I22" s="18" t="s">
        <v>419</v>
      </c>
      <c r="J22" s="38">
        <v>11</v>
      </c>
      <c r="L22" t="s">
        <v>70</v>
      </c>
      <c r="M22">
        <v>0.60209999999999997</v>
      </c>
      <c r="N22">
        <v>0.72089999999999999</v>
      </c>
      <c r="Q22" s="18" t="s">
        <v>416</v>
      </c>
      <c r="R22" s="38">
        <v>11</v>
      </c>
      <c r="T22" t="s">
        <v>70</v>
      </c>
      <c r="U22">
        <v>0.72089999999999999</v>
      </c>
    </row>
    <row r="23" spans="1:21">
      <c r="A23" t="str">
        <f t="shared" si="0"/>
        <v/>
      </c>
      <c r="B23" t="s">
        <v>70</v>
      </c>
      <c r="D23" t="s">
        <v>70</v>
      </c>
      <c r="E23">
        <v>0.60209999999999997</v>
      </c>
      <c r="F23">
        <v>0.72089999999999999</v>
      </c>
      <c r="I23" s="17" t="s">
        <v>184</v>
      </c>
      <c r="J23" s="39">
        <v>0.90790000000000004</v>
      </c>
      <c r="L23" t="s">
        <v>71</v>
      </c>
      <c r="M23">
        <v>0.16619999999999999</v>
      </c>
      <c r="N23">
        <v>0.2525</v>
      </c>
      <c r="Q23" s="17" t="s">
        <v>135</v>
      </c>
      <c r="R23" s="39">
        <v>0.94430000000000003</v>
      </c>
      <c r="T23" t="s">
        <v>71</v>
      </c>
      <c r="U23">
        <v>0.2525</v>
      </c>
    </row>
    <row r="24" spans="1:21" ht="15.75" thickBot="1">
      <c r="A24" t="str">
        <f t="shared" si="0"/>
        <v/>
      </c>
      <c r="B24" t="s">
        <v>71</v>
      </c>
      <c r="D24" t="s">
        <v>71</v>
      </c>
      <c r="E24">
        <v>0.16619999999999999</v>
      </c>
      <c r="F24">
        <v>0.2525</v>
      </c>
      <c r="I24" s="18" t="s">
        <v>417</v>
      </c>
      <c r="J24" s="40">
        <v>12</v>
      </c>
      <c r="L24" t="s">
        <v>72</v>
      </c>
      <c r="M24">
        <v>0.22989999999999999</v>
      </c>
      <c r="N24">
        <v>0.3417</v>
      </c>
      <c r="Q24" s="18" t="s">
        <v>421</v>
      </c>
      <c r="R24" s="40">
        <v>12</v>
      </c>
      <c r="T24" t="s">
        <v>72</v>
      </c>
      <c r="U24">
        <v>0.3417</v>
      </c>
    </row>
    <row r="25" spans="1:21">
      <c r="A25" t="str">
        <f t="shared" si="0"/>
        <v/>
      </c>
      <c r="B25" t="s">
        <v>72</v>
      </c>
      <c r="D25" t="s">
        <v>72</v>
      </c>
      <c r="E25">
        <v>0.22989999999999999</v>
      </c>
      <c r="F25">
        <v>0.3417</v>
      </c>
      <c r="I25" s="17" t="s">
        <v>111</v>
      </c>
      <c r="J25" s="41">
        <v>0.90690000000000004</v>
      </c>
      <c r="L25" t="s">
        <v>73</v>
      </c>
      <c r="M25">
        <v>0.8105</v>
      </c>
      <c r="N25">
        <v>0.8911</v>
      </c>
      <c r="Q25" s="17" t="s">
        <v>111</v>
      </c>
      <c r="R25" s="41">
        <v>0.94369999999999998</v>
      </c>
      <c r="T25" t="s">
        <v>73</v>
      </c>
      <c r="U25">
        <v>0.8911</v>
      </c>
    </row>
    <row r="26" spans="1:21" ht="15.75" thickBot="1">
      <c r="A26" t="str">
        <f t="shared" si="0"/>
        <v/>
      </c>
      <c r="B26" t="s">
        <v>73</v>
      </c>
      <c r="D26" t="s">
        <v>73</v>
      </c>
      <c r="E26">
        <v>0.8105</v>
      </c>
      <c r="F26">
        <v>0.8911</v>
      </c>
      <c r="I26" s="18" t="s">
        <v>413</v>
      </c>
      <c r="J26" s="42">
        <v>13</v>
      </c>
      <c r="L26" t="s">
        <v>74</v>
      </c>
      <c r="M26">
        <v>0.78859999999999997</v>
      </c>
      <c r="N26">
        <v>0.68340000000000001</v>
      </c>
      <c r="Q26" s="18" t="s">
        <v>413</v>
      </c>
      <c r="R26" s="42">
        <v>13</v>
      </c>
      <c r="T26" t="s">
        <v>74</v>
      </c>
      <c r="U26">
        <v>0.68340000000000001</v>
      </c>
    </row>
    <row r="27" spans="1:21">
      <c r="A27" t="str">
        <f t="shared" si="0"/>
        <v/>
      </c>
      <c r="B27" t="s">
        <v>74</v>
      </c>
      <c r="D27" t="s">
        <v>74</v>
      </c>
      <c r="E27">
        <v>0.78859999999999997</v>
      </c>
      <c r="F27">
        <v>0.68340000000000001</v>
      </c>
      <c r="I27" s="17" t="s">
        <v>208</v>
      </c>
      <c r="J27" s="43">
        <v>0.90600000000000003</v>
      </c>
      <c r="L27" t="s">
        <v>75</v>
      </c>
      <c r="M27">
        <v>0.24909999999999999</v>
      </c>
      <c r="N27">
        <v>0.22770000000000001</v>
      </c>
      <c r="Q27" s="17" t="s">
        <v>68</v>
      </c>
      <c r="R27" s="43">
        <v>0.94279999999999997</v>
      </c>
      <c r="T27" t="s">
        <v>75</v>
      </c>
      <c r="U27">
        <v>0.22770000000000001</v>
      </c>
    </row>
    <row r="28" spans="1:21" ht="15.75" thickBot="1">
      <c r="A28" t="str">
        <f t="shared" si="0"/>
        <v/>
      </c>
      <c r="B28" t="s">
        <v>75</v>
      </c>
      <c r="D28" t="s">
        <v>75</v>
      </c>
      <c r="E28">
        <v>0.24909999999999999</v>
      </c>
      <c r="F28">
        <v>0.22770000000000001</v>
      </c>
      <c r="I28" s="18" t="s">
        <v>413</v>
      </c>
      <c r="J28" s="44">
        <v>14</v>
      </c>
      <c r="L28" t="s">
        <v>76</v>
      </c>
      <c r="M28">
        <v>0.35970000000000002</v>
      </c>
      <c r="N28">
        <v>0.37290000000000001</v>
      </c>
      <c r="Q28" s="18" t="s">
        <v>417</v>
      </c>
      <c r="R28" s="44">
        <v>14</v>
      </c>
      <c r="T28" t="s">
        <v>76</v>
      </c>
      <c r="U28">
        <v>0.37290000000000001</v>
      </c>
    </row>
    <row r="29" spans="1:21">
      <c r="A29" t="str">
        <f t="shared" si="0"/>
        <v/>
      </c>
      <c r="B29" t="s">
        <v>76</v>
      </c>
      <c r="D29" t="s">
        <v>76</v>
      </c>
      <c r="E29">
        <v>0.35970000000000002</v>
      </c>
      <c r="F29">
        <v>0.37290000000000001</v>
      </c>
      <c r="I29" s="708" t="s">
        <v>279</v>
      </c>
      <c r="J29" s="45">
        <v>0.8911</v>
      </c>
      <c r="L29" t="s">
        <v>77</v>
      </c>
      <c r="M29">
        <v>0.75490000000000002</v>
      </c>
      <c r="N29">
        <v>0.84299999999999997</v>
      </c>
      <c r="Q29" s="17" t="s">
        <v>250</v>
      </c>
      <c r="R29" s="45">
        <v>0.94110000000000005</v>
      </c>
      <c r="T29" t="s">
        <v>77</v>
      </c>
      <c r="U29">
        <v>0.84299999999999997</v>
      </c>
    </row>
    <row r="30" spans="1:21" ht="15.75" thickBot="1">
      <c r="A30" t="str">
        <f t="shared" si="0"/>
        <v/>
      </c>
      <c r="B30" t="s">
        <v>77</v>
      </c>
      <c r="D30" t="s">
        <v>77</v>
      </c>
      <c r="E30">
        <v>0.75490000000000002</v>
      </c>
      <c r="F30">
        <v>0.84299999999999997</v>
      </c>
      <c r="I30" s="709"/>
      <c r="J30" s="46">
        <v>15</v>
      </c>
      <c r="L30" t="s">
        <v>78</v>
      </c>
      <c r="M30">
        <v>0.48230000000000001</v>
      </c>
      <c r="N30">
        <v>0.3226</v>
      </c>
      <c r="Q30" s="18" t="s">
        <v>412</v>
      </c>
      <c r="R30" s="46">
        <v>15</v>
      </c>
      <c r="T30" t="s">
        <v>78</v>
      </c>
      <c r="U30">
        <v>0.3226</v>
      </c>
    </row>
    <row r="31" spans="1:21">
      <c r="A31" t="str">
        <f t="shared" si="0"/>
        <v/>
      </c>
      <c r="B31" t="s">
        <v>78</v>
      </c>
      <c r="D31" t="s">
        <v>78</v>
      </c>
      <c r="E31">
        <v>0.48230000000000001</v>
      </c>
      <c r="F31">
        <v>0.3226</v>
      </c>
      <c r="I31" s="17" t="s">
        <v>225</v>
      </c>
      <c r="J31" s="47">
        <v>0.88849999999999996</v>
      </c>
      <c r="L31" t="s">
        <v>79</v>
      </c>
      <c r="M31">
        <v>0.4451</v>
      </c>
      <c r="N31">
        <v>0.54669999999999996</v>
      </c>
      <c r="Q31" s="708" t="s">
        <v>377</v>
      </c>
      <c r="R31" s="47">
        <v>0.93530000000000002</v>
      </c>
      <c r="T31" t="s">
        <v>79</v>
      </c>
      <c r="U31">
        <v>0.54669999999999996</v>
      </c>
    </row>
    <row r="32" spans="1:21" ht="15.75" thickBot="1">
      <c r="A32" t="str">
        <f t="shared" si="0"/>
        <v/>
      </c>
      <c r="B32" t="s">
        <v>79</v>
      </c>
      <c r="D32" t="s">
        <v>79</v>
      </c>
      <c r="E32">
        <v>0.4451</v>
      </c>
      <c r="F32">
        <v>0.54669999999999996</v>
      </c>
      <c r="I32" s="18" t="s">
        <v>420</v>
      </c>
      <c r="J32" s="48">
        <v>16</v>
      </c>
      <c r="L32" t="s">
        <v>80</v>
      </c>
      <c r="M32">
        <v>0.3508</v>
      </c>
      <c r="N32">
        <v>0.18479999999999999</v>
      </c>
      <c r="Q32" s="709"/>
      <c r="R32" s="48">
        <v>16</v>
      </c>
      <c r="T32" t="s">
        <v>80</v>
      </c>
      <c r="U32">
        <v>0.18479999999999999</v>
      </c>
    </row>
    <row r="33" spans="1:21">
      <c r="A33" t="str">
        <f t="shared" si="0"/>
        <v/>
      </c>
      <c r="B33" t="s">
        <v>80</v>
      </c>
      <c r="D33" t="s">
        <v>80</v>
      </c>
      <c r="E33">
        <v>0.3508</v>
      </c>
      <c r="F33">
        <v>0.18479999999999999</v>
      </c>
      <c r="I33" s="17" t="s">
        <v>341</v>
      </c>
      <c r="J33" s="49">
        <v>0.88629999999999998</v>
      </c>
      <c r="L33" t="s">
        <v>81</v>
      </c>
      <c r="M33">
        <v>0.15140000000000001</v>
      </c>
      <c r="N33">
        <v>6.9500000000000006E-2</v>
      </c>
      <c r="Q33" s="17" t="s">
        <v>388</v>
      </c>
      <c r="R33" s="49">
        <v>0.93530000000000002</v>
      </c>
      <c r="T33" t="s">
        <v>81</v>
      </c>
      <c r="U33">
        <v>6.9500000000000006E-2</v>
      </c>
    </row>
    <row r="34" spans="1:21" ht="15.75" thickBot="1">
      <c r="A34" t="str">
        <f t="shared" si="0"/>
        <v/>
      </c>
      <c r="B34" t="s">
        <v>81</v>
      </c>
      <c r="D34" t="s">
        <v>81</v>
      </c>
      <c r="E34">
        <v>0.15140000000000001</v>
      </c>
      <c r="F34">
        <v>6.9500000000000006E-2</v>
      </c>
      <c r="I34" s="18" t="s">
        <v>417</v>
      </c>
      <c r="J34" s="50">
        <v>17</v>
      </c>
      <c r="L34" t="s">
        <v>82</v>
      </c>
      <c r="M34">
        <v>0.81599999999999995</v>
      </c>
      <c r="N34">
        <v>0.82879999999999998</v>
      </c>
      <c r="Q34" s="18" t="s">
        <v>418</v>
      </c>
      <c r="R34" s="50">
        <v>17</v>
      </c>
      <c r="T34" t="s">
        <v>82</v>
      </c>
      <c r="U34">
        <v>0.82879999999999998</v>
      </c>
    </row>
    <row r="35" spans="1:21">
      <c r="A35" t="str">
        <f t="shared" si="0"/>
        <v/>
      </c>
      <c r="B35" t="s">
        <v>82</v>
      </c>
      <c r="D35" t="s">
        <v>82</v>
      </c>
      <c r="E35">
        <v>0.81599999999999995</v>
      </c>
      <c r="F35">
        <v>0.82879999999999998</v>
      </c>
      <c r="I35" s="17" t="s">
        <v>242</v>
      </c>
      <c r="J35" s="51">
        <v>0.88560000000000005</v>
      </c>
      <c r="L35" t="s">
        <v>83</v>
      </c>
      <c r="M35">
        <v>0.86419999999999997</v>
      </c>
      <c r="N35">
        <v>0.94679999999999997</v>
      </c>
      <c r="Q35" s="17" t="s">
        <v>105</v>
      </c>
      <c r="R35" s="51">
        <v>0.93330000000000002</v>
      </c>
      <c r="T35" t="s">
        <v>83</v>
      </c>
      <c r="U35">
        <v>0.94679999999999997</v>
      </c>
    </row>
    <row r="36" spans="1:21" ht="15.75" thickBot="1">
      <c r="A36" t="str">
        <f t="shared" si="0"/>
        <v/>
      </c>
      <c r="B36" t="s">
        <v>83</v>
      </c>
      <c r="D36" t="s">
        <v>83</v>
      </c>
      <c r="E36">
        <v>0.86419999999999997</v>
      </c>
      <c r="F36">
        <v>0.94679999999999997</v>
      </c>
      <c r="I36" s="18" t="s">
        <v>422</v>
      </c>
      <c r="J36" s="52">
        <v>18</v>
      </c>
      <c r="L36" t="s">
        <v>84</v>
      </c>
      <c r="M36">
        <v>0.3881</v>
      </c>
      <c r="N36">
        <v>0.374</v>
      </c>
      <c r="Q36" s="18" t="s">
        <v>418</v>
      </c>
      <c r="R36" s="52">
        <v>18</v>
      </c>
      <c r="T36" t="s">
        <v>84</v>
      </c>
      <c r="U36">
        <v>0.374</v>
      </c>
    </row>
    <row r="37" spans="1:21">
      <c r="A37" t="str">
        <f t="shared" si="0"/>
        <v/>
      </c>
      <c r="B37" t="s">
        <v>84</v>
      </c>
      <c r="D37" t="s">
        <v>84</v>
      </c>
      <c r="E37">
        <v>0.3881</v>
      </c>
      <c r="F37">
        <v>0.374</v>
      </c>
      <c r="I37" s="708" t="s">
        <v>330</v>
      </c>
      <c r="J37" s="53">
        <v>0.88239999999999996</v>
      </c>
      <c r="L37" t="s">
        <v>85</v>
      </c>
      <c r="M37">
        <v>0.1071</v>
      </c>
      <c r="N37">
        <v>0.13120000000000001</v>
      </c>
      <c r="Q37" s="17" t="s">
        <v>220</v>
      </c>
      <c r="R37" s="53">
        <v>0.92610000000000003</v>
      </c>
      <c r="T37" t="s">
        <v>85</v>
      </c>
      <c r="U37">
        <v>0.13120000000000001</v>
      </c>
    </row>
    <row r="38" spans="1:21" ht="15.75" thickBot="1">
      <c r="A38" t="str">
        <f t="shared" si="0"/>
        <v/>
      </c>
      <c r="B38" t="s">
        <v>85</v>
      </c>
      <c r="D38" t="s">
        <v>85</v>
      </c>
      <c r="E38">
        <v>0.1071</v>
      </c>
      <c r="F38">
        <v>0.13120000000000001</v>
      </c>
      <c r="I38" s="709"/>
      <c r="J38" s="54">
        <v>19</v>
      </c>
      <c r="L38" t="s">
        <v>86</v>
      </c>
      <c r="M38">
        <v>0.22040000000000001</v>
      </c>
      <c r="N38">
        <v>0.46800000000000003</v>
      </c>
      <c r="Q38" s="18" t="s">
        <v>414</v>
      </c>
      <c r="R38" s="54">
        <v>19</v>
      </c>
      <c r="T38" t="s">
        <v>86</v>
      </c>
      <c r="U38">
        <v>0.46800000000000003</v>
      </c>
    </row>
    <row r="39" spans="1:21">
      <c r="A39" t="str">
        <f t="shared" si="0"/>
        <v/>
      </c>
      <c r="B39" t="s">
        <v>86</v>
      </c>
      <c r="D39" t="s">
        <v>86</v>
      </c>
      <c r="E39">
        <v>0.22040000000000001</v>
      </c>
      <c r="F39">
        <v>0.46800000000000003</v>
      </c>
      <c r="I39" s="17" t="s">
        <v>404</v>
      </c>
      <c r="J39" s="55">
        <v>0.8821</v>
      </c>
      <c r="L39" t="s">
        <v>87</v>
      </c>
      <c r="M39">
        <v>0.39889999999999998</v>
      </c>
      <c r="N39">
        <v>0.32540000000000002</v>
      </c>
      <c r="Q39" s="17" t="s">
        <v>345</v>
      </c>
      <c r="R39" s="55">
        <v>0.92490000000000006</v>
      </c>
      <c r="T39" t="s">
        <v>87</v>
      </c>
      <c r="U39">
        <v>0.32540000000000002</v>
      </c>
    </row>
    <row r="40" spans="1:21" ht="15.75" thickBot="1">
      <c r="A40" t="str">
        <f t="shared" si="0"/>
        <v/>
      </c>
      <c r="B40" t="s">
        <v>87</v>
      </c>
      <c r="D40" t="s">
        <v>87</v>
      </c>
      <c r="E40">
        <v>0.39889999999999998</v>
      </c>
      <c r="F40">
        <v>0.32540000000000002</v>
      </c>
      <c r="I40" s="18" t="s">
        <v>419</v>
      </c>
      <c r="J40" s="56">
        <v>20</v>
      </c>
      <c r="L40" t="s">
        <v>88</v>
      </c>
      <c r="M40">
        <v>0.44429999999999997</v>
      </c>
      <c r="N40">
        <v>0.23980000000000001</v>
      </c>
      <c r="Q40" s="18" t="s">
        <v>421</v>
      </c>
      <c r="R40" s="56">
        <v>20</v>
      </c>
      <c r="T40" t="s">
        <v>88</v>
      </c>
      <c r="U40">
        <v>0.23980000000000001</v>
      </c>
    </row>
    <row r="41" spans="1:21">
      <c r="A41" t="str">
        <f t="shared" si="0"/>
        <v/>
      </c>
      <c r="B41" t="s">
        <v>88</v>
      </c>
      <c r="D41" t="s">
        <v>88</v>
      </c>
      <c r="E41">
        <v>0.44429999999999997</v>
      </c>
      <c r="F41">
        <v>0.23980000000000001</v>
      </c>
      <c r="I41" s="17" t="s">
        <v>220</v>
      </c>
      <c r="J41" s="57">
        <v>0.87909999999999999</v>
      </c>
      <c r="L41" t="s">
        <v>89</v>
      </c>
      <c r="M41">
        <v>0.61970000000000003</v>
      </c>
      <c r="N41">
        <v>0.64759999999999995</v>
      </c>
      <c r="Q41" s="17" t="s">
        <v>404</v>
      </c>
      <c r="R41" s="57">
        <v>0.92159999999999997</v>
      </c>
      <c r="T41" t="s">
        <v>89</v>
      </c>
      <c r="U41">
        <v>0.64759999999999995</v>
      </c>
    </row>
    <row r="42" spans="1:21" ht="15.75" thickBot="1">
      <c r="A42" t="str">
        <f t="shared" si="0"/>
        <v/>
      </c>
      <c r="B42" t="s">
        <v>89</v>
      </c>
      <c r="D42" t="s">
        <v>89</v>
      </c>
      <c r="E42">
        <v>0.61970000000000003</v>
      </c>
      <c r="F42">
        <v>0.64759999999999995</v>
      </c>
      <c r="I42" s="18" t="s">
        <v>414</v>
      </c>
      <c r="J42" s="58">
        <v>21</v>
      </c>
      <c r="L42" t="s">
        <v>90</v>
      </c>
      <c r="M42">
        <v>0.1615</v>
      </c>
      <c r="N42">
        <v>0.28320000000000001</v>
      </c>
      <c r="Q42" s="18" t="s">
        <v>419</v>
      </c>
      <c r="R42" s="58">
        <v>21</v>
      </c>
      <c r="T42" t="s">
        <v>90</v>
      </c>
      <c r="U42">
        <v>0.28320000000000001</v>
      </c>
    </row>
    <row r="43" spans="1:21">
      <c r="A43" t="str">
        <f t="shared" si="0"/>
        <v/>
      </c>
      <c r="B43" t="s">
        <v>90</v>
      </c>
      <c r="D43" t="s">
        <v>90</v>
      </c>
      <c r="E43">
        <v>0.1615</v>
      </c>
      <c r="F43">
        <v>0.28320000000000001</v>
      </c>
      <c r="I43" s="17" t="s">
        <v>351</v>
      </c>
      <c r="J43" s="59">
        <v>0.87180000000000002</v>
      </c>
      <c r="L43" t="s">
        <v>91</v>
      </c>
      <c r="M43">
        <v>0.32719999999999999</v>
      </c>
      <c r="N43">
        <v>0.3513</v>
      </c>
      <c r="Q43" s="17" t="s">
        <v>122</v>
      </c>
      <c r="R43" s="59">
        <v>0.91979999999999995</v>
      </c>
      <c r="T43" t="s">
        <v>91</v>
      </c>
      <c r="U43">
        <v>0.3513</v>
      </c>
    </row>
    <row r="44" spans="1:21" ht="15.75" thickBot="1">
      <c r="A44" t="str">
        <f t="shared" si="0"/>
        <v/>
      </c>
      <c r="B44" t="s">
        <v>91</v>
      </c>
      <c r="D44" t="s">
        <v>91</v>
      </c>
      <c r="E44">
        <v>0.32719999999999999</v>
      </c>
      <c r="F44">
        <v>0.3513</v>
      </c>
      <c r="I44" s="18" t="s">
        <v>416</v>
      </c>
      <c r="J44" s="60">
        <v>22</v>
      </c>
      <c r="L44" t="s">
        <v>92</v>
      </c>
      <c r="M44">
        <v>0.18559999999999999</v>
      </c>
      <c r="N44">
        <v>8.0799999999999997E-2</v>
      </c>
      <c r="Q44" s="18" t="s">
        <v>415</v>
      </c>
      <c r="R44" s="60">
        <v>22</v>
      </c>
      <c r="T44" t="s">
        <v>92</v>
      </c>
      <c r="U44">
        <v>8.0799999999999997E-2</v>
      </c>
    </row>
    <row r="45" spans="1:21">
      <c r="A45" t="str">
        <f t="shared" si="0"/>
        <v/>
      </c>
      <c r="B45" t="s">
        <v>92</v>
      </c>
      <c r="D45" t="s">
        <v>92</v>
      </c>
      <c r="E45">
        <v>0.18559999999999999</v>
      </c>
      <c r="F45">
        <v>8.0799999999999997E-2</v>
      </c>
      <c r="I45" s="17" t="s">
        <v>68</v>
      </c>
      <c r="J45" s="61">
        <v>0.86660000000000004</v>
      </c>
      <c r="L45" t="s">
        <v>93</v>
      </c>
      <c r="M45">
        <v>0.32369999999999999</v>
      </c>
      <c r="N45">
        <v>0.22800000000000001</v>
      </c>
      <c r="Q45" s="17" t="s">
        <v>238</v>
      </c>
      <c r="R45" s="61">
        <v>0.91969999999999996</v>
      </c>
      <c r="T45" t="s">
        <v>93</v>
      </c>
      <c r="U45">
        <v>0.22800000000000001</v>
      </c>
    </row>
    <row r="46" spans="1:21" ht="15.75" thickBot="1">
      <c r="A46" t="str">
        <f t="shared" si="0"/>
        <v/>
      </c>
      <c r="B46" t="s">
        <v>93</v>
      </c>
      <c r="D46" t="s">
        <v>93</v>
      </c>
      <c r="E46">
        <v>0.32369999999999999</v>
      </c>
      <c r="F46">
        <v>0.22800000000000001</v>
      </c>
      <c r="I46" s="18" t="s">
        <v>417</v>
      </c>
      <c r="J46" s="62">
        <v>23</v>
      </c>
      <c r="L46" t="s">
        <v>94</v>
      </c>
      <c r="M46">
        <v>0.24099999999999999</v>
      </c>
      <c r="N46">
        <v>0.36720000000000003</v>
      </c>
      <c r="Q46" s="18" t="s">
        <v>420</v>
      </c>
      <c r="R46" s="62">
        <v>23</v>
      </c>
      <c r="T46" t="s">
        <v>94</v>
      </c>
      <c r="U46">
        <v>0.36720000000000003</v>
      </c>
    </row>
    <row r="47" spans="1:21">
      <c r="A47" t="str">
        <f t="shared" si="0"/>
        <v/>
      </c>
      <c r="B47" t="s">
        <v>94</v>
      </c>
      <c r="D47" t="s">
        <v>94</v>
      </c>
      <c r="E47">
        <v>0.24099999999999999</v>
      </c>
      <c r="F47">
        <v>0.36720000000000003</v>
      </c>
      <c r="I47" s="17" t="s">
        <v>52</v>
      </c>
      <c r="J47" s="63">
        <v>0.86519999999999997</v>
      </c>
      <c r="L47" t="s">
        <v>96</v>
      </c>
      <c r="M47">
        <v>0.21049999999999999</v>
      </c>
      <c r="N47">
        <v>0.1535</v>
      </c>
      <c r="Q47" s="17" t="s">
        <v>302</v>
      </c>
      <c r="R47" s="63">
        <v>0.9153</v>
      </c>
      <c r="T47" t="s">
        <v>96</v>
      </c>
      <c r="U47">
        <v>0.1535</v>
      </c>
    </row>
    <row r="48" spans="1:21" ht="15.75" thickBot="1">
      <c r="A48" t="str">
        <f t="shared" si="0"/>
        <v/>
      </c>
      <c r="B48" t="s">
        <v>95</v>
      </c>
      <c r="D48" t="s">
        <v>95</v>
      </c>
      <c r="E48">
        <v>0.70730000000000004</v>
      </c>
      <c r="F48">
        <v>0.65400000000000003</v>
      </c>
      <c r="I48" s="18" t="s">
        <v>415</v>
      </c>
      <c r="J48" s="64">
        <v>24</v>
      </c>
      <c r="L48" t="s">
        <v>97</v>
      </c>
      <c r="M48">
        <v>0.55679999999999996</v>
      </c>
      <c r="N48">
        <v>0.79430000000000001</v>
      </c>
      <c r="Q48" s="18" t="s">
        <v>419</v>
      </c>
      <c r="R48" s="64">
        <v>24</v>
      </c>
      <c r="T48" t="s">
        <v>97</v>
      </c>
      <c r="U48">
        <v>0.79430000000000001</v>
      </c>
    </row>
    <row r="49" spans="1:21">
      <c r="A49" t="str">
        <f t="shared" si="0"/>
        <v/>
      </c>
      <c r="B49" t="s">
        <v>96</v>
      </c>
      <c r="D49" t="s">
        <v>96</v>
      </c>
      <c r="E49">
        <v>0.21049999999999999</v>
      </c>
      <c r="F49">
        <v>0.1535</v>
      </c>
      <c r="I49" s="17" t="s">
        <v>83</v>
      </c>
      <c r="J49" s="65">
        <v>0.86419999999999997</v>
      </c>
      <c r="L49" t="s">
        <v>98</v>
      </c>
      <c r="M49">
        <v>0.56230000000000002</v>
      </c>
      <c r="N49">
        <v>0.45729999999999998</v>
      </c>
      <c r="Q49" s="708" t="s">
        <v>330</v>
      </c>
      <c r="R49" s="65">
        <v>0.90990000000000004</v>
      </c>
      <c r="T49" t="s">
        <v>98</v>
      </c>
      <c r="U49">
        <v>0.45729999999999998</v>
      </c>
    </row>
    <row r="50" spans="1:21" ht="15.75" thickBot="1">
      <c r="A50" t="str">
        <f t="shared" si="0"/>
        <v/>
      </c>
      <c r="B50" t="s">
        <v>97</v>
      </c>
      <c r="D50" t="s">
        <v>97</v>
      </c>
      <c r="E50">
        <v>0.55679999999999996</v>
      </c>
      <c r="F50">
        <v>0.79430000000000001</v>
      </c>
      <c r="I50" s="18" t="s">
        <v>416</v>
      </c>
      <c r="J50" s="66">
        <v>25</v>
      </c>
      <c r="L50" t="s">
        <v>99</v>
      </c>
      <c r="M50">
        <v>0.2641</v>
      </c>
      <c r="N50">
        <v>0.17630000000000001</v>
      </c>
      <c r="Q50" s="709"/>
      <c r="R50" s="66">
        <v>25</v>
      </c>
      <c r="T50" t="s">
        <v>99</v>
      </c>
      <c r="U50">
        <v>0.17630000000000001</v>
      </c>
    </row>
    <row r="51" spans="1:21" ht="15.75" thickBot="1">
      <c r="A51" t="str">
        <f t="shared" si="0"/>
        <v/>
      </c>
      <c r="B51" t="s">
        <v>98</v>
      </c>
      <c r="D51" t="s">
        <v>98</v>
      </c>
      <c r="E51">
        <v>0.56230000000000002</v>
      </c>
      <c r="F51">
        <v>0.45729999999999998</v>
      </c>
      <c r="I51" s="15" t="s">
        <v>25</v>
      </c>
      <c r="J51" s="16" t="s">
        <v>411</v>
      </c>
      <c r="L51" t="s">
        <v>100</v>
      </c>
      <c r="M51">
        <v>0.82369999999999999</v>
      </c>
      <c r="N51">
        <v>0.86799999999999999</v>
      </c>
      <c r="Q51" s="15" t="s">
        <v>25</v>
      </c>
      <c r="R51" s="16" t="s">
        <v>411</v>
      </c>
      <c r="T51" t="s">
        <v>100</v>
      </c>
      <c r="U51">
        <v>0.86799999999999999</v>
      </c>
    </row>
    <row r="52" spans="1:21">
      <c r="A52" t="str">
        <f t="shared" si="0"/>
        <v/>
      </c>
      <c r="B52" t="s">
        <v>99</v>
      </c>
      <c r="D52" t="s">
        <v>99</v>
      </c>
      <c r="E52">
        <v>0.2641</v>
      </c>
      <c r="F52">
        <v>0.17630000000000001</v>
      </c>
      <c r="I52" s="17" t="s">
        <v>346</v>
      </c>
      <c r="J52" s="67">
        <v>0.8639</v>
      </c>
      <c r="L52" t="s">
        <v>101</v>
      </c>
      <c r="M52">
        <v>0.85529999999999995</v>
      </c>
      <c r="N52">
        <v>0.87980000000000003</v>
      </c>
      <c r="Q52" s="17" t="s">
        <v>166</v>
      </c>
      <c r="R52" s="67">
        <v>0.90790000000000004</v>
      </c>
      <c r="T52" t="s">
        <v>101</v>
      </c>
      <c r="U52">
        <v>0.87980000000000003</v>
      </c>
    </row>
    <row r="53" spans="1:21" ht="15.75" thickBot="1">
      <c r="A53" t="str">
        <f t="shared" si="0"/>
        <v/>
      </c>
      <c r="B53" t="s">
        <v>100</v>
      </c>
      <c r="D53" t="s">
        <v>100</v>
      </c>
      <c r="E53">
        <v>0.82369999999999999</v>
      </c>
      <c r="F53">
        <v>0.86799999999999999</v>
      </c>
      <c r="I53" s="18" t="s">
        <v>414</v>
      </c>
      <c r="J53" s="68">
        <v>26</v>
      </c>
      <c r="L53" t="s">
        <v>102</v>
      </c>
      <c r="M53">
        <v>0.38790000000000002</v>
      </c>
      <c r="N53">
        <v>0.44169999999999998</v>
      </c>
      <c r="Q53" s="18" t="s">
        <v>417</v>
      </c>
      <c r="R53" s="68">
        <v>26</v>
      </c>
      <c r="T53" t="s">
        <v>102</v>
      </c>
      <c r="U53">
        <v>0.44169999999999998</v>
      </c>
    </row>
    <row r="54" spans="1:21">
      <c r="A54" t="str">
        <f t="shared" si="0"/>
        <v/>
      </c>
      <c r="B54" t="s">
        <v>101</v>
      </c>
      <c r="D54" t="s">
        <v>101</v>
      </c>
      <c r="E54">
        <v>0.85529999999999995</v>
      </c>
      <c r="F54">
        <v>0.87980000000000003</v>
      </c>
      <c r="I54" s="17" t="s">
        <v>114</v>
      </c>
      <c r="J54" s="69">
        <v>0.86209999999999998</v>
      </c>
      <c r="L54" t="s">
        <v>103</v>
      </c>
      <c r="M54">
        <v>0.21540000000000001</v>
      </c>
      <c r="N54">
        <v>0.1958</v>
      </c>
      <c r="Q54" s="17" t="s">
        <v>307</v>
      </c>
      <c r="R54" s="69">
        <v>0.90339999999999998</v>
      </c>
      <c r="T54" t="s">
        <v>103</v>
      </c>
      <c r="U54">
        <v>0.1958</v>
      </c>
    </row>
    <row r="55" spans="1:21" ht="15.75" thickBot="1">
      <c r="A55" t="str">
        <f t="shared" si="0"/>
        <v/>
      </c>
      <c r="B55" t="s">
        <v>102</v>
      </c>
      <c r="D55" t="s">
        <v>102</v>
      </c>
      <c r="E55">
        <v>0.38790000000000002</v>
      </c>
      <c r="F55">
        <v>0.44169999999999998</v>
      </c>
      <c r="I55" s="18" t="s">
        <v>421</v>
      </c>
      <c r="J55" s="70">
        <v>27</v>
      </c>
      <c r="L55" t="s">
        <v>104</v>
      </c>
      <c r="M55">
        <v>0.48149999999999998</v>
      </c>
      <c r="N55">
        <v>0.51270000000000004</v>
      </c>
      <c r="Q55" s="18" t="s">
        <v>419</v>
      </c>
      <c r="R55" s="70">
        <v>27</v>
      </c>
      <c r="T55" t="s">
        <v>104</v>
      </c>
      <c r="U55">
        <v>0.51270000000000004</v>
      </c>
    </row>
    <row r="56" spans="1:21">
      <c r="A56" t="str">
        <f t="shared" si="0"/>
        <v/>
      </c>
      <c r="B56" t="s">
        <v>103</v>
      </c>
      <c r="D56" t="s">
        <v>103</v>
      </c>
      <c r="E56">
        <v>0.21540000000000001</v>
      </c>
      <c r="F56">
        <v>0.1958</v>
      </c>
      <c r="I56" s="17" t="s">
        <v>307</v>
      </c>
      <c r="J56" s="71">
        <v>0.86080000000000001</v>
      </c>
      <c r="L56" t="s">
        <v>429</v>
      </c>
      <c r="M56">
        <v>0.70730000000000004</v>
      </c>
      <c r="N56">
        <v>0.65400000000000003</v>
      </c>
      <c r="Q56" s="708" t="s">
        <v>389</v>
      </c>
      <c r="R56" s="71">
        <v>0.90269999999999995</v>
      </c>
      <c r="T56" t="s">
        <v>429</v>
      </c>
      <c r="U56">
        <v>0.65400000000000003</v>
      </c>
    </row>
    <row r="57" spans="1:21" ht="15.75" thickBot="1">
      <c r="A57" t="str">
        <f t="shared" si="0"/>
        <v/>
      </c>
      <c r="B57" t="s">
        <v>104</v>
      </c>
      <c r="D57" t="s">
        <v>104</v>
      </c>
      <c r="E57">
        <v>0.48149999999999998</v>
      </c>
      <c r="F57">
        <v>0.51270000000000004</v>
      </c>
      <c r="I57" s="18" t="s">
        <v>419</v>
      </c>
      <c r="J57" s="72">
        <v>28</v>
      </c>
      <c r="L57" t="s">
        <v>105</v>
      </c>
      <c r="M57">
        <v>0.81579999999999997</v>
      </c>
      <c r="N57">
        <v>0.93330000000000002</v>
      </c>
      <c r="Q57" s="709"/>
      <c r="R57" s="72">
        <v>28</v>
      </c>
      <c r="T57" t="s">
        <v>105</v>
      </c>
      <c r="U57">
        <v>0.93330000000000002</v>
      </c>
    </row>
    <row r="58" spans="1:21">
      <c r="A58" t="str">
        <f t="shared" si="0"/>
        <v/>
      </c>
      <c r="B58" t="s">
        <v>105</v>
      </c>
      <c r="D58" t="s">
        <v>105</v>
      </c>
      <c r="E58">
        <v>0.81579999999999997</v>
      </c>
      <c r="F58">
        <v>0.93330000000000002</v>
      </c>
      <c r="I58" s="17" t="s">
        <v>317</v>
      </c>
      <c r="J58" s="73">
        <v>0.85719999999999996</v>
      </c>
      <c r="L58" t="s">
        <v>106</v>
      </c>
      <c r="M58">
        <v>0.83230000000000004</v>
      </c>
      <c r="N58">
        <v>0.86960000000000004</v>
      </c>
      <c r="Q58" s="708" t="s">
        <v>387</v>
      </c>
      <c r="R58" s="73">
        <v>0.90239999999999998</v>
      </c>
      <c r="T58" t="s">
        <v>106</v>
      </c>
      <c r="U58">
        <v>0.86960000000000004</v>
      </c>
    </row>
    <row r="59" spans="1:21" ht="15.75" thickBot="1">
      <c r="A59" t="str">
        <f t="shared" si="0"/>
        <v/>
      </c>
      <c r="B59" t="s">
        <v>106</v>
      </c>
      <c r="D59" t="s">
        <v>106</v>
      </c>
      <c r="E59">
        <v>0.83230000000000004</v>
      </c>
      <c r="F59">
        <v>0.86960000000000004</v>
      </c>
      <c r="I59" s="18" t="s">
        <v>416</v>
      </c>
      <c r="J59" s="74">
        <v>29</v>
      </c>
      <c r="L59" t="s">
        <v>107</v>
      </c>
      <c r="M59">
        <v>0.43959999999999999</v>
      </c>
      <c r="N59">
        <v>0.37590000000000001</v>
      </c>
      <c r="Q59" s="709"/>
      <c r="R59" s="74">
        <v>29</v>
      </c>
      <c r="T59" t="s">
        <v>107</v>
      </c>
      <c r="U59">
        <v>0.37590000000000001</v>
      </c>
    </row>
    <row r="60" spans="1:21">
      <c r="A60" t="str">
        <f t="shared" si="0"/>
        <v/>
      </c>
      <c r="B60" t="s">
        <v>107</v>
      </c>
      <c r="D60" t="s">
        <v>107</v>
      </c>
      <c r="E60">
        <v>0.43959999999999999</v>
      </c>
      <c r="F60">
        <v>0.37590000000000001</v>
      </c>
      <c r="I60" s="17" t="s">
        <v>263</v>
      </c>
      <c r="J60" s="75">
        <v>0.85589999999999999</v>
      </c>
      <c r="L60" t="s">
        <v>108</v>
      </c>
      <c r="M60">
        <v>0.96120000000000005</v>
      </c>
      <c r="N60">
        <v>0.97660000000000002</v>
      </c>
      <c r="Q60" s="17" t="s">
        <v>242</v>
      </c>
      <c r="R60" s="75">
        <v>0.89749999999999996</v>
      </c>
      <c r="T60" t="s">
        <v>108</v>
      </c>
      <c r="U60">
        <v>0.97660000000000002</v>
      </c>
    </row>
    <row r="61" spans="1:21" ht="15.75" thickBot="1">
      <c r="A61" t="str">
        <f t="shared" si="0"/>
        <v/>
      </c>
      <c r="B61" t="s">
        <v>108</v>
      </c>
      <c r="D61" t="s">
        <v>108</v>
      </c>
      <c r="E61">
        <v>0.96120000000000005</v>
      </c>
      <c r="F61">
        <v>0.97660000000000002</v>
      </c>
      <c r="I61" s="18" t="s">
        <v>414</v>
      </c>
      <c r="J61" s="76">
        <v>30</v>
      </c>
      <c r="L61" t="s">
        <v>109</v>
      </c>
      <c r="M61">
        <v>3.1699999999999999E-2</v>
      </c>
      <c r="N61">
        <v>8.5900000000000004E-2</v>
      </c>
      <c r="Q61" s="18" t="s">
        <v>422</v>
      </c>
      <c r="R61" s="76">
        <v>30</v>
      </c>
      <c r="T61" t="s">
        <v>109</v>
      </c>
      <c r="U61">
        <v>8.5900000000000004E-2</v>
      </c>
    </row>
    <row r="62" spans="1:21">
      <c r="A62" t="str">
        <f t="shared" si="0"/>
        <v/>
      </c>
      <c r="B62" t="s">
        <v>109</v>
      </c>
      <c r="D62" t="s">
        <v>109</v>
      </c>
      <c r="E62">
        <v>3.1699999999999999E-2</v>
      </c>
      <c r="F62">
        <v>8.5900000000000004E-2</v>
      </c>
      <c r="I62" s="17" t="s">
        <v>101</v>
      </c>
      <c r="J62" s="77">
        <v>0.85529999999999995</v>
      </c>
      <c r="L62" t="s">
        <v>110</v>
      </c>
      <c r="M62">
        <v>0.65329999999999999</v>
      </c>
      <c r="N62">
        <v>0.67349999999999999</v>
      </c>
      <c r="Q62" s="708" t="s">
        <v>171</v>
      </c>
      <c r="R62" s="77">
        <v>0.89629999999999999</v>
      </c>
      <c r="T62" t="s">
        <v>110</v>
      </c>
      <c r="U62">
        <v>0.67349999999999999</v>
      </c>
    </row>
    <row r="63" spans="1:21" ht="15.75" thickBot="1">
      <c r="A63" t="str">
        <f t="shared" si="0"/>
        <v/>
      </c>
      <c r="B63" t="s">
        <v>110</v>
      </c>
      <c r="D63" t="s">
        <v>110</v>
      </c>
      <c r="E63">
        <v>0.65329999999999999</v>
      </c>
      <c r="F63">
        <v>0.67349999999999999</v>
      </c>
      <c r="I63" s="18" t="s">
        <v>416</v>
      </c>
      <c r="J63" s="78">
        <v>31</v>
      </c>
      <c r="L63" t="s">
        <v>111</v>
      </c>
      <c r="M63">
        <v>0.90690000000000004</v>
      </c>
      <c r="N63">
        <v>0.94369999999999998</v>
      </c>
      <c r="Q63" s="709"/>
      <c r="R63" s="78">
        <v>31</v>
      </c>
      <c r="T63" t="s">
        <v>111</v>
      </c>
      <c r="U63">
        <v>0.94369999999999998</v>
      </c>
    </row>
    <row r="64" spans="1:21">
      <c r="A64" t="str">
        <f t="shared" si="0"/>
        <v/>
      </c>
      <c r="B64" t="s">
        <v>111</v>
      </c>
      <c r="D64" t="s">
        <v>111</v>
      </c>
      <c r="E64">
        <v>0.90690000000000004</v>
      </c>
      <c r="F64">
        <v>0.94369999999999998</v>
      </c>
      <c r="I64" s="17" t="s">
        <v>345</v>
      </c>
      <c r="J64" s="79">
        <v>0.85519999999999996</v>
      </c>
      <c r="L64" t="s">
        <v>112</v>
      </c>
      <c r="M64">
        <v>0.1179</v>
      </c>
      <c r="N64">
        <v>0.16700000000000001</v>
      </c>
      <c r="Q64" s="17" t="s">
        <v>151</v>
      </c>
      <c r="R64" s="79">
        <v>0.89570000000000005</v>
      </c>
      <c r="T64" t="s">
        <v>112</v>
      </c>
      <c r="U64">
        <v>0.16700000000000001</v>
      </c>
    </row>
    <row r="65" spans="1:21" ht="15.75" thickBot="1">
      <c r="A65" t="str">
        <f t="shared" si="0"/>
        <v/>
      </c>
      <c r="B65" t="s">
        <v>112</v>
      </c>
      <c r="D65" t="s">
        <v>112</v>
      </c>
      <c r="E65">
        <v>0.1179</v>
      </c>
      <c r="F65">
        <v>0.16700000000000001</v>
      </c>
      <c r="I65" s="18" t="s">
        <v>421</v>
      </c>
      <c r="J65" s="80">
        <v>32</v>
      </c>
      <c r="L65" t="s">
        <v>113</v>
      </c>
      <c r="M65">
        <v>0.6452</v>
      </c>
      <c r="N65">
        <v>0.61760000000000004</v>
      </c>
      <c r="Q65" s="18" t="s">
        <v>419</v>
      </c>
      <c r="R65" s="80">
        <v>32</v>
      </c>
      <c r="T65" t="s">
        <v>113</v>
      </c>
      <c r="U65">
        <v>0.61760000000000004</v>
      </c>
    </row>
    <row r="66" spans="1:21">
      <c r="A66" t="str">
        <f t="shared" si="0"/>
        <v/>
      </c>
      <c r="B66" t="s">
        <v>113</v>
      </c>
      <c r="D66" t="s">
        <v>113</v>
      </c>
      <c r="E66">
        <v>0.6452</v>
      </c>
      <c r="F66">
        <v>0.61760000000000004</v>
      </c>
      <c r="I66" s="17" t="s">
        <v>339</v>
      </c>
      <c r="J66" s="81">
        <v>0.84899999999999998</v>
      </c>
      <c r="L66" t="s">
        <v>114</v>
      </c>
      <c r="M66">
        <v>0.86209999999999998</v>
      </c>
      <c r="N66">
        <v>0.85909999999999997</v>
      </c>
      <c r="Q66" s="708" t="s">
        <v>392</v>
      </c>
      <c r="R66" s="81">
        <v>0.89480000000000004</v>
      </c>
      <c r="T66" t="s">
        <v>114</v>
      </c>
      <c r="U66">
        <v>0.85909999999999997</v>
      </c>
    </row>
    <row r="67" spans="1:21" ht="15.75" thickBot="1">
      <c r="A67" t="str">
        <f t="shared" ref="A67:A130" si="1">IF(B67=D67, "", "BAD")</f>
        <v/>
      </c>
      <c r="B67" t="s">
        <v>114</v>
      </c>
      <c r="D67" t="s">
        <v>114</v>
      </c>
      <c r="E67">
        <v>0.86209999999999998</v>
      </c>
      <c r="F67">
        <v>0.85909999999999997</v>
      </c>
      <c r="I67" s="18" t="s">
        <v>414</v>
      </c>
      <c r="J67" s="82">
        <v>33</v>
      </c>
      <c r="L67" t="s">
        <v>115</v>
      </c>
      <c r="M67">
        <v>0.60580000000000001</v>
      </c>
      <c r="N67">
        <v>0.42580000000000001</v>
      </c>
      <c r="Q67" s="709"/>
      <c r="R67" s="82">
        <v>33</v>
      </c>
      <c r="T67" t="s">
        <v>115</v>
      </c>
      <c r="U67">
        <v>0.42580000000000001</v>
      </c>
    </row>
    <row r="68" spans="1:21">
      <c r="A68" t="str">
        <f t="shared" si="1"/>
        <v/>
      </c>
      <c r="B68" t="s">
        <v>115</v>
      </c>
      <c r="D68" t="s">
        <v>115</v>
      </c>
      <c r="E68">
        <v>0.60580000000000001</v>
      </c>
      <c r="F68">
        <v>0.42580000000000001</v>
      </c>
      <c r="I68" s="708" t="s">
        <v>268</v>
      </c>
      <c r="J68" s="83">
        <v>0.84760000000000002</v>
      </c>
      <c r="L68" t="s">
        <v>116</v>
      </c>
      <c r="M68">
        <v>0.20830000000000001</v>
      </c>
      <c r="N68">
        <v>0.26519999999999999</v>
      </c>
      <c r="Q68" s="708" t="s">
        <v>269</v>
      </c>
      <c r="R68" s="83">
        <v>0.89400000000000002</v>
      </c>
      <c r="T68" t="s">
        <v>116</v>
      </c>
      <c r="U68">
        <v>0.26519999999999999</v>
      </c>
    </row>
    <row r="69" spans="1:21" ht="15.75" thickBot="1">
      <c r="A69" t="str">
        <f t="shared" si="1"/>
        <v/>
      </c>
      <c r="B69" t="s">
        <v>116</v>
      </c>
      <c r="D69" t="s">
        <v>116</v>
      </c>
      <c r="E69">
        <v>0.20830000000000001</v>
      </c>
      <c r="F69">
        <v>0.26519999999999999</v>
      </c>
      <c r="I69" s="709"/>
      <c r="J69" s="84">
        <v>34</v>
      </c>
      <c r="L69" t="s">
        <v>117</v>
      </c>
      <c r="M69">
        <v>0.27860000000000001</v>
      </c>
      <c r="N69">
        <v>0.32029999999999997</v>
      </c>
      <c r="Q69" s="709"/>
      <c r="R69" s="84">
        <v>34</v>
      </c>
      <c r="T69" t="s">
        <v>117</v>
      </c>
      <c r="U69">
        <v>0.32029999999999997</v>
      </c>
    </row>
    <row r="70" spans="1:21">
      <c r="A70" t="str">
        <f t="shared" si="1"/>
        <v/>
      </c>
      <c r="B70" t="s">
        <v>117</v>
      </c>
      <c r="D70" t="s">
        <v>117</v>
      </c>
      <c r="E70">
        <v>0.27860000000000001</v>
      </c>
      <c r="F70">
        <v>0.32029999999999997</v>
      </c>
      <c r="I70" s="17" t="s">
        <v>238</v>
      </c>
      <c r="J70" s="85">
        <v>0.84430000000000005</v>
      </c>
      <c r="L70" t="s">
        <v>118</v>
      </c>
      <c r="M70">
        <v>0.35489999999999999</v>
      </c>
      <c r="N70">
        <v>0.19980000000000001</v>
      </c>
      <c r="Q70" s="17" t="s">
        <v>351</v>
      </c>
      <c r="R70" s="85">
        <v>0.8911</v>
      </c>
      <c r="T70" t="s">
        <v>118</v>
      </c>
      <c r="U70">
        <v>0.19980000000000001</v>
      </c>
    </row>
    <row r="71" spans="1:21" ht="15.75" thickBot="1">
      <c r="A71" t="str">
        <f t="shared" si="1"/>
        <v/>
      </c>
      <c r="B71" t="s">
        <v>118</v>
      </c>
      <c r="D71" t="s">
        <v>118</v>
      </c>
      <c r="E71">
        <v>0.35489999999999999</v>
      </c>
      <c r="F71">
        <v>0.19980000000000001</v>
      </c>
      <c r="I71" s="18" t="s">
        <v>420</v>
      </c>
      <c r="J71" s="86">
        <v>35</v>
      </c>
      <c r="L71" t="s">
        <v>436</v>
      </c>
      <c r="M71">
        <v>0.11169999999999999</v>
      </c>
      <c r="N71">
        <v>7.5300000000000006E-2</v>
      </c>
      <c r="Q71" s="18" t="s">
        <v>416</v>
      </c>
      <c r="R71" s="86">
        <v>35</v>
      </c>
      <c r="T71" t="s">
        <v>436</v>
      </c>
      <c r="U71">
        <v>7.5300000000000006E-2</v>
      </c>
    </row>
    <row r="72" spans="1:21">
      <c r="A72" t="str">
        <f t="shared" si="1"/>
        <v>BAD</v>
      </c>
      <c r="B72" t="s">
        <v>119</v>
      </c>
      <c r="D72" t="s">
        <v>436</v>
      </c>
      <c r="E72">
        <v>0.11169999999999999</v>
      </c>
      <c r="F72">
        <v>7.5300000000000006E-2</v>
      </c>
      <c r="I72" s="708" t="s">
        <v>387</v>
      </c>
      <c r="J72" s="87">
        <v>0.84009999999999996</v>
      </c>
      <c r="L72" t="s">
        <v>120</v>
      </c>
      <c r="M72">
        <v>0.78759999999999997</v>
      </c>
      <c r="N72">
        <v>0.85450000000000004</v>
      </c>
      <c r="Q72" s="17" t="s">
        <v>73</v>
      </c>
      <c r="R72" s="87">
        <v>0.8911</v>
      </c>
      <c r="T72" t="s">
        <v>120</v>
      </c>
      <c r="U72">
        <v>0.85450000000000004</v>
      </c>
    </row>
    <row r="73" spans="1:21" ht="15.75" thickBot="1">
      <c r="A73" t="str">
        <f t="shared" si="1"/>
        <v/>
      </c>
      <c r="B73" t="s">
        <v>120</v>
      </c>
      <c r="D73" t="s">
        <v>120</v>
      </c>
      <c r="E73">
        <v>0.78759999999999997</v>
      </c>
      <c r="F73">
        <v>0.85450000000000004</v>
      </c>
      <c r="I73" s="709"/>
      <c r="J73" s="88">
        <v>36</v>
      </c>
      <c r="L73" t="s">
        <v>121</v>
      </c>
      <c r="M73">
        <v>0.50670000000000004</v>
      </c>
      <c r="N73">
        <v>0.73780000000000001</v>
      </c>
      <c r="Q73" s="18" t="s">
        <v>418</v>
      </c>
      <c r="R73" s="88">
        <v>36</v>
      </c>
      <c r="T73" t="s">
        <v>121</v>
      </c>
      <c r="U73">
        <v>0.73780000000000001</v>
      </c>
    </row>
    <row r="74" spans="1:21">
      <c r="A74" t="str">
        <f t="shared" si="1"/>
        <v/>
      </c>
      <c r="B74" t="s">
        <v>121</v>
      </c>
      <c r="D74" t="s">
        <v>121</v>
      </c>
      <c r="E74">
        <v>0.50670000000000004</v>
      </c>
      <c r="F74">
        <v>0.73780000000000001</v>
      </c>
      <c r="I74" s="17" t="s">
        <v>135</v>
      </c>
      <c r="J74" s="89">
        <v>0.83609999999999995</v>
      </c>
      <c r="L74" t="s">
        <v>122</v>
      </c>
      <c r="M74">
        <v>0.92559999999999998</v>
      </c>
      <c r="N74">
        <v>0.91979999999999995</v>
      </c>
      <c r="Q74" s="708" t="s">
        <v>312</v>
      </c>
      <c r="R74" s="89">
        <v>0.88870000000000005</v>
      </c>
      <c r="T74" t="s">
        <v>122</v>
      </c>
      <c r="U74">
        <v>0.91979999999999995</v>
      </c>
    </row>
    <row r="75" spans="1:21" ht="15.75" thickBot="1">
      <c r="A75" t="str">
        <f t="shared" si="1"/>
        <v/>
      </c>
      <c r="B75" t="s">
        <v>122</v>
      </c>
      <c r="D75" t="s">
        <v>122</v>
      </c>
      <c r="E75">
        <v>0.92559999999999998</v>
      </c>
      <c r="F75">
        <v>0.91979999999999995</v>
      </c>
      <c r="I75" s="18" t="s">
        <v>421</v>
      </c>
      <c r="J75" s="90">
        <v>37</v>
      </c>
      <c r="L75" t="s">
        <v>123</v>
      </c>
      <c r="M75">
        <v>0.80730000000000002</v>
      </c>
      <c r="N75">
        <v>0.68210000000000004</v>
      </c>
      <c r="Q75" s="709"/>
      <c r="R75" s="90">
        <v>37</v>
      </c>
      <c r="T75" t="s">
        <v>123</v>
      </c>
      <c r="U75">
        <v>0.68210000000000004</v>
      </c>
    </row>
    <row r="76" spans="1:21">
      <c r="A76" t="str">
        <f t="shared" si="1"/>
        <v/>
      </c>
      <c r="B76" t="s">
        <v>123</v>
      </c>
      <c r="D76" t="s">
        <v>123</v>
      </c>
      <c r="E76">
        <v>0.80730000000000002</v>
      </c>
      <c r="F76">
        <v>0.68210000000000004</v>
      </c>
      <c r="I76" s="17" t="s">
        <v>106</v>
      </c>
      <c r="J76" s="91">
        <v>0.83230000000000004</v>
      </c>
      <c r="L76" t="s">
        <v>124</v>
      </c>
      <c r="M76">
        <v>0.51570000000000005</v>
      </c>
      <c r="N76">
        <v>0.47199999999999998</v>
      </c>
      <c r="Q76" s="17" t="s">
        <v>240</v>
      </c>
      <c r="R76" s="91">
        <v>0.88819999999999999</v>
      </c>
      <c r="T76" t="s">
        <v>124</v>
      </c>
      <c r="U76">
        <v>0.47199999999999998</v>
      </c>
    </row>
    <row r="77" spans="1:21" ht="15.75" thickBot="1">
      <c r="A77" t="str">
        <f t="shared" si="1"/>
        <v/>
      </c>
      <c r="B77" t="s">
        <v>124</v>
      </c>
      <c r="D77" t="s">
        <v>124</v>
      </c>
      <c r="E77">
        <v>0.51570000000000005</v>
      </c>
      <c r="F77">
        <v>0.47199999999999998</v>
      </c>
      <c r="I77" s="18" t="s">
        <v>418</v>
      </c>
      <c r="J77" s="92">
        <v>38</v>
      </c>
      <c r="L77" t="s">
        <v>125</v>
      </c>
      <c r="M77">
        <v>0.42149999999999999</v>
      </c>
      <c r="N77">
        <v>0.45140000000000002</v>
      </c>
      <c r="Q77" s="18" t="s">
        <v>418</v>
      </c>
      <c r="R77" s="92">
        <v>38</v>
      </c>
      <c r="T77" t="s">
        <v>125</v>
      </c>
      <c r="U77">
        <v>0.45140000000000002</v>
      </c>
    </row>
    <row r="78" spans="1:21">
      <c r="A78" t="str">
        <f t="shared" si="1"/>
        <v/>
      </c>
      <c r="B78" t="s">
        <v>125</v>
      </c>
      <c r="D78" t="s">
        <v>125</v>
      </c>
      <c r="E78">
        <v>0.42149999999999999</v>
      </c>
      <c r="F78">
        <v>0.45140000000000002</v>
      </c>
      <c r="I78" s="17" t="s">
        <v>240</v>
      </c>
      <c r="J78" s="93">
        <v>0.82399999999999995</v>
      </c>
      <c r="L78" t="s">
        <v>126</v>
      </c>
      <c r="M78">
        <v>0.19139999999999999</v>
      </c>
      <c r="N78">
        <v>0.17100000000000001</v>
      </c>
      <c r="Q78" s="17" t="s">
        <v>339</v>
      </c>
      <c r="R78" s="93">
        <v>0.88370000000000004</v>
      </c>
      <c r="T78" t="s">
        <v>126</v>
      </c>
      <c r="U78">
        <v>0.17100000000000001</v>
      </c>
    </row>
    <row r="79" spans="1:21" ht="15.75" thickBot="1">
      <c r="A79" t="str">
        <f t="shared" si="1"/>
        <v/>
      </c>
      <c r="B79" t="s">
        <v>126</v>
      </c>
      <c r="D79" t="s">
        <v>126</v>
      </c>
      <c r="E79">
        <v>0.19139999999999999</v>
      </c>
      <c r="F79">
        <v>0.17100000000000001</v>
      </c>
      <c r="I79" s="18" t="s">
        <v>418</v>
      </c>
      <c r="J79" s="94">
        <v>39</v>
      </c>
      <c r="L79" t="s">
        <v>127</v>
      </c>
      <c r="M79">
        <v>0.4229</v>
      </c>
      <c r="N79">
        <v>0.4073</v>
      </c>
      <c r="Q79" s="18" t="s">
        <v>414</v>
      </c>
      <c r="R79" s="94">
        <v>39</v>
      </c>
      <c r="T79" t="s">
        <v>127</v>
      </c>
      <c r="U79">
        <v>0.4073</v>
      </c>
    </row>
    <row r="80" spans="1:21">
      <c r="A80" t="str">
        <f t="shared" si="1"/>
        <v/>
      </c>
      <c r="B80" t="s">
        <v>127</v>
      </c>
      <c r="D80" t="s">
        <v>127</v>
      </c>
      <c r="E80">
        <v>0.4229</v>
      </c>
      <c r="F80">
        <v>0.4073</v>
      </c>
      <c r="I80" s="708" t="s">
        <v>100</v>
      </c>
      <c r="J80" s="95">
        <v>0.82369999999999999</v>
      </c>
      <c r="L80" t="s">
        <v>128</v>
      </c>
      <c r="M80">
        <v>0.16309999999999999</v>
      </c>
      <c r="N80">
        <v>0.19139999999999999</v>
      </c>
      <c r="Q80" s="708" t="s">
        <v>364</v>
      </c>
      <c r="R80" s="95">
        <v>0.88109999999999999</v>
      </c>
      <c r="T80" t="s">
        <v>128</v>
      </c>
      <c r="U80">
        <v>0.19139999999999999</v>
      </c>
    </row>
    <row r="81" spans="1:21" ht="15.75" thickBot="1">
      <c r="A81" t="str">
        <f t="shared" si="1"/>
        <v/>
      </c>
      <c r="B81" t="s">
        <v>128</v>
      </c>
      <c r="D81" t="s">
        <v>128</v>
      </c>
      <c r="E81">
        <v>0.16309999999999999</v>
      </c>
      <c r="F81">
        <v>0.19139999999999999</v>
      </c>
      <c r="I81" s="709"/>
      <c r="J81" s="96">
        <v>40</v>
      </c>
      <c r="L81" t="s">
        <v>129</v>
      </c>
      <c r="M81">
        <v>0.47160000000000002</v>
      </c>
      <c r="N81">
        <v>0.59699999999999998</v>
      </c>
      <c r="Q81" s="709"/>
      <c r="R81" s="96">
        <v>40</v>
      </c>
      <c r="T81" t="s">
        <v>129</v>
      </c>
      <c r="U81">
        <v>0.59699999999999998</v>
      </c>
    </row>
    <row r="82" spans="1:21">
      <c r="A82" t="str">
        <f t="shared" si="1"/>
        <v/>
      </c>
      <c r="B82" t="s">
        <v>129</v>
      </c>
      <c r="D82" t="s">
        <v>129</v>
      </c>
      <c r="E82">
        <v>0.47160000000000002</v>
      </c>
      <c r="F82">
        <v>0.59699999999999998</v>
      </c>
      <c r="I82" s="708" t="s">
        <v>171</v>
      </c>
      <c r="J82" s="97">
        <v>0.81879999999999997</v>
      </c>
      <c r="L82" t="s">
        <v>130</v>
      </c>
      <c r="M82">
        <v>0.2324</v>
      </c>
      <c r="N82">
        <v>0.20599999999999999</v>
      </c>
      <c r="Q82" s="708" t="s">
        <v>268</v>
      </c>
      <c r="R82" s="97">
        <v>0.88080000000000003</v>
      </c>
      <c r="T82" t="s">
        <v>130</v>
      </c>
      <c r="U82">
        <v>0.20599999999999999</v>
      </c>
    </row>
    <row r="83" spans="1:21" ht="15.75" thickBot="1">
      <c r="A83" t="str">
        <f t="shared" si="1"/>
        <v/>
      </c>
      <c r="B83" t="s">
        <v>130</v>
      </c>
      <c r="D83" t="s">
        <v>130</v>
      </c>
      <c r="E83">
        <v>0.2324</v>
      </c>
      <c r="F83">
        <v>0.20599999999999999</v>
      </c>
      <c r="I83" s="709"/>
      <c r="J83" s="98">
        <v>41</v>
      </c>
      <c r="L83" t="s">
        <v>131</v>
      </c>
      <c r="M83">
        <v>0.31180000000000002</v>
      </c>
      <c r="N83">
        <v>0.50449999999999995</v>
      </c>
      <c r="Q83" s="709"/>
      <c r="R83" s="98">
        <v>41</v>
      </c>
      <c r="T83" t="s">
        <v>131</v>
      </c>
      <c r="U83">
        <v>0.50449999999999995</v>
      </c>
    </row>
    <row r="84" spans="1:21">
      <c r="A84" t="str">
        <f t="shared" si="1"/>
        <v/>
      </c>
      <c r="B84" t="s">
        <v>131</v>
      </c>
      <c r="D84" t="s">
        <v>131</v>
      </c>
      <c r="E84">
        <v>0.31180000000000002</v>
      </c>
      <c r="F84">
        <v>0.50449999999999995</v>
      </c>
      <c r="I84" s="708" t="s">
        <v>173</v>
      </c>
      <c r="J84" s="99">
        <v>0.81799999999999995</v>
      </c>
      <c r="L84" t="s">
        <v>132</v>
      </c>
      <c r="M84">
        <v>0.39579999999999999</v>
      </c>
      <c r="N84">
        <v>0.49330000000000002</v>
      </c>
      <c r="Q84" s="17" t="s">
        <v>101</v>
      </c>
      <c r="R84" s="99">
        <v>0.87980000000000003</v>
      </c>
      <c r="T84" t="s">
        <v>132</v>
      </c>
      <c r="U84">
        <v>0.49330000000000002</v>
      </c>
    </row>
    <row r="85" spans="1:21" ht="15.75" thickBot="1">
      <c r="A85" t="str">
        <f t="shared" si="1"/>
        <v/>
      </c>
      <c r="B85" t="s">
        <v>132</v>
      </c>
      <c r="D85" t="s">
        <v>132</v>
      </c>
      <c r="E85">
        <v>0.39579999999999999</v>
      </c>
      <c r="F85">
        <v>0.49330000000000002</v>
      </c>
      <c r="I85" s="709"/>
      <c r="J85" s="100">
        <v>42</v>
      </c>
      <c r="L85" t="s">
        <v>133</v>
      </c>
      <c r="M85">
        <v>0.13159999999999999</v>
      </c>
      <c r="N85">
        <v>0.13289999999999999</v>
      </c>
      <c r="Q85" s="18" t="s">
        <v>416</v>
      </c>
      <c r="R85" s="100">
        <v>42</v>
      </c>
      <c r="T85" t="s">
        <v>133</v>
      </c>
      <c r="U85">
        <v>0.13289999999999999</v>
      </c>
    </row>
    <row r="86" spans="1:21">
      <c r="A86" t="str">
        <f t="shared" si="1"/>
        <v/>
      </c>
      <c r="B86" t="s">
        <v>133</v>
      </c>
      <c r="D86" t="s">
        <v>133</v>
      </c>
      <c r="E86">
        <v>0.13159999999999999</v>
      </c>
      <c r="F86">
        <v>0.13289999999999999</v>
      </c>
      <c r="I86" s="17" t="s">
        <v>394</v>
      </c>
      <c r="J86" s="101">
        <v>0.81759999999999999</v>
      </c>
      <c r="L86" t="s">
        <v>134</v>
      </c>
      <c r="M86">
        <v>0.2019</v>
      </c>
      <c r="N86">
        <v>0.31919999999999998</v>
      </c>
      <c r="Q86" s="17" t="s">
        <v>184</v>
      </c>
      <c r="R86" s="101">
        <v>0.87490000000000001</v>
      </c>
      <c r="T86" t="s">
        <v>134</v>
      </c>
      <c r="U86">
        <v>0.31919999999999998</v>
      </c>
    </row>
    <row r="87" spans="1:21" ht="15.75" thickBot="1">
      <c r="A87" t="str">
        <f t="shared" si="1"/>
        <v/>
      </c>
      <c r="B87" t="s">
        <v>134</v>
      </c>
      <c r="D87" t="s">
        <v>134</v>
      </c>
      <c r="E87">
        <v>0.2019</v>
      </c>
      <c r="F87">
        <v>0.31919999999999998</v>
      </c>
      <c r="I87" s="18" t="s">
        <v>421</v>
      </c>
      <c r="J87" s="102">
        <v>43</v>
      </c>
      <c r="L87" t="s">
        <v>135</v>
      </c>
      <c r="M87">
        <v>0.83609999999999995</v>
      </c>
      <c r="N87">
        <v>0.94430000000000003</v>
      </c>
      <c r="Q87" s="18" t="s">
        <v>417</v>
      </c>
      <c r="R87" s="102">
        <v>43</v>
      </c>
      <c r="T87" t="s">
        <v>135</v>
      </c>
      <c r="U87">
        <v>0.94430000000000003</v>
      </c>
    </row>
    <row r="88" spans="1:21">
      <c r="A88" t="str">
        <f t="shared" si="1"/>
        <v/>
      </c>
      <c r="B88" t="s">
        <v>135</v>
      </c>
      <c r="D88" t="s">
        <v>135</v>
      </c>
      <c r="E88">
        <v>0.83609999999999995</v>
      </c>
      <c r="F88">
        <v>0.94430000000000003</v>
      </c>
      <c r="I88" s="17" t="s">
        <v>180</v>
      </c>
      <c r="J88" s="103">
        <v>0.81640000000000001</v>
      </c>
      <c r="L88" t="s">
        <v>136</v>
      </c>
      <c r="M88">
        <v>0.1028</v>
      </c>
      <c r="N88">
        <v>0.1278</v>
      </c>
      <c r="Q88" s="17" t="s">
        <v>394</v>
      </c>
      <c r="R88" s="103">
        <v>0.87380000000000002</v>
      </c>
      <c r="T88" t="s">
        <v>136</v>
      </c>
      <c r="U88">
        <v>0.1278</v>
      </c>
    </row>
    <row r="89" spans="1:21" ht="15.75" thickBot="1">
      <c r="A89" t="str">
        <f t="shared" si="1"/>
        <v/>
      </c>
      <c r="B89" t="s">
        <v>136</v>
      </c>
      <c r="D89" t="s">
        <v>136</v>
      </c>
      <c r="E89">
        <v>0.1028</v>
      </c>
      <c r="F89">
        <v>0.1278</v>
      </c>
      <c r="I89" s="18" t="s">
        <v>415</v>
      </c>
      <c r="J89" s="104">
        <v>44</v>
      </c>
      <c r="L89" t="s">
        <v>137</v>
      </c>
      <c r="M89">
        <v>0.81169999999999998</v>
      </c>
      <c r="N89">
        <v>0.84950000000000003</v>
      </c>
      <c r="Q89" s="18" t="s">
        <v>421</v>
      </c>
      <c r="R89" s="104">
        <v>44</v>
      </c>
      <c r="T89" t="s">
        <v>137</v>
      </c>
      <c r="U89">
        <v>0.84950000000000003</v>
      </c>
    </row>
    <row r="90" spans="1:21">
      <c r="A90" t="str">
        <f t="shared" si="1"/>
        <v/>
      </c>
      <c r="B90" t="s">
        <v>137</v>
      </c>
      <c r="D90" t="s">
        <v>137</v>
      </c>
      <c r="E90">
        <v>0.81169999999999998</v>
      </c>
      <c r="F90">
        <v>0.84950000000000003</v>
      </c>
      <c r="I90" s="708" t="s">
        <v>82</v>
      </c>
      <c r="J90" s="105">
        <v>0.81599999999999995</v>
      </c>
      <c r="L90" t="s">
        <v>138</v>
      </c>
      <c r="M90">
        <v>0.36430000000000001</v>
      </c>
      <c r="N90">
        <v>0.26450000000000001</v>
      </c>
      <c r="Q90" s="17" t="s">
        <v>106</v>
      </c>
      <c r="R90" s="105">
        <v>0.86960000000000004</v>
      </c>
      <c r="T90" t="s">
        <v>138</v>
      </c>
      <c r="U90">
        <v>0.26450000000000001</v>
      </c>
    </row>
    <row r="91" spans="1:21" ht="15.75" thickBot="1">
      <c r="A91" t="str">
        <f t="shared" si="1"/>
        <v/>
      </c>
      <c r="B91" t="s">
        <v>138</v>
      </c>
      <c r="D91" t="s">
        <v>138</v>
      </c>
      <c r="E91">
        <v>0.36430000000000001</v>
      </c>
      <c r="F91">
        <v>0.26450000000000001</v>
      </c>
      <c r="I91" s="709"/>
      <c r="J91" s="106">
        <v>45</v>
      </c>
      <c r="L91" t="s">
        <v>139</v>
      </c>
      <c r="M91">
        <v>0.73399999999999999</v>
      </c>
      <c r="N91">
        <v>0.74519999999999997</v>
      </c>
      <c r="Q91" s="18" t="s">
        <v>418</v>
      </c>
      <c r="R91" s="106">
        <v>45</v>
      </c>
      <c r="T91" t="s">
        <v>139</v>
      </c>
      <c r="U91">
        <v>0.74519999999999997</v>
      </c>
    </row>
    <row r="92" spans="1:21">
      <c r="A92" t="str">
        <f t="shared" si="1"/>
        <v/>
      </c>
      <c r="B92" t="s">
        <v>139</v>
      </c>
      <c r="D92" t="s">
        <v>139</v>
      </c>
      <c r="E92">
        <v>0.73399999999999999</v>
      </c>
      <c r="F92">
        <v>0.74519999999999997</v>
      </c>
      <c r="I92" s="17" t="s">
        <v>273</v>
      </c>
      <c r="J92" s="107">
        <v>0.81579999999999997</v>
      </c>
      <c r="L92" t="s">
        <v>140</v>
      </c>
      <c r="M92">
        <v>0.55769999999999997</v>
      </c>
      <c r="N92">
        <v>0.34870000000000001</v>
      </c>
      <c r="Q92" s="708" t="s">
        <v>100</v>
      </c>
      <c r="R92" s="107">
        <v>0.86799999999999999</v>
      </c>
      <c r="T92" t="s">
        <v>140</v>
      </c>
      <c r="U92">
        <v>0.34870000000000001</v>
      </c>
    </row>
    <row r="93" spans="1:21" ht="15.75" thickBot="1">
      <c r="A93" t="str">
        <f t="shared" si="1"/>
        <v/>
      </c>
      <c r="B93" t="s">
        <v>140</v>
      </c>
      <c r="D93" t="s">
        <v>140</v>
      </c>
      <c r="E93">
        <v>0.55769999999999997</v>
      </c>
      <c r="F93">
        <v>0.34870000000000001</v>
      </c>
      <c r="I93" s="18" t="s">
        <v>422</v>
      </c>
      <c r="J93" s="108">
        <v>46</v>
      </c>
      <c r="L93" t="s">
        <v>432</v>
      </c>
      <c r="M93">
        <v>0.53820000000000001</v>
      </c>
      <c r="N93">
        <v>0.38019999999999998</v>
      </c>
      <c r="Q93" s="709"/>
      <c r="R93" s="108">
        <v>46</v>
      </c>
      <c r="T93" t="s">
        <v>432</v>
      </c>
      <c r="U93">
        <v>0.38019999999999998</v>
      </c>
    </row>
    <row r="94" spans="1:21">
      <c r="A94" t="str">
        <f t="shared" si="1"/>
        <v/>
      </c>
      <c r="B94" t="s">
        <v>141</v>
      </c>
      <c r="D94" t="s">
        <v>141</v>
      </c>
      <c r="E94">
        <v>0.35720000000000002</v>
      </c>
      <c r="F94">
        <v>0.35589999999999999</v>
      </c>
      <c r="I94" s="17" t="s">
        <v>105</v>
      </c>
      <c r="J94" s="109">
        <v>0.81579999999999997</v>
      </c>
      <c r="L94" t="s">
        <v>141</v>
      </c>
      <c r="M94">
        <v>0.35720000000000002</v>
      </c>
      <c r="N94">
        <v>0.35589999999999999</v>
      </c>
      <c r="Q94" s="17" t="s">
        <v>263</v>
      </c>
      <c r="R94" s="109">
        <v>0.86070000000000002</v>
      </c>
      <c r="T94" t="s">
        <v>141</v>
      </c>
      <c r="U94">
        <v>0.35589999999999999</v>
      </c>
    </row>
    <row r="95" spans="1:21" ht="15.75" thickBot="1">
      <c r="A95" t="str">
        <f t="shared" si="1"/>
        <v/>
      </c>
      <c r="B95" t="s">
        <v>142</v>
      </c>
      <c r="D95" t="s">
        <v>142</v>
      </c>
      <c r="E95">
        <v>0.42559999999999998</v>
      </c>
      <c r="F95">
        <v>0.67820000000000003</v>
      </c>
      <c r="I95" s="18" t="s">
        <v>418</v>
      </c>
      <c r="J95" s="110">
        <v>47</v>
      </c>
      <c r="L95" t="s">
        <v>142</v>
      </c>
      <c r="M95">
        <v>0.42559999999999998</v>
      </c>
      <c r="N95">
        <v>0.67820000000000003</v>
      </c>
      <c r="Q95" s="18" t="s">
        <v>414</v>
      </c>
      <c r="R95" s="110">
        <v>47</v>
      </c>
      <c r="T95" t="s">
        <v>142</v>
      </c>
      <c r="U95">
        <v>0.67820000000000003</v>
      </c>
    </row>
    <row r="96" spans="1:21">
      <c r="A96" t="str">
        <f t="shared" si="1"/>
        <v/>
      </c>
      <c r="B96" t="s">
        <v>143</v>
      </c>
      <c r="D96" t="s">
        <v>143</v>
      </c>
      <c r="E96">
        <v>0.48149999999999998</v>
      </c>
      <c r="F96">
        <v>0.32790000000000002</v>
      </c>
      <c r="I96" s="17" t="s">
        <v>137</v>
      </c>
      <c r="J96" s="111">
        <v>0.81169999999999998</v>
      </c>
      <c r="L96" t="s">
        <v>143</v>
      </c>
      <c r="M96">
        <v>0.48149999999999998</v>
      </c>
      <c r="N96">
        <v>0.32790000000000002</v>
      </c>
      <c r="Q96" s="17" t="s">
        <v>225</v>
      </c>
      <c r="R96" s="111">
        <v>0.86040000000000005</v>
      </c>
      <c r="T96" t="s">
        <v>143</v>
      </c>
      <c r="U96">
        <v>0.32790000000000002</v>
      </c>
    </row>
    <row r="97" spans="1:21" ht="15.75" thickBot="1">
      <c r="A97" t="str">
        <f t="shared" si="1"/>
        <v/>
      </c>
      <c r="B97" t="s">
        <v>144</v>
      </c>
      <c r="D97" t="s">
        <v>144</v>
      </c>
      <c r="E97">
        <v>0.58169999999999999</v>
      </c>
      <c r="F97">
        <v>0.81369999999999998</v>
      </c>
      <c r="I97" s="18" t="s">
        <v>420</v>
      </c>
      <c r="J97" s="112">
        <v>48</v>
      </c>
      <c r="L97" t="s">
        <v>144</v>
      </c>
      <c r="M97">
        <v>0.58169999999999999</v>
      </c>
      <c r="N97">
        <v>0.81369999999999998</v>
      </c>
      <c r="Q97" s="18" t="s">
        <v>420</v>
      </c>
      <c r="R97" s="112">
        <v>48</v>
      </c>
      <c r="T97" t="s">
        <v>144</v>
      </c>
      <c r="U97">
        <v>0.81369999999999998</v>
      </c>
    </row>
    <row r="98" spans="1:21">
      <c r="A98" t="str">
        <f t="shared" si="1"/>
        <v/>
      </c>
      <c r="B98" t="s">
        <v>145</v>
      </c>
      <c r="D98" t="s">
        <v>145</v>
      </c>
      <c r="E98">
        <v>0.42949999999999999</v>
      </c>
      <c r="F98">
        <v>0.43490000000000001</v>
      </c>
      <c r="I98" s="17" t="s">
        <v>73</v>
      </c>
      <c r="J98" s="113">
        <v>0.8105</v>
      </c>
      <c r="L98" t="s">
        <v>145</v>
      </c>
      <c r="M98">
        <v>0.42949999999999999</v>
      </c>
      <c r="N98">
        <v>0.43490000000000001</v>
      </c>
      <c r="Q98" s="17" t="s">
        <v>114</v>
      </c>
      <c r="R98" s="113">
        <v>0.85909999999999997</v>
      </c>
      <c r="T98" t="s">
        <v>145</v>
      </c>
      <c r="U98">
        <v>0.43490000000000001</v>
      </c>
    </row>
    <row r="99" spans="1:21" ht="15.75" thickBot="1">
      <c r="A99" t="str">
        <f t="shared" si="1"/>
        <v/>
      </c>
      <c r="B99" t="s">
        <v>146</v>
      </c>
      <c r="D99" t="s">
        <v>146</v>
      </c>
      <c r="E99">
        <v>0.53700000000000003</v>
      </c>
      <c r="F99">
        <v>0.42870000000000003</v>
      </c>
      <c r="I99" s="18" t="s">
        <v>418</v>
      </c>
      <c r="J99" s="114">
        <v>49</v>
      </c>
      <c r="L99" t="s">
        <v>146</v>
      </c>
      <c r="M99">
        <v>0.53700000000000003</v>
      </c>
      <c r="N99">
        <v>0.42870000000000003</v>
      </c>
      <c r="Q99" s="18" t="s">
        <v>421</v>
      </c>
      <c r="R99" s="114">
        <v>49</v>
      </c>
      <c r="T99" t="s">
        <v>146</v>
      </c>
      <c r="U99">
        <v>0.42870000000000003</v>
      </c>
    </row>
    <row r="100" spans="1:21">
      <c r="A100" t="str">
        <f t="shared" si="1"/>
        <v/>
      </c>
      <c r="B100" t="s">
        <v>147</v>
      </c>
      <c r="D100" t="s">
        <v>147</v>
      </c>
      <c r="E100">
        <v>0.72250000000000003</v>
      </c>
      <c r="F100">
        <v>0.78459999999999996</v>
      </c>
      <c r="I100" s="17" t="s">
        <v>123</v>
      </c>
      <c r="J100" s="115">
        <v>0.80730000000000002</v>
      </c>
      <c r="L100" t="s">
        <v>147</v>
      </c>
      <c r="M100">
        <v>0.72250000000000003</v>
      </c>
      <c r="N100">
        <v>0.78459999999999996</v>
      </c>
      <c r="Q100" s="17" t="s">
        <v>120</v>
      </c>
      <c r="R100" s="115">
        <v>0.85450000000000004</v>
      </c>
      <c r="T100" t="s">
        <v>147</v>
      </c>
      <c r="U100">
        <v>0.78459999999999996</v>
      </c>
    </row>
    <row r="101" spans="1:21" ht="15.75" thickBot="1">
      <c r="A101" t="str">
        <f t="shared" si="1"/>
        <v/>
      </c>
      <c r="B101" t="s">
        <v>148</v>
      </c>
      <c r="D101" t="s">
        <v>148</v>
      </c>
      <c r="E101">
        <v>0.19170000000000001</v>
      </c>
      <c r="F101">
        <v>0.41199999999999998</v>
      </c>
      <c r="I101" s="18" t="s">
        <v>422</v>
      </c>
      <c r="J101" s="116">
        <v>50</v>
      </c>
      <c r="L101" t="s">
        <v>148</v>
      </c>
      <c r="M101">
        <v>0.19170000000000001</v>
      </c>
      <c r="N101">
        <v>0.41199999999999998</v>
      </c>
      <c r="Q101" s="18" t="s">
        <v>418</v>
      </c>
      <c r="R101" s="116">
        <v>50</v>
      </c>
      <c r="T101" t="s">
        <v>148</v>
      </c>
      <c r="U101">
        <v>0.41199999999999998</v>
      </c>
    </row>
    <row r="102" spans="1:21" ht="15.75" thickBot="1">
      <c r="A102" t="str">
        <f t="shared" si="1"/>
        <v/>
      </c>
      <c r="B102" t="s">
        <v>149</v>
      </c>
      <c r="D102" t="s">
        <v>149</v>
      </c>
      <c r="E102">
        <v>0.31690000000000002</v>
      </c>
      <c r="F102">
        <v>0.44700000000000001</v>
      </c>
      <c r="I102" s="15" t="s">
        <v>25</v>
      </c>
      <c r="J102" s="16" t="s">
        <v>411</v>
      </c>
      <c r="L102" t="s">
        <v>149</v>
      </c>
      <c r="M102">
        <v>0.31690000000000002</v>
      </c>
      <c r="N102">
        <v>0.44700000000000001</v>
      </c>
      <c r="Q102" s="15" t="s">
        <v>25</v>
      </c>
      <c r="R102" s="16" t="s">
        <v>411</v>
      </c>
      <c r="T102" t="s">
        <v>149</v>
      </c>
      <c r="U102">
        <v>0.44700000000000001</v>
      </c>
    </row>
    <row r="103" spans="1:21">
      <c r="A103" t="str">
        <f t="shared" si="1"/>
        <v/>
      </c>
      <c r="B103" t="s">
        <v>150</v>
      </c>
      <c r="D103" t="s">
        <v>150</v>
      </c>
      <c r="E103">
        <v>0.62239999999999995</v>
      </c>
      <c r="F103">
        <v>0.61609999999999998</v>
      </c>
      <c r="I103" s="708" t="s">
        <v>392</v>
      </c>
      <c r="J103" s="117">
        <v>0.80689999999999995</v>
      </c>
      <c r="L103" t="s">
        <v>150</v>
      </c>
      <c r="M103">
        <v>0.62239999999999995</v>
      </c>
      <c r="N103">
        <v>0.61609999999999998</v>
      </c>
      <c r="Q103" s="17" t="s">
        <v>378</v>
      </c>
      <c r="R103" s="117">
        <v>0.85</v>
      </c>
      <c r="T103" t="s">
        <v>150</v>
      </c>
      <c r="U103">
        <v>0.61609999999999998</v>
      </c>
    </row>
    <row r="104" spans="1:21" ht="15.75" thickBot="1">
      <c r="A104" t="str">
        <f t="shared" si="1"/>
        <v/>
      </c>
      <c r="B104" t="s">
        <v>151</v>
      </c>
      <c r="D104" t="s">
        <v>151</v>
      </c>
      <c r="E104">
        <v>0.92049999999999998</v>
      </c>
      <c r="F104">
        <v>0.89570000000000005</v>
      </c>
      <c r="I104" s="709"/>
      <c r="J104" s="118">
        <v>51</v>
      </c>
      <c r="L104" t="s">
        <v>151</v>
      </c>
      <c r="M104">
        <v>0.92049999999999998</v>
      </c>
      <c r="N104">
        <v>0.89570000000000005</v>
      </c>
      <c r="Q104" s="18" t="s">
        <v>420</v>
      </c>
      <c r="R104" s="118">
        <v>51</v>
      </c>
      <c r="T104" t="s">
        <v>151</v>
      </c>
      <c r="U104">
        <v>0.89570000000000005</v>
      </c>
    </row>
    <row r="105" spans="1:21">
      <c r="A105" t="str">
        <f t="shared" si="1"/>
        <v/>
      </c>
      <c r="B105" t="s">
        <v>152</v>
      </c>
      <c r="D105" t="s">
        <v>152</v>
      </c>
      <c r="E105">
        <v>0.30480000000000002</v>
      </c>
      <c r="F105">
        <v>0.1671</v>
      </c>
      <c r="I105" s="708" t="s">
        <v>308</v>
      </c>
      <c r="J105" s="119">
        <v>0.80349999999999999</v>
      </c>
      <c r="L105" t="s">
        <v>152</v>
      </c>
      <c r="M105">
        <v>0.30480000000000002</v>
      </c>
      <c r="N105">
        <v>0.1671</v>
      </c>
      <c r="Q105" s="17" t="s">
        <v>137</v>
      </c>
      <c r="R105" s="119">
        <v>0.84950000000000003</v>
      </c>
      <c r="T105" t="s">
        <v>152</v>
      </c>
      <c r="U105">
        <v>0.1671</v>
      </c>
    </row>
    <row r="106" spans="1:21" ht="15.75" thickBot="1">
      <c r="A106" t="str">
        <f t="shared" si="1"/>
        <v/>
      </c>
      <c r="B106" t="s">
        <v>153</v>
      </c>
      <c r="D106" t="s">
        <v>153</v>
      </c>
      <c r="E106">
        <v>0.74980000000000002</v>
      </c>
      <c r="F106">
        <v>0.79149999999999998</v>
      </c>
      <c r="I106" s="709"/>
      <c r="J106" s="120">
        <v>52</v>
      </c>
      <c r="L106" t="s">
        <v>153</v>
      </c>
      <c r="M106">
        <v>0.74980000000000002</v>
      </c>
      <c r="N106">
        <v>0.79149999999999998</v>
      </c>
      <c r="Q106" s="18" t="s">
        <v>420</v>
      </c>
      <c r="R106" s="120">
        <v>52</v>
      </c>
      <c r="T106" t="s">
        <v>153</v>
      </c>
      <c r="U106">
        <v>0.79149999999999998</v>
      </c>
    </row>
    <row r="107" spans="1:21">
      <c r="A107" t="str">
        <f t="shared" si="1"/>
        <v/>
      </c>
      <c r="B107" t="s">
        <v>154</v>
      </c>
      <c r="D107" t="s">
        <v>154</v>
      </c>
      <c r="E107">
        <v>0.33090000000000003</v>
      </c>
      <c r="F107">
        <v>0.31419999999999998</v>
      </c>
      <c r="I107" s="708" t="s">
        <v>285</v>
      </c>
      <c r="J107" s="121">
        <v>0.8034</v>
      </c>
      <c r="L107" t="s">
        <v>154</v>
      </c>
      <c r="M107">
        <v>0.33090000000000003</v>
      </c>
      <c r="N107">
        <v>0.31419999999999998</v>
      </c>
      <c r="Q107" s="708" t="s">
        <v>77</v>
      </c>
      <c r="R107" s="121">
        <v>0.84299999999999997</v>
      </c>
      <c r="T107" t="s">
        <v>154</v>
      </c>
      <c r="U107">
        <v>0.31419999999999998</v>
      </c>
    </row>
    <row r="108" spans="1:21" ht="15.75" thickBot="1">
      <c r="A108" t="str">
        <f t="shared" si="1"/>
        <v/>
      </c>
      <c r="B108" t="s">
        <v>155</v>
      </c>
      <c r="D108" t="s">
        <v>155</v>
      </c>
      <c r="E108">
        <v>0.1149</v>
      </c>
      <c r="F108">
        <v>0.2034</v>
      </c>
      <c r="I108" s="709"/>
      <c r="J108" s="122">
        <v>53</v>
      </c>
      <c r="L108" t="s">
        <v>155</v>
      </c>
      <c r="M108">
        <v>0.1149</v>
      </c>
      <c r="N108">
        <v>0.2034</v>
      </c>
      <c r="Q108" s="709"/>
      <c r="R108" s="122">
        <v>53</v>
      </c>
      <c r="T108" t="s">
        <v>155</v>
      </c>
      <c r="U108">
        <v>0.2034</v>
      </c>
    </row>
    <row r="109" spans="1:21">
      <c r="A109" t="str">
        <f t="shared" si="1"/>
        <v/>
      </c>
      <c r="B109" t="s">
        <v>156</v>
      </c>
      <c r="D109" t="s">
        <v>156</v>
      </c>
      <c r="E109">
        <v>0.4723</v>
      </c>
      <c r="F109">
        <v>0.35780000000000001</v>
      </c>
      <c r="I109" s="708" t="s">
        <v>269</v>
      </c>
      <c r="J109" s="123">
        <v>0.79979999999999996</v>
      </c>
      <c r="L109" t="s">
        <v>156</v>
      </c>
      <c r="M109">
        <v>0.4723</v>
      </c>
      <c r="N109">
        <v>0.35780000000000001</v>
      </c>
      <c r="Q109" s="708" t="s">
        <v>408</v>
      </c>
      <c r="R109" s="123">
        <v>0.84289999999999998</v>
      </c>
      <c r="T109" t="s">
        <v>156</v>
      </c>
      <c r="U109">
        <v>0.35780000000000001</v>
      </c>
    </row>
    <row r="110" spans="1:21" ht="15.75" thickBot="1">
      <c r="A110" t="str">
        <f t="shared" si="1"/>
        <v/>
      </c>
      <c r="B110" t="s">
        <v>157</v>
      </c>
      <c r="D110" t="s">
        <v>157</v>
      </c>
      <c r="E110">
        <v>0.48530000000000001</v>
      </c>
      <c r="F110">
        <v>0.46679999999999999</v>
      </c>
      <c r="I110" s="709"/>
      <c r="J110" s="124">
        <v>54</v>
      </c>
      <c r="L110" t="s">
        <v>157</v>
      </c>
      <c r="M110">
        <v>0.48530000000000001</v>
      </c>
      <c r="N110">
        <v>0.46679999999999999</v>
      </c>
      <c r="Q110" s="709"/>
      <c r="R110" s="124">
        <v>54</v>
      </c>
      <c r="T110" t="s">
        <v>157</v>
      </c>
      <c r="U110">
        <v>0.46679999999999999</v>
      </c>
    </row>
    <row r="111" spans="1:21">
      <c r="A111" t="str">
        <f t="shared" si="1"/>
        <v/>
      </c>
      <c r="B111" t="s">
        <v>158</v>
      </c>
      <c r="D111" t="s">
        <v>158</v>
      </c>
      <c r="E111">
        <v>0.59350000000000003</v>
      </c>
      <c r="F111">
        <v>0.64170000000000005</v>
      </c>
      <c r="I111" s="17" t="s">
        <v>425</v>
      </c>
      <c r="J111" s="125">
        <v>0.79620000000000002</v>
      </c>
      <c r="L111" t="s">
        <v>158</v>
      </c>
      <c r="M111">
        <v>0.59350000000000003</v>
      </c>
      <c r="N111">
        <v>0.64170000000000005</v>
      </c>
      <c r="Q111" s="708" t="s">
        <v>285</v>
      </c>
      <c r="R111" s="125">
        <v>0.84</v>
      </c>
      <c r="T111" t="s">
        <v>158</v>
      </c>
      <c r="U111">
        <v>0.64170000000000005</v>
      </c>
    </row>
    <row r="112" spans="1:21" ht="15.75" thickBot="1">
      <c r="A112" t="str">
        <f t="shared" si="1"/>
        <v/>
      </c>
      <c r="B112" t="s">
        <v>159</v>
      </c>
      <c r="D112" t="s">
        <v>159</v>
      </c>
      <c r="E112">
        <v>0.63160000000000005</v>
      </c>
      <c r="F112">
        <v>0.68720000000000003</v>
      </c>
      <c r="I112" s="18" t="s">
        <v>422</v>
      </c>
      <c r="J112" s="126">
        <v>55</v>
      </c>
      <c r="L112" t="s">
        <v>159</v>
      </c>
      <c r="M112">
        <v>0.63160000000000005</v>
      </c>
      <c r="N112">
        <v>0.68720000000000003</v>
      </c>
      <c r="Q112" s="709"/>
      <c r="R112" s="126">
        <v>55</v>
      </c>
      <c r="T112" t="s">
        <v>159</v>
      </c>
      <c r="U112">
        <v>0.68720000000000003</v>
      </c>
    </row>
    <row r="113" spans="1:21">
      <c r="A113" t="str">
        <f t="shared" si="1"/>
        <v/>
      </c>
      <c r="B113" t="s">
        <v>160</v>
      </c>
      <c r="D113" t="s">
        <v>160</v>
      </c>
      <c r="E113">
        <v>9.4100000000000003E-2</v>
      </c>
      <c r="F113">
        <v>9.1399999999999995E-2</v>
      </c>
      <c r="I113" s="17" t="s">
        <v>378</v>
      </c>
      <c r="J113" s="127">
        <v>0.79349999999999998</v>
      </c>
      <c r="L113" t="s">
        <v>160</v>
      </c>
      <c r="M113">
        <v>9.4100000000000003E-2</v>
      </c>
      <c r="N113">
        <v>9.1399999999999995E-2</v>
      </c>
      <c r="Q113" s="708" t="s">
        <v>173</v>
      </c>
      <c r="R113" s="127">
        <v>0.8327</v>
      </c>
      <c r="T113" t="s">
        <v>160</v>
      </c>
      <c r="U113">
        <v>9.1399999999999995E-2</v>
      </c>
    </row>
    <row r="114" spans="1:21" ht="15.75" thickBot="1">
      <c r="A114" t="str">
        <f t="shared" si="1"/>
        <v/>
      </c>
      <c r="B114" t="s">
        <v>161</v>
      </c>
      <c r="D114" t="s">
        <v>161</v>
      </c>
      <c r="E114">
        <v>0.95209999999999995</v>
      </c>
      <c r="F114">
        <v>0.99319999999999997</v>
      </c>
      <c r="I114" s="18" t="s">
        <v>420</v>
      </c>
      <c r="J114" s="128">
        <v>56</v>
      </c>
      <c r="L114" t="s">
        <v>161</v>
      </c>
      <c r="M114">
        <v>0.95209999999999995</v>
      </c>
      <c r="N114">
        <v>0.99319999999999997</v>
      </c>
      <c r="Q114" s="709"/>
      <c r="R114" s="128">
        <v>56</v>
      </c>
      <c r="T114" t="s">
        <v>161</v>
      </c>
      <c r="U114">
        <v>0.99319999999999997</v>
      </c>
    </row>
    <row r="115" spans="1:21">
      <c r="A115" t="str">
        <f t="shared" si="1"/>
        <v/>
      </c>
      <c r="B115" t="s">
        <v>162</v>
      </c>
      <c r="D115" t="s">
        <v>162</v>
      </c>
      <c r="E115">
        <v>0.1045</v>
      </c>
      <c r="F115">
        <v>6.9900000000000004E-2</v>
      </c>
      <c r="I115" s="708" t="s">
        <v>365</v>
      </c>
      <c r="J115" s="129">
        <v>0.79039999999999999</v>
      </c>
      <c r="L115" t="s">
        <v>162</v>
      </c>
      <c r="M115">
        <v>0.1045</v>
      </c>
      <c r="N115">
        <v>6.9900000000000004E-2</v>
      </c>
      <c r="Q115" s="708" t="s">
        <v>58</v>
      </c>
      <c r="R115" s="129">
        <v>0.83209999999999995</v>
      </c>
      <c r="T115" t="s">
        <v>162</v>
      </c>
      <c r="U115">
        <v>6.9900000000000004E-2</v>
      </c>
    </row>
    <row r="116" spans="1:21" ht="15.75" thickBot="1">
      <c r="A116" t="str">
        <f t="shared" si="1"/>
        <v/>
      </c>
      <c r="B116" t="s">
        <v>163</v>
      </c>
      <c r="D116" t="s">
        <v>163</v>
      </c>
      <c r="E116">
        <v>0.2737</v>
      </c>
      <c r="F116">
        <v>0.34039999999999998</v>
      </c>
      <c r="I116" s="709"/>
      <c r="J116" s="130">
        <v>57</v>
      </c>
      <c r="L116" t="s">
        <v>163</v>
      </c>
      <c r="M116">
        <v>0.2737</v>
      </c>
      <c r="N116">
        <v>0.34039999999999998</v>
      </c>
      <c r="Q116" s="709"/>
      <c r="R116" s="130">
        <v>57</v>
      </c>
      <c r="T116" t="s">
        <v>163</v>
      </c>
      <c r="U116">
        <v>0.34039999999999998</v>
      </c>
    </row>
    <row r="117" spans="1:21">
      <c r="A117" t="str">
        <f t="shared" si="1"/>
        <v/>
      </c>
      <c r="B117" t="s">
        <v>164</v>
      </c>
      <c r="D117" t="s">
        <v>164</v>
      </c>
      <c r="E117">
        <v>0.2409</v>
      </c>
      <c r="F117">
        <v>0.188</v>
      </c>
      <c r="I117" s="708" t="s">
        <v>74</v>
      </c>
      <c r="J117" s="131">
        <v>0.78859999999999997</v>
      </c>
      <c r="L117" t="s">
        <v>164</v>
      </c>
      <c r="M117">
        <v>0.2409</v>
      </c>
      <c r="N117">
        <v>0.188</v>
      </c>
      <c r="Q117" s="708" t="s">
        <v>82</v>
      </c>
      <c r="R117" s="131">
        <v>0.82879999999999998</v>
      </c>
      <c r="T117" t="s">
        <v>164</v>
      </c>
      <c r="U117">
        <v>0.188</v>
      </c>
    </row>
    <row r="118" spans="1:21" ht="15.75" thickBot="1">
      <c r="A118" t="str">
        <f t="shared" si="1"/>
        <v/>
      </c>
      <c r="B118" t="s">
        <v>165</v>
      </c>
      <c r="D118" t="s">
        <v>165</v>
      </c>
      <c r="E118">
        <v>0.31519999999999998</v>
      </c>
      <c r="F118">
        <v>0.31040000000000001</v>
      </c>
      <c r="I118" s="709"/>
      <c r="J118" s="132">
        <v>58</v>
      </c>
      <c r="L118" t="s">
        <v>165</v>
      </c>
      <c r="M118">
        <v>0.31519999999999998</v>
      </c>
      <c r="N118">
        <v>0.31040000000000001</v>
      </c>
      <c r="Q118" s="709"/>
      <c r="R118" s="132">
        <v>58</v>
      </c>
      <c r="T118" t="s">
        <v>165</v>
      </c>
      <c r="U118">
        <v>0.31040000000000001</v>
      </c>
    </row>
    <row r="119" spans="1:21">
      <c r="A119" t="str">
        <f t="shared" si="1"/>
        <v/>
      </c>
      <c r="B119" t="s">
        <v>166</v>
      </c>
      <c r="D119" t="s">
        <v>166</v>
      </c>
      <c r="E119">
        <v>0.93300000000000005</v>
      </c>
      <c r="F119">
        <v>0.90790000000000004</v>
      </c>
      <c r="I119" s="708" t="s">
        <v>315</v>
      </c>
      <c r="J119" s="133">
        <v>0.78859999999999997</v>
      </c>
      <c r="L119" t="s">
        <v>166</v>
      </c>
      <c r="M119">
        <v>0.93300000000000005</v>
      </c>
      <c r="N119">
        <v>0.90790000000000004</v>
      </c>
      <c r="Q119" s="708" t="s">
        <v>277</v>
      </c>
      <c r="R119" s="133">
        <v>0.8256</v>
      </c>
      <c r="T119" t="s">
        <v>166</v>
      </c>
      <c r="U119">
        <v>0.90790000000000004</v>
      </c>
    </row>
    <row r="120" spans="1:21" ht="15.75" thickBot="1">
      <c r="A120" t="str">
        <f t="shared" si="1"/>
        <v/>
      </c>
      <c r="B120" t="s">
        <v>167</v>
      </c>
      <c r="D120" t="s">
        <v>167</v>
      </c>
      <c r="E120">
        <v>0.52610000000000001</v>
      </c>
      <c r="F120">
        <v>0.4138</v>
      </c>
      <c r="I120" s="709"/>
      <c r="J120" s="134">
        <v>59</v>
      </c>
      <c r="L120" t="s">
        <v>167</v>
      </c>
      <c r="M120">
        <v>0.52610000000000001</v>
      </c>
      <c r="N120">
        <v>0.4138</v>
      </c>
      <c r="Q120" s="709"/>
      <c r="R120" s="134">
        <v>59</v>
      </c>
      <c r="T120" t="s">
        <v>167</v>
      </c>
      <c r="U120">
        <v>0.4138</v>
      </c>
    </row>
    <row r="121" spans="1:21">
      <c r="A121" t="str">
        <f t="shared" si="1"/>
        <v/>
      </c>
      <c r="B121" t="s">
        <v>168</v>
      </c>
      <c r="D121" t="s">
        <v>168</v>
      </c>
      <c r="E121">
        <v>0.43120000000000003</v>
      </c>
      <c r="F121">
        <v>0.3871</v>
      </c>
      <c r="I121" s="17" t="s">
        <v>385</v>
      </c>
      <c r="J121" s="135">
        <v>0.78859999999999997</v>
      </c>
      <c r="L121" t="s">
        <v>168</v>
      </c>
      <c r="M121">
        <v>0.43120000000000003</v>
      </c>
      <c r="N121">
        <v>0.3871</v>
      </c>
      <c r="Q121" s="708" t="s">
        <v>393</v>
      </c>
      <c r="R121" s="135">
        <v>0.82350000000000001</v>
      </c>
      <c r="T121" t="s">
        <v>168</v>
      </c>
      <c r="U121">
        <v>0.3871</v>
      </c>
    </row>
    <row r="122" spans="1:21" ht="15.75" thickBot="1">
      <c r="A122" t="str">
        <f t="shared" si="1"/>
        <v/>
      </c>
      <c r="B122" t="s">
        <v>169</v>
      </c>
      <c r="D122" t="s">
        <v>169</v>
      </c>
      <c r="E122">
        <v>0.1237</v>
      </c>
      <c r="F122">
        <v>0.1135</v>
      </c>
      <c r="I122" s="18" t="s">
        <v>424</v>
      </c>
      <c r="J122" s="136">
        <v>60</v>
      </c>
      <c r="L122" t="s">
        <v>169</v>
      </c>
      <c r="M122">
        <v>0.1237</v>
      </c>
      <c r="N122">
        <v>0.1135</v>
      </c>
      <c r="Q122" s="709"/>
      <c r="R122" s="136">
        <v>60</v>
      </c>
      <c r="T122" t="s">
        <v>169</v>
      </c>
      <c r="U122">
        <v>0.1135</v>
      </c>
    </row>
    <row r="123" spans="1:21">
      <c r="A123" t="str">
        <f t="shared" si="1"/>
        <v/>
      </c>
      <c r="B123" t="s">
        <v>170</v>
      </c>
      <c r="D123" t="s">
        <v>170</v>
      </c>
      <c r="E123">
        <v>0.72750000000000004</v>
      </c>
      <c r="F123">
        <v>0.76119999999999999</v>
      </c>
      <c r="I123" s="17" t="s">
        <v>120</v>
      </c>
      <c r="J123" s="137">
        <v>0.78759999999999997</v>
      </c>
      <c r="L123" t="s">
        <v>170</v>
      </c>
      <c r="M123">
        <v>0.72750000000000004</v>
      </c>
      <c r="N123">
        <v>0.76119999999999999</v>
      </c>
      <c r="Q123" s="708" t="s">
        <v>181</v>
      </c>
      <c r="R123" s="137">
        <v>0.82169999999999999</v>
      </c>
      <c r="T123" t="s">
        <v>170</v>
      </c>
      <c r="U123">
        <v>0.76119999999999999</v>
      </c>
    </row>
    <row r="124" spans="1:21" ht="15.75" thickBot="1">
      <c r="A124" t="str">
        <f t="shared" si="1"/>
        <v/>
      </c>
      <c r="B124" t="s">
        <v>171</v>
      </c>
      <c r="D124" t="s">
        <v>171</v>
      </c>
      <c r="E124">
        <v>0.81879999999999997</v>
      </c>
      <c r="F124">
        <v>0.89629999999999999</v>
      </c>
      <c r="I124" s="18" t="s">
        <v>418</v>
      </c>
      <c r="J124" s="138">
        <v>61</v>
      </c>
      <c r="L124" t="s">
        <v>171</v>
      </c>
      <c r="M124">
        <v>0.81879999999999997</v>
      </c>
      <c r="N124">
        <v>0.89629999999999999</v>
      </c>
      <c r="Q124" s="709"/>
      <c r="R124" s="138">
        <v>61</v>
      </c>
      <c r="T124" t="s">
        <v>171</v>
      </c>
      <c r="U124">
        <v>0.89629999999999999</v>
      </c>
    </row>
    <row r="125" spans="1:21">
      <c r="A125" t="str">
        <f t="shared" si="1"/>
        <v/>
      </c>
      <c r="B125" t="s">
        <v>172</v>
      </c>
      <c r="D125" t="s">
        <v>172</v>
      </c>
      <c r="E125">
        <v>0.36859999999999998</v>
      </c>
      <c r="F125">
        <v>0.38250000000000001</v>
      </c>
      <c r="I125" s="708" t="s">
        <v>256</v>
      </c>
      <c r="J125" s="139">
        <v>0.7792</v>
      </c>
      <c r="L125" t="s">
        <v>172</v>
      </c>
      <c r="M125">
        <v>0.36859999999999998</v>
      </c>
      <c r="N125">
        <v>0.38250000000000001</v>
      </c>
      <c r="Q125" s="708" t="s">
        <v>144</v>
      </c>
      <c r="R125" s="139">
        <v>0.81369999999999998</v>
      </c>
      <c r="T125" t="s">
        <v>172</v>
      </c>
      <c r="U125">
        <v>0.38250000000000001</v>
      </c>
    </row>
    <row r="126" spans="1:21" ht="15.75" thickBot="1">
      <c r="A126" t="str">
        <f t="shared" si="1"/>
        <v/>
      </c>
      <c r="B126" t="s">
        <v>173</v>
      </c>
      <c r="D126" t="s">
        <v>173</v>
      </c>
      <c r="E126">
        <v>0.81799999999999995</v>
      </c>
      <c r="F126">
        <v>0.8327</v>
      </c>
      <c r="I126" s="709"/>
      <c r="J126" s="140">
        <v>62</v>
      </c>
      <c r="L126" t="s">
        <v>173</v>
      </c>
      <c r="M126">
        <v>0.81799999999999995</v>
      </c>
      <c r="N126">
        <v>0.8327</v>
      </c>
      <c r="Q126" s="709"/>
      <c r="R126" s="140">
        <v>62</v>
      </c>
      <c r="T126" t="s">
        <v>173</v>
      </c>
      <c r="U126">
        <v>0.8327</v>
      </c>
    </row>
    <row r="127" spans="1:21">
      <c r="A127" t="str">
        <f t="shared" si="1"/>
        <v/>
      </c>
      <c r="B127" t="s">
        <v>174</v>
      </c>
      <c r="D127" t="s">
        <v>174</v>
      </c>
      <c r="E127">
        <v>0.93200000000000005</v>
      </c>
      <c r="F127">
        <v>0.97350000000000003</v>
      </c>
      <c r="I127" s="17" t="s">
        <v>179</v>
      </c>
      <c r="J127" s="141">
        <v>0.7772</v>
      </c>
      <c r="L127" t="s">
        <v>174</v>
      </c>
      <c r="M127">
        <v>0.93200000000000005</v>
      </c>
      <c r="N127">
        <v>0.97350000000000003</v>
      </c>
      <c r="Q127" s="708" t="s">
        <v>337</v>
      </c>
      <c r="R127" s="141">
        <v>0.8135</v>
      </c>
      <c r="T127" t="s">
        <v>174</v>
      </c>
      <c r="U127">
        <v>0.97350000000000003</v>
      </c>
    </row>
    <row r="128" spans="1:21" ht="15.75" thickBot="1">
      <c r="A128" t="str">
        <f t="shared" si="1"/>
        <v/>
      </c>
      <c r="B128" t="s">
        <v>175</v>
      </c>
      <c r="D128" t="s">
        <v>175</v>
      </c>
      <c r="E128">
        <v>5.9499999999999997E-2</v>
      </c>
      <c r="F128">
        <v>6.8699999999999997E-2</v>
      </c>
      <c r="I128" s="18" t="s">
        <v>423</v>
      </c>
      <c r="J128" s="142">
        <v>63</v>
      </c>
      <c r="L128" t="s">
        <v>175</v>
      </c>
      <c r="M128">
        <v>5.9499999999999997E-2</v>
      </c>
      <c r="N128">
        <v>6.8699999999999997E-2</v>
      </c>
      <c r="Q128" s="709"/>
      <c r="R128" s="142">
        <v>63</v>
      </c>
      <c r="T128" t="s">
        <v>175</v>
      </c>
      <c r="U128">
        <v>6.8699999999999997E-2</v>
      </c>
    </row>
    <row r="129" spans="1:21">
      <c r="A129" t="str">
        <f t="shared" si="1"/>
        <v/>
      </c>
      <c r="B129" t="s">
        <v>176</v>
      </c>
      <c r="D129" t="s">
        <v>176</v>
      </c>
      <c r="E129">
        <v>0.23080000000000001</v>
      </c>
      <c r="F129">
        <v>0.2152</v>
      </c>
      <c r="I129" s="708" t="s">
        <v>393</v>
      </c>
      <c r="J129" s="143">
        <v>0.77459999999999996</v>
      </c>
      <c r="L129" t="s">
        <v>176</v>
      </c>
      <c r="M129">
        <v>0.23080000000000001</v>
      </c>
      <c r="N129">
        <v>0.2152</v>
      </c>
      <c r="Q129" s="708" t="s">
        <v>256</v>
      </c>
      <c r="R129" s="143">
        <v>0.81299999999999994</v>
      </c>
      <c r="T129" t="s">
        <v>176</v>
      </c>
      <c r="U129">
        <v>0.2152</v>
      </c>
    </row>
    <row r="130" spans="1:21" ht="15.75" thickBot="1">
      <c r="A130" t="str">
        <f t="shared" si="1"/>
        <v/>
      </c>
      <c r="B130" t="s">
        <v>177</v>
      </c>
      <c r="D130" t="s">
        <v>177</v>
      </c>
      <c r="E130">
        <v>0.1928</v>
      </c>
      <c r="F130">
        <v>0.30930000000000002</v>
      </c>
      <c r="I130" s="709"/>
      <c r="J130" s="144">
        <v>64</v>
      </c>
      <c r="L130" t="s">
        <v>177</v>
      </c>
      <c r="M130">
        <v>0.1928</v>
      </c>
      <c r="N130">
        <v>0.30930000000000002</v>
      </c>
      <c r="Q130" s="709"/>
      <c r="R130" s="144">
        <v>64</v>
      </c>
      <c r="T130" t="s">
        <v>177</v>
      </c>
      <c r="U130">
        <v>0.30930000000000002</v>
      </c>
    </row>
    <row r="131" spans="1:21">
      <c r="A131" t="str">
        <f t="shared" ref="A131:A194" si="2">IF(B131=D131, "", "BAD")</f>
        <v/>
      </c>
      <c r="B131" t="s">
        <v>178</v>
      </c>
      <c r="D131" t="s">
        <v>178</v>
      </c>
      <c r="E131">
        <v>0.39560000000000001</v>
      </c>
      <c r="F131">
        <v>0.4284</v>
      </c>
      <c r="I131" s="708" t="s">
        <v>408</v>
      </c>
      <c r="J131" s="145">
        <v>0.77190000000000003</v>
      </c>
      <c r="L131" t="s">
        <v>178</v>
      </c>
      <c r="M131">
        <v>0.39560000000000001</v>
      </c>
      <c r="N131">
        <v>0.4284</v>
      </c>
      <c r="Q131" s="708" t="s">
        <v>373</v>
      </c>
      <c r="R131" s="145">
        <v>0.81169999999999998</v>
      </c>
      <c r="T131" t="s">
        <v>178</v>
      </c>
      <c r="U131">
        <v>0.4284</v>
      </c>
    </row>
    <row r="132" spans="1:21" ht="15.75" thickBot="1">
      <c r="A132" t="str">
        <f t="shared" si="2"/>
        <v/>
      </c>
      <c r="B132" t="s">
        <v>179</v>
      </c>
      <c r="D132" t="s">
        <v>179</v>
      </c>
      <c r="E132">
        <v>0.7772</v>
      </c>
      <c r="F132">
        <v>0.76739999999999997</v>
      </c>
      <c r="I132" s="709"/>
      <c r="J132" s="146">
        <v>65</v>
      </c>
      <c r="L132" t="s">
        <v>179</v>
      </c>
      <c r="M132">
        <v>0.7772</v>
      </c>
      <c r="N132">
        <v>0.76739999999999997</v>
      </c>
      <c r="Q132" s="709"/>
      <c r="R132" s="146">
        <v>65</v>
      </c>
      <c r="T132" t="s">
        <v>179</v>
      </c>
      <c r="U132">
        <v>0.76739999999999997</v>
      </c>
    </row>
    <row r="133" spans="1:21">
      <c r="A133" t="str">
        <f t="shared" si="2"/>
        <v/>
      </c>
      <c r="B133" t="s">
        <v>180</v>
      </c>
      <c r="D133" t="s">
        <v>180</v>
      </c>
      <c r="E133">
        <v>0.81640000000000001</v>
      </c>
      <c r="F133">
        <v>0.95989999999999998</v>
      </c>
      <c r="I133" s="708" t="s">
        <v>372</v>
      </c>
      <c r="J133" s="147">
        <v>0.76790000000000003</v>
      </c>
      <c r="L133" t="s">
        <v>180</v>
      </c>
      <c r="M133">
        <v>0.81640000000000001</v>
      </c>
      <c r="N133">
        <v>0.95989999999999998</v>
      </c>
      <c r="Q133" s="708" t="s">
        <v>210</v>
      </c>
      <c r="R133" s="147">
        <v>0.8085</v>
      </c>
      <c r="T133" t="s">
        <v>180</v>
      </c>
      <c r="U133">
        <v>0.95989999999999998</v>
      </c>
    </row>
    <row r="134" spans="1:21" ht="15.75" thickBot="1">
      <c r="A134" t="str">
        <f t="shared" si="2"/>
        <v/>
      </c>
      <c r="B134" t="s">
        <v>181</v>
      </c>
      <c r="D134" t="s">
        <v>181</v>
      </c>
      <c r="E134">
        <v>0.75939999999999996</v>
      </c>
      <c r="F134">
        <v>0.82169999999999999</v>
      </c>
      <c r="I134" s="709"/>
      <c r="J134" s="148">
        <v>66</v>
      </c>
      <c r="L134" t="s">
        <v>181</v>
      </c>
      <c r="M134">
        <v>0.75939999999999996</v>
      </c>
      <c r="N134">
        <v>0.82169999999999999</v>
      </c>
      <c r="Q134" s="709"/>
      <c r="R134" s="148">
        <v>66</v>
      </c>
      <c r="T134" t="s">
        <v>181</v>
      </c>
      <c r="U134">
        <v>0.82169999999999999</v>
      </c>
    </row>
    <row r="135" spans="1:21">
      <c r="A135" t="str">
        <f t="shared" si="2"/>
        <v/>
      </c>
      <c r="B135" t="s">
        <v>182</v>
      </c>
      <c r="D135" t="s">
        <v>182</v>
      </c>
      <c r="E135">
        <v>0.28849999999999998</v>
      </c>
      <c r="F135">
        <v>0.30609999999999998</v>
      </c>
      <c r="I135" s="17" t="s">
        <v>213</v>
      </c>
      <c r="J135" s="149">
        <v>0.76380000000000003</v>
      </c>
      <c r="L135" t="s">
        <v>182</v>
      </c>
      <c r="M135">
        <v>0.28849999999999998</v>
      </c>
      <c r="N135">
        <v>0.30609999999999998</v>
      </c>
      <c r="Q135" s="708" t="s">
        <v>315</v>
      </c>
      <c r="R135" s="149">
        <v>0.8075</v>
      </c>
      <c r="T135" t="s">
        <v>182</v>
      </c>
      <c r="U135">
        <v>0.30609999999999998</v>
      </c>
    </row>
    <row r="136" spans="1:21" ht="15.75" thickBot="1">
      <c r="A136" t="str">
        <f t="shared" si="2"/>
        <v/>
      </c>
      <c r="B136" t="s">
        <v>183</v>
      </c>
      <c r="D136" t="s">
        <v>183</v>
      </c>
      <c r="E136">
        <v>0.52100000000000002</v>
      </c>
      <c r="F136">
        <v>0.43909999999999999</v>
      </c>
      <c r="I136" s="18" t="s">
        <v>423</v>
      </c>
      <c r="J136" s="150">
        <v>67</v>
      </c>
      <c r="L136" t="s">
        <v>183</v>
      </c>
      <c r="M136">
        <v>0.52100000000000002</v>
      </c>
      <c r="N136">
        <v>0.43909999999999999</v>
      </c>
      <c r="Q136" s="709"/>
      <c r="R136" s="150">
        <v>67</v>
      </c>
      <c r="T136" t="s">
        <v>183</v>
      </c>
      <c r="U136">
        <v>0.43909999999999999</v>
      </c>
    </row>
    <row r="137" spans="1:21">
      <c r="A137" t="str">
        <f t="shared" si="2"/>
        <v/>
      </c>
      <c r="B137" t="s">
        <v>184</v>
      </c>
      <c r="D137" t="s">
        <v>184</v>
      </c>
      <c r="E137">
        <v>0.90790000000000004</v>
      </c>
      <c r="F137">
        <v>0.87490000000000001</v>
      </c>
      <c r="I137" s="708" t="s">
        <v>204</v>
      </c>
      <c r="J137" s="151">
        <v>0.76319999999999999</v>
      </c>
      <c r="L137" t="s">
        <v>184</v>
      </c>
      <c r="M137">
        <v>0.90790000000000004</v>
      </c>
      <c r="N137">
        <v>0.87490000000000001</v>
      </c>
      <c r="Q137" s="17" t="s">
        <v>317</v>
      </c>
      <c r="R137" s="151">
        <v>0.80740000000000001</v>
      </c>
      <c r="T137" t="s">
        <v>184</v>
      </c>
      <c r="U137">
        <v>0.87490000000000001</v>
      </c>
    </row>
    <row r="138" spans="1:21" ht="15.75" thickBot="1">
      <c r="A138" t="str">
        <f t="shared" si="2"/>
        <v/>
      </c>
      <c r="B138" t="s">
        <v>185</v>
      </c>
      <c r="D138" t="s">
        <v>185</v>
      </c>
      <c r="E138">
        <v>0.44169999999999998</v>
      </c>
      <c r="F138">
        <v>0.46839999999999998</v>
      </c>
      <c r="I138" s="709"/>
      <c r="J138" s="152">
        <v>68</v>
      </c>
      <c r="L138" t="s">
        <v>185</v>
      </c>
      <c r="M138">
        <v>0.44169999999999998</v>
      </c>
      <c r="N138">
        <v>0.46839999999999998</v>
      </c>
      <c r="Q138" s="18" t="s">
        <v>416</v>
      </c>
      <c r="R138" s="152">
        <v>68</v>
      </c>
      <c r="T138" t="s">
        <v>185</v>
      </c>
      <c r="U138">
        <v>0.46839999999999998</v>
      </c>
    </row>
    <row r="139" spans="1:21">
      <c r="A139" t="str">
        <f t="shared" si="2"/>
        <v/>
      </c>
      <c r="B139" t="s">
        <v>186</v>
      </c>
      <c r="D139" t="s">
        <v>186</v>
      </c>
      <c r="E139">
        <v>0.27200000000000002</v>
      </c>
      <c r="F139">
        <v>0.10979999999999999</v>
      </c>
      <c r="I139" s="708" t="s">
        <v>284</v>
      </c>
      <c r="J139" s="153">
        <v>0.7621</v>
      </c>
      <c r="L139" t="s">
        <v>186</v>
      </c>
      <c r="M139">
        <v>0.27200000000000002</v>
      </c>
      <c r="N139">
        <v>0.10979999999999999</v>
      </c>
      <c r="Q139" s="17" t="s">
        <v>273</v>
      </c>
      <c r="R139" s="153">
        <v>0.80710000000000004</v>
      </c>
      <c r="T139" t="s">
        <v>186</v>
      </c>
      <c r="U139">
        <v>0.10979999999999999</v>
      </c>
    </row>
    <row r="140" spans="1:21" ht="15.75" thickBot="1">
      <c r="A140" t="str">
        <f t="shared" si="2"/>
        <v/>
      </c>
      <c r="B140" t="s">
        <v>187</v>
      </c>
      <c r="D140" t="s">
        <v>187</v>
      </c>
      <c r="E140">
        <v>0.27279999999999999</v>
      </c>
      <c r="F140">
        <v>0.44969999999999999</v>
      </c>
      <c r="I140" s="709"/>
      <c r="J140" s="154">
        <v>69</v>
      </c>
      <c r="L140" t="s">
        <v>187</v>
      </c>
      <c r="M140">
        <v>0.27279999999999999</v>
      </c>
      <c r="N140">
        <v>0.44969999999999999</v>
      </c>
      <c r="Q140" s="18" t="s">
        <v>422</v>
      </c>
      <c r="R140" s="154">
        <v>69</v>
      </c>
      <c r="T140" t="s">
        <v>187</v>
      </c>
      <c r="U140">
        <v>0.44969999999999999</v>
      </c>
    </row>
    <row r="141" spans="1:21">
      <c r="A141" t="str">
        <f t="shared" si="2"/>
        <v/>
      </c>
      <c r="B141" t="s">
        <v>188</v>
      </c>
      <c r="D141" t="s">
        <v>188</v>
      </c>
      <c r="E141">
        <v>0.15110000000000001</v>
      </c>
      <c r="F141">
        <v>0.32150000000000001</v>
      </c>
      <c r="I141" s="708" t="s">
        <v>181</v>
      </c>
      <c r="J141" s="155">
        <v>0.75939999999999996</v>
      </c>
      <c r="L141" t="s">
        <v>188</v>
      </c>
      <c r="M141">
        <v>0.15110000000000001</v>
      </c>
      <c r="N141">
        <v>0.32150000000000001</v>
      </c>
      <c r="Q141" s="17" t="s">
        <v>346</v>
      </c>
      <c r="R141" s="155">
        <v>0.80559999999999998</v>
      </c>
      <c r="T141" t="s">
        <v>188</v>
      </c>
      <c r="U141">
        <v>0.32150000000000001</v>
      </c>
    </row>
    <row r="142" spans="1:21" ht="15.75" thickBot="1">
      <c r="A142" t="str">
        <f t="shared" si="2"/>
        <v/>
      </c>
      <c r="B142" t="s">
        <v>189</v>
      </c>
      <c r="D142" t="s">
        <v>189</v>
      </c>
      <c r="E142">
        <v>0.39379999999999998</v>
      </c>
      <c r="F142">
        <v>0.1474</v>
      </c>
      <c r="I142" s="709"/>
      <c r="J142" s="156">
        <v>70</v>
      </c>
      <c r="L142" t="s">
        <v>189</v>
      </c>
      <c r="M142">
        <v>0.39379999999999998</v>
      </c>
      <c r="N142">
        <v>0.1474</v>
      </c>
      <c r="Q142" s="18" t="s">
        <v>414</v>
      </c>
      <c r="R142" s="156">
        <v>70</v>
      </c>
      <c r="T142" t="s">
        <v>189</v>
      </c>
      <c r="U142">
        <v>0.1474</v>
      </c>
    </row>
    <row r="143" spans="1:21">
      <c r="A143" t="str">
        <f t="shared" si="2"/>
        <v/>
      </c>
      <c r="B143" t="s">
        <v>190</v>
      </c>
      <c r="D143" t="s">
        <v>190</v>
      </c>
      <c r="E143">
        <v>0.51</v>
      </c>
      <c r="F143">
        <v>0.6724</v>
      </c>
      <c r="I143" s="708" t="s">
        <v>224</v>
      </c>
      <c r="J143" s="157">
        <v>0.75680000000000003</v>
      </c>
      <c r="L143" t="s">
        <v>190</v>
      </c>
      <c r="M143">
        <v>0.51</v>
      </c>
      <c r="N143">
        <v>0.6724</v>
      </c>
      <c r="Q143" s="708" t="s">
        <v>223</v>
      </c>
      <c r="R143" s="157">
        <v>0.80069999999999997</v>
      </c>
      <c r="T143" t="s">
        <v>190</v>
      </c>
      <c r="U143">
        <v>0.6724</v>
      </c>
    </row>
    <row r="144" spans="1:21" ht="15.75" thickBot="1">
      <c r="A144" t="str">
        <f t="shared" si="2"/>
        <v/>
      </c>
      <c r="B144" t="s">
        <v>191</v>
      </c>
      <c r="D144" t="s">
        <v>191</v>
      </c>
      <c r="E144">
        <v>0.1042</v>
      </c>
      <c r="F144">
        <v>5.9900000000000002E-2</v>
      </c>
      <c r="I144" s="709"/>
      <c r="J144" s="158">
        <v>71</v>
      </c>
      <c r="L144" t="s">
        <v>191</v>
      </c>
      <c r="M144">
        <v>0.1042</v>
      </c>
      <c r="N144">
        <v>5.9900000000000002E-2</v>
      </c>
      <c r="Q144" s="709"/>
      <c r="R144" s="158">
        <v>71</v>
      </c>
      <c r="T144" t="s">
        <v>191</v>
      </c>
      <c r="U144">
        <v>5.9900000000000002E-2</v>
      </c>
    </row>
    <row r="145" spans="1:21">
      <c r="A145" t="str">
        <f t="shared" si="2"/>
        <v/>
      </c>
      <c r="B145" t="s">
        <v>192</v>
      </c>
      <c r="D145" t="s">
        <v>192</v>
      </c>
      <c r="E145">
        <v>0.4199</v>
      </c>
      <c r="F145">
        <v>0.37769999999999998</v>
      </c>
      <c r="I145" s="708" t="s">
        <v>77</v>
      </c>
      <c r="J145" s="159">
        <v>0.75490000000000002</v>
      </c>
      <c r="L145" t="s">
        <v>192</v>
      </c>
      <c r="M145">
        <v>0.4199</v>
      </c>
      <c r="N145">
        <v>0.37769999999999998</v>
      </c>
      <c r="Q145" s="708" t="s">
        <v>279</v>
      </c>
      <c r="R145" s="159">
        <v>0.79720000000000002</v>
      </c>
      <c r="T145" t="s">
        <v>192</v>
      </c>
      <c r="U145">
        <v>0.37769999999999998</v>
      </c>
    </row>
    <row r="146" spans="1:21" ht="15.75" thickBot="1">
      <c r="A146" t="str">
        <f t="shared" si="2"/>
        <v/>
      </c>
      <c r="B146" t="s">
        <v>193</v>
      </c>
      <c r="D146" t="s">
        <v>193</v>
      </c>
      <c r="E146">
        <v>0.30759999999999998</v>
      </c>
      <c r="F146">
        <v>0.53639999999999999</v>
      </c>
      <c r="I146" s="709"/>
      <c r="J146" s="160">
        <v>72</v>
      </c>
      <c r="L146" t="s">
        <v>193</v>
      </c>
      <c r="M146">
        <v>0.30759999999999998</v>
      </c>
      <c r="N146">
        <v>0.53639999999999999</v>
      </c>
      <c r="Q146" s="709"/>
      <c r="R146" s="160">
        <v>72</v>
      </c>
      <c r="T146" t="s">
        <v>193</v>
      </c>
      <c r="U146">
        <v>0.53639999999999999</v>
      </c>
    </row>
    <row r="147" spans="1:21">
      <c r="A147" t="str">
        <f t="shared" si="2"/>
        <v>BAD</v>
      </c>
      <c r="B147" t="s">
        <v>194</v>
      </c>
      <c r="D147" t="s">
        <v>437</v>
      </c>
      <c r="E147">
        <v>7.6899999999999996E-2</v>
      </c>
      <c r="F147">
        <v>0.19020000000000001</v>
      </c>
      <c r="I147" s="17" t="s">
        <v>409</v>
      </c>
      <c r="J147" s="161">
        <v>0.752</v>
      </c>
      <c r="L147" t="s">
        <v>437</v>
      </c>
      <c r="M147">
        <v>7.6899999999999996E-2</v>
      </c>
      <c r="N147">
        <v>0.19020000000000001</v>
      </c>
      <c r="Q147" s="708" t="s">
        <v>201</v>
      </c>
      <c r="R147" s="161">
        <v>0.79490000000000005</v>
      </c>
      <c r="T147" t="s">
        <v>437</v>
      </c>
      <c r="U147">
        <v>0.19020000000000001</v>
      </c>
    </row>
    <row r="148" spans="1:21" ht="15.75" thickBot="1">
      <c r="A148" t="str">
        <f t="shared" si="2"/>
        <v/>
      </c>
      <c r="B148" t="s">
        <v>195</v>
      </c>
      <c r="D148" t="s">
        <v>195</v>
      </c>
      <c r="E148">
        <v>0.49469999999999997</v>
      </c>
      <c r="F148">
        <v>0.31480000000000002</v>
      </c>
      <c r="I148" s="18" t="s">
        <v>426</v>
      </c>
      <c r="J148" s="162">
        <v>73</v>
      </c>
      <c r="L148" t="s">
        <v>195</v>
      </c>
      <c r="M148">
        <v>0.49469999999999997</v>
      </c>
      <c r="N148">
        <v>0.31480000000000002</v>
      </c>
      <c r="Q148" s="709"/>
      <c r="R148" s="162">
        <v>73</v>
      </c>
      <c r="T148" t="s">
        <v>195</v>
      </c>
      <c r="U148">
        <v>0.31480000000000002</v>
      </c>
    </row>
    <row r="149" spans="1:21">
      <c r="A149" t="str">
        <f t="shared" si="2"/>
        <v/>
      </c>
      <c r="B149" t="s">
        <v>196</v>
      </c>
      <c r="D149" t="s">
        <v>196</v>
      </c>
      <c r="E149">
        <v>0.51229999999999998</v>
      </c>
      <c r="F149">
        <v>0.44890000000000002</v>
      </c>
      <c r="I149" s="17" t="s">
        <v>153</v>
      </c>
      <c r="J149" s="163">
        <v>0.74980000000000002</v>
      </c>
      <c r="L149" t="s">
        <v>196</v>
      </c>
      <c r="M149">
        <v>0.51229999999999998</v>
      </c>
      <c r="N149">
        <v>0.44890000000000002</v>
      </c>
      <c r="Q149" s="708" t="s">
        <v>97</v>
      </c>
      <c r="R149" s="163">
        <v>0.79430000000000001</v>
      </c>
      <c r="T149" t="s">
        <v>196</v>
      </c>
      <c r="U149">
        <v>0.44890000000000002</v>
      </c>
    </row>
    <row r="150" spans="1:21" ht="15.75" thickBot="1">
      <c r="A150" t="str">
        <f t="shared" si="2"/>
        <v>BAD</v>
      </c>
      <c r="B150" t="s">
        <v>197</v>
      </c>
      <c r="D150" t="s">
        <v>428</v>
      </c>
      <c r="E150">
        <v>0.49690000000000001</v>
      </c>
      <c r="F150">
        <v>0.67430000000000001</v>
      </c>
      <c r="I150" s="18" t="s">
        <v>423</v>
      </c>
      <c r="J150" s="164">
        <v>74</v>
      </c>
      <c r="L150" t="s">
        <v>428</v>
      </c>
      <c r="M150">
        <v>0.49690000000000001</v>
      </c>
      <c r="N150">
        <v>0.67430000000000001</v>
      </c>
      <c r="Q150" s="709"/>
      <c r="R150" s="164">
        <v>74</v>
      </c>
      <c r="T150" t="s">
        <v>428</v>
      </c>
      <c r="U150">
        <v>0.67430000000000001</v>
      </c>
    </row>
    <row r="151" spans="1:21">
      <c r="A151" t="str">
        <f t="shared" si="2"/>
        <v/>
      </c>
      <c r="B151" t="s">
        <v>198</v>
      </c>
      <c r="D151" t="s">
        <v>198</v>
      </c>
      <c r="E151">
        <v>0.24890000000000001</v>
      </c>
      <c r="F151">
        <v>0.2331</v>
      </c>
      <c r="I151" s="708" t="s">
        <v>210</v>
      </c>
      <c r="J151" s="165">
        <v>0.74929999999999997</v>
      </c>
      <c r="L151" t="s">
        <v>198</v>
      </c>
      <c r="M151">
        <v>0.24890000000000001</v>
      </c>
      <c r="N151">
        <v>0.2331</v>
      </c>
      <c r="Q151" s="17" t="s">
        <v>153</v>
      </c>
      <c r="R151" s="165">
        <v>0.79149999999999998</v>
      </c>
      <c r="T151" t="s">
        <v>198</v>
      </c>
      <c r="U151">
        <v>0.2331</v>
      </c>
    </row>
    <row r="152" spans="1:21" ht="15.75" thickBot="1">
      <c r="A152" t="str">
        <f t="shared" si="2"/>
        <v/>
      </c>
      <c r="B152" t="s">
        <v>199</v>
      </c>
      <c r="D152" t="s">
        <v>199</v>
      </c>
      <c r="E152">
        <v>0.72509999999999997</v>
      </c>
      <c r="F152">
        <v>0.73480000000000001</v>
      </c>
      <c r="I152" s="709"/>
      <c r="J152" s="166">
        <v>75</v>
      </c>
      <c r="L152" t="s">
        <v>199</v>
      </c>
      <c r="M152">
        <v>0.72509999999999997</v>
      </c>
      <c r="N152">
        <v>0.73480000000000001</v>
      </c>
      <c r="Q152" s="18" t="s">
        <v>423</v>
      </c>
      <c r="R152" s="166">
        <v>75</v>
      </c>
      <c r="T152" t="s">
        <v>199</v>
      </c>
      <c r="U152">
        <v>0.73480000000000001</v>
      </c>
    </row>
    <row r="153" spans="1:21" ht="15.75" thickBot="1">
      <c r="A153" t="str">
        <f t="shared" si="2"/>
        <v/>
      </c>
      <c r="B153" t="s">
        <v>200</v>
      </c>
      <c r="D153" t="s">
        <v>200</v>
      </c>
      <c r="E153">
        <v>0.54120000000000001</v>
      </c>
      <c r="F153">
        <v>0.34089999999999998</v>
      </c>
      <c r="I153" s="15" t="s">
        <v>25</v>
      </c>
      <c r="J153" s="16" t="s">
        <v>411</v>
      </c>
      <c r="L153" t="s">
        <v>200</v>
      </c>
      <c r="M153">
        <v>0.54120000000000001</v>
      </c>
      <c r="N153">
        <v>0.34089999999999998</v>
      </c>
      <c r="Q153" s="15" t="s">
        <v>25</v>
      </c>
      <c r="R153" s="16" t="s">
        <v>411</v>
      </c>
      <c r="T153" t="s">
        <v>200</v>
      </c>
      <c r="U153">
        <v>0.34089999999999998</v>
      </c>
    </row>
    <row r="154" spans="1:21">
      <c r="A154" t="str">
        <f t="shared" si="2"/>
        <v/>
      </c>
      <c r="B154" t="s">
        <v>201</v>
      </c>
      <c r="D154" t="s">
        <v>201</v>
      </c>
      <c r="E154">
        <v>0.63880000000000003</v>
      </c>
      <c r="F154">
        <v>0.79490000000000005</v>
      </c>
      <c r="I154" s="708" t="s">
        <v>293</v>
      </c>
      <c r="J154" s="167">
        <v>0.74809999999999999</v>
      </c>
      <c r="L154" t="s">
        <v>201</v>
      </c>
      <c r="M154">
        <v>0.63880000000000003</v>
      </c>
      <c r="N154">
        <v>0.79490000000000005</v>
      </c>
      <c r="Q154" s="708" t="s">
        <v>332</v>
      </c>
      <c r="R154" s="167">
        <v>0.78779999999999994</v>
      </c>
      <c r="T154" t="s">
        <v>201</v>
      </c>
      <c r="U154">
        <v>0.79490000000000005</v>
      </c>
    </row>
    <row r="155" spans="1:21" ht="15.75" thickBot="1">
      <c r="A155" t="str">
        <f t="shared" si="2"/>
        <v/>
      </c>
      <c r="B155" t="s">
        <v>202</v>
      </c>
      <c r="D155" t="s">
        <v>202</v>
      </c>
      <c r="E155">
        <v>0.4037</v>
      </c>
      <c r="F155">
        <v>0.54330000000000001</v>
      </c>
      <c r="I155" s="709"/>
      <c r="J155" s="168">
        <v>76</v>
      </c>
      <c r="L155" t="s">
        <v>202</v>
      </c>
      <c r="M155">
        <v>0.4037</v>
      </c>
      <c r="N155">
        <v>0.54330000000000001</v>
      </c>
      <c r="Q155" s="709"/>
      <c r="R155" s="168">
        <v>76</v>
      </c>
      <c r="T155" t="s">
        <v>202</v>
      </c>
      <c r="U155">
        <v>0.54330000000000001</v>
      </c>
    </row>
    <row r="156" spans="1:21">
      <c r="A156" t="str">
        <f t="shared" si="2"/>
        <v/>
      </c>
      <c r="B156" t="s">
        <v>203</v>
      </c>
      <c r="D156" t="s">
        <v>203</v>
      </c>
      <c r="E156">
        <v>0.1895</v>
      </c>
      <c r="F156">
        <v>5.0200000000000002E-2</v>
      </c>
      <c r="I156" s="708" t="s">
        <v>139</v>
      </c>
      <c r="J156" s="169">
        <v>0.73399999999999999</v>
      </c>
      <c r="L156" t="s">
        <v>203</v>
      </c>
      <c r="M156">
        <v>0.1895</v>
      </c>
      <c r="N156">
        <v>5.0200000000000002E-2</v>
      </c>
      <c r="Q156" s="17" t="s">
        <v>425</v>
      </c>
      <c r="R156" s="169">
        <v>0.78710000000000002</v>
      </c>
      <c r="T156" t="s">
        <v>203</v>
      </c>
      <c r="U156">
        <v>5.0200000000000002E-2</v>
      </c>
    </row>
    <row r="157" spans="1:21" ht="15.75" thickBot="1">
      <c r="A157" t="str">
        <f t="shared" si="2"/>
        <v/>
      </c>
      <c r="B157" t="s">
        <v>204</v>
      </c>
      <c r="D157" t="s">
        <v>204</v>
      </c>
      <c r="E157">
        <v>0.76319999999999999</v>
      </c>
      <c r="F157">
        <v>0.72609999999999997</v>
      </c>
      <c r="I157" s="709"/>
      <c r="J157" s="170">
        <v>77</v>
      </c>
      <c r="L157" t="s">
        <v>204</v>
      </c>
      <c r="M157">
        <v>0.76319999999999999</v>
      </c>
      <c r="N157">
        <v>0.72609999999999997</v>
      </c>
      <c r="Q157" s="18" t="s">
        <v>422</v>
      </c>
      <c r="R157" s="170">
        <v>77</v>
      </c>
      <c r="T157" t="s">
        <v>204</v>
      </c>
      <c r="U157">
        <v>0.72609999999999997</v>
      </c>
    </row>
    <row r="158" spans="1:21">
      <c r="A158" t="str">
        <f t="shared" si="2"/>
        <v/>
      </c>
      <c r="B158" t="s">
        <v>205</v>
      </c>
      <c r="D158" t="s">
        <v>205</v>
      </c>
      <c r="E158">
        <v>0.32100000000000001</v>
      </c>
      <c r="F158">
        <v>0.36320000000000002</v>
      </c>
      <c r="I158" s="708" t="s">
        <v>300</v>
      </c>
      <c r="J158" s="171">
        <v>0.7319</v>
      </c>
      <c r="L158" t="s">
        <v>205</v>
      </c>
      <c r="M158">
        <v>0.32100000000000001</v>
      </c>
      <c r="N158">
        <v>0.36320000000000002</v>
      </c>
      <c r="Q158" s="708" t="s">
        <v>217</v>
      </c>
      <c r="R158" s="171">
        <v>0.78680000000000005</v>
      </c>
      <c r="T158" t="s">
        <v>205</v>
      </c>
      <c r="U158">
        <v>0.36320000000000002</v>
      </c>
    </row>
    <row r="159" spans="1:21" ht="15.75" thickBot="1">
      <c r="A159" t="str">
        <f t="shared" si="2"/>
        <v/>
      </c>
      <c r="B159" t="s">
        <v>206</v>
      </c>
      <c r="D159" t="s">
        <v>206</v>
      </c>
      <c r="E159">
        <v>0.1641</v>
      </c>
      <c r="F159">
        <v>0.1051</v>
      </c>
      <c r="I159" s="709"/>
      <c r="J159" s="172">
        <v>78</v>
      </c>
      <c r="L159" t="s">
        <v>206</v>
      </c>
      <c r="M159">
        <v>0.1641</v>
      </c>
      <c r="N159">
        <v>0.1051</v>
      </c>
      <c r="Q159" s="709"/>
      <c r="R159" s="172">
        <v>78</v>
      </c>
      <c r="T159" t="s">
        <v>206</v>
      </c>
      <c r="U159">
        <v>0.1051</v>
      </c>
    </row>
    <row r="160" spans="1:21">
      <c r="A160" t="str">
        <f t="shared" si="2"/>
        <v/>
      </c>
      <c r="B160" t="s">
        <v>207</v>
      </c>
      <c r="D160" t="s">
        <v>207</v>
      </c>
      <c r="E160">
        <v>0.36919999999999997</v>
      </c>
      <c r="F160">
        <v>0.42609999999999998</v>
      </c>
      <c r="I160" s="708" t="s">
        <v>360</v>
      </c>
      <c r="J160" s="173">
        <v>0.73150000000000004</v>
      </c>
      <c r="L160" t="s">
        <v>207</v>
      </c>
      <c r="M160">
        <v>0.36919999999999997</v>
      </c>
      <c r="N160">
        <v>0.42609999999999998</v>
      </c>
      <c r="Q160" s="708" t="s">
        <v>147</v>
      </c>
      <c r="R160" s="173">
        <v>0.78459999999999996</v>
      </c>
      <c r="T160" t="s">
        <v>207</v>
      </c>
      <c r="U160">
        <v>0.42609999999999998</v>
      </c>
    </row>
    <row r="161" spans="1:21" ht="15.75" thickBot="1">
      <c r="A161" t="str">
        <f t="shared" si="2"/>
        <v/>
      </c>
      <c r="B161" t="s">
        <v>208</v>
      </c>
      <c r="D161" t="s">
        <v>208</v>
      </c>
      <c r="E161">
        <v>0.90600000000000003</v>
      </c>
      <c r="F161">
        <v>0.95340000000000003</v>
      </c>
      <c r="I161" s="709"/>
      <c r="J161" s="174">
        <v>79</v>
      </c>
      <c r="L161" t="s">
        <v>208</v>
      </c>
      <c r="M161">
        <v>0.90600000000000003</v>
      </c>
      <c r="N161">
        <v>0.95340000000000003</v>
      </c>
      <c r="Q161" s="709"/>
      <c r="R161" s="174">
        <v>79</v>
      </c>
      <c r="T161" t="s">
        <v>208</v>
      </c>
      <c r="U161">
        <v>0.95340000000000003</v>
      </c>
    </row>
    <row r="162" spans="1:21">
      <c r="A162" t="str">
        <f t="shared" si="2"/>
        <v/>
      </c>
      <c r="B162" t="s">
        <v>209</v>
      </c>
      <c r="D162" t="s">
        <v>209</v>
      </c>
      <c r="E162">
        <v>0.30719999999999997</v>
      </c>
      <c r="F162">
        <v>0.41670000000000001</v>
      </c>
      <c r="I162" s="708" t="s">
        <v>373</v>
      </c>
      <c r="J162" s="175">
        <v>0.72960000000000003</v>
      </c>
      <c r="L162" t="s">
        <v>209</v>
      </c>
      <c r="M162">
        <v>0.30719999999999997</v>
      </c>
      <c r="N162">
        <v>0.41670000000000001</v>
      </c>
      <c r="Q162" s="708" t="s">
        <v>224</v>
      </c>
      <c r="R162" s="175">
        <v>0.78110000000000002</v>
      </c>
      <c r="T162" t="s">
        <v>209</v>
      </c>
      <c r="U162">
        <v>0.41670000000000001</v>
      </c>
    </row>
    <row r="163" spans="1:21" ht="15.75" thickBot="1">
      <c r="A163" t="str">
        <f t="shared" si="2"/>
        <v/>
      </c>
      <c r="B163" t="s">
        <v>210</v>
      </c>
      <c r="D163" t="s">
        <v>210</v>
      </c>
      <c r="E163">
        <v>0.74929999999999997</v>
      </c>
      <c r="F163">
        <v>0.8085</v>
      </c>
      <c r="I163" s="709"/>
      <c r="J163" s="176">
        <v>80</v>
      </c>
      <c r="L163" t="s">
        <v>210</v>
      </c>
      <c r="M163">
        <v>0.74929999999999997</v>
      </c>
      <c r="N163">
        <v>0.8085</v>
      </c>
      <c r="Q163" s="709"/>
      <c r="R163" s="176">
        <v>80</v>
      </c>
      <c r="T163" t="s">
        <v>210</v>
      </c>
      <c r="U163">
        <v>0.8085</v>
      </c>
    </row>
    <row r="164" spans="1:21">
      <c r="A164" t="str">
        <f t="shared" si="2"/>
        <v/>
      </c>
      <c r="B164" t="s">
        <v>211</v>
      </c>
      <c r="D164" t="s">
        <v>211</v>
      </c>
      <c r="E164">
        <v>6.2600000000000003E-2</v>
      </c>
      <c r="F164">
        <v>0.13589999999999999</v>
      </c>
      <c r="I164" s="708" t="s">
        <v>170</v>
      </c>
      <c r="J164" s="177">
        <v>0.72750000000000004</v>
      </c>
      <c r="L164" t="s">
        <v>211</v>
      </c>
      <c r="M164">
        <v>6.2600000000000003E-2</v>
      </c>
      <c r="N164">
        <v>0.13589999999999999</v>
      </c>
      <c r="Q164" s="708" t="s">
        <v>293</v>
      </c>
      <c r="R164" s="177">
        <v>0.77890000000000004</v>
      </c>
      <c r="T164" t="s">
        <v>211</v>
      </c>
      <c r="U164">
        <v>0.13589999999999999</v>
      </c>
    </row>
    <row r="165" spans="1:21" ht="15.75" thickBot="1">
      <c r="A165" t="str">
        <f t="shared" si="2"/>
        <v/>
      </c>
      <c r="B165" t="s">
        <v>212</v>
      </c>
      <c r="D165" t="s">
        <v>212</v>
      </c>
      <c r="E165">
        <v>0.67120000000000002</v>
      </c>
      <c r="F165">
        <v>0.76800000000000002</v>
      </c>
      <c r="I165" s="709"/>
      <c r="J165" s="178">
        <v>81</v>
      </c>
      <c r="L165" t="s">
        <v>212</v>
      </c>
      <c r="M165">
        <v>0.67120000000000002</v>
      </c>
      <c r="N165">
        <v>0.76800000000000002</v>
      </c>
      <c r="Q165" s="709"/>
      <c r="R165" s="178">
        <v>81</v>
      </c>
      <c r="T165" t="s">
        <v>212</v>
      </c>
      <c r="U165">
        <v>0.76800000000000002</v>
      </c>
    </row>
    <row r="166" spans="1:21">
      <c r="A166" t="str">
        <f t="shared" si="2"/>
        <v/>
      </c>
      <c r="B166" t="s">
        <v>213</v>
      </c>
      <c r="D166" t="s">
        <v>213</v>
      </c>
      <c r="E166">
        <v>0.76380000000000003</v>
      </c>
      <c r="F166">
        <v>0.73370000000000002</v>
      </c>
      <c r="I166" s="708" t="s">
        <v>377</v>
      </c>
      <c r="J166" s="179">
        <v>0.72729999999999995</v>
      </c>
      <c r="L166" t="s">
        <v>213</v>
      </c>
      <c r="M166">
        <v>0.76380000000000003</v>
      </c>
      <c r="N166">
        <v>0.73370000000000002</v>
      </c>
      <c r="Q166" s="708" t="s">
        <v>60</v>
      </c>
      <c r="R166" s="179">
        <v>0.77449999999999997</v>
      </c>
      <c r="T166" t="s">
        <v>213</v>
      </c>
      <c r="U166">
        <v>0.73370000000000002</v>
      </c>
    </row>
    <row r="167" spans="1:21" ht="15.75" thickBot="1">
      <c r="A167" t="str">
        <f t="shared" si="2"/>
        <v/>
      </c>
      <c r="B167" t="s">
        <v>214</v>
      </c>
      <c r="D167" t="s">
        <v>214</v>
      </c>
      <c r="E167">
        <v>0.72609999999999997</v>
      </c>
      <c r="F167">
        <v>0.7329</v>
      </c>
      <c r="I167" s="709"/>
      <c r="J167" s="180">
        <v>82</v>
      </c>
      <c r="L167" t="s">
        <v>214</v>
      </c>
      <c r="M167">
        <v>0.72609999999999997</v>
      </c>
      <c r="N167">
        <v>0.7329</v>
      </c>
      <c r="Q167" s="709"/>
      <c r="R167" s="180">
        <v>82</v>
      </c>
      <c r="T167" t="s">
        <v>214</v>
      </c>
      <c r="U167">
        <v>0.7329</v>
      </c>
    </row>
    <row r="168" spans="1:21">
      <c r="A168" t="str">
        <f t="shared" si="2"/>
        <v/>
      </c>
      <c r="B168" t="s">
        <v>215</v>
      </c>
      <c r="D168" t="s">
        <v>215</v>
      </c>
      <c r="E168">
        <v>0.39479999999999998</v>
      </c>
      <c r="F168">
        <v>0.37059999999999998</v>
      </c>
      <c r="I168" s="708" t="s">
        <v>214</v>
      </c>
      <c r="J168" s="181">
        <v>0.72609999999999997</v>
      </c>
      <c r="L168" t="s">
        <v>215</v>
      </c>
      <c r="M168">
        <v>0.39479999999999998</v>
      </c>
      <c r="N168">
        <v>0.37059999999999998</v>
      </c>
      <c r="Q168" s="17" t="s">
        <v>305</v>
      </c>
      <c r="R168" s="181">
        <v>0.77049999999999996</v>
      </c>
      <c r="T168" t="s">
        <v>215</v>
      </c>
      <c r="U168">
        <v>0.37059999999999998</v>
      </c>
    </row>
    <row r="169" spans="1:21" ht="15.75" thickBot="1">
      <c r="A169" t="str">
        <f t="shared" si="2"/>
        <v/>
      </c>
      <c r="B169" t="s">
        <v>216</v>
      </c>
      <c r="D169" t="s">
        <v>216</v>
      </c>
      <c r="E169">
        <v>0.36209999999999998</v>
      </c>
      <c r="F169">
        <v>0.4128</v>
      </c>
      <c r="I169" s="709"/>
      <c r="J169" s="182">
        <v>83</v>
      </c>
      <c r="L169" t="s">
        <v>216</v>
      </c>
      <c r="M169">
        <v>0.36209999999999998</v>
      </c>
      <c r="N169">
        <v>0.4128</v>
      </c>
      <c r="Q169" s="18" t="s">
        <v>426</v>
      </c>
      <c r="R169" s="182">
        <v>83</v>
      </c>
      <c r="T169" t="s">
        <v>216</v>
      </c>
      <c r="U169">
        <v>0.4128</v>
      </c>
    </row>
    <row r="170" spans="1:21">
      <c r="A170" t="str">
        <f t="shared" si="2"/>
        <v/>
      </c>
      <c r="B170" t="s">
        <v>217</v>
      </c>
      <c r="D170" t="s">
        <v>217</v>
      </c>
      <c r="E170">
        <v>0.72430000000000005</v>
      </c>
      <c r="F170">
        <v>0.78680000000000005</v>
      </c>
      <c r="I170" s="708" t="s">
        <v>199</v>
      </c>
      <c r="J170" s="183">
        <v>0.72509999999999997</v>
      </c>
      <c r="L170" t="s">
        <v>217</v>
      </c>
      <c r="M170">
        <v>0.72430000000000005</v>
      </c>
      <c r="N170">
        <v>0.78680000000000005</v>
      </c>
      <c r="Q170" s="708" t="s">
        <v>212</v>
      </c>
      <c r="R170" s="183">
        <v>0.76800000000000002</v>
      </c>
      <c r="T170" t="s">
        <v>217</v>
      </c>
      <c r="U170">
        <v>0.78680000000000005</v>
      </c>
    </row>
    <row r="171" spans="1:21" ht="15.75" thickBot="1">
      <c r="A171" t="str">
        <f t="shared" si="2"/>
        <v/>
      </c>
      <c r="B171" t="s">
        <v>218</v>
      </c>
      <c r="D171" t="s">
        <v>218</v>
      </c>
      <c r="E171">
        <v>0.29089999999999999</v>
      </c>
      <c r="F171">
        <v>0.37740000000000001</v>
      </c>
      <c r="I171" s="709"/>
      <c r="J171" s="184">
        <v>84</v>
      </c>
      <c r="L171" t="s">
        <v>218</v>
      </c>
      <c r="M171">
        <v>0.29089999999999999</v>
      </c>
      <c r="N171">
        <v>0.37740000000000001</v>
      </c>
      <c r="Q171" s="709"/>
      <c r="R171" s="184">
        <v>84</v>
      </c>
      <c r="T171" t="s">
        <v>218</v>
      </c>
      <c r="U171">
        <v>0.37740000000000001</v>
      </c>
    </row>
    <row r="172" spans="1:21">
      <c r="A172" t="str">
        <f t="shared" si="2"/>
        <v/>
      </c>
      <c r="B172" t="s">
        <v>219</v>
      </c>
      <c r="D172" t="s">
        <v>219</v>
      </c>
      <c r="E172">
        <v>0.60870000000000002</v>
      </c>
      <c r="F172">
        <v>0.75090000000000001</v>
      </c>
      <c r="I172" s="708" t="s">
        <v>217</v>
      </c>
      <c r="J172" s="185">
        <v>0.72430000000000005</v>
      </c>
      <c r="L172" t="s">
        <v>219</v>
      </c>
      <c r="M172">
        <v>0.60870000000000002</v>
      </c>
      <c r="N172">
        <v>0.75090000000000001</v>
      </c>
      <c r="Q172" s="17" t="s">
        <v>179</v>
      </c>
      <c r="R172" s="185">
        <v>0.76739999999999997</v>
      </c>
      <c r="T172" t="s">
        <v>219</v>
      </c>
      <c r="U172">
        <v>0.75090000000000001</v>
      </c>
    </row>
    <row r="173" spans="1:21" ht="15.75" thickBot="1">
      <c r="A173" t="str">
        <f t="shared" si="2"/>
        <v/>
      </c>
      <c r="B173" t="s">
        <v>220</v>
      </c>
      <c r="D173" t="s">
        <v>220</v>
      </c>
      <c r="E173">
        <v>0.87909999999999999</v>
      </c>
      <c r="F173">
        <v>0.92610000000000003</v>
      </c>
      <c r="I173" s="709"/>
      <c r="J173" s="186">
        <v>85</v>
      </c>
      <c r="L173" t="s">
        <v>220</v>
      </c>
      <c r="M173">
        <v>0.87909999999999999</v>
      </c>
      <c r="N173">
        <v>0.92610000000000003</v>
      </c>
      <c r="Q173" s="18" t="s">
        <v>423</v>
      </c>
      <c r="R173" s="186">
        <v>85</v>
      </c>
      <c r="T173" t="s">
        <v>220</v>
      </c>
      <c r="U173">
        <v>0.92610000000000003</v>
      </c>
    </row>
    <row r="174" spans="1:21">
      <c r="A174" t="str">
        <f t="shared" si="2"/>
        <v/>
      </c>
      <c r="B174" t="s">
        <v>221</v>
      </c>
      <c r="D174" t="s">
        <v>221</v>
      </c>
      <c r="E174">
        <v>0.14810000000000001</v>
      </c>
      <c r="F174">
        <v>0.52439999999999998</v>
      </c>
      <c r="I174" s="708" t="s">
        <v>147</v>
      </c>
      <c r="J174" s="187">
        <v>0.72250000000000003</v>
      </c>
      <c r="L174" t="s">
        <v>221</v>
      </c>
      <c r="M174">
        <v>0.14810000000000001</v>
      </c>
      <c r="N174">
        <v>0.52439999999999998</v>
      </c>
      <c r="Q174" s="708" t="s">
        <v>296</v>
      </c>
      <c r="R174" s="187">
        <v>0.76459999999999995</v>
      </c>
      <c r="T174" t="s">
        <v>221</v>
      </c>
      <c r="U174">
        <v>0.52439999999999998</v>
      </c>
    </row>
    <row r="175" spans="1:21" ht="15.75" thickBot="1">
      <c r="A175" t="str">
        <f t="shared" si="2"/>
        <v/>
      </c>
      <c r="B175" t="s">
        <v>222</v>
      </c>
      <c r="D175" t="s">
        <v>222</v>
      </c>
      <c r="E175">
        <v>0.30909999999999999</v>
      </c>
      <c r="F175">
        <v>0.34210000000000002</v>
      </c>
      <c r="I175" s="709"/>
      <c r="J175" s="188">
        <v>86</v>
      </c>
      <c r="L175" t="s">
        <v>222</v>
      </c>
      <c r="M175">
        <v>0.30909999999999999</v>
      </c>
      <c r="N175">
        <v>0.34210000000000002</v>
      </c>
      <c r="Q175" s="709"/>
      <c r="R175" s="188">
        <v>86</v>
      </c>
      <c r="T175" t="s">
        <v>222</v>
      </c>
      <c r="U175">
        <v>0.34210000000000002</v>
      </c>
    </row>
    <row r="176" spans="1:21">
      <c r="A176" t="str">
        <f t="shared" si="2"/>
        <v/>
      </c>
      <c r="B176" t="s">
        <v>223</v>
      </c>
      <c r="D176" t="s">
        <v>223</v>
      </c>
      <c r="E176">
        <v>0.68779999999999997</v>
      </c>
      <c r="F176">
        <v>0.80069999999999997</v>
      </c>
      <c r="I176" s="17" t="s">
        <v>358</v>
      </c>
      <c r="J176" s="189">
        <v>0.72230000000000005</v>
      </c>
      <c r="L176" t="s">
        <v>223</v>
      </c>
      <c r="M176">
        <v>0.68779999999999997</v>
      </c>
      <c r="N176">
        <v>0.80069999999999997</v>
      </c>
      <c r="Q176" s="708" t="s">
        <v>372</v>
      </c>
      <c r="R176" s="189">
        <v>0.76380000000000003</v>
      </c>
      <c r="T176" t="s">
        <v>223</v>
      </c>
      <c r="U176">
        <v>0.80069999999999997</v>
      </c>
    </row>
    <row r="177" spans="1:21" ht="15.75" thickBot="1">
      <c r="A177" t="str">
        <f t="shared" si="2"/>
        <v/>
      </c>
      <c r="B177" t="s">
        <v>224</v>
      </c>
      <c r="D177" t="s">
        <v>224</v>
      </c>
      <c r="E177">
        <v>0.75680000000000003</v>
      </c>
      <c r="F177">
        <v>0.78110000000000002</v>
      </c>
      <c r="I177" s="18" t="s">
        <v>423</v>
      </c>
      <c r="J177" s="190">
        <v>87</v>
      </c>
      <c r="L177" t="s">
        <v>224</v>
      </c>
      <c r="M177">
        <v>0.75680000000000003</v>
      </c>
      <c r="N177">
        <v>0.78110000000000002</v>
      </c>
      <c r="Q177" s="709"/>
      <c r="R177" s="190">
        <v>87</v>
      </c>
      <c r="T177" t="s">
        <v>224</v>
      </c>
      <c r="U177">
        <v>0.78110000000000002</v>
      </c>
    </row>
    <row r="178" spans="1:21">
      <c r="A178" t="str">
        <f t="shared" si="2"/>
        <v/>
      </c>
      <c r="B178" t="s">
        <v>225</v>
      </c>
      <c r="D178" t="s">
        <v>225</v>
      </c>
      <c r="E178">
        <v>0.88849999999999996</v>
      </c>
      <c r="F178">
        <v>0.86040000000000005</v>
      </c>
      <c r="I178" s="708" t="s">
        <v>321</v>
      </c>
      <c r="J178" s="191">
        <v>0.7107</v>
      </c>
      <c r="L178" t="s">
        <v>225</v>
      </c>
      <c r="M178">
        <v>0.88849999999999996</v>
      </c>
      <c r="N178">
        <v>0.86040000000000005</v>
      </c>
      <c r="Q178" s="708" t="s">
        <v>170</v>
      </c>
      <c r="R178" s="191">
        <v>0.76119999999999999</v>
      </c>
      <c r="T178" t="s">
        <v>225</v>
      </c>
      <c r="U178">
        <v>0.86040000000000005</v>
      </c>
    </row>
    <row r="179" spans="1:21" ht="15.75" thickBot="1">
      <c r="A179" t="str">
        <f t="shared" si="2"/>
        <v/>
      </c>
      <c r="B179" t="s">
        <v>226</v>
      </c>
      <c r="D179" t="s">
        <v>226</v>
      </c>
      <c r="E179">
        <v>2.4500000000000001E-2</v>
      </c>
      <c r="F179">
        <v>2.8199999999999999E-2</v>
      </c>
      <c r="I179" s="709"/>
      <c r="J179" s="192">
        <v>88</v>
      </c>
      <c r="L179" t="s">
        <v>226</v>
      </c>
      <c r="M179">
        <v>2.4500000000000001E-2</v>
      </c>
      <c r="N179">
        <v>2.8199999999999999E-2</v>
      </c>
      <c r="Q179" s="709"/>
      <c r="R179" s="192">
        <v>88</v>
      </c>
      <c r="T179" t="s">
        <v>226</v>
      </c>
      <c r="U179">
        <v>2.8199999999999999E-2</v>
      </c>
    </row>
    <row r="180" spans="1:21">
      <c r="A180" t="str">
        <f t="shared" si="2"/>
        <v/>
      </c>
      <c r="B180" t="s">
        <v>227</v>
      </c>
      <c r="D180" t="s">
        <v>227</v>
      </c>
      <c r="E180">
        <v>0.67249999999999999</v>
      </c>
      <c r="F180">
        <v>0.52800000000000002</v>
      </c>
      <c r="I180" s="17" t="s">
        <v>429</v>
      </c>
      <c r="J180" s="193">
        <v>0.70730000000000004</v>
      </c>
      <c r="L180" t="s">
        <v>227</v>
      </c>
      <c r="M180">
        <v>0.67249999999999999</v>
      </c>
      <c r="N180">
        <v>0.52800000000000002</v>
      </c>
      <c r="Q180" s="708" t="s">
        <v>219</v>
      </c>
      <c r="R180" s="193">
        <v>0.75090000000000001</v>
      </c>
      <c r="T180" t="s">
        <v>227</v>
      </c>
      <c r="U180">
        <v>0.52800000000000002</v>
      </c>
    </row>
    <row r="181" spans="1:21" ht="15.75" thickBot="1">
      <c r="A181" t="str">
        <f t="shared" si="2"/>
        <v/>
      </c>
      <c r="B181" t="s">
        <v>228</v>
      </c>
      <c r="D181" t="s">
        <v>228</v>
      </c>
      <c r="E181">
        <v>0.57540000000000002</v>
      </c>
      <c r="F181">
        <v>0.5403</v>
      </c>
      <c r="I181" s="18" t="s">
        <v>426</v>
      </c>
      <c r="J181" s="194">
        <v>89</v>
      </c>
      <c r="L181" t="s">
        <v>228</v>
      </c>
      <c r="M181">
        <v>0.57540000000000002</v>
      </c>
      <c r="N181">
        <v>0.5403</v>
      </c>
      <c r="Q181" s="709"/>
      <c r="R181" s="194">
        <v>89</v>
      </c>
      <c r="T181" t="s">
        <v>228</v>
      </c>
      <c r="U181">
        <v>0.5403</v>
      </c>
    </row>
    <row r="182" spans="1:21">
      <c r="A182" t="str">
        <f t="shared" si="2"/>
        <v/>
      </c>
      <c r="B182" t="s">
        <v>229</v>
      </c>
      <c r="D182" t="s">
        <v>229</v>
      </c>
      <c r="E182">
        <v>0.40179999999999999</v>
      </c>
      <c r="F182">
        <v>0.47220000000000001</v>
      </c>
      <c r="I182" s="708" t="s">
        <v>329</v>
      </c>
      <c r="J182" s="195">
        <v>0.70230000000000004</v>
      </c>
      <c r="L182" t="s">
        <v>229</v>
      </c>
      <c r="M182">
        <v>0.40179999999999999</v>
      </c>
      <c r="N182">
        <v>0.47220000000000001</v>
      </c>
      <c r="Q182" s="708" t="s">
        <v>139</v>
      </c>
      <c r="R182" s="195">
        <v>0.74519999999999997</v>
      </c>
      <c r="T182" t="s">
        <v>229</v>
      </c>
      <c r="U182">
        <v>0.47220000000000001</v>
      </c>
    </row>
    <row r="183" spans="1:21" ht="15.75" thickBot="1">
      <c r="A183" t="str">
        <f t="shared" si="2"/>
        <v/>
      </c>
      <c r="B183" t="s">
        <v>230</v>
      </c>
      <c r="D183" t="s">
        <v>230</v>
      </c>
      <c r="E183">
        <v>0.47289999999999999</v>
      </c>
      <c r="F183">
        <v>0.61599999999999999</v>
      </c>
      <c r="I183" s="709"/>
      <c r="J183" s="196">
        <v>90</v>
      </c>
      <c r="L183" t="s">
        <v>230</v>
      </c>
      <c r="M183">
        <v>0.47289999999999999</v>
      </c>
      <c r="N183">
        <v>0.61599999999999999</v>
      </c>
      <c r="Q183" s="709"/>
      <c r="R183" s="196">
        <v>90</v>
      </c>
      <c r="T183" t="s">
        <v>230</v>
      </c>
      <c r="U183">
        <v>0.61599999999999999</v>
      </c>
    </row>
    <row r="184" spans="1:21">
      <c r="A184" t="str">
        <f t="shared" si="2"/>
        <v/>
      </c>
      <c r="B184" t="s">
        <v>231</v>
      </c>
      <c r="D184" t="s">
        <v>231</v>
      </c>
      <c r="E184">
        <v>0.42870000000000003</v>
      </c>
      <c r="F184">
        <v>0.37719999999999998</v>
      </c>
      <c r="I184" s="708" t="s">
        <v>261</v>
      </c>
      <c r="J184" s="197">
        <v>0.70199999999999996</v>
      </c>
      <c r="L184" t="s">
        <v>231</v>
      </c>
      <c r="M184">
        <v>0.42870000000000003</v>
      </c>
      <c r="N184">
        <v>0.37719999999999998</v>
      </c>
      <c r="Q184" s="708" t="s">
        <v>121</v>
      </c>
      <c r="R184" s="197">
        <v>0.73780000000000001</v>
      </c>
      <c r="T184" t="s">
        <v>231</v>
      </c>
      <c r="U184">
        <v>0.37719999999999998</v>
      </c>
    </row>
    <row r="185" spans="1:21" ht="15.75" thickBot="1">
      <c r="A185" t="str">
        <f t="shared" si="2"/>
        <v/>
      </c>
      <c r="B185" t="s">
        <v>232</v>
      </c>
      <c r="D185" t="s">
        <v>232</v>
      </c>
      <c r="E185">
        <v>0.58150000000000002</v>
      </c>
      <c r="F185">
        <v>0.59150000000000003</v>
      </c>
      <c r="I185" s="709"/>
      <c r="J185" s="198">
        <v>91</v>
      </c>
      <c r="L185" t="s">
        <v>232</v>
      </c>
      <c r="M185">
        <v>0.58150000000000002</v>
      </c>
      <c r="N185">
        <v>0.59150000000000003</v>
      </c>
      <c r="Q185" s="709"/>
      <c r="R185" s="198">
        <v>91</v>
      </c>
      <c r="T185" t="s">
        <v>232</v>
      </c>
      <c r="U185">
        <v>0.59150000000000003</v>
      </c>
    </row>
    <row r="186" spans="1:21">
      <c r="A186" t="str">
        <f t="shared" si="2"/>
        <v/>
      </c>
      <c r="B186" t="s">
        <v>233</v>
      </c>
      <c r="D186" t="s">
        <v>233</v>
      </c>
      <c r="E186">
        <v>9.7199999999999995E-2</v>
      </c>
      <c r="F186">
        <v>0.19550000000000001</v>
      </c>
      <c r="I186" s="708" t="s">
        <v>389</v>
      </c>
      <c r="J186" s="199">
        <v>0.69369999999999998</v>
      </c>
      <c r="L186" t="s">
        <v>233</v>
      </c>
      <c r="M186">
        <v>9.7199999999999995E-2</v>
      </c>
      <c r="N186">
        <v>0.19550000000000001</v>
      </c>
      <c r="Q186" s="708" t="s">
        <v>199</v>
      </c>
      <c r="R186" s="199">
        <v>0.73480000000000001</v>
      </c>
      <c r="T186" t="s">
        <v>233</v>
      </c>
      <c r="U186">
        <v>0.19550000000000001</v>
      </c>
    </row>
    <row r="187" spans="1:21" ht="15.75" thickBot="1">
      <c r="A187" t="str">
        <f t="shared" si="2"/>
        <v/>
      </c>
      <c r="B187" t="s">
        <v>234</v>
      </c>
      <c r="D187" t="s">
        <v>234</v>
      </c>
      <c r="E187">
        <v>0.32069999999999999</v>
      </c>
      <c r="F187">
        <v>0.44209999999999999</v>
      </c>
      <c r="I187" s="709"/>
      <c r="J187" s="200">
        <v>92</v>
      </c>
      <c r="L187" t="s">
        <v>234</v>
      </c>
      <c r="M187">
        <v>0.32069999999999999</v>
      </c>
      <c r="N187">
        <v>0.44209999999999999</v>
      </c>
      <c r="Q187" s="709"/>
      <c r="R187" s="200">
        <v>92</v>
      </c>
      <c r="T187" t="s">
        <v>234</v>
      </c>
      <c r="U187">
        <v>0.44209999999999999</v>
      </c>
    </row>
    <row r="188" spans="1:21">
      <c r="A188" t="str">
        <f t="shared" si="2"/>
        <v/>
      </c>
      <c r="B188" t="s">
        <v>235</v>
      </c>
      <c r="D188" t="s">
        <v>235</v>
      </c>
      <c r="E188">
        <v>0.6119</v>
      </c>
      <c r="F188">
        <v>0.46949999999999997</v>
      </c>
      <c r="I188" s="708" t="s">
        <v>312</v>
      </c>
      <c r="J188" s="201">
        <v>0.69169999999999998</v>
      </c>
      <c r="L188" t="s">
        <v>235</v>
      </c>
      <c r="M188">
        <v>0.6119</v>
      </c>
      <c r="N188">
        <v>0.46949999999999997</v>
      </c>
      <c r="Q188" s="17" t="s">
        <v>213</v>
      </c>
      <c r="R188" s="201">
        <v>0.73370000000000002</v>
      </c>
      <c r="T188" t="s">
        <v>235</v>
      </c>
      <c r="U188">
        <v>0.46949999999999997</v>
      </c>
    </row>
    <row r="189" spans="1:21" ht="15.75" thickBot="1">
      <c r="A189" t="str">
        <f t="shared" si="2"/>
        <v/>
      </c>
      <c r="B189" t="s">
        <v>236</v>
      </c>
      <c r="D189" t="s">
        <v>236</v>
      </c>
      <c r="E189">
        <v>0.79620000000000002</v>
      </c>
      <c r="F189">
        <v>0.78710000000000002</v>
      </c>
      <c r="I189" s="709"/>
      <c r="J189" s="202">
        <v>93</v>
      </c>
      <c r="L189" t="s">
        <v>237</v>
      </c>
      <c r="M189">
        <v>0.123</v>
      </c>
      <c r="N189">
        <v>0.21029999999999999</v>
      </c>
      <c r="Q189" s="18" t="s">
        <v>423</v>
      </c>
      <c r="R189" s="202">
        <v>93</v>
      </c>
      <c r="T189" t="s">
        <v>237</v>
      </c>
      <c r="U189">
        <v>0.21029999999999999</v>
      </c>
    </row>
    <row r="190" spans="1:21">
      <c r="A190" t="str">
        <f t="shared" si="2"/>
        <v/>
      </c>
      <c r="B190" t="s">
        <v>237</v>
      </c>
      <c r="D190" t="s">
        <v>237</v>
      </c>
      <c r="E190">
        <v>0.123</v>
      </c>
      <c r="F190">
        <v>0.21029999999999999</v>
      </c>
      <c r="I190" s="17" t="s">
        <v>305</v>
      </c>
      <c r="J190" s="203">
        <v>0.69140000000000001</v>
      </c>
      <c r="L190" t="s">
        <v>238</v>
      </c>
      <c r="M190">
        <v>0.84430000000000005</v>
      </c>
      <c r="N190">
        <v>0.91969999999999996</v>
      </c>
      <c r="Q190" s="708" t="s">
        <v>214</v>
      </c>
      <c r="R190" s="203">
        <v>0.7329</v>
      </c>
      <c r="T190" t="s">
        <v>238</v>
      </c>
      <c r="U190">
        <v>0.91969999999999996</v>
      </c>
    </row>
    <row r="191" spans="1:21" ht="15.75" thickBot="1">
      <c r="A191" t="str">
        <f t="shared" si="2"/>
        <v/>
      </c>
      <c r="B191" t="s">
        <v>238</v>
      </c>
      <c r="D191" t="s">
        <v>238</v>
      </c>
      <c r="E191">
        <v>0.84430000000000005</v>
      </c>
      <c r="F191">
        <v>0.91969999999999996</v>
      </c>
      <c r="I191" s="18" t="s">
        <v>426</v>
      </c>
      <c r="J191" s="204">
        <v>94</v>
      </c>
      <c r="L191" t="s">
        <v>239</v>
      </c>
      <c r="M191">
        <v>0.24429999999999999</v>
      </c>
      <c r="N191">
        <v>0.40039999999999998</v>
      </c>
      <c r="Q191" s="709"/>
      <c r="R191" s="204">
        <v>94</v>
      </c>
      <c r="T191" t="s">
        <v>239</v>
      </c>
      <c r="U191">
        <v>0.40039999999999998</v>
      </c>
    </row>
    <row r="192" spans="1:21">
      <c r="A192" t="str">
        <f t="shared" si="2"/>
        <v/>
      </c>
      <c r="B192" t="s">
        <v>239</v>
      </c>
      <c r="D192" t="s">
        <v>239</v>
      </c>
      <c r="E192">
        <v>0.24429999999999999</v>
      </c>
      <c r="F192">
        <v>0.40039999999999998</v>
      </c>
      <c r="I192" s="708" t="s">
        <v>223</v>
      </c>
      <c r="J192" s="205">
        <v>0.68779999999999997</v>
      </c>
      <c r="L192" t="s">
        <v>240</v>
      </c>
      <c r="M192">
        <v>0.82399999999999995</v>
      </c>
      <c r="N192">
        <v>0.88819999999999999</v>
      </c>
      <c r="Q192" s="708" t="s">
        <v>360</v>
      </c>
      <c r="R192" s="205">
        <v>0.73280000000000001</v>
      </c>
      <c r="T192" t="s">
        <v>240</v>
      </c>
      <c r="U192">
        <v>0.88819999999999999</v>
      </c>
    </row>
    <row r="193" spans="1:21" ht="15.75" thickBot="1">
      <c r="A193" t="str">
        <f t="shared" si="2"/>
        <v/>
      </c>
      <c r="B193" t="s">
        <v>240</v>
      </c>
      <c r="D193" t="s">
        <v>240</v>
      </c>
      <c r="E193">
        <v>0.82399999999999995</v>
      </c>
      <c r="F193">
        <v>0.88819999999999999</v>
      </c>
      <c r="I193" s="709"/>
      <c r="J193" s="206">
        <v>95</v>
      </c>
      <c r="L193" t="s">
        <v>241</v>
      </c>
      <c r="M193">
        <v>0.312</v>
      </c>
      <c r="N193">
        <v>0.27860000000000001</v>
      </c>
      <c r="Q193" s="709"/>
      <c r="R193" s="206">
        <v>95</v>
      </c>
      <c r="T193" t="s">
        <v>241</v>
      </c>
      <c r="U193">
        <v>0.27860000000000001</v>
      </c>
    </row>
    <row r="194" spans="1:21">
      <c r="A194" t="str">
        <f t="shared" si="2"/>
        <v/>
      </c>
      <c r="B194" t="s">
        <v>241</v>
      </c>
      <c r="D194" t="s">
        <v>241</v>
      </c>
      <c r="E194">
        <v>0.312</v>
      </c>
      <c r="F194">
        <v>0.27860000000000001</v>
      </c>
      <c r="I194" s="708" t="s">
        <v>337</v>
      </c>
      <c r="J194" s="207">
        <v>0.68079999999999996</v>
      </c>
      <c r="L194" t="s">
        <v>242</v>
      </c>
      <c r="M194">
        <v>0.88560000000000005</v>
      </c>
      <c r="N194">
        <v>0.89749999999999996</v>
      </c>
      <c r="Q194" s="708" t="s">
        <v>355</v>
      </c>
      <c r="R194" s="207">
        <v>0.73250000000000004</v>
      </c>
      <c r="T194" t="s">
        <v>242</v>
      </c>
      <c r="U194">
        <v>0.89749999999999996</v>
      </c>
    </row>
    <row r="195" spans="1:21" ht="15.75" thickBot="1">
      <c r="A195" t="str">
        <f t="shared" ref="A195:A258" si="3">IF(B195=D195, "", "BAD")</f>
        <v/>
      </c>
      <c r="B195" t="s">
        <v>242</v>
      </c>
      <c r="D195" t="s">
        <v>242</v>
      </c>
      <c r="E195">
        <v>0.88560000000000005</v>
      </c>
      <c r="F195">
        <v>0.89749999999999996</v>
      </c>
      <c r="I195" s="709"/>
      <c r="J195" s="208">
        <v>96</v>
      </c>
      <c r="L195" t="s">
        <v>243</v>
      </c>
      <c r="M195">
        <v>0.19370000000000001</v>
      </c>
      <c r="N195">
        <v>0.46079999999999999</v>
      </c>
      <c r="Q195" s="709"/>
      <c r="R195" s="208">
        <v>96</v>
      </c>
      <c r="T195" t="s">
        <v>243</v>
      </c>
      <c r="U195">
        <v>0.46079999999999999</v>
      </c>
    </row>
    <row r="196" spans="1:21">
      <c r="A196" t="str">
        <f t="shared" si="3"/>
        <v/>
      </c>
      <c r="B196" t="s">
        <v>243</v>
      </c>
      <c r="D196" t="s">
        <v>243</v>
      </c>
      <c r="E196">
        <v>0.19370000000000001</v>
      </c>
      <c r="F196">
        <v>0.46079999999999999</v>
      </c>
      <c r="I196" s="708" t="s">
        <v>227</v>
      </c>
      <c r="J196" s="209">
        <v>0.67249999999999999</v>
      </c>
      <c r="L196" t="s">
        <v>244</v>
      </c>
      <c r="M196">
        <v>0.1913</v>
      </c>
      <c r="N196">
        <v>0.10100000000000001</v>
      </c>
      <c r="Q196" s="708" t="s">
        <v>308</v>
      </c>
      <c r="R196" s="209">
        <v>0.72899999999999998</v>
      </c>
      <c r="T196" t="s">
        <v>244</v>
      </c>
      <c r="U196">
        <v>0.10100000000000001</v>
      </c>
    </row>
    <row r="197" spans="1:21" ht="15.75" thickBot="1">
      <c r="A197" t="str">
        <f t="shared" si="3"/>
        <v/>
      </c>
      <c r="B197" t="s">
        <v>244</v>
      </c>
      <c r="D197" t="s">
        <v>244</v>
      </c>
      <c r="E197">
        <v>0.1913</v>
      </c>
      <c r="F197">
        <v>0.10100000000000001</v>
      </c>
      <c r="I197" s="709"/>
      <c r="J197" s="210">
        <v>97</v>
      </c>
      <c r="L197" t="s">
        <v>245</v>
      </c>
      <c r="M197">
        <v>0.38990000000000002</v>
      </c>
      <c r="N197">
        <v>0.14380000000000001</v>
      </c>
      <c r="Q197" s="709"/>
      <c r="R197" s="210">
        <v>97</v>
      </c>
      <c r="T197" t="s">
        <v>245</v>
      </c>
      <c r="U197">
        <v>0.14380000000000001</v>
      </c>
    </row>
    <row r="198" spans="1:21">
      <c r="A198" t="str">
        <f t="shared" si="3"/>
        <v/>
      </c>
      <c r="B198" t="s">
        <v>245</v>
      </c>
      <c r="D198" t="s">
        <v>245</v>
      </c>
      <c r="E198">
        <v>0.38990000000000002</v>
      </c>
      <c r="F198">
        <v>0.14380000000000001</v>
      </c>
      <c r="I198" s="708" t="s">
        <v>212</v>
      </c>
      <c r="J198" s="211">
        <v>0.67120000000000002</v>
      </c>
      <c r="L198" t="s">
        <v>246</v>
      </c>
      <c r="M198">
        <v>0.36280000000000001</v>
      </c>
      <c r="N198">
        <v>0.29549999999999998</v>
      </c>
      <c r="Q198" s="708" t="s">
        <v>204</v>
      </c>
      <c r="R198" s="211">
        <v>0.72609999999999997</v>
      </c>
      <c r="T198" t="s">
        <v>246</v>
      </c>
      <c r="U198">
        <v>0.29549999999999998</v>
      </c>
    </row>
    <row r="199" spans="1:21" ht="15.75" thickBot="1">
      <c r="A199" t="str">
        <f t="shared" si="3"/>
        <v/>
      </c>
      <c r="B199" t="s">
        <v>246</v>
      </c>
      <c r="D199" t="s">
        <v>246</v>
      </c>
      <c r="E199">
        <v>0.36280000000000001</v>
      </c>
      <c r="F199">
        <v>0.29549999999999998</v>
      </c>
      <c r="I199" s="709"/>
      <c r="J199" s="212">
        <v>98</v>
      </c>
      <c r="L199" t="s">
        <v>247</v>
      </c>
      <c r="M199">
        <v>0.14410000000000001</v>
      </c>
      <c r="N199">
        <v>0.1663</v>
      </c>
      <c r="Q199" s="709"/>
      <c r="R199" s="212">
        <v>98</v>
      </c>
      <c r="T199" t="s">
        <v>247</v>
      </c>
      <c r="U199">
        <v>0.1663</v>
      </c>
    </row>
    <row r="200" spans="1:21">
      <c r="A200" t="str">
        <f t="shared" si="3"/>
        <v/>
      </c>
      <c r="B200" t="s">
        <v>247</v>
      </c>
      <c r="D200" t="s">
        <v>247</v>
      </c>
      <c r="E200">
        <v>0.14410000000000001</v>
      </c>
      <c r="F200">
        <v>0.1663</v>
      </c>
      <c r="I200" s="708" t="s">
        <v>310</v>
      </c>
      <c r="J200" s="213">
        <v>0.67090000000000005</v>
      </c>
      <c r="L200" t="s">
        <v>248</v>
      </c>
      <c r="M200">
        <v>0.30909999999999999</v>
      </c>
      <c r="N200">
        <v>0.43790000000000001</v>
      </c>
      <c r="Q200" s="708" t="s">
        <v>284</v>
      </c>
      <c r="R200" s="213">
        <v>0.72370000000000001</v>
      </c>
      <c r="T200" t="s">
        <v>248</v>
      </c>
      <c r="U200">
        <v>0.43790000000000001</v>
      </c>
    </row>
    <row r="201" spans="1:21" ht="15.75" thickBot="1">
      <c r="A201" t="str">
        <f t="shared" si="3"/>
        <v/>
      </c>
      <c r="B201" t="s">
        <v>248</v>
      </c>
      <c r="D201" t="s">
        <v>248</v>
      </c>
      <c r="E201">
        <v>0.30909999999999999</v>
      </c>
      <c r="F201">
        <v>0.43790000000000001</v>
      </c>
      <c r="I201" s="709"/>
      <c r="J201" s="214">
        <v>99</v>
      </c>
      <c r="L201" t="s">
        <v>249</v>
      </c>
      <c r="M201">
        <v>0.33139999999999997</v>
      </c>
      <c r="N201">
        <v>0.252</v>
      </c>
      <c r="Q201" s="709"/>
      <c r="R201" s="214">
        <v>99</v>
      </c>
      <c r="T201" t="s">
        <v>249</v>
      </c>
      <c r="U201">
        <v>0.252</v>
      </c>
    </row>
    <row r="202" spans="1:21">
      <c r="A202" t="str">
        <f t="shared" si="3"/>
        <v/>
      </c>
      <c r="B202" t="s">
        <v>249</v>
      </c>
      <c r="D202" t="s">
        <v>249</v>
      </c>
      <c r="E202">
        <v>0.33139999999999997</v>
      </c>
      <c r="F202">
        <v>0.252</v>
      </c>
      <c r="I202" s="708" t="s">
        <v>277</v>
      </c>
      <c r="J202" s="215">
        <v>0.66949999999999998</v>
      </c>
      <c r="L202" t="s">
        <v>250</v>
      </c>
      <c r="M202">
        <v>0.92190000000000005</v>
      </c>
      <c r="N202">
        <v>0.94110000000000005</v>
      </c>
      <c r="Q202" s="708" t="s">
        <v>300</v>
      </c>
      <c r="R202" s="215">
        <v>0.72299999999999998</v>
      </c>
      <c r="T202" t="s">
        <v>250</v>
      </c>
      <c r="U202">
        <v>0.94110000000000005</v>
      </c>
    </row>
    <row r="203" spans="1:21" ht="15.75" thickBot="1">
      <c r="A203" t="str">
        <f t="shared" si="3"/>
        <v/>
      </c>
      <c r="B203" t="s">
        <v>250</v>
      </c>
      <c r="D203" t="s">
        <v>250</v>
      </c>
      <c r="E203">
        <v>0.92190000000000005</v>
      </c>
      <c r="F203">
        <v>0.94110000000000005</v>
      </c>
      <c r="I203" s="709"/>
      <c r="J203" s="216">
        <v>100</v>
      </c>
      <c r="L203" t="s">
        <v>251</v>
      </c>
      <c r="M203">
        <v>0.1048</v>
      </c>
      <c r="N203">
        <v>0.13800000000000001</v>
      </c>
      <c r="Q203" s="709"/>
      <c r="R203" s="216">
        <v>100</v>
      </c>
      <c r="T203" t="s">
        <v>251</v>
      </c>
      <c r="U203">
        <v>0.13800000000000001</v>
      </c>
    </row>
    <row r="204" spans="1:21" ht="15.75" thickBot="1">
      <c r="A204" t="str">
        <f t="shared" si="3"/>
        <v/>
      </c>
      <c r="B204" t="s">
        <v>251</v>
      </c>
      <c r="D204" t="s">
        <v>251</v>
      </c>
      <c r="E204">
        <v>0.1048</v>
      </c>
      <c r="F204">
        <v>0.13800000000000001</v>
      </c>
      <c r="I204" s="15" t="s">
        <v>25</v>
      </c>
      <c r="J204" s="16" t="s">
        <v>411</v>
      </c>
      <c r="L204" t="s">
        <v>252</v>
      </c>
      <c r="M204">
        <v>0.22339999999999999</v>
      </c>
      <c r="N204">
        <v>0.45490000000000003</v>
      </c>
      <c r="Q204" s="15" t="s">
        <v>25</v>
      </c>
      <c r="R204" s="16" t="s">
        <v>411</v>
      </c>
      <c r="T204" t="s">
        <v>252</v>
      </c>
      <c r="U204">
        <v>0.45490000000000003</v>
      </c>
    </row>
    <row r="205" spans="1:21">
      <c r="A205" t="str">
        <f t="shared" si="3"/>
        <v/>
      </c>
      <c r="B205" t="s">
        <v>252</v>
      </c>
      <c r="D205" t="s">
        <v>252</v>
      </c>
      <c r="E205">
        <v>0.22339999999999999</v>
      </c>
      <c r="F205">
        <v>0.45490000000000003</v>
      </c>
      <c r="I205" s="708" t="s">
        <v>371</v>
      </c>
      <c r="J205" s="217">
        <v>0.66649999999999998</v>
      </c>
      <c r="L205" t="s">
        <v>425</v>
      </c>
      <c r="M205">
        <v>0.79620000000000002</v>
      </c>
      <c r="N205">
        <v>0.78710000000000002</v>
      </c>
      <c r="Q205" s="708" t="s">
        <v>70</v>
      </c>
      <c r="R205" s="217">
        <v>0.72089999999999999</v>
      </c>
      <c r="T205" t="s">
        <v>425</v>
      </c>
      <c r="U205">
        <v>0.78710000000000002</v>
      </c>
    </row>
    <row r="206" spans="1:21" ht="15.75" thickBot="1">
      <c r="A206" t="str">
        <f t="shared" si="3"/>
        <v/>
      </c>
      <c r="B206" t="s">
        <v>253</v>
      </c>
      <c r="D206" t="s">
        <v>253</v>
      </c>
      <c r="E206">
        <v>0.40379999999999999</v>
      </c>
      <c r="F206">
        <v>0.27500000000000002</v>
      </c>
      <c r="I206" s="709"/>
      <c r="J206" s="218">
        <v>101</v>
      </c>
      <c r="L206" t="s">
        <v>253</v>
      </c>
      <c r="M206">
        <v>0.40379999999999999</v>
      </c>
      <c r="N206">
        <v>0.27500000000000002</v>
      </c>
      <c r="Q206" s="709"/>
      <c r="R206" s="218">
        <v>101</v>
      </c>
      <c r="T206" t="s">
        <v>253</v>
      </c>
      <c r="U206">
        <v>0.27500000000000002</v>
      </c>
    </row>
    <row r="207" spans="1:21">
      <c r="A207" t="str">
        <f t="shared" si="3"/>
        <v/>
      </c>
      <c r="B207" t="s">
        <v>254</v>
      </c>
      <c r="D207" t="s">
        <v>254</v>
      </c>
      <c r="E207">
        <v>0.33139999999999997</v>
      </c>
      <c r="F207">
        <v>0.27900000000000003</v>
      </c>
      <c r="I207" s="708" t="s">
        <v>364</v>
      </c>
      <c r="J207" s="219">
        <v>0.66610000000000003</v>
      </c>
      <c r="L207" t="s">
        <v>254</v>
      </c>
      <c r="M207">
        <v>0.33139999999999997</v>
      </c>
      <c r="N207">
        <v>0.27900000000000003</v>
      </c>
      <c r="Q207" s="708" t="s">
        <v>325</v>
      </c>
      <c r="R207" s="219">
        <v>0.72040000000000004</v>
      </c>
      <c r="T207" t="s">
        <v>254</v>
      </c>
      <c r="U207">
        <v>0.27900000000000003</v>
      </c>
    </row>
    <row r="208" spans="1:21" ht="15.75" thickBot="1">
      <c r="A208" t="str">
        <f t="shared" si="3"/>
        <v/>
      </c>
      <c r="B208" t="s">
        <v>255</v>
      </c>
      <c r="D208" t="s">
        <v>255</v>
      </c>
      <c r="E208">
        <v>0.35620000000000002</v>
      </c>
      <c r="F208">
        <v>0.32929999999999998</v>
      </c>
      <c r="I208" s="709"/>
      <c r="J208" s="220">
        <v>102</v>
      </c>
      <c r="L208" t="s">
        <v>255</v>
      </c>
      <c r="M208">
        <v>0.35620000000000002</v>
      </c>
      <c r="N208">
        <v>0.32929999999999998</v>
      </c>
      <c r="Q208" s="709"/>
      <c r="R208" s="220">
        <v>102</v>
      </c>
      <c r="T208" t="s">
        <v>255</v>
      </c>
      <c r="U208">
        <v>0.32929999999999998</v>
      </c>
    </row>
    <row r="209" spans="1:21">
      <c r="A209" t="str">
        <f t="shared" si="3"/>
        <v/>
      </c>
      <c r="B209" t="s">
        <v>256</v>
      </c>
      <c r="D209" t="s">
        <v>256</v>
      </c>
      <c r="E209">
        <v>0.7792</v>
      </c>
      <c r="F209">
        <v>0.81299999999999994</v>
      </c>
      <c r="I209" s="708" t="s">
        <v>270</v>
      </c>
      <c r="J209" s="219">
        <v>0.65469999999999995</v>
      </c>
      <c r="L209" t="s">
        <v>256</v>
      </c>
      <c r="M209">
        <v>0.7792</v>
      </c>
      <c r="N209">
        <v>0.81299999999999994</v>
      </c>
      <c r="Q209" s="17" t="s">
        <v>409</v>
      </c>
      <c r="R209" s="219">
        <v>0.70809999999999995</v>
      </c>
      <c r="T209" t="s">
        <v>256</v>
      </c>
      <c r="U209">
        <v>0.81299999999999994</v>
      </c>
    </row>
    <row r="210" spans="1:21" ht="15.75" thickBot="1">
      <c r="A210" t="str">
        <f t="shared" si="3"/>
        <v/>
      </c>
      <c r="B210" t="s">
        <v>257</v>
      </c>
      <c r="D210" t="s">
        <v>257</v>
      </c>
      <c r="E210">
        <v>0.36969999999999997</v>
      </c>
      <c r="F210">
        <v>0.44950000000000001</v>
      </c>
      <c r="I210" s="709"/>
      <c r="J210" s="220">
        <v>103</v>
      </c>
      <c r="L210" t="s">
        <v>257</v>
      </c>
      <c r="M210">
        <v>0.36969999999999997</v>
      </c>
      <c r="N210">
        <v>0.44950000000000001</v>
      </c>
      <c r="Q210" s="18" t="s">
        <v>426</v>
      </c>
      <c r="R210" s="220">
        <v>103</v>
      </c>
      <c r="T210" t="s">
        <v>257</v>
      </c>
      <c r="U210">
        <v>0.44950000000000001</v>
      </c>
    </row>
    <row r="211" spans="1:21">
      <c r="A211" t="str">
        <f t="shared" si="3"/>
        <v/>
      </c>
      <c r="B211" t="s">
        <v>258</v>
      </c>
      <c r="D211" t="s">
        <v>258</v>
      </c>
      <c r="E211">
        <v>0.14680000000000001</v>
      </c>
      <c r="F211">
        <v>0.2898</v>
      </c>
      <c r="I211" s="708" t="s">
        <v>110</v>
      </c>
      <c r="J211" s="219">
        <v>0.65329999999999999</v>
      </c>
      <c r="L211" t="s">
        <v>258</v>
      </c>
      <c r="M211">
        <v>0.14680000000000001</v>
      </c>
      <c r="N211">
        <v>0.2898</v>
      </c>
      <c r="Q211" s="708" t="s">
        <v>61</v>
      </c>
      <c r="R211" s="219">
        <v>0.70730000000000004</v>
      </c>
      <c r="T211" t="s">
        <v>258</v>
      </c>
      <c r="U211">
        <v>0.2898</v>
      </c>
    </row>
    <row r="212" spans="1:21" ht="15.75" thickBot="1">
      <c r="A212" t="str">
        <f t="shared" si="3"/>
        <v/>
      </c>
      <c r="B212" t="s">
        <v>259</v>
      </c>
      <c r="D212" t="s">
        <v>259</v>
      </c>
      <c r="E212">
        <v>0.38440000000000002</v>
      </c>
      <c r="F212">
        <v>0.42949999999999999</v>
      </c>
      <c r="I212" s="709"/>
      <c r="J212" s="220">
        <v>104</v>
      </c>
      <c r="L212" t="s">
        <v>259</v>
      </c>
      <c r="M212">
        <v>0.38440000000000002</v>
      </c>
      <c r="N212">
        <v>0.42949999999999999</v>
      </c>
      <c r="Q212" s="709"/>
      <c r="R212" s="220">
        <v>104</v>
      </c>
      <c r="T212" t="s">
        <v>259</v>
      </c>
      <c r="U212">
        <v>0.42949999999999999</v>
      </c>
    </row>
    <row r="213" spans="1:21">
      <c r="A213" t="str">
        <f t="shared" si="3"/>
        <v/>
      </c>
      <c r="B213" t="s">
        <v>260</v>
      </c>
      <c r="D213" t="s">
        <v>260</v>
      </c>
      <c r="E213">
        <v>0.34010000000000001</v>
      </c>
      <c r="F213">
        <v>0.15709999999999999</v>
      </c>
      <c r="I213" s="708" t="s">
        <v>397</v>
      </c>
      <c r="J213" s="219">
        <v>0.6532</v>
      </c>
      <c r="L213" t="s">
        <v>260</v>
      </c>
      <c r="M213">
        <v>0.34010000000000001</v>
      </c>
      <c r="N213">
        <v>0.15709999999999999</v>
      </c>
      <c r="Q213" s="708" t="s">
        <v>329</v>
      </c>
      <c r="R213" s="219">
        <v>0.6986</v>
      </c>
      <c r="T213" t="s">
        <v>260</v>
      </c>
      <c r="U213">
        <v>0.15709999999999999</v>
      </c>
    </row>
    <row r="214" spans="1:21" ht="15.75" thickBot="1">
      <c r="A214" t="str">
        <f t="shared" si="3"/>
        <v/>
      </c>
      <c r="B214" t="s">
        <v>261</v>
      </c>
      <c r="D214" t="s">
        <v>261</v>
      </c>
      <c r="E214">
        <v>0.70199999999999996</v>
      </c>
      <c r="F214">
        <v>0.625</v>
      </c>
      <c r="I214" s="709"/>
      <c r="J214" s="220">
        <v>105</v>
      </c>
      <c r="L214" t="s">
        <v>261</v>
      </c>
      <c r="M214">
        <v>0.70199999999999996</v>
      </c>
      <c r="N214">
        <v>0.625</v>
      </c>
      <c r="Q214" s="709"/>
      <c r="R214" s="220">
        <v>105</v>
      </c>
      <c r="T214" t="s">
        <v>261</v>
      </c>
      <c r="U214">
        <v>0.625</v>
      </c>
    </row>
    <row r="215" spans="1:21">
      <c r="A215" t="str">
        <f t="shared" si="3"/>
        <v/>
      </c>
      <c r="B215" t="s">
        <v>262</v>
      </c>
      <c r="D215" t="s">
        <v>262</v>
      </c>
      <c r="E215">
        <v>0.36130000000000001</v>
      </c>
      <c r="F215">
        <v>0.49680000000000002</v>
      </c>
      <c r="I215" s="17" t="s">
        <v>266</v>
      </c>
      <c r="J215" s="219">
        <v>0.65039999999999998</v>
      </c>
      <c r="L215" t="s">
        <v>262</v>
      </c>
      <c r="M215">
        <v>0.36130000000000001</v>
      </c>
      <c r="N215">
        <v>0.49680000000000002</v>
      </c>
      <c r="Q215" s="708" t="s">
        <v>270</v>
      </c>
      <c r="R215" s="219">
        <v>0.69230000000000003</v>
      </c>
      <c r="T215" t="s">
        <v>262</v>
      </c>
      <c r="U215">
        <v>0.49680000000000002</v>
      </c>
    </row>
    <row r="216" spans="1:21" ht="15.75" thickBot="1">
      <c r="A216" t="str">
        <f t="shared" si="3"/>
        <v/>
      </c>
      <c r="B216" t="s">
        <v>263</v>
      </c>
      <c r="D216" t="s">
        <v>263</v>
      </c>
      <c r="E216">
        <v>0.85589999999999999</v>
      </c>
      <c r="F216">
        <v>0.86070000000000002</v>
      </c>
      <c r="I216" s="18" t="s">
        <v>427</v>
      </c>
      <c r="J216" s="220">
        <v>106</v>
      </c>
      <c r="L216" t="s">
        <v>263</v>
      </c>
      <c r="M216">
        <v>0.85589999999999999</v>
      </c>
      <c r="N216">
        <v>0.86070000000000002</v>
      </c>
      <c r="Q216" s="709"/>
      <c r="R216" s="220">
        <v>106</v>
      </c>
      <c r="T216" t="s">
        <v>263</v>
      </c>
      <c r="U216">
        <v>0.86070000000000002</v>
      </c>
    </row>
    <row r="217" spans="1:21">
      <c r="A217" t="str">
        <f t="shared" si="3"/>
        <v/>
      </c>
      <c r="B217" t="s">
        <v>264</v>
      </c>
      <c r="D217" t="s">
        <v>264</v>
      </c>
      <c r="E217">
        <v>0.19939999999999999</v>
      </c>
      <c r="F217">
        <v>0.13100000000000001</v>
      </c>
      <c r="I217" s="708" t="s">
        <v>113</v>
      </c>
      <c r="J217" s="219">
        <v>0.6452</v>
      </c>
      <c r="L217" t="s">
        <v>264</v>
      </c>
      <c r="M217">
        <v>0.19939999999999999</v>
      </c>
      <c r="N217">
        <v>0.13100000000000001</v>
      </c>
      <c r="Q217" s="708" t="s">
        <v>321</v>
      </c>
      <c r="R217" s="219">
        <v>0.68859999999999999</v>
      </c>
      <c r="T217" t="s">
        <v>264</v>
      </c>
      <c r="U217">
        <v>0.13100000000000001</v>
      </c>
    </row>
    <row r="218" spans="1:21" ht="15.75" thickBot="1">
      <c r="A218" t="str">
        <f t="shared" si="3"/>
        <v/>
      </c>
      <c r="B218" t="s">
        <v>265</v>
      </c>
      <c r="D218" t="s">
        <v>265</v>
      </c>
      <c r="E218">
        <v>0.56220000000000003</v>
      </c>
      <c r="F218">
        <v>0.61770000000000003</v>
      </c>
      <c r="I218" s="709"/>
      <c r="J218" s="220">
        <v>107</v>
      </c>
      <c r="L218" t="s">
        <v>265</v>
      </c>
      <c r="M218">
        <v>0.56220000000000003</v>
      </c>
      <c r="N218">
        <v>0.61770000000000003</v>
      </c>
      <c r="Q218" s="709"/>
      <c r="R218" s="220">
        <v>107</v>
      </c>
      <c r="T218" t="s">
        <v>265</v>
      </c>
      <c r="U218">
        <v>0.61770000000000003</v>
      </c>
    </row>
    <row r="219" spans="1:21">
      <c r="A219" t="str">
        <f t="shared" si="3"/>
        <v/>
      </c>
      <c r="B219" t="s">
        <v>266</v>
      </c>
      <c r="D219" t="s">
        <v>266</v>
      </c>
      <c r="E219">
        <v>0.65039999999999998</v>
      </c>
      <c r="F219">
        <v>0.4667</v>
      </c>
      <c r="I219" s="708" t="s">
        <v>375</v>
      </c>
      <c r="J219" s="219">
        <v>0.64410000000000001</v>
      </c>
      <c r="L219" t="s">
        <v>266</v>
      </c>
      <c r="M219">
        <v>0.65039999999999998</v>
      </c>
      <c r="N219">
        <v>0.4667</v>
      </c>
      <c r="Q219" s="708" t="s">
        <v>159</v>
      </c>
      <c r="R219" s="219">
        <v>0.68720000000000003</v>
      </c>
      <c r="T219" t="s">
        <v>266</v>
      </c>
      <c r="U219">
        <v>0.4667</v>
      </c>
    </row>
    <row r="220" spans="1:21" ht="15.75" thickBot="1">
      <c r="A220" t="str">
        <f t="shared" si="3"/>
        <v/>
      </c>
      <c r="B220" t="s">
        <v>267</v>
      </c>
      <c r="D220" t="s">
        <v>267</v>
      </c>
      <c r="E220">
        <v>0.53979999999999995</v>
      </c>
      <c r="F220">
        <v>0.53480000000000005</v>
      </c>
      <c r="I220" s="709"/>
      <c r="J220" s="220">
        <v>108</v>
      </c>
      <c r="L220" t="s">
        <v>267</v>
      </c>
      <c r="M220">
        <v>0.53979999999999995</v>
      </c>
      <c r="N220">
        <v>0.53480000000000005</v>
      </c>
      <c r="Q220" s="709"/>
      <c r="R220" s="220">
        <v>108</v>
      </c>
      <c r="T220" t="s">
        <v>267</v>
      </c>
      <c r="U220">
        <v>0.53480000000000005</v>
      </c>
    </row>
    <row r="221" spans="1:21">
      <c r="A221" t="str">
        <f t="shared" si="3"/>
        <v/>
      </c>
      <c r="B221" t="s">
        <v>268</v>
      </c>
      <c r="D221" t="s">
        <v>268</v>
      </c>
      <c r="E221">
        <v>0.84760000000000002</v>
      </c>
      <c r="F221">
        <v>0.88080000000000003</v>
      </c>
      <c r="I221" s="708" t="s">
        <v>406</v>
      </c>
      <c r="J221" s="219">
        <v>0.64200000000000002</v>
      </c>
      <c r="L221" t="s">
        <v>268</v>
      </c>
      <c r="M221">
        <v>0.84760000000000002</v>
      </c>
      <c r="N221">
        <v>0.88080000000000003</v>
      </c>
      <c r="Q221" s="17" t="s">
        <v>385</v>
      </c>
      <c r="R221" s="219">
        <v>0.6865</v>
      </c>
      <c r="T221" t="s">
        <v>268</v>
      </c>
      <c r="U221">
        <v>0.88080000000000003</v>
      </c>
    </row>
    <row r="222" spans="1:21" ht="15.75" thickBot="1">
      <c r="A222" t="str">
        <f t="shared" si="3"/>
        <v/>
      </c>
      <c r="B222" t="s">
        <v>269</v>
      </c>
      <c r="D222" t="s">
        <v>269</v>
      </c>
      <c r="E222">
        <v>0.79979999999999996</v>
      </c>
      <c r="F222">
        <v>0.89400000000000002</v>
      </c>
      <c r="I222" s="709"/>
      <c r="J222" s="220">
        <v>109</v>
      </c>
      <c r="L222" t="s">
        <v>269</v>
      </c>
      <c r="M222">
        <v>0.79979999999999996</v>
      </c>
      <c r="N222">
        <v>0.89400000000000002</v>
      </c>
      <c r="Q222" s="18" t="s">
        <v>424</v>
      </c>
      <c r="R222" s="220">
        <v>109</v>
      </c>
      <c r="T222" t="s">
        <v>269</v>
      </c>
      <c r="U222">
        <v>0.89400000000000002</v>
      </c>
    </row>
    <row r="223" spans="1:21">
      <c r="A223" t="str">
        <f t="shared" si="3"/>
        <v/>
      </c>
      <c r="B223" t="s">
        <v>270</v>
      </c>
      <c r="D223" t="s">
        <v>270</v>
      </c>
      <c r="E223">
        <v>0.65469999999999995</v>
      </c>
      <c r="F223">
        <v>0.69230000000000003</v>
      </c>
      <c r="I223" s="708" t="s">
        <v>201</v>
      </c>
      <c r="J223" s="219">
        <v>0.63880000000000003</v>
      </c>
      <c r="L223" t="s">
        <v>270</v>
      </c>
      <c r="M223">
        <v>0.65469999999999995</v>
      </c>
      <c r="N223">
        <v>0.69230000000000003</v>
      </c>
      <c r="Q223" s="708" t="s">
        <v>74</v>
      </c>
      <c r="R223" s="219">
        <v>0.68340000000000001</v>
      </c>
      <c r="T223" t="s">
        <v>270</v>
      </c>
      <c r="U223">
        <v>0.69230000000000003</v>
      </c>
    </row>
    <row r="224" spans="1:21" ht="15.75" thickBot="1">
      <c r="A224" t="str">
        <f t="shared" si="3"/>
        <v/>
      </c>
      <c r="B224" t="s">
        <v>271</v>
      </c>
      <c r="D224" t="s">
        <v>271</v>
      </c>
      <c r="E224">
        <v>0.25509999999999999</v>
      </c>
      <c r="F224">
        <v>0.24049999999999999</v>
      </c>
      <c r="I224" s="709"/>
      <c r="J224" s="220">
        <v>110</v>
      </c>
      <c r="L224" t="s">
        <v>271</v>
      </c>
      <c r="M224">
        <v>0.25509999999999999</v>
      </c>
      <c r="N224">
        <v>0.24049999999999999</v>
      </c>
      <c r="Q224" s="709"/>
      <c r="R224" s="220">
        <v>110</v>
      </c>
      <c r="T224" t="s">
        <v>271</v>
      </c>
      <c r="U224">
        <v>0.24049999999999999</v>
      </c>
    </row>
    <row r="225" spans="1:21">
      <c r="A225" t="str">
        <f t="shared" si="3"/>
        <v/>
      </c>
      <c r="B225" t="s">
        <v>272</v>
      </c>
      <c r="D225" t="s">
        <v>272</v>
      </c>
      <c r="E225">
        <v>0.30959999999999999</v>
      </c>
      <c r="F225">
        <v>0.26519999999999999</v>
      </c>
      <c r="I225" s="708" t="s">
        <v>61</v>
      </c>
      <c r="J225" s="219">
        <v>0.63529999999999998</v>
      </c>
      <c r="L225" t="s">
        <v>272</v>
      </c>
      <c r="M225">
        <v>0.30959999999999999</v>
      </c>
      <c r="N225">
        <v>0.26519999999999999</v>
      </c>
      <c r="Q225" s="17" t="s">
        <v>123</v>
      </c>
      <c r="R225" s="219">
        <v>0.68210000000000004</v>
      </c>
      <c r="T225" t="s">
        <v>272</v>
      </c>
      <c r="U225">
        <v>0.26519999999999999</v>
      </c>
    </row>
    <row r="226" spans="1:21" ht="15.75" thickBot="1">
      <c r="A226" t="str">
        <f t="shared" si="3"/>
        <v/>
      </c>
      <c r="B226" t="s">
        <v>273</v>
      </c>
      <c r="D226" t="s">
        <v>273</v>
      </c>
      <c r="E226">
        <v>0.81579999999999997</v>
      </c>
      <c r="F226">
        <v>0.80710000000000004</v>
      </c>
      <c r="I226" s="709"/>
      <c r="J226" s="220">
        <v>111</v>
      </c>
      <c r="L226" t="s">
        <v>273</v>
      </c>
      <c r="M226">
        <v>0.81579999999999997</v>
      </c>
      <c r="N226">
        <v>0.80710000000000004</v>
      </c>
      <c r="Q226" s="18" t="s">
        <v>422</v>
      </c>
      <c r="R226" s="220">
        <v>111</v>
      </c>
      <c r="T226" t="s">
        <v>273</v>
      </c>
      <c r="U226">
        <v>0.80710000000000004</v>
      </c>
    </row>
    <row r="227" spans="1:21">
      <c r="A227" t="str">
        <f t="shared" si="3"/>
        <v/>
      </c>
      <c r="B227" t="s">
        <v>274</v>
      </c>
      <c r="D227" t="s">
        <v>274</v>
      </c>
      <c r="E227">
        <v>0.39350000000000002</v>
      </c>
      <c r="F227">
        <v>0.66510000000000002</v>
      </c>
      <c r="I227" s="708" t="s">
        <v>159</v>
      </c>
      <c r="J227" s="219">
        <v>0.63160000000000005</v>
      </c>
      <c r="L227" t="s">
        <v>274</v>
      </c>
      <c r="M227">
        <v>0.39350000000000002</v>
      </c>
      <c r="N227">
        <v>0.66510000000000002</v>
      </c>
      <c r="Q227" s="17" t="s">
        <v>386</v>
      </c>
      <c r="R227" s="219">
        <v>0.68200000000000005</v>
      </c>
      <c r="T227" t="s">
        <v>274</v>
      </c>
      <c r="U227">
        <v>0.66510000000000002</v>
      </c>
    </row>
    <row r="228" spans="1:21" ht="15.75" thickBot="1">
      <c r="A228" t="str">
        <f t="shared" si="3"/>
        <v/>
      </c>
      <c r="B228" t="s">
        <v>275</v>
      </c>
      <c r="D228" t="s">
        <v>275</v>
      </c>
      <c r="E228">
        <v>4.9500000000000002E-2</v>
      </c>
      <c r="F228">
        <v>0.15090000000000001</v>
      </c>
      <c r="I228" s="709"/>
      <c r="J228" s="220">
        <v>112</v>
      </c>
      <c r="L228" t="s">
        <v>275</v>
      </c>
      <c r="M228">
        <v>4.9500000000000002E-2</v>
      </c>
      <c r="N228">
        <v>0.15090000000000001</v>
      </c>
      <c r="Q228" s="18" t="s">
        <v>426</v>
      </c>
      <c r="R228" s="220">
        <v>112</v>
      </c>
      <c r="T228" t="s">
        <v>275</v>
      </c>
      <c r="U228">
        <v>0.15090000000000001</v>
      </c>
    </row>
    <row r="229" spans="1:21">
      <c r="A229" t="str">
        <f t="shared" si="3"/>
        <v/>
      </c>
      <c r="B229" t="s">
        <v>276</v>
      </c>
      <c r="D229" t="s">
        <v>276</v>
      </c>
      <c r="E229">
        <v>0.38829999999999998</v>
      </c>
      <c r="F229">
        <v>0.49419999999999997</v>
      </c>
      <c r="I229" s="17" t="s">
        <v>386</v>
      </c>
      <c r="J229" s="219">
        <v>0.62519999999999998</v>
      </c>
      <c r="L229" t="s">
        <v>276</v>
      </c>
      <c r="M229">
        <v>0.38829999999999998</v>
      </c>
      <c r="N229">
        <v>0.49419999999999997</v>
      </c>
      <c r="Q229" s="708" t="s">
        <v>395</v>
      </c>
      <c r="R229" s="219">
        <v>0.6794</v>
      </c>
      <c r="T229" t="s">
        <v>276</v>
      </c>
      <c r="U229">
        <v>0.49419999999999997</v>
      </c>
    </row>
    <row r="230" spans="1:21" ht="15.75" thickBot="1">
      <c r="A230" t="str">
        <f t="shared" si="3"/>
        <v/>
      </c>
      <c r="B230" t="s">
        <v>277</v>
      </c>
      <c r="D230" t="s">
        <v>277</v>
      </c>
      <c r="E230">
        <v>0.66949999999999998</v>
      </c>
      <c r="F230">
        <v>0.8256</v>
      </c>
      <c r="I230" s="18" t="s">
        <v>426</v>
      </c>
      <c r="J230" s="220">
        <v>113</v>
      </c>
      <c r="L230" t="s">
        <v>277</v>
      </c>
      <c r="M230">
        <v>0.66949999999999998</v>
      </c>
      <c r="N230">
        <v>0.8256</v>
      </c>
      <c r="Q230" s="709"/>
      <c r="R230" s="220">
        <v>113</v>
      </c>
      <c r="T230" t="s">
        <v>277</v>
      </c>
      <c r="U230">
        <v>0.8256</v>
      </c>
    </row>
    <row r="231" spans="1:21">
      <c r="A231" t="str">
        <f t="shared" si="3"/>
        <v/>
      </c>
      <c r="B231" t="s">
        <v>278</v>
      </c>
      <c r="D231" t="s">
        <v>278</v>
      </c>
      <c r="E231">
        <v>0.39850000000000002</v>
      </c>
      <c r="F231">
        <v>0.46300000000000002</v>
      </c>
      <c r="I231" s="708" t="s">
        <v>150</v>
      </c>
      <c r="J231" s="219">
        <v>0.62239999999999995</v>
      </c>
      <c r="L231" t="s">
        <v>278</v>
      </c>
      <c r="M231">
        <v>0.39850000000000002</v>
      </c>
      <c r="N231">
        <v>0.46300000000000002</v>
      </c>
      <c r="Q231" s="708" t="s">
        <v>142</v>
      </c>
      <c r="R231" s="219">
        <v>0.67820000000000003</v>
      </c>
      <c r="T231" t="s">
        <v>278</v>
      </c>
      <c r="U231">
        <v>0.46300000000000002</v>
      </c>
    </row>
    <row r="232" spans="1:21" ht="15.75" thickBot="1">
      <c r="A232" t="str">
        <f t="shared" si="3"/>
        <v/>
      </c>
      <c r="B232" t="s">
        <v>279</v>
      </c>
      <c r="D232" t="s">
        <v>279</v>
      </c>
      <c r="E232">
        <v>0.8911</v>
      </c>
      <c r="F232">
        <v>0.79720000000000002</v>
      </c>
      <c r="I232" s="709"/>
      <c r="J232" s="220">
        <v>114</v>
      </c>
      <c r="L232" t="s">
        <v>279</v>
      </c>
      <c r="M232">
        <v>0.8911</v>
      </c>
      <c r="N232">
        <v>0.79720000000000002</v>
      </c>
      <c r="Q232" s="709"/>
      <c r="R232" s="220">
        <v>114</v>
      </c>
      <c r="T232" t="s">
        <v>279</v>
      </c>
      <c r="U232">
        <v>0.79720000000000002</v>
      </c>
    </row>
    <row r="233" spans="1:21">
      <c r="A233" t="str">
        <f t="shared" si="3"/>
        <v/>
      </c>
      <c r="B233" t="s">
        <v>280</v>
      </c>
      <c r="D233" t="s">
        <v>280</v>
      </c>
      <c r="E233">
        <v>0.2145</v>
      </c>
      <c r="F233">
        <v>0.38140000000000002</v>
      </c>
      <c r="I233" s="708" t="s">
        <v>89</v>
      </c>
      <c r="J233" s="219">
        <v>0.61970000000000003</v>
      </c>
      <c r="L233" t="s">
        <v>280</v>
      </c>
      <c r="M233">
        <v>0.2145</v>
      </c>
      <c r="N233">
        <v>0.38140000000000002</v>
      </c>
      <c r="Q233" s="708" t="s">
        <v>396</v>
      </c>
      <c r="R233" s="219">
        <v>0.6764</v>
      </c>
      <c r="T233" t="s">
        <v>280</v>
      </c>
      <c r="U233">
        <v>0.38140000000000002</v>
      </c>
    </row>
    <row r="234" spans="1:21" ht="15.75" thickBot="1">
      <c r="A234" t="str">
        <f t="shared" si="3"/>
        <v/>
      </c>
      <c r="B234" t="s">
        <v>281</v>
      </c>
      <c r="D234" t="s">
        <v>281</v>
      </c>
      <c r="E234">
        <v>0.245</v>
      </c>
      <c r="F234">
        <v>0.52649999999999997</v>
      </c>
      <c r="I234" s="709"/>
      <c r="J234" s="220">
        <v>115</v>
      </c>
      <c r="L234" t="s">
        <v>281</v>
      </c>
      <c r="M234">
        <v>0.245</v>
      </c>
      <c r="N234">
        <v>0.52649999999999997</v>
      </c>
      <c r="Q234" s="709"/>
      <c r="R234" s="220">
        <v>115</v>
      </c>
      <c r="T234" t="s">
        <v>281</v>
      </c>
      <c r="U234">
        <v>0.52649999999999997</v>
      </c>
    </row>
    <row r="235" spans="1:21">
      <c r="A235" t="str">
        <f t="shared" si="3"/>
        <v/>
      </c>
      <c r="B235" t="s">
        <v>282</v>
      </c>
      <c r="D235" t="s">
        <v>282</v>
      </c>
      <c r="E235">
        <v>0.12790000000000001</v>
      </c>
      <c r="F235">
        <v>9.2399999999999996E-2</v>
      </c>
      <c r="I235" s="708" t="s">
        <v>362</v>
      </c>
      <c r="J235" s="219">
        <v>0.61609999999999998</v>
      </c>
      <c r="L235" t="s">
        <v>282</v>
      </c>
      <c r="M235">
        <v>0.12790000000000001</v>
      </c>
      <c r="N235">
        <v>9.2399999999999996E-2</v>
      </c>
      <c r="Q235" s="708" t="s">
        <v>428</v>
      </c>
      <c r="R235" s="219">
        <v>0.67430000000000001</v>
      </c>
      <c r="T235" t="s">
        <v>282</v>
      </c>
      <c r="U235">
        <v>9.2399999999999996E-2</v>
      </c>
    </row>
    <row r="236" spans="1:21" ht="15.75" thickBot="1">
      <c r="A236" t="str">
        <f t="shared" si="3"/>
        <v/>
      </c>
      <c r="B236" t="s">
        <v>283</v>
      </c>
      <c r="D236" t="s">
        <v>283</v>
      </c>
      <c r="E236">
        <v>0.28289999999999998</v>
      </c>
      <c r="F236">
        <v>0.19600000000000001</v>
      </c>
      <c r="I236" s="709"/>
      <c r="J236" s="220">
        <v>116</v>
      </c>
      <c r="L236" t="s">
        <v>283</v>
      </c>
      <c r="M236">
        <v>0.28289999999999998</v>
      </c>
      <c r="N236">
        <v>0.19600000000000001</v>
      </c>
      <c r="Q236" s="709"/>
      <c r="R236" s="220">
        <v>116</v>
      </c>
      <c r="T236" t="s">
        <v>283</v>
      </c>
      <c r="U236">
        <v>0.19600000000000001</v>
      </c>
    </row>
    <row r="237" spans="1:21">
      <c r="A237" t="str">
        <f t="shared" si="3"/>
        <v/>
      </c>
      <c r="B237" t="s">
        <v>284</v>
      </c>
      <c r="D237" t="s">
        <v>284</v>
      </c>
      <c r="E237">
        <v>0.7621</v>
      </c>
      <c r="F237">
        <v>0.72370000000000001</v>
      </c>
      <c r="I237" s="708" t="s">
        <v>235</v>
      </c>
      <c r="J237" s="219">
        <v>0.6119</v>
      </c>
      <c r="L237" t="s">
        <v>284</v>
      </c>
      <c r="M237">
        <v>0.7621</v>
      </c>
      <c r="N237">
        <v>0.72370000000000001</v>
      </c>
      <c r="Q237" s="708" t="s">
        <v>110</v>
      </c>
      <c r="R237" s="219">
        <v>0.67349999999999999</v>
      </c>
      <c r="T237" t="s">
        <v>284</v>
      </c>
      <c r="U237">
        <v>0.72370000000000001</v>
      </c>
    </row>
    <row r="238" spans="1:21" ht="15.75" thickBot="1">
      <c r="A238" t="str">
        <f t="shared" si="3"/>
        <v/>
      </c>
      <c r="B238" t="s">
        <v>285</v>
      </c>
      <c r="D238" t="s">
        <v>285</v>
      </c>
      <c r="E238">
        <v>0.8034</v>
      </c>
      <c r="F238">
        <v>0.84</v>
      </c>
      <c r="I238" s="709"/>
      <c r="J238" s="220">
        <v>117</v>
      </c>
      <c r="L238" t="s">
        <v>285</v>
      </c>
      <c r="M238">
        <v>0.8034</v>
      </c>
      <c r="N238">
        <v>0.84</v>
      </c>
      <c r="Q238" s="709"/>
      <c r="R238" s="220">
        <v>117</v>
      </c>
      <c r="T238" t="s">
        <v>285</v>
      </c>
      <c r="U238">
        <v>0.84</v>
      </c>
    </row>
    <row r="239" spans="1:21">
      <c r="A239" t="str">
        <f t="shared" si="3"/>
        <v/>
      </c>
      <c r="B239" t="s">
        <v>286</v>
      </c>
      <c r="D239" t="s">
        <v>286</v>
      </c>
      <c r="E239">
        <v>0.95279999999999998</v>
      </c>
      <c r="F239">
        <v>0.97819999999999996</v>
      </c>
      <c r="I239" s="708" t="s">
        <v>410</v>
      </c>
      <c r="J239" s="219">
        <v>0.61099999999999999</v>
      </c>
      <c r="L239" t="s">
        <v>286</v>
      </c>
      <c r="M239">
        <v>0.95279999999999998</v>
      </c>
      <c r="N239">
        <v>0.97819999999999996</v>
      </c>
      <c r="Q239" s="708" t="s">
        <v>190</v>
      </c>
      <c r="R239" s="219">
        <v>0.6724</v>
      </c>
      <c r="T239" t="s">
        <v>286</v>
      </c>
      <c r="U239">
        <v>0.97819999999999996</v>
      </c>
    </row>
    <row r="240" spans="1:21" ht="15.75" thickBot="1">
      <c r="A240" t="str">
        <f t="shared" si="3"/>
        <v/>
      </c>
      <c r="B240" t="s">
        <v>287</v>
      </c>
      <c r="D240" t="s">
        <v>287</v>
      </c>
      <c r="E240">
        <v>0.53820000000000001</v>
      </c>
      <c r="F240">
        <v>0.38019999999999998</v>
      </c>
      <c r="I240" s="709"/>
      <c r="J240" s="220">
        <v>118</v>
      </c>
      <c r="L240" t="s">
        <v>288</v>
      </c>
      <c r="M240">
        <v>0.25180000000000002</v>
      </c>
      <c r="N240">
        <v>0.3745</v>
      </c>
      <c r="Q240" s="709"/>
      <c r="R240" s="220">
        <v>118</v>
      </c>
      <c r="T240" t="s">
        <v>288</v>
      </c>
      <c r="U240">
        <v>0.3745</v>
      </c>
    </row>
    <row r="241" spans="1:21">
      <c r="A241" t="str">
        <f t="shared" si="3"/>
        <v/>
      </c>
      <c r="B241" t="s">
        <v>288</v>
      </c>
      <c r="D241" t="s">
        <v>288</v>
      </c>
      <c r="E241">
        <v>0.25180000000000002</v>
      </c>
      <c r="F241">
        <v>0.3745</v>
      </c>
      <c r="I241" s="708" t="s">
        <v>296</v>
      </c>
      <c r="J241" s="219">
        <v>0.61070000000000002</v>
      </c>
      <c r="L241" t="s">
        <v>289</v>
      </c>
      <c r="M241">
        <v>0.51</v>
      </c>
      <c r="N241">
        <v>0.47170000000000001</v>
      </c>
      <c r="Q241" s="708" t="s">
        <v>401</v>
      </c>
      <c r="R241" s="219">
        <v>0.67090000000000005</v>
      </c>
      <c r="T241" t="s">
        <v>289</v>
      </c>
      <c r="U241">
        <v>0.47170000000000001</v>
      </c>
    </row>
    <row r="242" spans="1:21" ht="15.75" thickBot="1">
      <c r="A242" t="str">
        <f t="shared" si="3"/>
        <v/>
      </c>
      <c r="B242" t="s">
        <v>289</v>
      </c>
      <c r="D242" t="s">
        <v>289</v>
      </c>
      <c r="E242">
        <v>0.51</v>
      </c>
      <c r="F242">
        <v>0.47170000000000001</v>
      </c>
      <c r="I242" s="709"/>
      <c r="J242" s="220">
        <v>119</v>
      </c>
      <c r="L242" t="s">
        <v>290</v>
      </c>
      <c r="M242">
        <v>0.45250000000000001</v>
      </c>
      <c r="N242">
        <v>0.35449999999999998</v>
      </c>
      <c r="Q242" s="709"/>
      <c r="R242" s="220">
        <v>119</v>
      </c>
      <c r="T242" t="s">
        <v>290</v>
      </c>
      <c r="U242">
        <v>0.35449999999999998</v>
      </c>
    </row>
    <row r="243" spans="1:21">
      <c r="A243" t="str">
        <f t="shared" si="3"/>
        <v/>
      </c>
      <c r="B243" t="s">
        <v>290</v>
      </c>
      <c r="D243" t="s">
        <v>290</v>
      </c>
      <c r="E243">
        <v>0.45250000000000001</v>
      </c>
      <c r="F243">
        <v>0.35449999999999998</v>
      </c>
      <c r="I243" s="708" t="s">
        <v>311</v>
      </c>
      <c r="J243" s="219">
        <v>0.6089</v>
      </c>
      <c r="L243" t="s">
        <v>291</v>
      </c>
      <c r="M243">
        <v>0.36080000000000001</v>
      </c>
      <c r="N243">
        <v>0.50880000000000003</v>
      </c>
      <c r="Q243" s="708" t="s">
        <v>397</v>
      </c>
      <c r="R243" s="219">
        <v>0.66590000000000005</v>
      </c>
      <c r="T243" t="s">
        <v>291</v>
      </c>
      <c r="U243">
        <v>0.50880000000000003</v>
      </c>
    </row>
    <row r="244" spans="1:21" ht="15.75" thickBot="1">
      <c r="A244" t="str">
        <f t="shared" si="3"/>
        <v/>
      </c>
      <c r="B244" t="s">
        <v>291</v>
      </c>
      <c r="D244" t="s">
        <v>291</v>
      </c>
      <c r="E244">
        <v>0.36080000000000001</v>
      </c>
      <c r="F244">
        <v>0.50880000000000003</v>
      </c>
      <c r="I244" s="709"/>
      <c r="J244" s="220">
        <v>120</v>
      </c>
      <c r="L244" t="s">
        <v>292</v>
      </c>
      <c r="M244">
        <v>0.54359999999999997</v>
      </c>
      <c r="N244">
        <v>0.31740000000000002</v>
      </c>
      <c r="Q244" s="709"/>
      <c r="R244" s="220">
        <v>120</v>
      </c>
      <c r="T244" t="s">
        <v>292</v>
      </c>
      <c r="U244">
        <v>0.31740000000000002</v>
      </c>
    </row>
    <row r="245" spans="1:21">
      <c r="A245" t="str">
        <f t="shared" si="3"/>
        <v/>
      </c>
      <c r="B245" t="s">
        <v>292</v>
      </c>
      <c r="D245" t="s">
        <v>292</v>
      </c>
      <c r="E245">
        <v>0.54359999999999997</v>
      </c>
      <c r="F245">
        <v>0.31740000000000002</v>
      </c>
      <c r="I245" s="708" t="s">
        <v>219</v>
      </c>
      <c r="J245" s="219">
        <v>0.60870000000000002</v>
      </c>
      <c r="L245" t="s">
        <v>293</v>
      </c>
      <c r="M245">
        <v>0.74809999999999999</v>
      </c>
      <c r="N245">
        <v>0.77890000000000004</v>
      </c>
      <c r="Q245" s="708" t="s">
        <v>274</v>
      </c>
      <c r="R245" s="219">
        <v>0.66510000000000002</v>
      </c>
      <c r="T245" t="s">
        <v>293</v>
      </c>
      <c r="U245">
        <v>0.77890000000000004</v>
      </c>
    </row>
    <row r="246" spans="1:21" ht="15.75" thickBot="1">
      <c r="A246" t="str">
        <f t="shared" si="3"/>
        <v/>
      </c>
      <c r="B246" t="s">
        <v>293</v>
      </c>
      <c r="D246" t="s">
        <v>293</v>
      </c>
      <c r="E246">
        <v>0.74809999999999999</v>
      </c>
      <c r="F246">
        <v>0.77890000000000004</v>
      </c>
      <c r="I246" s="709"/>
      <c r="J246" s="220">
        <v>121</v>
      </c>
      <c r="L246" t="s">
        <v>294</v>
      </c>
      <c r="M246">
        <v>0.33589999999999998</v>
      </c>
      <c r="N246">
        <v>0.38219999999999998</v>
      </c>
      <c r="Q246" s="709"/>
      <c r="R246" s="220">
        <v>121</v>
      </c>
      <c r="T246" t="s">
        <v>294</v>
      </c>
      <c r="U246">
        <v>0.38219999999999998</v>
      </c>
    </row>
    <row r="247" spans="1:21">
      <c r="A247" t="str">
        <f t="shared" si="3"/>
        <v/>
      </c>
      <c r="B247" t="s">
        <v>294</v>
      </c>
      <c r="D247" t="s">
        <v>294</v>
      </c>
      <c r="E247">
        <v>0.33589999999999998</v>
      </c>
      <c r="F247">
        <v>0.38219999999999998</v>
      </c>
      <c r="I247" s="708" t="s">
        <v>115</v>
      </c>
      <c r="J247" s="219">
        <v>0.60580000000000001</v>
      </c>
      <c r="L247" t="s">
        <v>295</v>
      </c>
      <c r="M247">
        <v>0.21460000000000001</v>
      </c>
      <c r="N247">
        <v>0.1953</v>
      </c>
      <c r="Q247" s="708" t="s">
        <v>356</v>
      </c>
      <c r="R247" s="219">
        <v>0.65700000000000003</v>
      </c>
      <c r="T247" t="s">
        <v>295</v>
      </c>
      <c r="U247">
        <v>0.1953</v>
      </c>
    </row>
    <row r="248" spans="1:21" ht="15.75" thickBot="1">
      <c r="A248" t="str">
        <f t="shared" si="3"/>
        <v/>
      </c>
      <c r="B248" t="s">
        <v>295</v>
      </c>
      <c r="D248" t="s">
        <v>295</v>
      </c>
      <c r="E248">
        <v>0.21460000000000001</v>
      </c>
      <c r="F248">
        <v>0.1953</v>
      </c>
      <c r="I248" s="709"/>
      <c r="J248" s="220">
        <v>122</v>
      </c>
      <c r="L248" t="s">
        <v>296</v>
      </c>
      <c r="M248">
        <v>0.61070000000000002</v>
      </c>
      <c r="N248">
        <v>0.76459999999999995</v>
      </c>
      <c r="Q248" s="709"/>
      <c r="R248" s="220">
        <v>122</v>
      </c>
      <c r="T248" t="s">
        <v>296</v>
      </c>
      <c r="U248">
        <v>0.76459999999999995</v>
      </c>
    </row>
    <row r="249" spans="1:21">
      <c r="A249" t="str">
        <f t="shared" si="3"/>
        <v/>
      </c>
      <c r="B249" t="s">
        <v>296</v>
      </c>
      <c r="D249" t="s">
        <v>296</v>
      </c>
      <c r="E249">
        <v>0.61070000000000002</v>
      </c>
      <c r="F249">
        <v>0.76459999999999995</v>
      </c>
      <c r="I249" s="708" t="s">
        <v>353</v>
      </c>
      <c r="J249" s="219">
        <v>0.60370000000000001</v>
      </c>
      <c r="L249" t="s">
        <v>297</v>
      </c>
      <c r="M249">
        <v>0.22500000000000001</v>
      </c>
      <c r="N249">
        <v>0.17780000000000001</v>
      </c>
      <c r="Q249" s="17" t="s">
        <v>429</v>
      </c>
      <c r="R249" s="219">
        <v>0.65400000000000003</v>
      </c>
      <c r="T249" t="s">
        <v>297</v>
      </c>
      <c r="U249">
        <v>0.17780000000000001</v>
      </c>
    </row>
    <row r="250" spans="1:21" ht="15.75" thickBot="1">
      <c r="A250" t="str">
        <f t="shared" si="3"/>
        <v/>
      </c>
      <c r="B250" t="s">
        <v>297</v>
      </c>
      <c r="D250" t="s">
        <v>297</v>
      </c>
      <c r="E250">
        <v>0.22500000000000001</v>
      </c>
      <c r="F250">
        <v>0.17780000000000001</v>
      </c>
      <c r="I250" s="709"/>
      <c r="J250" s="220">
        <v>123</v>
      </c>
      <c r="L250" t="s">
        <v>298</v>
      </c>
      <c r="M250">
        <v>0.22359999999999999</v>
      </c>
      <c r="N250">
        <v>0.26069999999999999</v>
      </c>
      <c r="Q250" s="18" t="s">
        <v>426</v>
      </c>
      <c r="R250" s="220">
        <v>123</v>
      </c>
      <c r="T250" t="s">
        <v>298</v>
      </c>
      <c r="U250">
        <v>0.26069999999999999</v>
      </c>
    </row>
    <row r="251" spans="1:21">
      <c r="A251" t="str">
        <f t="shared" si="3"/>
        <v/>
      </c>
      <c r="B251" t="s">
        <v>298</v>
      </c>
      <c r="D251" t="s">
        <v>298</v>
      </c>
      <c r="E251">
        <v>0.22359999999999999</v>
      </c>
      <c r="F251">
        <v>0.26069999999999999</v>
      </c>
      <c r="I251" s="17" t="s">
        <v>399</v>
      </c>
      <c r="J251" s="219">
        <v>0.60229999999999995</v>
      </c>
      <c r="L251" t="s">
        <v>300</v>
      </c>
      <c r="M251">
        <v>0.7319</v>
      </c>
      <c r="N251">
        <v>0.72299999999999998</v>
      </c>
      <c r="Q251" s="708" t="s">
        <v>89</v>
      </c>
      <c r="R251" s="219">
        <v>0.64759999999999995</v>
      </c>
      <c r="T251" t="s">
        <v>300</v>
      </c>
      <c r="U251">
        <v>0.72299999999999998</v>
      </c>
    </row>
    <row r="252" spans="1:21" ht="15.75" thickBot="1">
      <c r="A252" t="str">
        <f t="shared" si="3"/>
        <v/>
      </c>
      <c r="B252" t="s">
        <v>299</v>
      </c>
      <c r="D252" t="s">
        <v>299</v>
      </c>
      <c r="E252">
        <v>5.28E-2</v>
      </c>
      <c r="F252">
        <v>8.2400000000000001E-2</v>
      </c>
      <c r="I252" s="18" t="s">
        <v>431</v>
      </c>
      <c r="J252" s="220">
        <v>124</v>
      </c>
      <c r="L252" t="s">
        <v>301</v>
      </c>
      <c r="M252">
        <v>0.48870000000000002</v>
      </c>
      <c r="N252">
        <v>0.44140000000000001</v>
      </c>
      <c r="Q252" s="709"/>
      <c r="R252" s="220">
        <v>124</v>
      </c>
      <c r="T252" t="s">
        <v>301</v>
      </c>
      <c r="U252">
        <v>0.44140000000000001</v>
      </c>
    </row>
    <row r="253" spans="1:21">
      <c r="A253" t="str">
        <f t="shared" si="3"/>
        <v/>
      </c>
      <c r="B253" t="s">
        <v>300</v>
      </c>
      <c r="D253" t="s">
        <v>300</v>
      </c>
      <c r="E253">
        <v>0.7319</v>
      </c>
      <c r="F253">
        <v>0.72299999999999998</v>
      </c>
      <c r="I253" s="17" t="s">
        <v>388</v>
      </c>
      <c r="J253" s="219">
        <v>0.60219999999999996</v>
      </c>
      <c r="L253" t="s">
        <v>302</v>
      </c>
      <c r="M253">
        <v>0.91300000000000003</v>
      </c>
      <c r="N253">
        <v>0.9153</v>
      </c>
      <c r="Q253" s="708" t="s">
        <v>158</v>
      </c>
      <c r="R253" s="219">
        <v>0.64170000000000005</v>
      </c>
      <c r="T253" t="s">
        <v>302</v>
      </c>
      <c r="U253">
        <v>0.9153</v>
      </c>
    </row>
    <row r="254" spans="1:21" ht="15.75" thickBot="1">
      <c r="A254" t="str">
        <f t="shared" si="3"/>
        <v/>
      </c>
      <c r="B254" t="s">
        <v>301</v>
      </c>
      <c r="D254" t="s">
        <v>301</v>
      </c>
      <c r="E254">
        <v>0.48870000000000002</v>
      </c>
      <c r="F254">
        <v>0.44140000000000001</v>
      </c>
      <c r="I254" s="18" t="s">
        <v>418</v>
      </c>
      <c r="J254" s="220">
        <v>125</v>
      </c>
      <c r="L254" t="s">
        <v>303</v>
      </c>
      <c r="M254">
        <v>0.41689999999999999</v>
      </c>
      <c r="N254">
        <v>0.38729999999999998</v>
      </c>
      <c r="Q254" s="709"/>
      <c r="R254" s="220">
        <v>125</v>
      </c>
      <c r="T254" t="s">
        <v>303</v>
      </c>
      <c r="U254">
        <v>0.38729999999999998</v>
      </c>
    </row>
    <row r="255" spans="1:21" ht="15.75" thickBot="1">
      <c r="A255" t="str">
        <f t="shared" si="3"/>
        <v/>
      </c>
      <c r="B255" t="s">
        <v>302</v>
      </c>
      <c r="D255" t="s">
        <v>302</v>
      </c>
      <c r="E255">
        <v>0.91300000000000003</v>
      </c>
      <c r="F255">
        <v>0.9153</v>
      </c>
      <c r="I255" s="15" t="s">
        <v>25</v>
      </c>
      <c r="J255" s="16" t="s">
        <v>411</v>
      </c>
      <c r="L255" t="s">
        <v>304</v>
      </c>
      <c r="M255">
        <v>0.51470000000000005</v>
      </c>
      <c r="N255">
        <v>0.63959999999999995</v>
      </c>
      <c r="Q255" s="15" t="s">
        <v>25</v>
      </c>
      <c r="R255" s="16" t="s">
        <v>411</v>
      </c>
      <c r="T255" t="s">
        <v>304</v>
      </c>
      <c r="U255">
        <v>0.63959999999999995</v>
      </c>
    </row>
    <row r="256" spans="1:21">
      <c r="A256" t="str">
        <f t="shared" si="3"/>
        <v/>
      </c>
      <c r="B256" t="s">
        <v>303</v>
      </c>
      <c r="D256" t="s">
        <v>303</v>
      </c>
      <c r="E256">
        <v>0.41689999999999999</v>
      </c>
      <c r="F256">
        <v>0.38729999999999998</v>
      </c>
      <c r="I256" s="708" t="s">
        <v>70</v>
      </c>
      <c r="J256" s="219">
        <v>0.60209999999999997</v>
      </c>
      <c r="L256" t="s">
        <v>305</v>
      </c>
      <c r="M256">
        <v>0.69140000000000001</v>
      </c>
      <c r="N256">
        <v>0.77049999999999996</v>
      </c>
      <c r="Q256" s="708" t="s">
        <v>331</v>
      </c>
      <c r="R256" s="219">
        <v>0.64029999999999998</v>
      </c>
      <c r="T256" t="s">
        <v>305</v>
      </c>
      <c r="U256">
        <v>0.77049999999999996</v>
      </c>
    </row>
    <row r="257" spans="1:21" ht="15.75" thickBot="1">
      <c r="A257" t="str">
        <f t="shared" si="3"/>
        <v/>
      </c>
      <c r="B257" t="s">
        <v>304</v>
      </c>
      <c r="D257" t="s">
        <v>304</v>
      </c>
      <c r="E257">
        <v>0.51470000000000005</v>
      </c>
      <c r="F257">
        <v>0.63959999999999995</v>
      </c>
      <c r="I257" s="709"/>
      <c r="J257" s="220">
        <v>126</v>
      </c>
      <c r="L257" t="s">
        <v>306</v>
      </c>
      <c r="M257">
        <v>0.35</v>
      </c>
      <c r="N257">
        <v>0.31869999999999998</v>
      </c>
      <c r="Q257" s="709"/>
      <c r="R257" s="220">
        <v>126</v>
      </c>
      <c r="T257" t="s">
        <v>306</v>
      </c>
      <c r="U257">
        <v>0.31869999999999998</v>
      </c>
    </row>
    <row r="258" spans="1:21">
      <c r="A258" t="str">
        <f t="shared" si="3"/>
        <v/>
      </c>
      <c r="B258" t="s">
        <v>305</v>
      </c>
      <c r="D258" t="s">
        <v>305</v>
      </c>
      <c r="E258">
        <v>0.69140000000000001</v>
      </c>
      <c r="F258">
        <v>0.77049999999999996</v>
      </c>
      <c r="I258" s="708" t="s">
        <v>158</v>
      </c>
      <c r="J258" s="219">
        <v>0.59350000000000003</v>
      </c>
      <c r="L258" t="s">
        <v>307</v>
      </c>
      <c r="M258">
        <v>0.86080000000000001</v>
      </c>
      <c r="N258">
        <v>0.90339999999999998</v>
      </c>
      <c r="Q258" s="708" t="s">
        <v>304</v>
      </c>
      <c r="R258" s="219">
        <v>0.63959999999999995</v>
      </c>
      <c r="T258" t="s">
        <v>307</v>
      </c>
      <c r="U258">
        <v>0.90339999999999998</v>
      </c>
    </row>
    <row r="259" spans="1:21" ht="15.75" thickBot="1">
      <c r="A259" t="str">
        <f t="shared" ref="A259:A322" si="4">IF(B259=D259, "", "BAD")</f>
        <v/>
      </c>
      <c r="B259" t="s">
        <v>306</v>
      </c>
      <c r="D259" t="s">
        <v>306</v>
      </c>
      <c r="E259">
        <v>0.35</v>
      </c>
      <c r="F259">
        <v>0.31869999999999998</v>
      </c>
      <c r="I259" s="709"/>
      <c r="J259" s="220">
        <v>127</v>
      </c>
      <c r="L259" t="s">
        <v>308</v>
      </c>
      <c r="M259">
        <v>0.80349999999999999</v>
      </c>
      <c r="N259">
        <v>0.72899999999999998</v>
      </c>
      <c r="Q259" s="709"/>
      <c r="R259" s="220">
        <v>127</v>
      </c>
      <c r="T259" t="s">
        <v>308</v>
      </c>
      <c r="U259">
        <v>0.72899999999999998</v>
      </c>
    </row>
    <row r="260" spans="1:21">
      <c r="A260" t="str">
        <f t="shared" si="4"/>
        <v/>
      </c>
      <c r="B260" t="s">
        <v>307</v>
      </c>
      <c r="D260" t="s">
        <v>307</v>
      </c>
      <c r="E260">
        <v>0.86080000000000001</v>
      </c>
      <c r="F260">
        <v>0.90339999999999998</v>
      </c>
      <c r="I260" s="708" t="s">
        <v>359</v>
      </c>
      <c r="J260" s="219">
        <v>0.59250000000000003</v>
      </c>
      <c r="L260" t="s">
        <v>309</v>
      </c>
      <c r="M260">
        <v>0.379</v>
      </c>
      <c r="N260">
        <v>0.43469999999999998</v>
      </c>
      <c r="Q260" s="17" t="s">
        <v>51</v>
      </c>
      <c r="R260" s="219">
        <v>0.6371</v>
      </c>
      <c r="T260" t="s">
        <v>309</v>
      </c>
      <c r="U260">
        <v>0.43469999999999998</v>
      </c>
    </row>
    <row r="261" spans="1:21" ht="15.75" thickBot="1">
      <c r="A261" t="str">
        <f t="shared" si="4"/>
        <v/>
      </c>
      <c r="B261" t="s">
        <v>308</v>
      </c>
      <c r="D261" t="s">
        <v>308</v>
      </c>
      <c r="E261">
        <v>0.80349999999999999</v>
      </c>
      <c r="F261">
        <v>0.72899999999999998</v>
      </c>
      <c r="I261" s="709"/>
      <c r="J261" s="220">
        <v>128</v>
      </c>
      <c r="L261" t="s">
        <v>310</v>
      </c>
      <c r="M261">
        <v>0.67090000000000005</v>
      </c>
      <c r="N261">
        <v>0.5655</v>
      </c>
      <c r="Q261" s="18" t="s">
        <v>427</v>
      </c>
      <c r="R261" s="220">
        <v>128</v>
      </c>
      <c r="T261" t="s">
        <v>310</v>
      </c>
      <c r="U261">
        <v>0.5655</v>
      </c>
    </row>
    <row r="262" spans="1:21">
      <c r="A262" t="str">
        <f t="shared" si="4"/>
        <v/>
      </c>
      <c r="B262" t="s">
        <v>309</v>
      </c>
      <c r="D262" t="s">
        <v>309</v>
      </c>
      <c r="E262">
        <v>0.379</v>
      </c>
      <c r="F262">
        <v>0.43469999999999998</v>
      </c>
      <c r="I262" s="708" t="s">
        <v>370</v>
      </c>
      <c r="J262" s="219">
        <v>0.58960000000000001</v>
      </c>
      <c r="L262" t="s">
        <v>311</v>
      </c>
      <c r="M262">
        <v>0.6089</v>
      </c>
      <c r="N262">
        <v>0.62319999999999998</v>
      </c>
      <c r="Q262" s="708" t="s">
        <v>63</v>
      </c>
      <c r="R262" s="219">
        <v>0.63490000000000002</v>
      </c>
      <c r="T262" t="s">
        <v>311</v>
      </c>
      <c r="U262">
        <v>0.62319999999999998</v>
      </c>
    </row>
    <row r="263" spans="1:21" ht="15.75" thickBot="1">
      <c r="A263" t="str">
        <f t="shared" si="4"/>
        <v/>
      </c>
      <c r="B263" t="s">
        <v>310</v>
      </c>
      <c r="D263" t="s">
        <v>310</v>
      </c>
      <c r="E263">
        <v>0.67090000000000005</v>
      </c>
      <c r="F263">
        <v>0.5655</v>
      </c>
      <c r="I263" s="709"/>
      <c r="J263" s="220">
        <v>129</v>
      </c>
      <c r="L263" t="s">
        <v>312</v>
      </c>
      <c r="M263">
        <v>0.69169999999999998</v>
      </c>
      <c r="N263">
        <v>0.88870000000000005</v>
      </c>
      <c r="Q263" s="709"/>
      <c r="R263" s="220">
        <v>129</v>
      </c>
      <c r="T263" t="s">
        <v>312</v>
      </c>
      <c r="U263">
        <v>0.88870000000000005</v>
      </c>
    </row>
    <row r="264" spans="1:21">
      <c r="A264" t="str">
        <f t="shared" si="4"/>
        <v/>
      </c>
      <c r="B264" t="s">
        <v>311</v>
      </c>
      <c r="D264" t="s">
        <v>311</v>
      </c>
      <c r="E264">
        <v>0.6089</v>
      </c>
      <c r="F264">
        <v>0.62319999999999998</v>
      </c>
      <c r="I264" s="708" t="s">
        <v>58</v>
      </c>
      <c r="J264" s="219">
        <v>0.58630000000000004</v>
      </c>
      <c r="L264" t="s">
        <v>313</v>
      </c>
      <c r="M264">
        <v>9.7900000000000001E-2</v>
      </c>
      <c r="N264">
        <v>5.74E-2</v>
      </c>
      <c r="Q264" s="708" t="s">
        <v>354</v>
      </c>
      <c r="R264" s="219">
        <v>0.63139999999999996</v>
      </c>
      <c r="T264" t="s">
        <v>313</v>
      </c>
      <c r="U264">
        <v>5.74E-2</v>
      </c>
    </row>
    <row r="265" spans="1:21" ht="15.75" thickBot="1">
      <c r="A265" t="str">
        <f t="shared" si="4"/>
        <v/>
      </c>
      <c r="B265" t="s">
        <v>312</v>
      </c>
      <c r="D265" t="s">
        <v>312</v>
      </c>
      <c r="E265">
        <v>0.69169999999999998</v>
      </c>
      <c r="F265">
        <v>0.88870000000000005</v>
      </c>
      <c r="I265" s="709"/>
      <c r="J265" s="220">
        <v>130</v>
      </c>
      <c r="L265" t="s">
        <v>314</v>
      </c>
      <c r="M265">
        <v>0.21479999999999999</v>
      </c>
      <c r="N265">
        <v>0.35720000000000002</v>
      </c>
      <c r="Q265" s="709"/>
      <c r="R265" s="220">
        <v>130</v>
      </c>
      <c r="T265" t="s">
        <v>314</v>
      </c>
      <c r="U265">
        <v>0.35720000000000002</v>
      </c>
    </row>
    <row r="266" spans="1:21">
      <c r="A266" t="str">
        <f t="shared" si="4"/>
        <v/>
      </c>
      <c r="B266" t="s">
        <v>313</v>
      </c>
      <c r="D266" t="s">
        <v>313</v>
      </c>
      <c r="E266">
        <v>9.7900000000000001E-2</v>
      </c>
      <c r="F266">
        <v>5.74E-2</v>
      </c>
      <c r="I266" s="17" t="s">
        <v>51</v>
      </c>
      <c r="J266" s="219">
        <v>0.58520000000000005</v>
      </c>
      <c r="L266" t="s">
        <v>315</v>
      </c>
      <c r="M266">
        <v>0.78859999999999997</v>
      </c>
      <c r="N266">
        <v>0.8075</v>
      </c>
      <c r="Q266" s="708" t="s">
        <v>261</v>
      </c>
      <c r="R266" s="219">
        <v>0.625</v>
      </c>
      <c r="T266" t="s">
        <v>315</v>
      </c>
      <c r="U266">
        <v>0.8075</v>
      </c>
    </row>
    <row r="267" spans="1:21" ht="15.75" thickBot="1">
      <c r="A267" t="str">
        <f t="shared" si="4"/>
        <v/>
      </c>
      <c r="B267" t="s">
        <v>314</v>
      </c>
      <c r="D267" t="s">
        <v>314</v>
      </c>
      <c r="E267">
        <v>0.21479999999999999</v>
      </c>
      <c r="F267">
        <v>0.35720000000000002</v>
      </c>
      <c r="I267" s="18" t="s">
        <v>427</v>
      </c>
      <c r="J267" s="220">
        <v>131</v>
      </c>
      <c r="L267" t="s">
        <v>316</v>
      </c>
      <c r="M267">
        <v>0.2782</v>
      </c>
      <c r="N267">
        <v>0.4758</v>
      </c>
      <c r="Q267" s="709"/>
      <c r="R267" s="220">
        <v>131</v>
      </c>
      <c r="T267" t="s">
        <v>316</v>
      </c>
      <c r="U267">
        <v>0.4758</v>
      </c>
    </row>
    <row r="268" spans="1:21">
      <c r="A268" t="str">
        <f t="shared" si="4"/>
        <v/>
      </c>
      <c r="B268" t="s">
        <v>315</v>
      </c>
      <c r="D268" t="s">
        <v>315</v>
      </c>
      <c r="E268">
        <v>0.78859999999999997</v>
      </c>
      <c r="F268">
        <v>0.8075</v>
      </c>
      <c r="I268" s="17" t="s">
        <v>320</v>
      </c>
      <c r="J268" s="219">
        <v>0.58399999999999996</v>
      </c>
      <c r="L268" t="s">
        <v>317</v>
      </c>
      <c r="M268">
        <v>0.85719999999999996</v>
      </c>
      <c r="N268">
        <v>0.80740000000000001</v>
      </c>
      <c r="Q268" s="708" t="s">
        <v>311</v>
      </c>
      <c r="R268" s="219">
        <v>0.62319999999999998</v>
      </c>
      <c r="T268" t="s">
        <v>317</v>
      </c>
      <c r="U268">
        <v>0.80740000000000001</v>
      </c>
    </row>
    <row r="269" spans="1:21" ht="15.75" thickBot="1">
      <c r="A269" t="str">
        <f t="shared" si="4"/>
        <v/>
      </c>
      <c r="B269" t="s">
        <v>316</v>
      </c>
      <c r="D269" t="s">
        <v>316</v>
      </c>
      <c r="E269">
        <v>0.2782</v>
      </c>
      <c r="F269">
        <v>0.4758</v>
      </c>
      <c r="I269" s="18" t="s">
        <v>431</v>
      </c>
      <c r="J269" s="220">
        <v>132</v>
      </c>
      <c r="L269" t="s">
        <v>318</v>
      </c>
      <c r="M269">
        <v>0.19089999999999999</v>
      </c>
      <c r="N269">
        <v>0.27250000000000002</v>
      </c>
      <c r="Q269" s="709"/>
      <c r="R269" s="220">
        <v>132</v>
      </c>
      <c r="T269" t="s">
        <v>318</v>
      </c>
      <c r="U269">
        <v>0.27250000000000002</v>
      </c>
    </row>
    <row r="270" spans="1:21">
      <c r="A270" t="str">
        <f t="shared" si="4"/>
        <v/>
      </c>
      <c r="B270" t="s">
        <v>317</v>
      </c>
      <c r="D270" t="s">
        <v>317</v>
      </c>
      <c r="E270">
        <v>0.85719999999999996</v>
      </c>
      <c r="F270">
        <v>0.80740000000000001</v>
      </c>
      <c r="I270" s="708" t="s">
        <v>144</v>
      </c>
      <c r="J270" s="219">
        <v>0.58169999999999999</v>
      </c>
      <c r="L270" t="s">
        <v>319</v>
      </c>
      <c r="M270">
        <v>0.16209999999999999</v>
      </c>
      <c r="N270">
        <v>0.25240000000000001</v>
      </c>
      <c r="Q270" s="708" t="s">
        <v>265</v>
      </c>
      <c r="R270" s="219">
        <v>0.61770000000000003</v>
      </c>
      <c r="T270" t="s">
        <v>319</v>
      </c>
      <c r="U270">
        <v>0.25240000000000001</v>
      </c>
    </row>
    <row r="271" spans="1:21" ht="15.75" thickBot="1">
      <c r="A271" t="str">
        <f t="shared" si="4"/>
        <v/>
      </c>
      <c r="B271" t="s">
        <v>318</v>
      </c>
      <c r="D271" t="s">
        <v>318</v>
      </c>
      <c r="E271">
        <v>0.19089999999999999</v>
      </c>
      <c r="F271">
        <v>0.27250000000000002</v>
      </c>
      <c r="I271" s="709"/>
      <c r="J271" s="220">
        <v>133</v>
      </c>
      <c r="L271" t="s">
        <v>320</v>
      </c>
      <c r="M271">
        <v>0.58399999999999996</v>
      </c>
      <c r="N271">
        <v>0.5585</v>
      </c>
      <c r="Q271" s="709"/>
      <c r="R271" s="220">
        <v>133</v>
      </c>
      <c r="T271" t="s">
        <v>320</v>
      </c>
      <c r="U271">
        <v>0.5585</v>
      </c>
    </row>
    <row r="272" spans="1:21">
      <c r="A272" t="str">
        <f t="shared" si="4"/>
        <v/>
      </c>
      <c r="B272" t="s">
        <v>319</v>
      </c>
      <c r="D272" t="s">
        <v>319</v>
      </c>
      <c r="E272">
        <v>0.16209999999999999</v>
      </c>
      <c r="F272">
        <v>0.25240000000000001</v>
      </c>
      <c r="I272" s="17" t="s">
        <v>232</v>
      </c>
      <c r="J272" s="219">
        <v>0.58150000000000002</v>
      </c>
      <c r="L272" t="s">
        <v>321</v>
      </c>
      <c r="M272">
        <v>0.7107</v>
      </c>
      <c r="N272">
        <v>0.68859999999999999</v>
      </c>
      <c r="Q272" s="708" t="s">
        <v>113</v>
      </c>
      <c r="R272" s="219">
        <v>0.61760000000000004</v>
      </c>
      <c r="T272" t="s">
        <v>321</v>
      </c>
      <c r="U272">
        <v>0.68859999999999999</v>
      </c>
    </row>
    <row r="273" spans="1:21" ht="15.75" thickBot="1">
      <c r="A273" t="str">
        <f t="shared" si="4"/>
        <v/>
      </c>
      <c r="B273" t="s">
        <v>320</v>
      </c>
      <c r="D273" t="s">
        <v>320</v>
      </c>
      <c r="E273">
        <v>0.58399999999999996</v>
      </c>
      <c r="F273">
        <v>0.5585</v>
      </c>
      <c r="I273" s="18" t="s">
        <v>427</v>
      </c>
      <c r="J273" s="220">
        <v>134</v>
      </c>
      <c r="L273" t="s">
        <v>322</v>
      </c>
      <c r="M273">
        <v>7.6499999999999999E-2</v>
      </c>
      <c r="N273">
        <v>7.6399999999999996E-2</v>
      </c>
      <c r="Q273" s="709"/>
      <c r="R273" s="220">
        <v>134</v>
      </c>
      <c r="T273" t="s">
        <v>322</v>
      </c>
      <c r="U273">
        <v>7.6399999999999996E-2</v>
      </c>
    </row>
    <row r="274" spans="1:21">
      <c r="A274" t="str">
        <f t="shared" si="4"/>
        <v/>
      </c>
      <c r="B274" t="s">
        <v>321</v>
      </c>
      <c r="D274" t="s">
        <v>321</v>
      </c>
      <c r="E274">
        <v>0.7107</v>
      </c>
      <c r="F274">
        <v>0.68859999999999999</v>
      </c>
      <c r="I274" s="708" t="s">
        <v>228</v>
      </c>
      <c r="J274" s="219">
        <v>0.57540000000000002</v>
      </c>
      <c r="L274" t="s">
        <v>323</v>
      </c>
      <c r="M274">
        <v>0.23139999999999999</v>
      </c>
      <c r="N274">
        <v>0.19389999999999999</v>
      </c>
      <c r="Q274" s="708" t="s">
        <v>150</v>
      </c>
      <c r="R274" s="219">
        <v>0.61609999999999998</v>
      </c>
      <c r="T274" t="s">
        <v>323</v>
      </c>
      <c r="U274">
        <v>0.19389999999999999</v>
      </c>
    </row>
    <row r="275" spans="1:21" ht="15.75" thickBot="1">
      <c r="A275" t="str">
        <f t="shared" si="4"/>
        <v/>
      </c>
      <c r="B275" t="s">
        <v>322</v>
      </c>
      <c r="D275" t="s">
        <v>322</v>
      </c>
      <c r="E275">
        <v>7.6499999999999999E-2</v>
      </c>
      <c r="F275">
        <v>7.6399999999999996E-2</v>
      </c>
      <c r="I275" s="709"/>
      <c r="J275" s="220">
        <v>135</v>
      </c>
      <c r="L275" t="s">
        <v>324</v>
      </c>
      <c r="M275">
        <v>0.28720000000000001</v>
      </c>
      <c r="N275">
        <v>0.45760000000000001</v>
      </c>
      <c r="Q275" s="709"/>
      <c r="R275" s="220">
        <v>135</v>
      </c>
      <c r="T275" t="s">
        <v>324</v>
      </c>
      <c r="U275">
        <v>0.45760000000000001</v>
      </c>
    </row>
    <row r="276" spans="1:21">
      <c r="A276" t="str">
        <f t="shared" si="4"/>
        <v/>
      </c>
      <c r="B276" t="s">
        <v>323</v>
      </c>
      <c r="D276" t="s">
        <v>323</v>
      </c>
      <c r="E276">
        <v>0.23139999999999999</v>
      </c>
      <c r="F276">
        <v>0.19389999999999999</v>
      </c>
      <c r="I276" s="708" t="s">
        <v>325</v>
      </c>
      <c r="J276" s="219">
        <v>0.57479999999999998</v>
      </c>
      <c r="L276" t="s">
        <v>325</v>
      </c>
      <c r="M276">
        <v>0.57479999999999998</v>
      </c>
      <c r="N276">
        <v>0.72040000000000004</v>
      </c>
      <c r="Q276" s="708" t="s">
        <v>230</v>
      </c>
      <c r="R276" s="219">
        <v>0.61599999999999999</v>
      </c>
      <c r="T276" t="s">
        <v>325</v>
      </c>
      <c r="U276">
        <v>0.72040000000000004</v>
      </c>
    </row>
    <row r="277" spans="1:21" ht="15.75" thickBot="1">
      <c r="A277" t="str">
        <f t="shared" si="4"/>
        <v/>
      </c>
      <c r="B277" t="s">
        <v>324</v>
      </c>
      <c r="D277" t="s">
        <v>324</v>
      </c>
      <c r="E277">
        <v>0.28720000000000001</v>
      </c>
      <c r="F277">
        <v>0.45760000000000001</v>
      </c>
      <c r="I277" s="709"/>
      <c r="J277" s="220">
        <v>136</v>
      </c>
      <c r="L277" t="s">
        <v>326</v>
      </c>
      <c r="M277">
        <v>0.189</v>
      </c>
      <c r="N277">
        <v>0.1137</v>
      </c>
      <c r="Q277" s="709"/>
      <c r="R277" s="220">
        <v>136</v>
      </c>
      <c r="T277" t="s">
        <v>326</v>
      </c>
      <c r="U277">
        <v>0.1137</v>
      </c>
    </row>
    <row r="278" spans="1:21">
      <c r="A278" t="str">
        <f t="shared" si="4"/>
        <v/>
      </c>
      <c r="B278" t="s">
        <v>325</v>
      </c>
      <c r="D278" t="s">
        <v>325</v>
      </c>
      <c r="E278">
        <v>0.57479999999999998</v>
      </c>
      <c r="F278">
        <v>0.72040000000000004</v>
      </c>
      <c r="I278" s="708" t="s">
        <v>366</v>
      </c>
      <c r="J278" s="219">
        <v>0.57079999999999997</v>
      </c>
      <c r="L278" t="s">
        <v>327</v>
      </c>
      <c r="M278">
        <v>0.25559999999999999</v>
      </c>
      <c r="N278">
        <v>0.43090000000000001</v>
      </c>
      <c r="Q278" s="708" t="s">
        <v>365</v>
      </c>
      <c r="R278" s="219">
        <v>0.60799999999999998</v>
      </c>
      <c r="T278" t="s">
        <v>327</v>
      </c>
      <c r="U278">
        <v>0.43090000000000001</v>
      </c>
    </row>
    <row r="279" spans="1:21" ht="15.75" thickBot="1">
      <c r="A279" t="str">
        <f t="shared" si="4"/>
        <v/>
      </c>
      <c r="B279" t="s">
        <v>326</v>
      </c>
      <c r="D279" t="s">
        <v>326</v>
      </c>
      <c r="E279">
        <v>0.189</v>
      </c>
      <c r="F279">
        <v>0.1137</v>
      </c>
      <c r="I279" s="709"/>
      <c r="J279" s="220">
        <v>137</v>
      </c>
      <c r="L279" t="s">
        <v>328</v>
      </c>
      <c r="M279">
        <v>0.36409999999999998</v>
      </c>
      <c r="N279">
        <v>0.26169999999999999</v>
      </c>
      <c r="Q279" s="709"/>
      <c r="R279" s="220">
        <v>137</v>
      </c>
      <c r="T279" t="s">
        <v>328</v>
      </c>
      <c r="U279">
        <v>0.26169999999999999</v>
      </c>
    </row>
    <row r="280" spans="1:21">
      <c r="A280" t="str">
        <f t="shared" si="4"/>
        <v/>
      </c>
      <c r="B280" t="s">
        <v>327</v>
      </c>
      <c r="D280" t="s">
        <v>327</v>
      </c>
      <c r="E280">
        <v>0.25559999999999999</v>
      </c>
      <c r="F280">
        <v>0.43090000000000001</v>
      </c>
      <c r="I280" s="708" t="s">
        <v>332</v>
      </c>
      <c r="J280" s="219">
        <v>0.56730000000000003</v>
      </c>
      <c r="L280" t="s">
        <v>329</v>
      </c>
      <c r="M280">
        <v>0.70230000000000004</v>
      </c>
      <c r="N280">
        <v>0.6986</v>
      </c>
      <c r="Q280" s="708" t="s">
        <v>362</v>
      </c>
      <c r="R280" s="219">
        <v>0.60150000000000003</v>
      </c>
      <c r="T280" t="s">
        <v>329</v>
      </c>
      <c r="U280">
        <v>0.6986</v>
      </c>
    </row>
    <row r="281" spans="1:21" ht="15.75" thickBot="1">
      <c r="A281" t="str">
        <f t="shared" si="4"/>
        <v/>
      </c>
      <c r="B281" t="s">
        <v>328</v>
      </c>
      <c r="D281" t="s">
        <v>328</v>
      </c>
      <c r="E281">
        <v>0.36409999999999998</v>
      </c>
      <c r="F281">
        <v>0.26169999999999999</v>
      </c>
      <c r="I281" s="709"/>
      <c r="J281" s="220">
        <v>138</v>
      </c>
      <c r="L281" t="s">
        <v>435</v>
      </c>
      <c r="M281">
        <v>5.28E-2</v>
      </c>
      <c r="N281">
        <v>8.2400000000000001E-2</v>
      </c>
      <c r="Q281" s="709"/>
      <c r="R281" s="220">
        <v>138</v>
      </c>
      <c r="T281" t="s">
        <v>435</v>
      </c>
      <c r="U281">
        <v>8.2400000000000001E-2</v>
      </c>
    </row>
    <row r="282" spans="1:21">
      <c r="A282" t="str">
        <f t="shared" si="4"/>
        <v/>
      </c>
      <c r="B282" t="s">
        <v>329</v>
      </c>
      <c r="D282" t="s">
        <v>329</v>
      </c>
      <c r="E282">
        <v>0.70230000000000004</v>
      </c>
      <c r="F282">
        <v>0.6986</v>
      </c>
      <c r="I282" s="708" t="s">
        <v>50</v>
      </c>
      <c r="J282" s="219">
        <v>0.5635</v>
      </c>
      <c r="L282" t="s">
        <v>330</v>
      </c>
      <c r="M282">
        <v>0.88239999999999996</v>
      </c>
      <c r="N282">
        <v>0.90990000000000004</v>
      </c>
      <c r="Q282" s="708" t="s">
        <v>129</v>
      </c>
      <c r="R282" s="219">
        <v>0.59699999999999998</v>
      </c>
      <c r="T282" t="s">
        <v>330</v>
      </c>
      <c r="U282">
        <v>0.90990000000000004</v>
      </c>
    </row>
    <row r="283" spans="1:21" ht="15.75" thickBot="1">
      <c r="A283" t="str">
        <f t="shared" si="4"/>
        <v/>
      </c>
      <c r="B283" t="s">
        <v>330</v>
      </c>
      <c r="D283" t="s">
        <v>330</v>
      </c>
      <c r="E283">
        <v>0.88239999999999996</v>
      </c>
      <c r="F283">
        <v>0.90990000000000004</v>
      </c>
      <c r="I283" s="709"/>
      <c r="J283" s="220">
        <v>139</v>
      </c>
      <c r="L283" t="s">
        <v>331</v>
      </c>
      <c r="M283">
        <v>0.52180000000000004</v>
      </c>
      <c r="N283">
        <v>0.64029999999999998</v>
      </c>
      <c r="Q283" s="709"/>
      <c r="R283" s="220">
        <v>139</v>
      </c>
      <c r="T283" t="s">
        <v>331</v>
      </c>
      <c r="U283">
        <v>0.64029999999999998</v>
      </c>
    </row>
    <row r="284" spans="1:21">
      <c r="A284" t="str">
        <f t="shared" si="4"/>
        <v/>
      </c>
      <c r="B284" t="s">
        <v>331</v>
      </c>
      <c r="D284" t="s">
        <v>331</v>
      </c>
      <c r="E284">
        <v>0.52180000000000004</v>
      </c>
      <c r="F284">
        <v>0.64029999999999998</v>
      </c>
      <c r="I284" s="708" t="s">
        <v>98</v>
      </c>
      <c r="J284" s="219">
        <v>0.56230000000000002</v>
      </c>
      <c r="L284" t="s">
        <v>332</v>
      </c>
      <c r="M284">
        <v>0.56730000000000003</v>
      </c>
      <c r="N284">
        <v>0.78779999999999994</v>
      </c>
      <c r="Q284" s="17" t="s">
        <v>232</v>
      </c>
      <c r="R284" s="219">
        <v>0.59150000000000003</v>
      </c>
      <c r="T284" t="s">
        <v>332</v>
      </c>
      <c r="U284">
        <v>0.78779999999999994</v>
      </c>
    </row>
    <row r="285" spans="1:21" ht="15.75" thickBot="1">
      <c r="A285" t="str">
        <f t="shared" si="4"/>
        <v/>
      </c>
      <c r="B285" t="s">
        <v>332</v>
      </c>
      <c r="D285" t="s">
        <v>332</v>
      </c>
      <c r="E285">
        <v>0.56730000000000003</v>
      </c>
      <c r="F285">
        <v>0.78779999999999994</v>
      </c>
      <c r="I285" s="709"/>
      <c r="J285" s="220">
        <v>140</v>
      </c>
      <c r="L285" t="s">
        <v>333</v>
      </c>
      <c r="M285">
        <v>0.37590000000000001</v>
      </c>
      <c r="N285">
        <v>0.57940000000000003</v>
      </c>
      <c r="Q285" s="18" t="s">
        <v>427</v>
      </c>
      <c r="R285" s="220">
        <v>140</v>
      </c>
      <c r="T285" t="s">
        <v>333</v>
      </c>
      <c r="U285">
        <v>0.57940000000000003</v>
      </c>
    </row>
    <row r="286" spans="1:21">
      <c r="A286" t="str">
        <f t="shared" si="4"/>
        <v/>
      </c>
      <c r="B286" t="s">
        <v>333</v>
      </c>
      <c r="D286" t="s">
        <v>333</v>
      </c>
      <c r="E286">
        <v>0.37590000000000001</v>
      </c>
      <c r="F286">
        <v>0.57940000000000003</v>
      </c>
      <c r="I286" s="708" t="s">
        <v>265</v>
      </c>
      <c r="J286" s="219">
        <v>0.56220000000000003</v>
      </c>
      <c r="L286" t="s">
        <v>334</v>
      </c>
      <c r="M286">
        <v>0.32590000000000002</v>
      </c>
      <c r="N286">
        <v>0.41320000000000001</v>
      </c>
      <c r="Q286" s="708" t="s">
        <v>336</v>
      </c>
      <c r="R286" s="219">
        <v>0.58160000000000001</v>
      </c>
      <c r="T286" t="s">
        <v>334</v>
      </c>
      <c r="U286">
        <v>0.41320000000000001</v>
      </c>
    </row>
    <row r="287" spans="1:21" ht="15.75" thickBot="1">
      <c r="A287" t="str">
        <f t="shared" si="4"/>
        <v/>
      </c>
      <c r="B287" t="s">
        <v>334</v>
      </c>
      <c r="D287" t="s">
        <v>334</v>
      </c>
      <c r="E287">
        <v>0.32590000000000002</v>
      </c>
      <c r="F287">
        <v>0.41320000000000001</v>
      </c>
      <c r="I287" s="709"/>
      <c r="J287" s="220">
        <v>141</v>
      </c>
      <c r="L287" t="s">
        <v>335</v>
      </c>
      <c r="M287">
        <v>5.8700000000000002E-2</v>
      </c>
      <c r="N287">
        <v>7.7499999999999999E-2</v>
      </c>
      <c r="Q287" s="709"/>
      <c r="R287" s="220">
        <v>141</v>
      </c>
      <c r="T287" t="s">
        <v>335</v>
      </c>
      <c r="U287">
        <v>7.7499999999999999E-2</v>
      </c>
    </row>
    <row r="288" spans="1:21">
      <c r="A288" t="str">
        <f t="shared" si="4"/>
        <v/>
      </c>
      <c r="B288" t="s">
        <v>335</v>
      </c>
      <c r="D288" t="s">
        <v>335</v>
      </c>
      <c r="E288">
        <v>5.8700000000000002E-2</v>
      </c>
      <c r="F288">
        <v>7.7499999999999999E-2</v>
      </c>
      <c r="I288" s="708" t="s">
        <v>140</v>
      </c>
      <c r="J288" s="219">
        <v>0.55769999999999997</v>
      </c>
      <c r="L288" t="s">
        <v>336</v>
      </c>
      <c r="M288">
        <v>0.4214</v>
      </c>
      <c r="N288">
        <v>0.58160000000000001</v>
      </c>
      <c r="Q288" s="708" t="s">
        <v>333</v>
      </c>
      <c r="R288" s="219">
        <v>0.57940000000000003</v>
      </c>
      <c r="T288" t="s">
        <v>336</v>
      </c>
      <c r="U288">
        <v>0.58160000000000001</v>
      </c>
    </row>
    <row r="289" spans="1:21" ht="15.75" thickBot="1">
      <c r="A289" t="str">
        <f t="shared" si="4"/>
        <v/>
      </c>
      <c r="B289" t="s">
        <v>336</v>
      </c>
      <c r="D289" t="s">
        <v>336</v>
      </c>
      <c r="E289">
        <v>0.4214</v>
      </c>
      <c r="F289">
        <v>0.58160000000000001</v>
      </c>
      <c r="I289" s="709"/>
      <c r="J289" s="220">
        <v>142</v>
      </c>
      <c r="L289" t="s">
        <v>337</v>
      </c>
      <c r="M289">
        <v>0.68079999999999996</v>
      </c>
      <c r="N289">
        <v>0.8135</v>
      </c>
      <c r="Q289" s="709"/>
      <c r="R289" s="220">
        <v>142</v>
      </c>
      <c r="T289" t="s">
        <v>337</v>
      </c>
      <c r="U289">
        <v>0.8135</v>
      </c>
    </row>
    <row r="290" spans="1:21">
      <c r="A290" t="str">
        <f t="shared" si="4"/>
        <v/>
      </c>
      <c r="B290" t="s">
        <v>337</v>
      </c>
      <c r="D290" t="s">
        <v>337</v>
      </c>
      <c r="E290">
        <v>0.68079999999999996</v>
      </c>
      <c r="F290">
        <v>0.8135</v>
      </c>
      <c r="I290" s="708" t="s">
        <v>97</v>
      </c>
      <c r="J290" s="219">
        <v>0.55679999999999996</v>
      </c>
      <c r="L290" t="s">
        <v>338</v>
      </c>
      <c r="M290">
        <v>0.52559999999999996</v>
      </c>
      <c r="N290">
        <v>0.53149999999999997</v>
      </c>
      <c r="Q290" s="708" t="s">
        <v>357</v>
      </c>
      <c r="R290" s="219">
        <v>0.57779999999999998</v>
      </c>
      <c r="T290" t="s">
        <v>338</v>
      </c>
      <c r="U290">
        <v>0.53149999999999997</v>
      </c>
    </row>
    <row r="291" spans="1:21" ht="15.75" thickBot="1">
      <c r="A291" t="str">
        <f t="shared" si="4"/>
        <v/>
      </c>
      <c r="B291" t="s">
        <v>338</v>
      </c>
      <c r="D291" t="s">
        <v>338</v>
      </c>
      <c r="E291">
        <v>0.52559999999999996</v>
      </c>
      <c r="F291">
        <v>0.53149999999999997</v>
      </c>
      <c r="I291" s="709"/>
      <c r="J291" s="220">
        <v>143</v>
      </c>
      <c r="L291" t="s">
        <v>339</v>
      </c>
      <c r="M291">
        <v>0.84899999999999998</v>
      </c>
      <c r="N291">
        <v>0.88370000000000004</v>
      </c>
      <c r="Q291" s="709"/>
      <c r="R291" s="220">
        <v>143</v>
      </c>
      <c r="T291" t="s">
        <v>339</v>
      </c>
      <c r="U291">
        <v>0.88370000000000004</v>
      </c>
    </row>
    <row r="292" spans="1:21">
      <c r="A292" t="str">
        <f t="shared" si="4"/>
        <v/>
      </c>
      <c r="B292" t="s">
        <v>339</v>
      </c>
      <c r="D292" t="s">
        <v>339</v>
      </c>
      <c r="E292">
        <v>0.84899999999999998</v>
      </c>
      <c r="F292">
        <v>0.88370000000000004</v>
      </c>
      <c r="I292" s="708" t="s">
        <v>403</v>
      </c>
      <c r="J292" s="219">
        <v>0.55459999999999998</v>
      </c>
      <c r="L292" t="s">
        <v>340</v>
      </c>
      <c r="M292">
        <v>0.50749999999999995</v>
      </c>
      <c r="N292">
        <v>0.32819999999999999</v>
      </c>
      <c r="Q292" s="708" t="s">
        <v>310</v>
      </c>
      <c r="R292" s="219">
        <v>0.5655</v>
      </c>
      <c r="T292" t="s">
        <v>25</v>
      </c>
      <c r="U292" t="s">
        <v>411</v>
      </c>
    </row>
    <row r="293" spans="1:21" ht="15.75" thickBot="1">
      <c r="A293" t="str">
        <f t="shared" si="4"/>
        <v/>
      </c>
      <c r="B293" t="s">
        <v>340</v>
      </c>
      <c r="D293" t="s">
        <v>340</v>
      </c>
      <c r="E293">
        <v>0.50749999999999995</v>
      </c>
      <c r="F293">
        <v>0.32819999999999999</v>
      </c>
      <c r="I293" s="709"/>
      <c r="J293" s="220">
        <v>144</v>
      </c>
      <c r="L293" t="s">
        <v>341</v>
      </c>
      <c r="M293">
        <v>0.88629999999999998</v>
      </c>
      <c r="N293">
        <v>0.9708</v>
      </c>
      <c r="Q293" s="709"/>
      <c r="R293" s="220">
        <v>144</v>
      </c>
      <c r="T293" t="s">
        <v>25</v>
      </c>
      <c r="U293" t="s">
        <v>411</v>
      </c>
    </row>
    <row r="294" spans="1:21">
      <c r="A294" t="str">
        <f t="shared" si="4"/>
        <v/>
      </c>
      <c r="B294" t="s">
        <v>341</v>
      </c>
      <c r="D294" t="s">
        <v>341</v>
      </c>
      <c r="E294">
        <v>0.88629999999999998</v>
      </c>
      <c r="F294">
        <v>0.9708</v>
      </c>
      <c r="I294" s="708" t="s">
        <v>292</v>
      </c>
      <c r="J294" s="219">
        <v>0.54359999999999997</v>
      </c>
      <c r="L294" t="s">
        <v>342</v>
      </c>
      <c r="M294">
        <v>0.37890000000000001</v>
      </c>
      <c r="N294">
        <v>0.29149999999999998</v>
      </c>
      <c r="Q294" s="708" t="s">
        <v>369</v>
      </c>
      <c r="R294" s="219">
        <v>0.56100000000000005</v>
      </c>
      <c r="T294" t="s">
        <v>25</v>
      </c>
      <c r="U294" t="s">
        <v>411</v>
      </c>
    </row>
    <row r="295" spans="1:21" ht="15.75" thickBot="1">
      <c r="A295" t="str">
        <f t="shared" si="4"/>
        <v/>
      </c>
      <c r="B295" t="s">
        <v>342</v>
      </c>
      <c r="D295" t="s">
        <v>342</v>
      </c>
      <c r="E295">
        <v>0.37890000000000001</v>
      </c>
      <c r="F295">
        <v>0.29149999999999998</v>
      </c>
      <c r="I295" s="709"/>
      <c r="J295" s="220">
        <v>145</v>
      </c>
      <c r="L295" t="s">
        <v>343</v>
      </c>
      <c r="M295">
        <v>0.25430000000000003</v>
      </c>
      <c r="N295">
        <v>0.24709999999999999</v>
      </c>
      <c r="Q295" s="709"/>
      <c r="R295" s="220">
        <v>145</v>
      </c>
      <c r="T295" t="s">
        <v>25</v>
      </c>
      <c r="U295" t="s">
        <v>411</v>
      </c>
    </row>
    <row r="296" spans="1:21">
      <c r="A296" t="str">
        <f t="shared" si="4"/>
        <v/>
      </c>
      <c r="B296" t="s">
        <v>343</v>
      </c>
      <c r="D296" t="s">
        <v>343</v>
      </c>
      <c r="E296">
        <v>0.25430000000000003</v>
      </c>
      <c r="F296">
        <v>0.24709999999999999</v>
      </c>
      <c r="I296" s="708" t="s">
        <v>407</v>
      </c>
      <c r="J296" s="219">
        <v>0.54220000000000002</v>
      </c>
      <c r="L296" t="s">
        <v>344</v>
      </c>
      <c r="M296">
        <v>8.09E-2</v>
      </c>
      <c r="N296">
        <v>0.1706</v>
      </c>
      <c r="Q296" s="708" t="s">
        <v>368</v>
      </c>
      <c r="R296" s="219">
        <v>0.55989999999999995</v>
      </c>
      <c r="T296" t="s">
        <v>25</v>
      </c>
      <c r="U296" t="s">
        <v>411</v>
      </c>
    </row>
    <row r="297" spans="1:21" ht="15.75" thickBot="1">
      <c r="A297" t="str">
        <f t="shared" si="4"/>
        <v/>
      </c>
      <c r="B297" t="s">
        <v>344</v>
      </c>
      <c r="D297" t="s">
        <v>344</v>
      </c>
      <c r="E297">
        <v>8.09E-2</v>
      </c>
      <c r="F297">
        <v>0.1706</v>
      </c>
      <c r="I297" s="709"/>
      <c r="J297" s="220">
        <v>146</v>
      </c>
      <c r="L297" t="s">
        <v>345</v>
      </c>
      <c r="M297">
        <v>0.85519999999999996</v>
      </c>
      <c r="N297">
        <v>0.92490000000000006</v>
      </c>
      <c r="Q297" s="709"/>
      <c r="R297" s="220">
        <v>146</v>
      </c>
      <c r="T297" t="s">
        <v>25</v>
      </c>
      <c r="U297" t="s">
        <v>411</v>
      </c>
    </row>
    <row r="298" spans="1:21">
      <c r="A298" t="str">
        <f t="shared" si="4"/>
        <v/>
      </c>
      <c r="B298" t="s">
        <v>345</v>
      </c>
      <c r="D298" t="s">
        <v>345</v>
      </c>
      <c r="E298">
        <v>0.85519999999999996</v>
      </c>
      <c r="F298">
        <v>0.92490000000000006</v>
      </c>
      <c r="I298" s="708" t="s">
        <v>200</v>
      </c>
      <c r="J298" s="219">
        <v>0.54120000000000001</v>
      </c>
      <c r="L298" t="s">
        <v>346</v>
      </c>
      <c r="M298">
        <v>0.8639</v>
      </c>
      <c r="N298">
        <v>0.80559999999999998</v>
      </c>
      <c r="Q298" s="17" t="s">
        <v>320</v>
      </c>
      <c r="R298" s="219">
        <v>0.5585</v>
      </c>
      <c r="T298" t="s">
        <v>25</v>
      </c>
      <c r="U298" t="s">
        <v>411</v>
      </c>
    </row>
    <row r="299" spans="1:21" ht="15.75" thickBot="1">
      <c r="A299" t="str">
        <f t="shared" si="4"/>
        <v/>
      </c>
      <c r="B299" t="s">
        <v>346</v>
      </c>
      <c r="D299" t="s">
        <v>346</v>
      </c>
      <c r="E299">
        <v>0.8639</v>
      </c>
      <c r="F299">
        <v>0.80559999999999998</v>
      </c>
      <c r="I299" s="709"/>
      <c r="J299" s="220">
        <v>147</v>
      </c>
      <c r="L299" t="s">
        <v>347</v>
      </c>
      <c r="M299">
        <v>0.13519999999999999</v>
      </c>
      <c r="N299">
        <v>0.1318</v>
      </c>
      <c r="Q299" s="18" t="s">
        <v>431</v>
      </c>
      <c r="R299" s="220">
        <v>147</v>
      </c>
      <c r="T299" t="s">
        <v>25</v>
      </c>
      <c r="U299" t="s">
        <v>411</v>
      </c>
    </row>
    <row r="300" spans="1:21">
      <c r="A300" t="str">
        <f t="shared" si="4"/>
        <v/>
      </c>
      <c r="B300" t="s">
        <v>347</v>
      </c>
      <c r="D300" t="s">
        <v>347</v>
      </c>
      <c r="E300">
        <v>0.13519999999999999</v>
      </c>
      <c r="F300">
        <v>0.1318</v>
      </c>
      <c r="I300" s="708" t="s">
        <v>267</v>
      </c>
      <c r="J300" s="219">
        <v>0.53979999999999995</v>
      </c>
      <c r="L300" t="s">
        <v>348</v>
      </c>
      <c r="M300">
        <v>0.40039999999999998</v>
      </c>
      <c r="N300">
        <v>0.51910000000000001</v>
      </c>
      <c r="Q300" s="17" t="s">
        <v>399</v>
      </c>
      <c r="R300" s="219">
        <v>0.55689999999999995</v>
      </c>
      <c r="T300" t="s">
        <v>25</v>
      </c>
      <c r="U300" t="s">
        <v>411</v>
      </c>
    </row>
    <row r="301" spans="1:21" ht="15.75" thickBot="1">
      <c r="A301" t="str">
        <f t="shared" si="4"/>
        <v/>
      </c>
      <c r="B301" t="s">
        <v>348</v>
      </c>
      <c r="D301" t="s">
        <v>348</v>
      </c>
      <c r="E301">
        <v>0.40039999999999998</v>
      </c>
      <c r="F301">
        <v>0.51910000000000001</v>
      </c>
      <c r="I301" s="709"/>
      <c r="J301" s="220">
        <v>148</v>
      </c>
      <c r="L301" t="s">
        <v>349</v>
      </c>
      <c r="M301">
        <v>0.26600000000000001</v>
      </c>
      <c r="N301">
        <v>0.25090000000000001</v>
      </c>
      <c r="Q301" s="18" t="s">
        <v>431</v>
      </c>
      <c r="R301" s="220">
        <v>148</v>
      </c>
      <c r="T301" t="s">
        <v>25</v>
      </c>
      <c r="U301" t="s">
        <v>411</v>
      </c>
    </row>
    <row r="302" spans="1:21">
      <c r="A302" t="str">
        <f t="shared" si="4"/>
        <v/>
      </c>
      <c r="B302" t="s">
        <v>349</v>
      </c>
      <c r="D302" t="s">
        <v>349</v>
      </c>
      <c r="E302">
        <v>0.26600000000000001</v>
      </c>
      <c r="F302">
        <v>0.25090000000000001</v>
      </c>
      <c r="I302" s="708" t="s">
        <v>432</v>
      </c>
      <c r="J302" s="219">
        <v>0.53820000000000001</v>
      </c>
      <c r="L302" t="s">
        <v>350</v>
      </c>
      <c r="M302">
        <v>0.3977</v>
      </c>
      <c r="N302">
        <v>0.43130000000000002</v>
      </c>
      <c r="Q302" s="708" t="s">
        <v>79</v>
      </c>
      <c r="R302" s="219">
        <v>0.54669999999999996</v>
      </c>
      <c r="T302" t="s">
        <v>25</v>
      </c>
      <c r="U302" t="s">
        <v>411</v>
      </c>
    </row>
    <row r="303" spans="1:21" ht="15.75" thickBot="1">
      <c r="A303" t="str">
        <f t="shared" si="4"/>
        <v/>
      </c>
      <c r="B303" t="s">
        <v>350</v>
      </c>
      <c r="D303" t="s">
        <v>350</v>
      </c>
      <c r="E303">
        <v>0.3977</v>
      </c>
      <c r="F303">
        <v>0.43130000000000002</v>
      </c>
      <c r="I303" s="709"/>
      <c r="J303" s="220">
        <v>149</v>
      </c>
      <c r="L303" t="s">
        <v>351</v>
      </c>
      <c r="M303">
        <v>0.87180000000000002</v>
      </c>
      <c r="N303">
        <v>0.8911</v>
      </c>
      <c r="Q303" s="709"/>
      <c r="R303" s="220">
        <v>149</v>
      </c>
      <c r="T303" t="s">
        <v>25</v>
      </c>
      <c r="U303" t="s">
        <v>411</v>
      </c>
    </row>
    <row r="304" spans="1:21">
      <c r="A304" t="str">
        <f t="shared" si="4"/>
        <v/>
      </c>
      <c r="B304" t="s">
        <v>351</v>
      </c>
      <c r="D304" t="s">
        <v>351</v>
      </c>
      <c r="E304">
        <v>0.87180000000000002</v>
      </c>
      <c r="F304">
        <v>0.8911</v>
      </c>
      <c r="I304" s="708" t="s">
        <v>146</v>
      </c>
      <c r="J304" s="219">
        <v>0.53700000000000003</v>
      </c>
      <c r="L304" t="s">
        <v>352</v>
      </c>
      <c r="M304">
        <v>0.2843</v>
      </c>
      <c r="N304">
        <v>0.2853</v>
      </c>
      <c r="Q304" s="708" t="s">
        <v>202</v>
      </c>
      <c r="R304" s="219">
        <v>0.54330000000000001</v>
      </c>
      <c r="T304" t="s">
        <v>25</v>
      </c>
      <c r="U304" t="s">
        <v>411</v>
      </c>
    </row>
    <row r="305" spans="1:21" ht="15.75" thickBot="1">
      <c r="A305" t="str">
        <f t="shared" si="4"/>
        <v/>
      </c>
      <c r="B305" t="s">
        <v>352</v>
      </c>
      <c r="D305" t="s">
        <v>352</v>
      </c>
      <c r="E305">
        <v>0.2843</v>
      </c>
      <c r="F305">
        <v>0.2853</v>
      </c>
      <c r="I305" s="709"/>
      <c r="J305" s="220">
        <v>150</v>
      </c>
      <c r="L305" t="s">
        <v>353</v>
      </c>
      <c r="M305">
        <v>0.60370000000000001</v>
      </c>
      <c r="N305">
        <v>0.48949999999999999</v>
      </c>
      <c r="Q305" s="709"/>
      <c r="R305" s="220">
        <v>150</v>
      </c>
      <c r="T305" t="s">
        <v>25</v>
      </c>
      <c r="U305" t="s">
        <v>411</v>
      </c>
    </row>
    <row r="306" spans="1:21" ht="15.75" thickBot="1">
      <c r="A306" t="str">
        <f t="shared" si="4"/>
        <v/>
      </c>
      <c r="B306" t="s">
        <v>353</v>
      </c>
      <c r="D306" t="s">
        <v>353</v>
      </c>
      <c r="E306">
        <v>0.60370000000000001</v>
      </c>
      <c r="F306">
        <v>0.48949999999999999</v>
      </c>
      <c r="I306" s="15" t="s">
        <v>25</v>
      </c>
      <c r="J306" s="16" t="s">
        <v>411</v>
      </c>
      <c r="L306" t="s">
        <v>354</v>
      </c>
      <c r="M306">
        <v>0.49249999999999999</v>
      </c>
      <c r="N306">
        <v>0.63139999999999996</v>
      </c>
      <c r="Q306" s="15" t="s">
        <v>25</v>
      </c>
      <c r="R306" s="16" t="s">
        <v>411</v>
      </c>
      <c r="T306" t="s">
        <v>340</v>
      </c>
      <c r="U306">
        <v>0.32819999999999999</v>
      </c>
    </row>
    <row r="307" spans="1:21">
      <c r="A307" t="str">
        <f t="shared" si="4"/>
        <v/>
      </c>
      <c r="B307" t="s">
        <v>354</v>
      </c>
      <c r="D307" t="s">
        <v>354</v>
      </c>
      <c r="E307">
        <v>0.49249999999999999</v>
      </c>
      <c r="F307">
        <v>0.63139999999999996</v>
      </c>
      <c r="I307" s="708" t="s">
        <v>167</v>
      </c>
      <c r="J307" s="219">
        <v>0.52610000000000001</v>
      </c>
      <c r="L307" t="s">
        <v>355</v>
      </c>
      <c r="M307">
        <v>0.48359999999999997</v>
      </c>
      <c r="N307">
        <v>0.73250000000000004</v>
      </c>
      <c r="Q307" s="708" t="s">
        <v>228</v>
      </c>
      <c r="R307" s="219">
        <v>0.5403</v>
      </c>
      <c r="T307" t="s">
        <v>341</v>
      </c>
      <c r="U307">
        <v>0.9708</v>
      </c>
    </row>
    <row r="308" spans="1:21" ht="15.75" thickBot="1">
      <c r="A308" t="str">
        <f t="shared" si="4"/>
        <v/>
      </c>
      <c r="B308" t="s">
        <v>355</v>
      </c>
      <c r="D308" t="s">
        <v>355</v>
      </c>
      <c r="E308">
        <v>0.48359999999999997</v>
      </c>
      <c r="F308">
        <v>0.73250000000000004</v>
      </c>
      <c r="I308" s="709"/>
      <c r="J308" s="220">
        <v>151</v>
      </c>
      <c r="L308" t="s">
        <v>356</v>
      </c>
      <c r="M308">
        <v>0.45669999999999999</v>
      </c>
      <c r="N308">
        <v>0.65700000000000003</v>
      </c>
      <c r="Q308" s="709"/>
      <c r="R308" s="220">
        <v>151</v>
      </c>
      <c r="T308" t="s">
        <v>342</v>
      </c>
      <c r="U308">
        <v>0.29149999999999998</v>
      </c>
    </row>
    <row r="309" spans="1:21">
      <c r="A309" t="str">
        <f t="shared" si="4"/>
        <v/>
      </c>
      <c r="B309" t="s">
        <v>356</v>
      </c>
      <c r="D309" t="s">
        <v>356</v>
      </c>
      <c r="E309">
        <v>0.45669999999999999</v>
      </c>
      <c r="F309">
        <v>0.65700000000000003</v>
      </c>
      <c r="I309" s="708" t="s">
        <v>338</v>
      </c>
      <c r="J309" s="219">
        <v>0.52559999999999996</v>
      </c>
      <c r="L309" t="s">
        <v>357</v>
      </c>
      <c r="M309">
        <v>0.2525</v>
      </c>
      <c r="N309">
        <v>0.57779999999999998</v>
      </c>
      <c r="Q309" s="708" t="s">
        <v>371</v>
      </c>
      <c r="R309" s="219">
        <v>0.53879999999999995</v>
      </c>
      <c r="T309" t="s">
        <v>343</v>
      </c>
      <c r="U309">
        <v>0.24709999999999999</v>
      </c>
    </row>
    <row r="310" spans="1:21" ht="15.75" thickBot="1">
      <c r="A310" t="str">
        <f t="shared" si="4"/>
        <v/>
      </c>
      <c r="B310" t="s">
        <v>357</v>
      </c>
      <c r="D310" t="s">
        <v>357</v>
      </c>
      <c r="E310">
        <v>0.2525</v>
      </c>
      <c r="F310">
        <v>0.57779999999999998</v>
      </c>
      <c r="I310" s="709"/>
      <c r="J310" s="220">
        <v>152</v>
      </c>
      <c r="L310" t="s">
        <v>358</v>
      </c>
      <c r="M310">
        <v>0.72230000000000005</v>
      </c>
      <c r="N310">
        <v>0.53310000000000002</v>
      </c>
      <c r="Q310" s="709"/>
      <c r="R310" s="220">
        <v>152</v>
      </c>
      <c r="T310" t="s">
        <v>344</v>
      </c>
      <c r="U310">
        <v>0.1706</v>
      </c>
    </row>
    <row r="311" spans="1:21">
      <c r="A311" t="str">
        <f t="shared" si="4"/>
        <v/>
      </c>
      <c r="B311" t="s">
        <v>358</v>
      </c>
      <c r="D311" t="s">
        <v>358</v>
      </c>
      <c r="E311">
        <v>0.72230000000000005</v>
      </c>
      <c r="F311">
        <v>0.53310000000000002</v>
      </c>
      <c r="I311" s="708" t="s">
        <v>331</v>
      </c>
      <c r="J311" s="219">
        <v>0.52180000000000004</v>
      </c>
      <c r="L311" t="s">
        <v>359</v>
      </c>
      <c r="M311">
        <v>0.59250000000000003</v>
      </c>
      <c r="N311">
        <v>0.41920000000000002</v>
      </c>
      <c r="Q311" s="708" t="s">
        <v>370</v>
      </c>
      <c r="R311" s="219">
        <v>0.53700000000000003</v>
      </c>
      <c r="T311" t="s">
        <v>345</v>
      </c>
      <c r="U311">
        <v>0.92490000000000006</v>
      </c>
    </row>
    <row r="312" spans="1:21" ht="15.75" thickBot="1">
      <c r="A312" t="str">
        <f t="shared" si="4"/>
        <v/>
      </c>
      <c r="B312" t="s">
        <v>359</v>
      </c>
      <c r="D312" t="s">
        <v>359</v>
      </c>
      <c r="E312">
        <v>0.59250000000000003</v>
      </c>
      <c r="F312">
        <v>0.41920000000000002</v>
      </c>
      <c r="I312" s="709"/>
      <c r="J312" s="220">
        <v>153</v>
      </c>
      <c r="L312" t="s">
        <v>360</v>
      </c>
      <c r="M312">
        <v>0.73150000000000004</v>
      </c>
      <c r="N312">
        <v>0.73280000000000001</v>
      </c>
      <c r="Q312" s="709"/>
      <c r="R312" s="220">
        <v>153</v>
      </c>
      <c r="T312" t="s">
        <v>346</v>
      </c>
      <c r="U312">
        <v>0.80559999999999998</v>
      </c>
    </row>
    <row r="313" spans="1:21">
      <c r="A313" t="str">
        <f t="shared" si="4"/>
        <v/>
      </c>
      <c r="B313" t="s">
        <v>360</v>
      </c>
      <c r="D313" t="s">
        <v>360</v>
      </c>
      <c r="E313">
        <v>0.73150000000000004</v>
      </c>
      <c r="F313">
        <v>0.73280000000000001</v>
      </c>
      <c r="I313" s="708" t="s">
        <v>183</v>
      </c>
      <c r="J313" s="219">
        <v>0.52100000000000002</v>
      </c>
      <c r="L313" t="s">
        <v>361</v>
      </c>
      <c r="M313">
        <v>0.34839999999999999</v>
      </c>
      <c r="N313">
        <v>0.37009999999999998</v>
      </c>
      <c r="Q313" s="708" t="s">
        <v>380</v>
      </c>
      <c r="R313" s="219">
        <v>0.53680000000000005</v>
      </c>
      <c r="T313" t="s">
        <v>347</v>
      </c>
      <c r="U313">
        <v>0.1318</v>
      </c>
    </row>
    <row r="314" spans="1:21" ht="15.75" thickBot="1">
      <c r="A314" t="str">
        <f t="shared" si="4"/>
        <v/>
      </c>
      <c r="B314" t="s">
        <v>361</v>
      </c>
      <c r="D314" t="s">
        <v>361</v>
      </c>
      <c r="E314">
        <v>0.34839999999999999</v>
      </c>
      <c r="F314">
        <v>0.37009999999999998</v>
      </c>
      <c r="I314" s="709"/>
      <c r="J314" s="220">
        <v>154</v>
      </c>
      <c r="L314" t="s">
        <v>362</v>
      </c>
      <c r="M314">
        <v>0.61609999999999998</v>
      </c>
      <c r="N314">
        <v>0.60150000000000003</v>
      </c>
      <c r="Q314" s="709"/>
      <c r="R314" s="220">
        <v>154</v>
      </c>
      <c r="T314" t="s">
        <v>348</v>
      </c>
      <c r="U314">
        <v>0.51910000000000001</v>
      </c>
    </row>
    <row r="315" spans="1:21">
      <c r="A315" t="str">
        <f t="shared" si="4"/>
        <v/>
      </c>
      <c r="B315" t="s">
        <v>362</v>
      </c>
      <c r="D315" t="s">
        <v>362</v>
      </c>
      <c r="E315">
        <v>0.61609999999999998</v>
      </c>
      <c r="F315">
        <v>0.60150000000000003</v>
      </c>
      <c r="I315" s="708" t="s">
        <v>63</v>
      </c>
      <c r="J315" s="219">
        <v>0.51970000000000005</v>
      </c>
      <c r="L315" t="s">
        <v>363</v>
      </c>
      <c r="M315">
        <v>0.50880000000000003</v>
      </c>
      <c r="N315">
        <v>0.24129999999999999</v>
      </c>
      <c r="Q315" s="708" t="s">
        <v>193</v>
      </c>
      <c r="R315" s="219">
        <v>0.53639999999999999</v>
      </c>
      <c r="T315" t="s">
        <v>349</v>
      </c>
      <c r="U315">
        <v>0.25090000000000001</v>
      </c>
    </row>
    <row r="316" spans="1:21" ht="15.75" thickBot="1">
      <c r="A316" t="str">
        <f t="shared" si="4"/>
        <v/>
      </c>
      <c r="B316" t="s">
        <v>363</v>
      </c>
      <c r="D316" t="s">
        <v>363</v>
      </c>
      <c r="E316">
        <v>0.50880000000000003</v>
      </c>
      <c r="F316">
        <v>0.24129999999999999</v>
      </c>
      <c r="I316" s="709"/>
      <c r="J316" s="220">
        <v>155</v>
      </c>
      <c r="L316" t="s">
        <v>364</v>
      </c>
      <c r="M316">
        <v>0.66610000000000003</v>
      </c>
      <c r="N316">
        <v>0.88109999999999999</v>
      </c>
      <c r="Q316" s="709"/>
      <c r="R316" s="220">
        <v>155</v>
      </c>
      <c r="T316" t="s">
        <v>350</v>
      </c>
      <c r="U316">
        <v>0.43130000000000002</v>
      </c>
    </row>
    <row r="317" spans="1:21">
      <c r="A317" t="str">
        <f t="shared" si="4"/>
        <v/>
      </c>
      <c r="B317" t="s">
        <v>364</v>
      </c>
      <c r="D317" t="s">
        <v>364</v>
      </c>
      <c r="E317">
        <v>0.66610000000000003</v>
      </c>
      <c r="F317">
        <v>0.88109999999999999</v>
      </c>
      <c r="I317" s="708" t="s">
        <v>124</v>
      </c>
      <c r="J317" s="219">
        <v>0.51570000000000005</v>
      </c>
      <c r="L317" t="s">
        <v>365</v>
      </c>
      <c r="M317">
        <v>0.79039999999999999</v>
      </c>
      <c r="N317">
        <v>0.60799999999999998</v>
      </c>
      <c r="Q317" s="708" t="s">
        <v>375</v>
      </c>
      <c r="R317" s="219">
        <v>0.53500000000000003</v>
      </c>
      <c r="T317" t="s">
        <v>351</v>
      </c>
      <c r="U317">
        <v>0.8911</v>
      </c>
    </row>
    <row r="318" spans="1:21" ht="15.75" thickBot="1">
      <c r="A318" t="str">
        <f t="shared" si="4"/>
        <v/>
      </c>
      <c r="B318" t="s">
        <v>365</v>
      </c>
      <c r="D318" t="s">
        <v>365</v>
      </c>
      <c r="E318">
        <v>0.79039999999999999</v>
      </c>
      <c r="F318">
        <v>0.60799999999999998</v>
      </c>
      <c r="I318" s="709"/>
      <c r="J318" s="220">
        <v>156</v>
      </c>
      <c r="L318" t="s">
        <v>366</v>
      </c>
      <c r="M318">
        <v>0.57079999999999997</v>
      </c>
      <c r="N318">
        <v>0.40279999999999999</v>
      </c>
      <c r="Q318" s="709"/>
      <c r="R318" s="220">
        <v>156</v>
      </c>
      <c r="T318" t="s">
        <v>352</v>
      </c>
      <c r="U318">
        <v>0.2853</v>
      </c>
    </row>
    <row r="319" spans="1:21">
      <c r="A319" t="str">
        <f t="shared" si="4"/>
        <v/>
      </c>
      <c r="B319" t="s">
        <v>366</v>
      </c>
      <c r="D319" t="s">
        <v>366</v>
      </c>
      <c r="E319">
        <v>0.57079999999999997</v>
      </c>
      <c r="F319">
        <v>0.40279999999999999</v>
      </c>
      <c r="I319" s="708" t="s">
        <v>304</v>
      </c>
      <c r="J319" s="219">
        <v>0.51470000000000005</v>
      </c>
      <c r="L319" t="s">
        <v>367</v>
      </c>
      <c r="M319">
        <v>0.32590000000000002</v>
      </c>
      <c r="N319">
        <v>0.22159999999999999</v>
      </c>
      <c r="Q319" s="708" t="s">
        <v>267</v>
      </c>
      <c r="R319" s="219">
        <v>0.53480000000000005</v>
      </c>
      <c r="T319" t="s">
        <v>353</v>
      </c>
      <c r="U319">
        <v>0.48949999999999999</v>
      </c>
    </row>
    <row r="320" spans="1:21" ht="15.75" thickBot="1">
      <c r="A320" t="str">
        <f t="shared" si="4"/>
        <v/>
      </c>
      <c r="B320" t="s">
        <v>367</v>
      </c>
      <c r="D320" t="s">
        <v>367</v>
      </c>
      <c r="E320">
        <v>0.32590000000000002</v>
      </c>
      <c r="F320">
        <v>0.22159999999999999</v>
      </c>
      <c r="I320" s="709"/>
      <c r="J320" s="220">
        <v>157</v>
      </c>
      <c r="L320" t="s">
        <v>368</v>
      </c>
      <c r="M320">
        <v>0.31809999999999999</v>
      </c>
      <c r="N320">
        <v>0.55989999999999995</v>
      </c>
      <c r="Q320" s="709"/>
      <c r="R320" s="220">
        <v>157</v>
      </c>
      <c r="T320" t="s">
        <v>354</v>
      </c>
      <c r="U320">
        <v>0.63139999999999996</v>
      </c>
    </row>
    <row r="321" spans="1:21">
      <c r="A321" t="str">
        <f t="shared" si="4"/>
        <v/>
      </c>
      <c r="B321" t="s">
        <v>368</v>
      </c>
      <c r="D321" t="s">
        <v>368</v>
      </c>
      <c r="E321">
        <v>0.31809999999999999</v>
      </c>
      <c r="F321">
        <v>0.55989999999999995</v>
      </c>
      <c r="I321" s="17" t="s">
        <v>196</v>
      </c>
      <c r="J321" s="219">
        <v>0.51229999999999998</v>
      </c>
      <c r="L321" t="s">
        <v>369</v>
      </c>
      <c r="M321">
        <v>0.44340000000000002</v>
      </c>
      <c r="N321">
        <v>0.56100000000000005</v>
      </c>
      <c r="Q321" s="17" t="s">
        <v>358</v>
      </c>
      <c r="R321" s="219">
        <v>0.53310000000000002</v>
      </c>
      <c r="T321" t="s">
        <v>355</v>
      </c>
      <c r="U321">
        <v>0.73250000000000004</v>
      </c>
    </row>
    <row r="322" spans="1:21" ht="15.75" thickBot="1">
      <c r="A322" t="str">
        <f t="shared" si="4"/>
        <v/>
      </c>
      <c r="B322" t="s">
        <v>369</v>
      </c>
      <c r="D322" t="s">
        <v>369</v>
      </c>
      <c r="E322">
        <v>0.44340000000000002</v>
      </c>
      <c r="F322">
        <v>0.56100000000000005</v>
      </c>
      <c r="I322" s="18" t="s">
        <v>430</v>
      </c>
      <c r="J322" s="220">
        <v>158</v>
      </c>
      <c r="L322" t="s">
        <v>370</v>
      </c>
      <c r="M322">
        <v>0.58960000000000001</v>
      </c>
      <c r="N322">
        <v>0.53700000000000003</v>
      </c>
      <c r="Q322" s="18" t="s">
        <v>423</v>
      </c>
      <c r="R322" s="220">
        <v>158</v>
      </c>
      <c r="T322" t="s">
        <v>356</v>
      </c>
      <c r="U322">
        <v>0.65700000000000003</v>
      </c>
    </row>
    <row r="323" spans="1:21">
      <c r="A323" t="str">
        <f t="shared" ref="A323:A352" si="5">IF(B323=D323, "", "BAD")</f>
        <v/>
      </c>
      <c r="B323" t="s">
        <v>370</v>
      </c>
      <c r="D323" t="s">
        <v>370</v>
      </c>
      <c r="E323">
        <v>0.58960000000000001</v>
      </c>
      <c r="F323">
        <v>0.53700000000000003</v>
      </c>
      <c r="I323" s="708" t="s">
        <v>190</v>
      </c>
      <c r="J323" s="219">
        <v>0.51</v>
      </c>
      <c r="L323" t="s">
        <v>371</v>
      </c>
      <c r="M323">
        <v>0.66649999999999998</v>
      </c>
      <c r="N323">
        <v>0.53879999999999995</v>
      </c>
      <c r="Q323" s="708" t="s">
        <v>338</v>
      </c>
      <c r="R323" s="219">
        <v>0.53149999999999997</v>
      </c>
      <c r="T323" t="s">
        <v>357</v>
      </c>
      <c r="U323">
        <v>0.57779999999999998</v>
      </c>
    </row>
    <row r="324" spans="1:21" ht="15.75" thickBot="1">
      <c r="A324" t="str">
        <f t="shared" si="5"/>
        <v/>
      </c>
      <c r="B324" t="s">
        <v>371</v>
      </c>
      <c r="D324" t="s">
        <v>371</v>
      </c>
      <c r="E324">
        <v>0.66649999999999998</v>
      </c>
      <c r="F324">
        <v>0.53879999999999995</v>
      </c>
      <c r="I324" s="709"/>
      <c r="J324" s="220">
        <v>159</v>
      </c>
      <c r="L324" t="s">
        <v>372</v>
      </c>
      <c r="M324">
        <v>0.76790000000000003</v>
      </c>
      <c r="N324">
        <v>0.76380000000000003</v>
      </c>
      <c r="Q324" s="709"/>
      <c r="R324" s="220">
        <v>159</v>
      </c>
      <c r="T324" t="s">
        <v>358</v>
      </c>
      <c r="U324">
        <v>0.53310000000000002</v>
      </c>
    </row>
    <row r="325" spans="1:21">
      <c r="A325" t="str">
        <f t="shared" si="5"/>
        <v/>
      </c>
      <c r="B325" t="s">
        <v>372</v>
      </c>
      <c r="D325" t="s">
        <v>372</v>
      </c>
      <c r="E325">
        <v>0.76790000000000003</v>
      </c>
      <c r="F325">
        <v>0.76380000000000003</v>
      </c>
      <c r="I325" s="708" t="s">
        <v>289</v>
      </c>
      <c r="J325" s="219">
        <v>0.51</v>
      </c>
      <c r="L325" t="s">
        <v>373</v>
      </c>
      <c r="M325">
        <v>0.72960000000000003</v>
      </c>
      <c r="N325">
        <v>0.81169999999999998</v>
      </c>
      <c r="Q325" s="708" t="s">
        <v>227</v>
      </c>
      <c r="R325" s="219">
        <v>0.52800000000000002</v>
      </c>
      <c r="T325" t="s">
        <v>359</v>
      </c>
      <c r="U325">
        <v>0.41920000000000002</v>
      </c>
    </row>
    <row r="326" spans="1:21" ht="15.75" thickBot="1">
      <c r="A326" t="str">
        <f t="shared" si="5"/>
        <v/>
      </c>
      <c r="B326" t="s">
        <v>373</v>
      </c>
      <c r="D326" t="s">
        <v>373</v>
      </c>
      <c r="E326">
        <v>0.72960000000000003</v>
      </c>
      <c r="F326">
        <v>0.81169999999999998</v>
      </c>
      <c r="I326" s="709"/>
      <c r="J326" s="220">
        <v>160</v>
      </c>
      <c r="L326" t="s">
        <v>374</v>
      </c>
      <c r="M326">
        <v>0.28649999999999998</v>
      </c>
      <c r="N326">
        <v>0.22259999999999999</v>
      </c>
      <c r="Q326" s="709"/>
      <c r="R326" s="220">
        <v>160</v>
      </c>
      <c r="T326" t="s">
        <v>360</v>
      </c>
      <c r="U326">
        <v>0.73280000000000001</v>
      </c>
    </row>
    <row r="327" spans="1:21">
      <c r="A327" t="str">
        <f t="shared" si="5"/>
        <v/>
      </c>
      <c r="B327" t="s">
        <v>374</v>
      </c>
      <c r="D327" t="s">
        <v>374</v>
      </c>
      <c r="E327">
        <v>0.28649999999999998</v>
      </c>
      <c r="F327">
        <v>0.22259999999999999</v>
      </c>
      <c r="I327" s="708" t="s">
        <v>363</v>
      </c>
      <c r="J327" s="219">
        <v>0.50880000000000003</v>
      </c>
      <c r="L327" t="s">
        <v>375</v>
      </c>
      <c r="M327">
        <v>0.64410000000000001</v>
      </c>
      <c r="N327">
        <v>0.53500000000000003</v>
      </c>
      <c r="Q327" s="708" t="s">
        <v>281</v>
      </c>
      <c r="R327" s="219">
        <v>0.52649999999999997</v>
      </c>
      <c r="T327" t="s">
        <v>361</v>
      </c>
      <c r="U327">
        <v>0.37009999999999998</v>
      </c>
    </row>
    <row r="328" spans="1:21" ht="15.75" thickBot="1">
      <c r="A328" t="str">
        <f t="shared" si="5"/>
        <v/>
      </c>
      <c r="B328" t="s">
        <v>375</v>
      </c>
      <c r="D328" t="s">
        <v>375</v>
      </c>
      <c r="E328">
        <v>0.64410000000000001</v>
      </c>
      <c r="F328">
        <v>0.53500000000000003</v>
      </c>
      <c r="I328" s="709"/>
      <c r="J328" s="220">
        <v>161</v>
      </c>
      <c r="L328" t="s">
        <v>376</v>
      </c>
      <c r="M328">
        <v>9.4799999999999995E-2</v>
      </c>
      <c r="N328">
        <v>0.23880000000000001</v>
      </c>
      <c r="Q328" s="709"/>
      <c r="R328" s="220">
        <v>161</v>
      </c>
      <c r="T328" t="s">
        <v>362</v>
      </c>
      <c r="U328">
        <v>0.60150000000000003</v>
      </c>
    </row>
    <row r="329" spans="1:21">
      <c r="A329" t="str">
        <f t="shared" si="5"/>
        <v/>
      </c>
      <c r="B329" t="s">
        <v>376</v>
      </c>
      <c r="D329" t="s">
        <v>376</v>
      </c>
      <c r="E329">
        <v>9.4799999999999995E-2</v>
      </c>
      <c r="F329">
        <v>0.23880000000000001</v>
      </c>
      <c r="I329" s="708" t="s">
        <v>401</v>
      </c>
      <c r="J329" s="219">
        <v>0.50760000000000005</v>
      </c>
      <c r="L329" t="s">
        <v>377</v>
      </c>
      <c r="M329">
        <v>0.72729999999999995</v>
      </c>
      <c r="N329">
        <v>0.93530000000000002</v>
      </c>
      <c r="Q329" s="708" t="s">
        <v>410</v>
      </c>
      <c r="R329" s="219">
        <v>0.52569999999999995</v>
      </c>
      <c r="T329" t="s">
        <v>363</v>
      </c>
      <c r="U329">
        <v>0.24129999999999999</v>
      </c>
    </row>
    <row r="330" spans="1:21" ht="15.75" thickBot="1">
      <c r="A330" t="str">
        <f t="shared" si="5"/>
        <v/>
      </c>
      <c r="B330" t="s">
        <v>377</v>
      </c>
      <c r="D330" t="s">
        <v>377</v>
      </c>
      <c r="E330">
        <v>0.72729999999999995</v>
      </c>
      <c r="F330">
        <v>0.93530000000000002</v>
      </c>
      <c r="I330" s="709"/>
      <c r="J330" s="220">
        <v>162</v>
      </c>
      <c r="L330" t="s">
        <v>378</v>
      </c>
      <c r="M330">
        <v>0.79349999999999998</v>
      </c>
      <c r="N330">
        <v>0.85</v>
      </c>
      <c r="Q330" s="709"/>
      <c r="R330" s="220">
        <v>162</v>
      </c>
      <c r="T330" t="s">
        <v>364</v>
      </c>
      <c r="U330">
        <v>0.88109999999999999</v>
      </c>
    </row>
    <row r="331" spans="1:21">
      <c r="A331" t="str">
        <f t="shared" si="5"/>
        <v/>
      </c>
      <c r="B331" t="s">
        <v>378</v>
      </c>
      <c r="D331" t="s">
        <v>378</v>
      </c>
      <c r="E331">
        <v>0.79349999999999998</v>
      </c>
      <c r="F331">
        <v>0.85</v>
      </c>
      <c r="I331" s="17" t="s">
        <v>340</v>
      </c>
      <c r="J331" s="219">
        <v>0.50749999999999995</v>
      </c>
      <c r="L331" t="s">
        <v>379</v>
      </c>
      <c r="M331">
        <v>0.2505</v>
      </c>
      <c r="N331">
        <v>0.30480000000000002</v>
      </c>
      <c r="Q331" s="708" t="s">
        <v>381</v>
      </c>
      <c r="R331" s="219">
        <v>0.52459999999999996</v>
      </c>
      <c r="T331" t="s">
        <v>365</v>
      </c>
      <c r="U331">
        <v>0.60799999999999998</v>
      </c>
    </row>
    <row r="332" spans="1:21" ht="15.75" thickBot="1">
      <c r="A332" t="str">
        <f t="shared" si="5"/>
        <v/>
      </c>
      <c r="B332" t="s">
        <v>379</v>
      </c>
      <c r="D332" t="s">
        <v>379</v>
      </c>
      <c r="E332">
        <v>0.2505</v>
      </c>
      <c r="F332">
        <v>0.30480000000000002</v>
      </c>
      <c r="I332" s="18" t="s">
        <v>433</v>
      </c>
      <c r="J332" s="220">
        <v>163</v>
      </c>
      <c r="L332" t="s">
        <v>380</v>
      </c>
      <c r="M332">
        <v>0.37609999999999999</v>
      </c>
      <c r="N332">
        <v>0.53680000000000005</v>
      </c>
      <c r="Q332" s="709"/>
      <c r="R332" s="220">
        <v>163</v>
      </c>
      <c r="T332" t="s">
        <v>366</v>
      </c>
      <c r="U332">
        <v>0.40279999999999999</v>
      </c>
    </row>
    <row r="333" spans="1:21">
      <c r="A333" t="str">
        <f t="shared" si="5"/>
        <v/>
      </c>
      <c r="B333" t="s">
        <v>380</v>
      </c>
      <c r="D333" t="s">
        <v>380</v>
      </c>
      <c r="E333">
        <v>0.37609999999999999</v>
      </c>
      <c r="F333">
        <v>0.53680000000000005</v>
      </c>
      <c r="I333" s="708" t="s">
        <v>121</v>
      </c>
      <c r="J333" s="219">
        <v>0.50670000000000004</v>
      </c>
      <c r="L333" t="s">
        <v>381</v>
      </c>
      <c r="M333">
        <v>0.44650000000000001</v>
      </c>
      <c r="N333">
        <v>0.52459999999999996</v>
      </c>
      <c r="Q333" s="708" t="s">
        <v>221</v>
      </c>
      <c r="R333" s="219">
        <v>0.52439999999999998</v>
      </c>
      <c r="T333" t="s">
        <v>367</v>
      </c>
      <c r="U333">
        <v>0.22159999999999999</v>
      </c>
    </row>
    <row r="334" spans="1:21" ht="15.75" thickBot="1">
      <c r="A334" t="str">
        <f t="shared" si="5"/>
        <v/>
      </c>
      <c r="B334" t="s">
        <v>381</v>
      </c>
      <c r="D334" t="s">
        <v>381</v>
      </c>
      <c r="E334">
        <v>0.44650000000000001</v>
      </c>
      <c r="F334">
        <v>0.52459999999999996</v>
      </c>
      <c r="I334" s="709"/>
      <c r="J334" s="220">
        <v>164</v>
      </c>
      <c r="L334" t="s">
        <v>382</v>
      </c>
      <c r="M334">
        <v>0.34810000000000002</v>
      </c>
      <c r="N334">
        <v>0.31330000000000002</v>
      </c>
      <c r="Q334" s="709"/>
      <c r="R334" s="220">
        <v>164</v>
      </c>
      <c r="T334" t="s">
        <v>368</v>
      </c>
      <c r="U334">
        <v>0.55989999999999995</v>
      </c>
    </row>
    <row r="335" spans="1:21">
      <c r="A335" t="str">
        <f t="shared" si="5"/>
        <v/>
      </c>
      <c r="B335" t="s">
        <v>382</v>
      </c>
      <c r="D335" t="s">
        <v>382</v>
      </c>
      <c r="E335">
        <v>0.34810000000000002</v>
      </c>
      <c r="F335">
        <v>0.31330000000000002</v>
      </c>
      <c r="I335" s="708" t="s">
        <v>396</v>
      </c>
      <c r="J335" s="219">
        <v>0.50660000000000005</v>
      </c>
      <c r="L335" t="s">
        <v>383</v>
      </c>
      <c r="M335">
        <v>0.27639999999999998</v>
      </c>
      <c r="N335">
        <v>0.218</v>
      </c>
      <c r="Q335" s="708" t="s">
        <v>348</v>
      </c>
      <c r="R335" s="219">
        <v>0.51910000000000001</v>
      </c>
      <c r="T335" t="s">
        <v>369</v>
      </c>
      <c r="U335">
        <v>0.56100000000000005</v>
      </c>
    </row>
    <row r="336" spans="1:21" ht="15.75" thickBot="1">
      <c r="A336" t="str">
        <f t="shared" si="5"/>
        <v/>
      </c>
      <c r="B336" t="s">
        <v>383</v>
      </c>
      <c r="D336" t="s">
        <v>383</v>
      </c>
      <c r="E336">
        <v>0.27639999999999998</v>
      </c>
      <c r="F336">
        <v>0.218</v>
      </c>
      <c r="I336" s="709"/>
      <c r="J336" s="220">
        <v>165</v>
      </c>
      <c r="L336" t="s">
        <v>384</v>
      </c>
      <c r="M336">
        <v>0.44829999999999998</v>
      </c>
      <c r="N336">
        <v>0.41849999999999998</v>
      </c>
      <c r="Q336" s="709"/>
      <c r="R336" s="220">
        <v>165</v>
      </c>
      <c r="T336" t="s">
        <v>370</v>
      </c>
      <c r="U336">
        <v>0.53700000000000003</v>
      </c>
    </row>
    <row r="337" spans="1:21">
      <c r="A337" t="str">
        <f t="shared" si="5"/>
        <v/>
      </c>
      <c r="B337" t="s">
        <v>384</v>
      </c>
      <c r="D337" t="s">
        <v>384</v>
      </c>
      <c r="E337">
        <v>0.44829999999999998</v>
      </c>
      <c r="F337">
        <v>0.41849999999999998</v>
      </c>
      <c r="I337" s="708" t="s">
        <v>428</v>
      </c>
      <c r="J337" s="219">
        <v>0.49690000000000001</v>
      </c>
      <c r="L337" t="s">
        <v>385</v>
      </c>
      <c r="M337">
        <v>0.78859999999999997</v>
      </c>
      <c r="N337">
        <v>0.6865</v>
      </c>
      <c r="Q337" s="17" t="s">
        <v>104</v>
      </c>
      <c r="R337" s="219">
        <v>0.51270000000000004</v>
      </c>
      <c r="T337" t="s">
        <v>371</v>
      </c>
      <c r="U337">
        <v>0.53879999999999995</v>
      </c>
    </row>
    <row r="338" spans="1:21" ht="15.75" thickBot="1">
      <c r="A338" t="str">
        <f t="shared" si="5"/>
        <v/>
      </c>
      <c r="B338" t="s">
        <v>385</v>
      </c>
      <c r="D338" t="s">
        <v>385</v>
      </c>
      <c r="E338">
        <v>0.78859999999999997</v>
      </c>
      <c r="F338">
        <v>0.6865</v>
      </c>
      <c r="I338" s="709"/>
      <c r="J338" s="220">
        <v>166</v>
      </c>
      <c r="L338" t="s">
        <v>386</v>
      </c>
      <c r="M338">
        <v>0.62519999999999998</v>
      </c>
      <c r="N338">
        <v>0.68200000000000005</v>
      </c>
      <c r="Q338" s="18" t="s">
        <v>427</v>
      </c>
      <c r="R338" s="220">
        <v>166</v>
      </c>
      <c r="T338" t="s">
        <v>372</v>
      </c>
      <c r="U338">
        <v>0.76380000000000003</v>
      </c>
    </row>
    <row r="339" spans="1:21">
      <c r="A339" t="str">
        <f t="shared" si="5"/>
        <v/>
      </c>
      <c r="B339" t="s">
        <v>386</v>
      </c>
      <c r="D339" t="s">
        <v>386</v>
      </c>
      <c r="E339">
        <v>0.62519999999999998</v>
      </c>
      <c r="F339">
        <v>0.68200000000000005</v>
      </c>
      <c r="I339" s="17" t="s">
        <v>195</v>
      </c>
      <c r="J339" s="219">
        <v>0.49469999999999997</v>
      </c>
      <c r="L339" t="s">
        <v>387</v>
      </c>
      <c r="M339">
        <v>0.84009999999999996</v>
      </c>
      <c r="N339">
        <v>0.90239999999999998</v>
      </c>
      <c r="Q339" s="708" t="s">
        <v>291</v>
      </c>
      <c r="R339" s="219">
        <v>0.50880000000000003</v>
      </c>
      <c r="T339" t="s">
        <v>373</v>
      </c>
      <c r="U339">
        <v>0.81169999999999998</v>
      </c>
    </row>
    <row r="340" spans="1:21" ht="15.75" thickBot="1">
      <c r="A340" t="str">
        <f t="shared" si="5"/>
        <v/>
      </c>
      <c r="B340" t="s">
        <v>387</v>
      </c>
      <c r="D340" t="s">
        <v>387</v>
      </c>
      <c r="E340">
        <v>0.84009999999999996</v>
      </c>
      <c r="F340">
        <v>0.90239999999999998</v>
      </c>
      <c r="I340" s="18" t="s">
        <v>431</v>
      </c>
      <c r="J340" s="220">
        <v>167</v>
      </c>
      <c r="L340" t="s">
        <v>388</v>
      </c>
      <c r="M340">
        <v>0.60219999999999996</v>
      </c>
      <c r="N340">
        <v>0.93530000000000002</v>
      </c>
      <c r="Q340" s="709"/>
      <c r="R340" s="220">
        <v>167</v>
      </c>
      <c r="T340" t="s">
        <v>374</v>
      </c>
      <c r="U340">
        <v>0.22259999999999999</v>
      </c>
    </row>
    <row r="341" spans="1:21">
      <c r="A341" t="str">
        <f t="shared" si="5"/>
        <v/>
      </c>
      <c r="B341" t="s">
        <v>388</v>
      </c>
      <c r="D341" t="s">
        <v>388</v>
      </c>
      <c r="E341">
        <v>0.60219999999999996</v>
      </c>
      <c r="F341">
        <v>0.93530000000000002</v>
      </c>
      <c r="I341" s="708" t="s">
        <v>354</v>
      </c>
      <c r="J341" s="219">
        <v>0.49249999999999999</v>
      </c>
      <c r="L341" t="s">
        <v>389</v>
      </c>
      <c r="M341">
        <v>0.69369999999999998</v>
      </c>
      <c r="N341">
        <v>0.90269999999999995</v>
      </c>
      <c r="Q341" s="708" t="s">
        <v>131</v>
      </c>
      <c r="R341" s="219">
        <v>0.50449999999999995</v>
      </c>
      <c r="T341" t="s">
        <v>375</v>
      </c>
      <c r="U341">
        <v>0.53500000000000003</v>
      </c>
    </row>
    <row r="342" spans="1:21" ht="15.75" thickBot="1">
      <c r="A342" t="str">
        <f t="shared" si="5"/>
        <v/>
      </c>
      <c r="B342" t="s">
        <v>389</v>
      </c>
      <c r="D342" t="s">
        <v>389</v>
      </c>
      <c r="E342">
        <v>0.69369999999999998</v>
      </c>
      <c r="F342">
        <v>0.90269999999999995</v>
      </c>
      <c r="I342" s="709"/>
      <c r="J342" s="220">
        <v>168</v>
      </c>
      <c r="L342" t="s">
        <v>390</v>
      </c>
      <c r="M342">
        <v>6.4500000000000002E-2</v>
      </c>
      <c r="N342">
        <v>7.51E-2</v>
      </c>
      <c r="Q342" s="709"/>
      <c r="R342" s="220">
        <v>168</v>
      </c>
      <c r="T342" t="s">
        <v>376</v>
      </c>
      <c r="U342">
        <v>0.23880000000000001</v>
      </c>
    </row>
    <row r="343" spans="1:21">
      <c r="A343" t="str">
        <f t="shared" si="5"/>
        <v/>
      </c>
      <c r="B343" t="s">
        <v>390</v>
      </c>
      <c r="D343" t="s">
        <v>390</v>
      </c>
      <c r="E343">
        <v>6.4500000000000002E-2</v>
      </c>
      <c r="F343">
        <v>7.51E-2</v>
      </c>
      <c r="I343" s="708" t="s">
        <v>301</v>
      </c>
      <c r="J343" s="219">
        <v>0.48870000000000002</v>
      </c>
      <c r="L343" t="s">
        <v>391</v>
      </c>
      <c r="M343">
        <v>0.2099</v>
      </c>
      <c r="N343">
        <v>0.2737</v>
      </c>
      <c r="Q343" s="708" t="s">
        <v>262</v>
      </c>
      <c r="R343" s="219">
        <v>0.49680000000000002</v>
      </c>
      <c r="T343" t="s">
        <v>377</v>
      </c>
      <c r="U343">
        <v>0.93530000000000002</v>
      </c>
    </row>
    <row r="344" spans="1:21" ht="15.75" thickBot="1">
      <c r="A344" t="str">
        <f t="shared" si="5"/>
        <v/>
      </c>
      <c r="B344" t="s">
        <v>391</v>
      </c>
      <c r="D344" t="s">
        <v>391</v>
      </c>
      <c r="E344">
        <v>0.2099</v>
      </c>
      <c r="F344">
        <v>0.2737</v>
      </c>
      <c r="I344" s="709"/>
      <c r="J344" s="220">
        <v>169</v>
      </c>
      <c r="L344" t="s">
        <v>392</v>
      </c>
      <c r="M344">
        <v>0.80689999999999995</v>
      </c>
      <c r="N344">
        <v>0.89480000000000004</v>
      </c>
      <c r="Q344" s="709"/>
      <c r="R344" s="220">
        <v>169</v>
      </c>
      <c r="T344" t="s">
        <v>378</v>
      </c>
      <c r="U344">
        <v>0.85</v>
      </c>
    </row>
    <row r="345" spans="1:21">
      <c r="A345" t="str">
        <f t="shared" si="5"/>
        <v/>
      </c>
      <c r="B345" t="s">
        <v>392</v>
      </c>
      <c r="D345" t="s">
        <v>392</v>
      </c>
      <c r="E345">
        <v>0.80689999999999995</v>
      </c>
      <c r="F345">
        <v>0.89480000000000004</v>
      </c>
      <c r="I345" s="708" t="s">
        <v>157</v>
      </c>
      <c r="J345" s="219">
        <v>0.48530000000000001</v>
      </c>
      <c r="L345" t="s">
        <v>393</v>
      </c>
      <c r="M345">
        <v>0.77459999999999996</v>
      </c>
      <c r="N345">
        <v>0.82350000000000001</v>
      </c>
      <c r="Q345" s="708" t="s">
        <v>276</v>
      </c>
      <c r="R345" s="219">
        <v>0.49419999999999997</v>
      </c>
      <c r="T345" t="s">
        <v>379</v>
      </c>
      <c r="U345">
        <v>0.30480000000000002</v>
      </c>
    </row>
    <row r="346" spans="1:21" ht="15.75" thickBot="1">
      <c r="A346" t="str">
        <f t="shared" si="5"/>
        <v/>
      </c>
      <c r="B346" t="s">
        <v>393</v>
      </c>
      <c r="D346" t="s">
        <v>393</v>
      </c>
      <c r="E346">
        <v>0.77459999999999996</v>
      </c>
      <c r="F346">
        <v>0.82350000000000001</v>
      </c>
      <c r="I346" s="709"/>
      <c r="J346" s="220">
        <v>170</v>
      </c>
      <c r="L346" t="s">
        <v>394</v>
      </c>
      <c r="M346">
        <v>0.81759999999999999</v>
      </c>
      <c r="N346">
        <v>0.87380000000000002</v>
      </c>
      <c r="Q346" s="709"/>
      <c r="R346" s="220">
        <v>170</v>
      </c>
      <c r="T346" t="s">
        <v>380</v>
      </c>
      <c r="U346">
        <v>0.53680000000000005</v>
      </c>
    </row>
    <row r="347" spans="1:21">
      <c r="A347" t="str">
        <f t="shared" si="5"/>
        <v/>
      </c>
      <c r="B347" t="s">
        <v>394</v>
      </c>
      <c r="D347" t="s">
        <v>394</v>
      </c>
      <c r="E347">
        <v>0.81759999999999999</v>
      </c>
      <c r="F347">
        <v>0.87380000000000002</v>
      </c>
      <c r="I347" s="708" t="s">
        <v>355</v>
      </c>
      <c r="J347" s="219">
        <v>0.48359999999999997</v>
      </c>
      <c r="L347" t="s">
        <v>395</v>
      </c>
      <c r="M347">
        <v>0.44040000000000001</v>
      </c>
      <c r="N347">
        <v>0.6794</v>
      </c>
      <c r="Q347" s="708" t="s">
        <v>132</v>
      </c>
      <c r="R347" s="219">
        <v>0.49330000000000002</v>
      </c>
      <c r="T347" t="s">
        <v>381</v>
      </c>
      <c r="U347">
        <v>0.52459999999999996</v>
      </c>
    </row>
    <row r="348" spans="1:21" ht="15.75" thickBot="1">
      <c r="A348" t="str">
        <f t="shared" si="5"/>
        <v/>
      </c>
      <c r="B348" t="s">
        <v>395</v>
      </c>
      <c r="D348" t="s">
        <v>395</v>
      </c>
      <c r="E348">
        <v>0.44040000000000001</v>
      </c>
      <c r="F348">
        <v>0.6794</v>
      </c>
      <c r="I348" s="709"/>
      <c r="J348" s="220">
        <v>171</v>
      </c>
      <c r="L348" t="s">
        <v>396</v>
      </c>
      <c r="M348">
        <v>0.50660000000000005</v>
      </c>
      <c r="N348">
        <v>0.6764</v>
      </c>
      <c r="Q348" s="709"/>
      <c r="R348" s="220">
        <v>171</v>
      </c>
      <c r="T348" t="s">
        <v>382</v>
      </c>
      <c r="U348">
        <v>0.31330000000000002</v>
      </c>
    </row>
    <row r="349" spans="1:21">
      <c r="A349" t="str">
        <f t="shared" si="5"/>
        <v/>
      </c>
      <c r="B349" t="s">
        <v>396</v>
      </c>
      <c r="D349" t="s">
        <v>396</v>
      </c>
      <c r="E349">
        <v>0.50660000000000005</v>
      </c>
      <c r="F349">
        <v>0.6764</v>
      </c>
      <c r="I349" s="17" t="s">
        <v>78</v>
      </c>
      <c r="J349" s="219">
        <v>0.48230000000000001</v>
      </c>
      <c r="L349" t="s">
        <v>397</v>
      </c>
      <c r="M349">
        <v>0.6532</v>
      </c>
      <c r="N349">
        <v>0.66590000000000005</v>
      </c>
      <c r="Q349" s="708" t="s">
        <v>407</v>
      </c>
      <c r="R349" s="219">
        <v>0.49070000000000003</v>
      </c>
      <c r="T349" t="s">
        <v>383</v>
      </c>
      <c r="U349">
        <v>0.218</v>
      </c>
    </row>
    <row r="350" spans="1:21" ht="15.75" thickBot="1">
      <c r="A350" t="str">
        <f t="shared" si="5"/>
        <v/>
      </c>
      <c r="B350" t="s">
        <v>397</v>
      </c>
      <c r="D350" t="s">
        <v>397</v>
      </c>
      <c r="E350">
        <v>0.6532</v>
      </c>
      <c r="F350">
        <v>0.66590000000000005</v>
      </c>
      <c r="I350" s="18" t="s">
        <v>434</v>
      </c>
      <c r="J350" s="220">
        <v>172</v>
      </c>
      <c r="L350" t="s">
        <v>398</v>
      </c>
      <c r="M350">
        <v>0.34760000000000002</v>
      </c>
      <c r="N350">
        <v>0.2334</v>
      </c>
      <c r="Q350" s="709"/>
      <c r="R350" s="220">
        <v>172</v>
      </c>
      <c r="T350" t="s">
        <v>384</v>
      </c>
      <c r="U350">
        <v>0.41849999999999998</v>
      </c>
    </row>
    <row r="351" spans="1:21">
      <c r="A351" t="str">
        <f t="shared" si="5"/>
        <v/>
      </c>
      <c r="B351" t="s">
        <v>398</v>
      </c>
      <c r="D351" t="s">
        <v>398</v>
      </c>
      <c r="E351">
        <v>0.34760000000000002</v>
      </c>
      <c r="F351">
        <v>0.2334</v>
      </c>
      <c r="I351" s="17" t="s">
        <v>104</v>
      </c>
      <c r="J351" s="219">
        <v>0.48149999999999998</v>
      </c>
      <c r="L351" t="s">
        <v>399</v>
      </c>
      <c r="M351">
        <v>0.60229999999999995</v>
      </c>
      <c r="N351">
        <v>0.55689999999999995</v>
      </c>
      <c r="Q351" s="708" t="s">
        <v>353</v>
      </c>
      <c r="R351" s="219">
        <v>0.48949999999999999</v>
      </c>
      <c r="T351" t="s">
        <v>385</v>
      </c>
      <c r="U351">
        <v>0.6865</v>
      </c>
    </row>
    <row r="352" spans="1:21" ht="15.75" thickBot="1">
      <c r="A352" t="str">
        <f t="shared" si="5"/>
        <v/>
      </c>
      <c r="B352" t="s">
        <v>399</v>
      </c>
      <c r="D352" t="s">
        <v>399</v>
      </c>
      <c r="E352">
        <v>0.60229999999999995</v>
      </c>
      <c r="F352">
        <v>0.55689999999999995</v>
      </c>
      <c r="I352" s="18" t="s">
        <v>427</v>
      </c>
      <c r="J352" s="220">
        <v>173</v>
      </c>
      <c r="L352" t="s">
        <v>400</v>
      </c>
      <c r="M352">
        <v>0.16930000000000001</v>
      </c>
      <c r="N352">
        <v>0.23469999999999999</v>
      </c>
      <c r="Q352" s="709"/>
      <c r="R352" s="220">
        <v>173</v>
      </c>
      <c r="T352" t="s">
        <v>386</v>
      </c>
      <c r="U352">
        <v>0.68200000000000005</v>
      </c>
    </row>
    <row r="353" spans="2:21">
      <c r="B353" t="s">
        <v>400</v>
      </c>
      <c r="D353" t="s">
        <v>400</v>
      </c>
      <c r="E353">
        <v>0.16930000000000001</v>
      </c>
      <c r="F353">
        <v>0.23469999999999999</v>
      </c>
      <c r="I353" s="708" t="s">
        <v>143</v>
      </c>
      <c r="J353" s="219">
        <v>0.48149999999999998</v>
      </c>
      <c r="L353" t="s">
        <v>401</v>
      </c>
      <c r="M353">
        <v>0.50760000000000005</v>
      </c>
      <c r="N353">
        <v>0.67090000000000005</v>
      </c>
      <c r="Q353" s="708" t="s">
        <v>316</v>
      </c>
      <c r="R353" s="219">
        <v>0.4758</v>
      </c>
      <c r="T353" t="s">
        <v>387</v>
      </c>
      <c r="U353">
        <v>0.90239999999999998</v>
      </c>
    </row>
    <row r="354" spans="2:21" ht="15.75" thickBot="1">
      <c r="B354" t="s">
        <v>401</v>
      </c>
      <c r="D354" t="s">
        <v>401</v>
      </c>
      <c r="E354">
        <v>0.50760000000000005</v>
      </c>
      <c r="F354">
        <v>0.67090000000000005</v>
      </c>
      <c r="I354" s="709"/>
      <c r="J354" s="220">
        <v>174</v>
      </c>
      <c r="L354" t="s">
        <v>402</v>
      </c>
      <c r="M354">
        <v>0.16950000000000001</v>
      </c>
      <c r="N354">
        <v>0.23730000000000001</v>
      </c>
      <c r="Q354" s="709"/>
      <c r="R354" s="220">
        <v>174</v>
      </c>
      <c r="T354" t="s">
        <v>388</v>
      </c>
      <c r="U354">
        <v>0.93530000000000002</v>
      </c>
    </row>
    <row r="355" spans="2:21">
      <c r="B355" t="s">
        <v>402</v>
      </c>
      <c r="D355" t="s">
        <v>402</v>
      </c>
      <c r="E355">
        <v>0.16950000000000001</v>
      </c>
      <c r="F355">
        <v>0.23730000000000001</v>
      </c>
      <c r="I355" s="708" t="s">
        <v>230</v>
      </c>
      <c r="J355" s="219">
        <v>0.47289999999999999</v>
      </c>
      <c r="L355" t="s">
        <v>403</v>
      </c>
      <c r="M355">
        <v>0.55459999999999998</v>
      </c>
      <c r="N355">
        <v>0.46029999999999999</v>
      </c>
      <c r="Q355" s="708" t="s">
        <v>229</v>
      </c>
      <c r="R355" s="219">
        <v>0.47220000000000001</v>
      </c>
      <c r="T355" t="s">
        <v>389</v>
      </c>
      <c r="U355">
        <v>0.90269999999999995</v>
      </c>
    </row>
    <row r="356" spans="2:21" ht="15.75" thickBot="1">
      <c r="B356" t="s">
        <v>403</v>
      </c>
      <c r="D356" t="s">
        <v>403</v>
      </c>
      <c r="E356">
        <v>0.55459999999999998</v>
      </c>
      <c r="F356">
        <v>0.46029999999999999</v>
      </c>
      <c r="I356" s="709"/>
      <c r="J356" s="220">
        <v>175</v>
      </c>
      <c r="L356" t="s">
        <v>404</v>
      </c>
      <c r="M356">
        <v>0.8821</v>
      </c>
      <c r="N356">
        <v>0.92159999999999997</v>
      </c>
      <c r="Q356" s="709"/>
      <c r="R356" s="220">
        <v>175</v>
      </c>
      <c r="T356" t="s">
        <v>390</v>
      </c>
      <c r="U356">
        <v>7.51E-2</v>
      </c>
    </row>
    <row r="357" spans="2:21" ht="15.75" thickBot="1">
      <c r="B357" t="s">
        <v>404</v>
      </c>
      <c r="D357" t="s">
        <v>404</v>
      </c>
      <c r="E357">
        <v>0.8821</v>
      </c>
      <c r="F357">
        <v>0.92159999999999997</v>
      </c>
      <c r="I357" s="15" t="s">
        <v>25</v>
      </c>
      <c r="J357" s="16" t="s">
        <v>411</v>
      </c>
      <c r="L357" t="s">
        <v>405</v>
      </c>
      <c r="M357">
        <v>0.36220000000000002</v>
      </c>
      <c r="N357">
        <v>0.40689999999999998</v>
      </c>
      <c r="Q357" s="15" t="s">
        <v>25</v>
      </c>
      <c r="R357" s="16" t="s">
        <v>411</v>
      </c>
      <c r="T357" t="s">
        <v>391</v>
      </c>
      <c r="U357">
        <v>0.2737</v>
      </c>
    </row>
    <row r="358" spans="2:21">
      <c r="B358" t="s">
        <v>405</v>
      </c>
      <c r="D358" t="s">
        <v>405</v>
      </c>
      <c r="E358">
        <v>0.36220000000000002</v>
      </c>
      <c r="F358">
        <v>0.40689999999999998</v>
      </c>
      <c r="I358" s="708" t="s">
        <v>156</v>
      </c>
      <c r="J358" s="219">
        <v>0.4723</v>
      </c>
      <c r="L358" t="s">
        <v>406</v>
      </c>
      <c r="M358">
        <v>0.64200000000000002</v>
      </c>
      <c r="N358">
        <v>0.43580000000000002</v>
      </c>
      <c r="Q358" s="708" t="s">
        <v>124</v>
      </c>
      <c r="R358" s="219">
        <v>0.47199999999999998</v>
      </c>
      <c r="T358" t="s">
        <v>392</v>
      </c>
      <c r="U358">
        <v>0.89480000000000004</v>
      </c>
    </row>
    <row r="359" spans="2:21" ht="15.75" thickBot="1">
      <c r="B359" t="s">
        <v>406</v>
      </c>
      <c r="D359" t="s">
        <v>406</v>
      </c>
      <c r="E359">
        <v>0.64200000000000002</v>
      </c>
      <c r="F359">
        <v>0.43580000000000002</v>
      </c>
      <c r="I359" s="709"/>
      <c r="J359" s="220">
        <v>176</v>
      </c>
      <c r="L359" t="s">
        <v>407</v>
      </c>
      <c r="M359">
        <v>0.54220000000000002</v>
      </c>
      <c r="N359">
        <v>0.49070000000000003</v>
      </c>
      <c r="Q359" s="709"/>
      <c r="R359" s="220">
        <v>176</v>
      </c>
      <c r="T359" t="s">
        <v>393</v>
      </c>
      <c r="U359">
        <v>0.82350000000000001</v>
      </c>
    </row>
    <row r="360" spans="2:21">
      <c r="B360" t="s">
        <v>407</v>
      </c>
      <c r="D360" t="s">
        <v>407</v>
      </c>
      <c r="E360">
        <v>0.54220000000000002</v>
      </c>
      <c r="F360">
        <v>0.49070000000000003</v>
      </c>
      <c r="I360" s="708" t="s">
        <v>129</v>
      </c>
      <c r="J360" s="219">
        <v>0.47160000000000002</v>
      </c>
      <c r="L360" t="s">
        <v>408</v>
      </c>
      <c r="M360">
        <v>0.77190000000000003</v>
      </c>
      <c r="N360">
        <v>0.84289999999999998</v>
      </c>
      <c r="Q360" s="708" t="s">
        <v>289</v>
      </c>
      <c r="R360" s="219">
        <v>0.47170000000000001</v>
      </c>
      <c r="T360" t="s">
        <v>394</v>
      </c>
      <c r="U360">
        <v>0.87380000000000002</v>
      </c>
    </row>
    <row r="361" spans="2:21" ht="15.75" thickBot="1">
      <c r="B361" t="s">
        <v>408</v>
      </c>
      <c r="D361" t="s">
        <v>408</v>
      </c>
      <c r="E361">
        <v>0.77190000000000003</v>
      </c>
      <c r="F361">
        <v>0.84289999999999998</v>
      </c>
      <c r="I361" s="709"/>
      <c r="J361" s="220">
        <v>177</v>
      </c>
      <c r="L361" t="s">
        <v>409</v>
      </c>
      <c r="M361">
        <v>0.752</v>
      </c>
      <c r="N361">
        <v>0.70809999999999995</v>
      </c>
      <c r="Q361" s="709"/>
      <c r="R361" s="220">
        <v>177</v>
      </c>
      <c r="T361" t="s">
        <v>395</v>
      </c>
      <c r="U361">
        <v>0.6794</v>
      </c>
    </row>
    <row r="362" spans="2:21">
      <c r="B362" t="s">
        <v>409</v>
      </c>
      <c r="D362" t="s">
        <v>409</v>
      </c>
      <c r="E362">
        <v>0.752</v>
      </c>
      <c r="F362">
        <v>0.70809999999999995</v>
      </c>
      <c r="I362" s="708" t="s">
        <v>356</v>
      </c>
      <c r="J362" s="219">
        <v>0.45669999999999999</v>
      </c>
      <c r="L362" t="s">
        <v>410</v>
      </c>
      <c r="M362">
        <v>0.61099999999999999</v>
      </c>
      <c r="N362">
        <v>0.52569999999999995</v>
      </c>
      <c r="Q362" s="708" t="s">
        <v>235</v>
      </c>
      <c r="R362" s="219">
        <v>0.46949999999999997</v>
      </c>
      <c r="T362" t="s">
        <v>396</v>
      </c>
      <c r="U362">
        <v>0.6764</v>
      </c>
    </row>
    <row r="363" spans="2:21" ht="15.75" thickBot="1">
      <c r="B363" t="s">
        <v>410</v>
      </c>
      <c r="D363" t="s">
        <v>410</v>
      </c>
      <c r="E363">
        <v>0.61099999999999999</v>
      </c>
      <c r="F363">
        <v>0.52569999999999995</v>
      </c>
      <c r="I363" s="709"/>
      <c r="J363" s="220">
        <v>178</v>
      </c>
      <c r="M363">
        <v>15</v>
      </c>
      <c r="Q363" s="709"/>
      <c r="R363" s="220">
        <v>178</v>
      </c>
      <c r="T363" t="s">
        <v>397</v>
      </c>
      <c r="U363">
        <v>0.66590000000000005</v>
      </c>
    </row>
    <row r="364" spans="2:21">
      <c r="I364" s="708" t="s">
        <v>60</v>
      </c>
      <c r="J364" s="219">
        <v>0.45429999999999998</v>
      </c>
      <c r="M364">
        <v>19</v>
      </c>
      <c r="Q364" s="708" t="s">
        <v>185</v>
      </c>
      <c r="R364" s="219">
        <v>0.46839999999999998</v>
      </c>
      <c r="T364" t="s">
        <v>398</v>
      </c>
      <c r="U364">
        <v>0.2334</v>
      </c>
    </row>
    <row r="365" spans="2:21" ht="15.75" thickBot="1">
      <c r="I365" s="709"/>
      <c r="J365" s="220">
        <v>179</v>
      </c>
      <c r="M365">
        <v>34</v>
      </c>
      <c r="Q365" s="709"/>
      <c r="R365" s="220">
        <v>179</v>
      </c>
      <c r="T365" t="s">
        <v>399</v>
      </c>
      <c r="U365">
        <v>0.55689999999999995</v>
      </c>
    </row>
    <row r="366" spans="2:21">
      <c r="I366" s="708" t="s">
        <v>290</v>
      </c>
      <c r="J366" s="219">
        <v>0.45250000000000001</v>
      </c>
      <c r="M366">
        <v>36</v>
      </c>
      <c r="Q366" s="708" t="s">
        <v>86</v>
      </c>
      <c r="R366" s="219">
        <v>0.46800000000000003</v>
      </c>
      <c r="T366" t="s">
        <v>400</v>
      </c>
      <c r="U366">
        <v>0.23469999999999999</v>
      </c>
    </row>
    <row r="367" spans="2:21" ht="15.75" thickBot="1">
      <c r="I367" s="709"/>
      <c r="J367" s="220">
        <v>180</v>
      </c>
      <c r="M367">
        <v>40</v>
      </c>
      <c r="Q367" s="709"/>
      <c r="R367" s="220">
        <v>180</v>
      </c>
      <c r="T367" t="s">
        <v>401</v>
      </c>
      <c r="U367">
        <v>0.67090000000000005</v>
      </c>
    </row>
    <row r="368" spans="2:21">
      <c r="I368" s="708" t="s">
        <v>384</v>
      </c>
      <c r="J368" s="219">
        <v>0.44829999999999998</v>
      </c>
      <c r="M368">
        <v>41</v>
      </c>
      <c r="Q368" s="708" t="s">
        <v>157</v>
      </c>
      <c r="R368" s="219">
        <v>0.46679999999999999</v>
      </c>
      <c r="T368" t="s">
        <v>402</v>
      </c>
      <c r="U368">
        <v>0.23730000000000001</v>
      </c>
    </row>
    <row r="369" spans="9:21" ht="15.75" thickBot="1">
      <c r="I369" s="709"/>
      <c r="J369" s="220">
        <v>181</v>
      </c>
      <c r="M369">
        <v>42</v>
      </c>
      <c r="Q369" s="709"/>
      <c r="R369" s="220">
        <v>181</v>
      </c>
      <c r="T369" t="s">
        <v>403</v>
      </c>
      <c r="U369">
        <v>0.46029999999999999</v>
      </c>
    </row>
    <row r="370" spans="9:21">
      <c r="I370" s="708" t="s">
        <v>381</v>
      </c>
      <c r="J370" s="219">
        <v>0.44650000000000001</v>
      </c>
      <c r="M370">
        <v>45</v>
      </c>
      <c r="Q370" s="17" t="s">
        <v>266</v>
      </c>
      <c r="R370" s="219">
        <v>0.4667</v>
      </c>
      <c r="T370" t="s">
        <v>404</v>
      </c>
      <c r="U370">
        <v>0.92159999999999997</v>
      </c>
    </row>
    <row r="371" spans="9:21" ht="15.75" thickBot="1">
      <c r="I371" s="709"/>
      <c r="J371" s="220">
        <v>182</v>
      </c>
      <c r="M371">
        <v>51</v>
      </c>
      <c r="Q371" s="18" t="s">
        <v>427</v>
      </c>
      <c r="R371" s="220">
        <v>182</v>
      </c>
      <c r="T371" t="s">
        <v>405</v>
      </c>
      <c r="U371">
        <v>0.40689999999999998</v>
      </c>
    </row>
    <row r="372" spans="9:21">
      <c r="I372" s="708" t="s">
        <v>79</v>
      </c>
      <c r="J372" s="219">
        <v>0.4451</v>
      </c>
      <c r="M372">
        <v>52</v>
      </c>
      <c r="Q372" s="708" t="s">
        <v>278</v>
      </c>
      <c r="R372" s="219">
        <v>0.46300000000000002</v>
      </c>
      <c r="T372" t="s">
        <v>406</v>
      </c>
      <c r="U372">
        <v>0.43580000000000002</v>
      </c>
    </row>
    <row r="373" spans="9:21" ht="15.75" thickBot="1">
      <c r="I373" s="709"/>
      <c r="J373" s="220">
        <v>183</v>
      </c>
      <c r="M373">
        <v>53</v>
      </c>
      <c r="Q373" s="709"/>
      <c r="R373" s="220">
        <v>183</v>
      </c>
      <c r="T373" t="s">
        <v>407</v>
      </c>
      <c r="U373">
        <v>0.49070000000000003</v>
      </c>
    </row>
    <row r="374" spans="9:21">
      <c r="I374" s="708" t="s">
        <v>88</v>
      </c>
      <c r="J374" s="219">
        <v>0.44429999999999997</v>
      </c>
      <c r="M374">
        <v>54</v>
      </c>
      <c r="Q374" s="708" t="s">
        <v>243</v>
      </c>
      <c r="R374" s="219">
        <v>0.46079999999999999</v>
      </c>
      <c r="T374" t="s">
        <v>408</v>
      </c>
      <c r="U374">
        <v>0.84289999999999998</v>
      </c>
    </row>
    <row r="375" spans="9:21" ht="15.75" thickBot="1">
      <c r="I375" s="709"/>
      <c r="J375" s="220">
        <v>184</v>
      </c>
      <c r="M375">
        <v>57</v>
      </c>
      <c r="Q375" s="709"/>
      <c r="R375" s="220">
        <v>184</v>
      </c>
      <c r="T375" t="s">
        <v>409</v>
      </c>
      <c r="U375">
        <v>0.70809999999999995</v>
      </c>
    </row>
    <row r="376" spans="9:21">
      <c r="I376" s="708" t="s">
        <v>369</v>
      </c>
      <c r="J376" s="219">
        <v>0.44340000000000002</v>
      </c>
      <c r="M376">
        <v>58</v>
      </c>
      <c r="Q376" s="708" t="s">
        <v>403</v>
      </c>
      <c r="R376" s="219">
        <v>0.46029999999999999</v>
      </c>
      <c r="T376" t="s">
        <v>410</v>
      </c>
      <c r="U376">
        <v>0.52569999999999995</v>
      </c>
    </row>
    <row r="377" spans="9:21" ht="15.75" thickBot="1">
      <c r="I377" s="709"/>
      <c r="J377" s="220">
        <v>185</v>
      </c>
      <c r="M377">
        <v>59</v>
      </c>
      <c r="Q377" s="709"/>
      <c r="R377" s="220">
        <v>185</v>
      </c>
      <c r="U377">
        <v>16</v>
      </c>
    </row>
    <row r="378" spans="9:21">
      <c r="I378" s="708" t="s">
        <v>185</v>
      </c>
      <c r="J378" s="219">
        <v>0.44169999999999998</v>
      </c>
      <c r="M378">
        <v>62</v>
      </c>
      <c r="Q378" s="708" t="s">
        <v>324</v>
      </c>
      <c r="R378" s="219">
        <v>0.45760000000000001</v>
      </c>
      <c r="U378">
        <v>25</v>
      </c>
    </row>
    <row r="379" spans="9:21" ht="15.75" thickBot="1">
      <c r="I379" s="709"/>
      <c r="J379" s="220">
        <v>186</v>
      </c>
      <c r="M379">
        <v>64</v>
      </c>
      <c r="Q379" s="709"/>
      <c r="R379" s="220">
        <v>186</v>
      </c>
      <c r="U379">
        <v>28</v>
      </c>
    </row>
    <row r="380" spans="9:21">
      <c r="I380" s="708" t="s">
        <v>395</v>
      </c>
      <c r="J380" s="219">
        <v>0.44040000000000001</v>
      </c>
      <c r="M380">
        <v>65</v>
      </c>
      <c r="Q380" s="708" t="s">
        <v>98</v>
      </c>
      <c r="R380" s="219">
        <v>0.45729999999999998</v>
      </c>
      <c r="U380">
        <v>29</v>
      </c>
    </row>
    <row r="381" spans="9:21" ht="15.75" thickBot="1">
      <c r="I381" s="709"/>
      <c r="J381" s="220">
        <v>187</v>
      </c>
      <c r="M381">
        <v>66</v>
      </c>
      <c r="Q381" s="709"/>
      <c r="R381" s="220">
        <v>187</v>
      </c>
      <c r="U381">
        <v>31</v>
      </c>
    </row>
    <row r="382" spans="9:21">
      <c r="I382" s="708" t="s">
        <v>107</v>
      </c>
      <c r="J382" s="219">
        <v>0.43959999999999999</v>
      </c>
      <c r="M382">
        <v>68</v>
      </c>
      <c r="Q382" s="708" t="s">
        <v>252</v>
      </c>
      <c r="R382" s="219">
        <v>0.45490000000000003</v>
      </c>
      <c r="U382">
        <v>33</v>
      </c>
    </row>
    <row r="383" spans="9:21" ht="15.75" thickBot="1">
      <c r="I383" s="709"/>
      <c r="J383" s="220">
        <v>188</v>
      </c>
      <c r="M383">
        <v>69</v>
      </c>
      <c r="Q383" s="709"/>
      <c r="R383" s="220">
        <v>188</v>
      </c>
      <c r="U383">
        <v>34</v>
      </c>
    </row>
    <row r="384" spans="9:21">
      <c r="I384" s="708" t="s">
        <v>168</v>
      </c>
      <c r="J384" s="219">
        <v>0.43120000000000003</v>
      </c>
      <c r="M384">
        <v>70</v>
      </c>
      <c r="Q384" s="708" t="s">
        <v>125</v>
      </c>
      <c r="R384" s="219">
        <v>0.45140000000000002</v>
      </c>
      <c r="U384">
        <v>37</v>
      </c>
    </row>
    <row r="385" spans="9:21" ht="15.75" thickBot="1">
      <c r="I385" s="709"/>
      <c r="J385" s="220">
        <v>189</v>
      </c>
      <c r="M385">
        <v>71</v>
      </c>
      <c r="Q385" s="709"/>
      <c r="R385" s="220">
        <v>189</v>
      </c>
      <c r="U385">
        <v>40</v>
      </c>
    </row>
    <row r="386" spans="9:21">
      <c r="I386" s="708" t="s">
        <v>145</v>
      </c>
      <c r="J386" s="219">
        <v>0.42949999999999999</v>
      </c>
      <c r="M386">
        <v>72</v>
      </c>
      <c r="Q386" s="708" t="s">
        <v>187</v>
      </c>
      <c r="R386" s="219">
        <v>0.44969999999999999</v>
      </c>
      <c r="U386">
        <v>41</v>
      </c>
    </row>
    <row r="387" spans="9:21" ht="15.75" thickBot="1">
      <c r="I387" s="709"/>
      <c r="J387" s="220">
        <v>190</v>
      </c>
      <c r="M387">
        <v>75</v>
      </c>
      <c r="Q387" s="709"/>
      <c r="R387" s="220">
        <v>190</v>
      </c>
      <c r="U387">
        <v>46</v>
      </c>
    </row>
    <row r="388" spans="9:21">
      <c r="I388" s="17" t="s">
        <v>231</v>
      </c>
      <c r="J388" s="219">
        <v>0.42870000000000003</v>
      </c>
      <c r="M388">
        <v>76</v>
      </c>
      <c r="Q388" s="708" t="s">
        <v>257</v>
      </c>
      <c r="R388" s="219">
        <v>0.44950000000000001</v>
      </c>
      <c r="U388">
        <v>53</v>
      </c>
    </row>
    <row r="389" spans="9:21" ht="15.75" thickBot="1">
      <c r="I389" s="18" t="s">
        <v>430</v>
      </c>
      <c r="J389" s="220">
        <v>191</v>
      </c>
      <c r="M389">
        <v>77</v>
      </c>
      <c r="Q389" s="709"/>
      <c r="R389" s="220">
        <v>191</v>
      </c>
      <c r="U389">
        <v>54</v>
      </c>
    </row>
    <row r="390" spans="9:21">
      <c r="I390" s="708" t="s">
        <v>142</v>
      </c>
      <c r="J390" s="219">
        <v>0.42559999999999998</v>
      </c>
      <c r="M390">
        <v>78</v>
      </c>
      <c r="Q390" s="17" t="s">
        <v>196</v>
      </c>
      <c r="R390" s="219">
        <v>0.44890000000000002</v>
      </c>
      <c r="U390">
        <v>55</v>
      </c>
    </row>
    <row r="391" spans="9:21" ht="15.75" thickBot="1">
      <c r="I391" s="709"/>
      <c r="J391" s="220">
        <v>192</v>
      </c>
      <c r="M391">
        <v>79</v>
      </c>
      <c r="Q391" s="18" t="s">
        <v>430</v>
      </c>
      <c r="R391" s="220">
        <v>192</v>
      </c>
      <c r="U391">
        <v>56</v>
      </c>
    </row>
    <row r="392" spans="9:21">
      <c r="I392" s="708" t="s">
        <v>127</v>
      </c>
      <c r="J392" s="219">
        <v>0.4229</v>
      </c>
      <c r="M392">
        <v>80</v>
      </c>
      <c r="Q392" s="708" t="s">
        <v>149</v>
      </c>
      <c r="R392" s="219">
        <v>0.44700000000000001</v>
      </c>
      <c r="U392">
        <v>57</v>
      </c>
    </row>
    <row r="393" spans="9:21" ht="15.75" thickBot="1">
      <c r="I393" s="709"/>
      <c r="J393" s="220">
        <v>193</v>
      </c>
      <c r="M393">
        <v>81</v>
      </c>
      <c r="Q393" s="709"/>
      <c r="R393" s="220">
        <v>193</v>
      </c>
      <c r="U393">
        <v>58</v>
      </c>
    </row>
    <row r="394" spans="9:21">
      <c r="I394" s="708" t="s">
        <v>125</v>
      </c>
      <c r="J394" s="219">
        <v>0.42149999999999999</v>
      </c>
      <c r="M394">
        <v>82</v>
      </c>
      <c r="Q394" s="708" t="s">
        <v>234</v>
      </c>
      <c r="R394" s="219">
        <v>0.44209999999999999</v>
      </c>
      <c r="U394">
        <v>59</v>
      </c>
    </row>
    <row r="395" spans="9:21" ht="15.75" thickBot="1">
      <c r="I395" s="709"/>
      <c r="J395" s="220">
        <v>194</v>
      </c>
      <c r="M395">
        <v>83</v>
      </c>
      <c r="Q395" s="709"/>
      <c r="R395" s="220">
        <v>194</v>
      </c>
      <c r="U395">
        <v>60</v>
      </c>
    </row>
    <row r="396" spans="9:21">
      <c r="I396" s="708" t="s">
        <v>336</v>
      </c>
      <c r="J396" s="219">
        <v>0.4214</v>
      </c>
      <c r="M396">
        <v>84</v>
      </c>
      <c r="Q396" s="708" t="s">
        <v>102</v>
      </c>
      <c r="R396" s="219">
        <v>0.44169999999999998</v>
      </c>
      <c r="U396">
        <v>61</v>
      </c>
    </row>
    <row r="397" spans="9:21" ht="15.75" thickBot="1">
      <c r="I397" s="709"/>
      <c r="J397" s="220">
        <v>195</v>
      </c>
      <c r="M397">
        <v>85</v>
      </c>
      <c r="Q397" s="709"/>
      <c r="R397" s="220">
        <v>195</v>
      </c>
      <c r="U397">
        <v>62</v>
      </c>
    </row>
    <row r="398" spans="9:21">
      <c r="I398" s="708" t="s">
        <v>192</v>
      </c>
      <c r="J398" s="219">
        <v>0.4199</v>
      </c>
      <c r="M398">
        <v>86</v>
      </c>
      <c r="Q398" s="708" t="s">
        <v>301</v>
      </c>
      <c r="R398" s="219">
        <v>0.44140000000000001</v>
      </c>
      <c r="U398">
        <v>63</v>
      </c>
    </row>
    <row r="399" spans="9:21" ht="15.75" thickBot="1">
      <c r="I399" s="709"/>
      <c r="J399" s="220">
        <v>196</v>
      </c>
      <c r="M399">
        <v>88</v>
      </c>
      <c r="Q399" s="709"/>
      <c r="R399" s="220">
        <v>196</v>
      </c>
      <c r="U399">
        <v>64</v>
      </c>
    </row>
    <row r="400" spans="9:21">
      <c r="I400" s="17" t="s">
        <v>303</v>
      </c>
      <c r="J400" s="219">
        <v>0.41689999999999999</v>
      </c>
      <c r="M400">
        <v>90</v>
      </c>
      <c r="Q400" s="708" t="s">
        <v>183</v>
      </c>
      <c r="R400" s="219">
        <v>0.43909999999999999</v>
      </c>
      <c r="U400">
        <v>65</v>
      </c>
    </row>
    <row r="401" spans="9:21" ht="15.75" thickBot="1">
      <c r="I401" s="18" t="s">
        <v>431</v>
      </c>
      <c r="J401" s="220">
        <v>197</v>
      </c>
      <c r="M401">
        <v>91</v>
      </c>
      <c r="Q401" s="709"/>
      <c r="R401" s="220">
        <v>197</v>
      </c>
      <c r="U401">
        <v>66</v>
      </c>
    </row>
    <row r="402" spans="9:21">
      <c r="I402" s="708" t="s">
        <v>253</v>
      </c>
      <c r="J402" s="219">
        <v>0.40379999999999999</v>
      </c>
      <c r="M402">
        <v>92</v>
      </c>
      <c r="Q402" s="708" t="s">
        <v>248</v>
      </c>
      <c r="R402" s="219">
        <v>0.43790000000000001</v>
      </c>
      <c r="U402">
        <v>67</v>
      </c>
    </row>
    <row r="403" spans="9:21" ht="15.75" thickBot="1">
      <c r="I403" s="709"/>
      <c r="J403" s="220">
        <v>198</v>
      </c>
      <c r="M403">
        <v>93</v>
      </c>
      <c r="Q403" s="709"/>
      <c r="R403" s="220">
        <v>198</v>
      </c>
      <c r="U403">
        <v>71</v>
      </c>
    </row>
    <row r="404" spans="9:21">
      <c r="I404" s="708" t="s">
        <v>202</v>
      </c>
      <c r="J404" s="219">
        <v>0.4037</v>
      </c>
      <c r="M404">
        <v>95</v>
      </c>
      <c r="Q404" s="708" t="s">
        <v>406</v>
      </c>
      <c r="R404" s="219">
        <v>0.43580000000000002</v>
      </c>
      <c r="U404">
        <v>72</v>
      </c>
    </row>
    <row r="405" spans="9:21" ht="15.75" thickBot="1">
      <c r="I405" s="709"/>
      <c r="J405" s="220">
        <v>199</v>
      </c>
      <c r="M405">
        <v>96</v>
      </c>
      <c r="Q405" s="709"/>
      <c r="R405" s="220">
        <v>199</v>
      </c>
      <c r="U405">
        <v>73</v>
      </c>
    </row>
    <row r="406" spans="9:21">
      <c r="I406" s="708" t="s">
        <v>229</v>
      </c>
      <c r="J406" s="219">
        <v>0.40179999999999999</v>
      </c>
      <c r="M406">
        <v>97</v>
      </c>
      <c r="Q406" s="708" t="s">
        <v>145</v>
      </c>
      <c r="R406" s="219">
        <v>0.43490000000000001</v>
      </c>
      <c r="U406">
        <v>74</v>
      </c>
    </row>
    <row r="407" spans="9:21" ht="15.75" thickBot="1">
      <c r="I407" s="709"/>
      <c r="J407" s="220">
        <v>200</v>
      </c>
      <c r="M407">
        <v>98</v>
      </c>
      <c r="Q407" s="709"/>
      <c r="R407" s="220">
        <v>200</v>
      </c>
      <c r="U407">
        <v>76</v>
      </c>
    </row>
    <row r="408" spans="9:21" ht="15.75" thickBot="1">
      <c r="I408" s="15" t="s">
        <v>25</v>
      </c>
      <c r="J408" s="16" t="s">
        <v>411</v>
      </c>
      <c r="M408">
        <v>99</v>
      </c>
      <c r="Q408" s="15" t="s">
        <v>25</v>
      </c>
      <c r="R408" s="16" t="s">
        <v>411</v>
      </c>
      <c r="U408">
        <v>78</v>
      </c>
    </row>
    <row r="409" spans="9:21">
      <c r="I409" s="708" t="s">
        <v>348</v>
      </c>
      <c r="J409" s="219">
        <v>0.40039999999999998</v>
      </c>
      <c r="M409">
        <v>100</v>
      </c>
      <c r="Q409" s="708" t="s">
        <v>309</v>
      </c>
      <c r="R409" s="219">
        <v>0.43469999999999998</v>
      </c>
      <c r="U409">
        <v>79</v>
      </c>
    </row>
    <row r="410" spans="9:21" ht="15.75" thickBot="1">
      <c r="I410" s="709"/>
      <c r="J410" s="220">
        <v>201</v>
      </c>
      <c r="M410">
        <v>101</v>
      </c>
      <c r="Q410" s="709"/>
      <c r="R410" s="220">
        <v>201</v>
      </c>
      <c r="U410">
        <v>80</v>
      </c>
    </row>
    <row r="411" spans="9:21">
      <c r="I411" s="708" t="s">
        <v>49</v>
      </c>
      <c r="J411" s="219">
        <v>0.39939999999999998</v>
      </c>
      <c r="M411">
        <v>102</v>
      </c>
      <c r="Q411" s="708" t="s">
        <v>350</v>
      </c>
      <c r="R411" s="219">
        <v>0.43130000000000002</v>
      </c>
      <c r="U411">
        <v>81</v>
      </c>
    </row>
    <row r="412" spans="9:21" ht="15.75" thickBot="1">
      <c r="I412" s="709"/>
      <c r="J412" s="220">
        <v>202</v>
      </c>
      <c r="M412">
        <v>103</v>
      </c>
      <c r="Q412" s="709"/>
      <c r="R412" s="220">
        <v>202</v>
      </c>
      <c r="U412">
        <v>82</v>
      </c>
    </row>
    <row r="413" spans="9:21">
      <c r="I413" s="708" t="s">
        <v>87</v>
      </c>
      <c r="J413" s="219">
        <v>0.39889999999999998</v>
      </c>
      <c r="M413">
        <v>104</v>
      </c>
      <c r="Q413" s="708" t="s">
        <v>327</v>
      </c>
      <c r="R413" s="219">
        <v>0.43090000000000001</v>
      </c>
      <c r="U413">
        <v>84</v>
      </c>
    </row>
    <row r="414" spans="9:21" ht="15.75" thickBot="1">
      <c r="I414" s="709"/>
      <c r="J414" s="220">
        <v>203</v>
      </c>
      <c r="M414">
        <v>105</v>
      </c>
      <c r="Q414" s="709"/>
      <c r="R414" s="220">
        <v>203</v>
      </c>
      <c r="U414">
        <v>86</v>
      </c>
    </row>
    <row r="415" spans="9:21">
      <c r="I415" s="708" t="s">
        <v>278</v>
      </c>
      <c r="J415" s="219">
        <v>0.39850000000000002</v>
      </c>
      <c r="M415">
        <v>107</v>
      </c>
      <c r="Q415" s="708" t="s">
        <v>259</v>
      </c>
      <c r="R415" s="219">
        <v>0.42949999999999999</v>
      </c>
      <c r="U415">
        <v>87</v>
      </c>
    </row>
    <row r="416" spans="9:21" ht="15.75" thickBot="1">
      <c r="I416" s="709"/>
      <c r="J416" s="220">
        <v>204</v>
      </c>
      <c r="M416">
        <v>108</v>
      </c>
      <c r="Q416" s="709"/>
      <c r="R416" s="220">
        <v>204</v>
      </c>
      <c r="U416">
        <v>88</v>
      </c>
    </row>
    <row r="417" spans="9:21">
      <c r="I417" s="708" t="s">
        <v>350</v>
      </c>
      <c r="J417" s="219">
        <v>0.3977</v>
      </c>
      <c r="M417">
        <v>109</v>
      </c>
      <c r="Q417" s="708" t="s">
        <v>146</v>
      </c>
      <c r="R417" s="219">
        <v>0.42870000000000003</v>
      </c>
      <c r="U417">
        <v>89</v>
      </c>
    </row>
    <row r="418" spans="9:21" ht="15.75" thickBot="1">
      <c r="I418" s="709"/>
      <c r="J418" s="220">
        <v>205</v>
      </c>
      <c r="M418">
        <v>110</v>
      </c>
      <c r="Q418" s="709"/>
      <c r="R418" s="220">
        <v>205</v>
      </c>
      <c r="U418">
        <v>90</v>
      </c>
    </row>
    <row r="419" spans="9:21">
      <c r="I419" s="708" t="s">
        <v>132</v>
      </c>
      <c r="J419" s="219">
        <v>0.39579999999999999</v>
      </c>
      <c r="M419">
        <v>111</v>
      </c>
      <c r="Q419" s="708" t="s">
        <v>178</v>
      </c>
      <c r="R419" s="219">
        <v>0.4284</v>
      </c>
      <c r="U419">
        <v>91</v>
      </c>
    </row>
    <row r="420" spans="9:21" ht="15.75" thickBot="1">
      <c r="I420" s="709"/>
      <c r="J420" s="220">
        <v>206</v>
      </c>
      <c r="M420">
        <v>112</v>
      </c>
      <c r="Q420" s="709"/>
      <c r="R420" s="220">
        <v>206</v>
      </c>
      <c r="U420">
        <v>92</v>
      </c>
    </row>
    <row r="421" spans="9:21">
      <c r="I421" s="708" t="s">
        <v>178</v>
      </c>
      <c r="J421" s="219">
        <v>0.39560000000000001</v>
      </c>
      <c r="M421">
        <v>114</v>
      </c>
      <c r="Q421" s="708" t="s">
        <v>207</v>
      </c>
      <c r="R421" s="219">
        <v>0.42609999999999998</v>
      </c>
      <c r="U421">
        <v>94</v>
      </c>
    </row>
    <row r="422" spans="9:21" ht="15.75" thickBot="1">
      <c r="I422" s="709"/>
      <c r="J422" s="220">
        <v>207</v>
      </c>
      <c r="M422">
        <v>115</v>
      </c>
      <c r="Q422" s="709"/>
      <c r="R422" s="220">
        <v>207</v>
      </c>
      <c r="U422">
        <v>95</v>
      </c>
    </row>
    <row r="423" spans="9:21">
      <c r="I423" s="708" t="s">
        <v>215</v>
      </c>
      <c r="J423" s="219">
        <v>0.39479999999999998</v>
      </c>
      <c r="M423">
        <v>116</v>
      </c>
      <c r="Q423" s="708" t="s">
        <v>115</v>
      </c>
      <c r="R423" s="219">
        <v>0.42580000000000001</v>
      </c>
      <c r="U423">
        <v>96</v>
      </c>
    </row>
    <row r="424" spans="9:21" ht="15.75" thickBot="1">
      <c r="I424" s="709"/>
      <c r="J424" s="220">
        <v>208</v>
      </c>
      <c r="M424">
        <v>117</v>
      </c>
      <c r="Q424" s="709"/>
      <c r="R424" s="220">
        <v>208</v>
      </c>
      <c r="U424">
        <v>97</v>
      </c>
    </row>
    <row r="425" spans="9:21">
      <c r="I425" s="708" t="s">
        <v>189</v>
      </c>
      <c r="J425" s="219">
        <v>0.39379999999999998</v>
      </c>
      <c r="M425">
        <v>118</v>
      </c>
      <c r="Q425" s="708" t="s">
        <v>359</v>
      </c>
      <c r="R425" s="219">
        <v>0.41920000000000002</v>
      </c>
      <c r="U425">
        <v>98</v>
      </c>
    </row>
    <row r="426" spans="9:21" ht="15.75" thickBot="1">
      <c r="I426" s="709"/>
      <c r="J426" s="220">
        <v>209</v>
      </c>
      <c r="M426">
        <v>119</v>
      </c>
      <c r="Q426" s="709"/>
      <c r="R426" s="220">
        <v>209</v>
      </c>
      <c r="U426">
        <v>99</v>
      </c>
    </row>
    <row r="427" spans="9:21">
      <c r="I427" s="708" t="s">
        <v>274</v>
      </c>
      <c r="J427" s="219">
        <v>0.39350000000000002</v>
      </c>
      <c r="M427">
        <v>120</v>
      </c>
      <c r="Q427" s="708" t="s">
        <v>384</v>
      </c>
      <c r="R427" s="219">
        <v>0.41849999999999998</v>
      </c>
      <c r="U427">
        <v>100</v>
      </c>
    </row>
    <row r="428" spans="9:21" ht="15.75" thickBot="1">
      <c r="I428" s="709"/>
      <c r="J428" s="220">
        <v>210</v>
      </c>
      <c r="M428">
        <v>121</v>
      </c>
      <c r="Q428" s="709"/>
      <c r="R428" s="220">
        <v>210</v>
      </c>
      <c r="U428">
        <v>101</v>
      </c>
    </row>
    <row r="429" spans="9:21">
      <c r="I429" s="708" t="s">
        <v>245</v>
      </c>
      <c r="J429" s="219">
        <v>0.38990000000000002</v>
      </c>
      <c r="M429">
        <v>122</v>
      </c>
      <c r="Q429" s="708" t="s">
        <v>209</v>
      </c>
      <c r="R429" s="219">
        <v>0.41670000000000001</v>
      </c>
      <c r="U429">
        <v>102</v>
      </c>
    </row>
    <row r="430" spans="9:21" ht="15.75" thickBot="1">
      <c r="I430" s="709"/>
      <c r="J430" s="220">
        <v>211</v>
      </c>
      <c r="M430">
        <v>123</v>
      </c>
      <c r="Q430" s="709"/>
      <c r="R430" s="220">
        <v>211</v>
      </c>
      <c r="U430">
        <v>104</v>
      </c>
    </row>
    <row r="431" spans="9:21">
      <c r="I431" s="708" t="s">
        <v>276</v>
      </c>
      <c r="J431" s="219">
        <v>0.38829999999999998</v>
      </c>
      <c r="M431">
        <v>126</v>
      </c>
      <c r="Q431" s="708" t="s">
        <v>167</v>
      </c>
      <c r="R431" s="219">
        <v>0.4138</v>
      </c>
      <c r="U431">
        <v>105</v>
      </c>
    </row>
    <row r="432" spans="9:21" ht="15.75" thickBot="1">
      <c r="I432" s="709"/>
      <c r="J432" s="220">
        <v>212</v>
      </c>
      <c r="M432">
        <v>127</v>
      </c>
      <c r="Q432" s="709"/>
      <c r="R432" s="220">
        <v>212</v>
      </c>
      <c r="U432">
        <v>106</v>
      </c>
    </row>
    <row r="433" spans="9:21">
      <c r="I433" s="708" t="s">
        <v>84</v>
      </c>
      <c r="J433" s="219">
        <v>0.3881</v>
      </c>
      <c r="M433">
        <v>128</v>
      </c>
      <c r="Q433" s="17" t="s">
        <v>334</v>
      </c>
      <c r="R433" s="219">
        <v>0.41320000000000001</v>
      </c>
      <c r="U433">
        <v>107</v>
      </c>
    </row>
    <row r="434" spans="9:21" ht="15.75" thickBot="1">
      <c r="I434" s="709"/>
      <c r="J434" s="220">
        <v>213</v>
      </c>
      <c r="M434">
        <v>129</v>
      </c>
      <c r="Q434" s="18" t="s">
        <v>430</v>
      </c>
      <c r="R434" s="220">
        <v>213</v>
      </c>
      <c r="U434">
        <v>108</v>
      </c>
    </row>
    <row r="435" spans="9:21">
      <c r="I435" s="708" t="s">
        <v>102</v>
      </c>
      <c r="J435" s="219">
        <v>0.38790000000000002</v>
      </c>
      <c r="M435">
        <v>130</v>
      </c>
      <c r="Q435" s="708" t="s">
        <v>216</v>
      </c>
      <c r="R435" s="219">
        <v>0.4128</v>
      </c>
      <c r="U435">
        <v>110</v>
      </c>
    </row>
    <row r="436" spans="9:21" ht="15.75" thickBot="1">
      <c r="I436" s="709"/>
      <c r="J436" s="220">
        <v>214</v>
      </c>
      <c r="M436">
        <v>133</v>
      </c>
      <c r="Q436" s="709"/>
      <c r="R436" s="220">
        <v>214</v>
      </c>
      <c r="U436">
        <v>113</v>
      </c>
    </row>
    <row r="437" spans="9:21">
      <c r="I437" s="708" t="s">
        <v>259</v>
      </c>
      <c r="J437" s="219">
        <v>0.38440000000000002</v>
      </c>
      <c r="M437">
        <v>135</v>
      </c>
      <c r="Q437" s="708" t="s">
        <v>148</v>
      </c>
      <c r="R437" s="219">
        <v>0.41199999999999998</v>
      </c>
      <c r="U437">
        <v>114</v>
      </c>
    </row>
    <row r="438" spans="9:21" ht="15.75" thickBot="1">
      <c r="I438" s="709"/>
      <c r="J438" s="220">
        <v>215</v>
      </c>
      <c r="M438">
        <v>136</v>
      </c>
      <c r="Q438" s="709"/>
      <c r="R438" s="220">
        <v>215</v>
      </c>
      <c r="U438">
        <v>115</v>
      </c>
    </row>
    <row r="439" spans="9:21">
      <c r="I439" s="708" t="s">
        <v>57</v>
      </c>
      <c r="J439" s="219">
        <v>0.37909999999999999</v>
      </c>
      <c r="M439">
        <v>137</v>
      </c>
      <c r="Q439" s="708" t="s">
        <v>127</v>
      </c>
      <c r="R439" s="219">
        <v>0.4073</v>
      </c>
      <c r="U439">
        <v>116</v>
      </c>
    </row>
    <row r="440" spans="9:21" ht="15.75" thickBot="1">
      <c r="I440" s="709"/>
      <c r="J440" s="220">
        <v>216</v>
      </c>
      <c r="M440">
        <v>138</v>
      </c>
      <c r="Q440" s="709"/>
      <c r="R440" s="220">
        <v>216</v>
      </c>
      <c r="U440">
        <v>117</v>
      </c>
    </row>
    <row r="441" spans="9:21">
      <c r="I441" s="708" t="s">
        <v>309</v>
      </c>
      <c r="J441" s="219">
        <v>0.379</v>
      </c>
      <c r="M441">
        <v>139</v>
      </c>
      <c r="Q441" s="708" t="s">
        <v>405</v>
      </c>
      <c r="R441" s="219">
        <v>0.40689999999999998</v>
      </c>
      <c r="U441">
        <v>118</v>
      </c>
    </row>
    <row r="442" spans="9:21" ht="15.75" thickBot="1">
      <c r="I442" s="709"/>
      <c r="J442" s="220">
        <v>217</v>
      </c>
      <c r="M442">
        <v>140</v>
      </c>
      <c r="Q442" s="709"/>
      <c r="R442" s="220">
        <v>217</v>
      </c>
      <c r="U442">
        <v>119</v>
      </c>
    </row>
    <row r="443" spans="9:21">
      <c r="I443" s="708" t="s">
        <v>342</v>
      </c>
      <c r="J443" s="219">
        <v>0.37890000000000001</v>
      </c>
      <c r="M443">
        <v>141</v>
      </c>
      <c r="Q443" s="708" t="s">
        <v>366</v>
      </c>
      <c r="R443" s="219">
        <v>0.40279999999999999</v>
      </c>
      <c r="U443">
        <v>120</v>
      </c>
    </row>
    <row r="444" spans="9:21" ht="15.75" thickBot="1">
      <c r="I444" s="709"/>
      <c r="J444" s="220">
        <v>218</v>
      </c>
      <c r="M444">
        <v>142</v>
      </c>
      <c r="Q444" s="709"/>
      <c r="R444" s="220">
        <v>218</v>
      </c>
      <c r="U444">
        <v>121</v>
      </c>
    </row>
    <row r="445" spans="9:21">
      <c r="I445" s="708" t="s">
        <v>380</v>
      </c>
      <c r="J445" s="219">
        <v>0.37609999999999999</v>
      </c>
      <c r="M445">
        <v>143</v>
      </c>
      <c r="Q445" s="708" t="s">
        <v>239</v>
      </c>
      <c r="R445" s="219">
        <v>0.40039999999999998</v>
      </c>
      <c r="U445">
        <v>122</v>
      </c>
    </row>
    <row r="446" spans="9:21" ht="15.75" thickBot="1">
      <c r="I446" s="709"/>
      <c r="J446" s="220">
        <v>219</v>
      </c>
      <c r="M446">
        <v>144</v>
      </c>
      <c r="Q446" s="709"/>
      <c r="R446" s="220">
        <v>219</v>
      </c>
      <c r="U446">
        <v>124</v>
      </c>
    </row>
    <row r="447" spans="9:21">
      <c r="I447" s="708" t="s">
        <v>333</v>
      </c>
      <c r="J447" s="219">
        <v>0.37590000000000001</v>
      </c>
      <c r="M447">
        <v>145</v>
      </c>
      <c r="Q447" s="708" t="s">
        <v>66</v>
      </c>
      <c r="R447" s="219">
        <v>0.39839999999999998</v>
      </c>
      <c r="U447">
        <v>125</v>
      </c>
    </row>
    <row r="448" spans="9:21" ht="15.75" thickBot="1">
      <c r="I448" s="709"/>
      <c r="J448" s="220">
        <v>220</v>
      </c>
      <c r="M448">
        <v>146</v>
      </c>
      <c r="Q448" s="709"/>
      <c r="R448" s="220">
        <v>220</v>
      </c>
      <c r="U448">
        <v>126</v>
      </c>
    </row>
    <row r="449" spans="9:21">
      <c r="I449" s="708" t="s">
        <v>257</v>
      </c>
      <c r="J449" s="219">
        <v>0.36969999999999997</v>
      </c>
      <c r="M449">
        <v>147</v>
      </c>
      <c r="Q449" s="17" t="s">
        <v>303</v>
      </c>
      <c r="R449" s="219">
        <v>0.38729999999999998</v>
      </c>
      <c r="U449">
        <v>127</v>
      </c>
    </row>
    <row r="450" spans="9:21" ht="15.75" thickBot="1">
      <c r="I450" s="709"/>
      <c r="J450" s="220">
        <v>221</v>
      </c>
      <c r="M450">
        <v>148</v>
      </c>
      <c r="Q450" s="18" t="s">
        <v>431</v>
      </c>
      <c r="R450" s="220">
        <v>221</v>
      </c>
      <c r="U450">
        <v>129</v>
      </c>
    </row>
    <row r="451" spans="9:21">
      <c r="I451" s="708" t="s">
        <v>207</v>
      </c>
      <c r="J451" s="219">
        <v>0.36919999999999997</v>
      </c>
      <c r="M451">
        <v>149</v>
      </c>
      <c r="Q451" s="708" t="s">
        <v>168</v>
      </c>
      <c r="R451" s="219">
        <v>0.3871</v>
      </c>
      <c r="U451">
        <v>130</v>
      </c>
    </row>
    <row r="452" spans="9:21" ht="15.75" thickBot="1">
      <c r="I452" s="709"/>
      <c r="J452" s="220">
        <v>222</v>
      </c>
      <c r="M452">
        <v>150</v>
      </c>
      <c r="Q452" s="709"/>
      <c r="R452" s="220">
        <v>222</v>
      </c>
      <c r="U452">
        <v>131</v>
      </c>
    </row>
    <row r="453" spans="9:21">
      <c r="I453" s="708" t="s">
        <v>172</v>
      </c>
      <c r="J453" s="219">
        <v>0.36859999999999998</v>
      </c>
      <c r="M453">
        <v>151</v>
      </c>
      <c r="Q453" s="708" t="s">
        <v>49</v>
      </c>
      <c r="R453" s="219">
        <v>0.38550000000000001</v>
      </c>
      <c r="U453">
        <v>132</v>
      </c>
    </row>
    <row r="454" spans="9:21" ht="15.75" thickBot="1">
      <c r="I454" s="709"/>
      <c r="J454" s="220">
        <v>223</v>
      </c>
      <c r="M454">
        <v>152</v>
      </c>
      <c r="Q454" s="709"/>
      <c r="R454" s="220">
        <v>223</v>
      </c>
      <c r="U454">
        <v>133</v>
      </c>
    </row>
    <row r="455" spans="9:21">
      <c r="I455" s="708" t="s">
        <v>138</v>
      </c>
      <c r="J455" s="219">
        <v>0.36430000000000001</v>
      </c>
      <c r="M455">
        <v>153</v>
      </c>
      <c r="Q455" s="708" t="s">
        <v>172</v>
      </c>
      <c r="R455" s="219">
        <v>0.38250000000000001</v>
      </c>
      <c r="U455">
        <v>134</v>
      </c>
    </row>
    <row r="456" spans="9:21" ht="15.75" thickBot="1">
      <c r="I456" s="709"/>
      <c r="J456" s="220">
        <v>224</v>
      </c>
      <c r="M456">
        <v>154</v>
      </c>
      <c r="Q456" s="709"/>
      <c r="R456" s="220">
        <v>224</v>
      </c>
      <c r="U456">
        <v>135</v>
      </c>
    </row>
    <row r="457" spans="9:21">
      <c r="I457" s="708" t="s">
        <v>328</v>
      </c>
      <c r="J457" s="219">
        <v>0.36409999999999998</v>
      </c>
      <c r="M457">
        <v>155</v>
      </c>
      <c r="Q457" s="708" t="s">
        <v>294</v>
      </c>
      <c r="R457" s="219">
        <v>0.38219999999999998</v>
      </c>
      <c r="U457">
        <v>136</v>
      </c>
    </row>
    <row r="458" spans="9:21" ht="15.75" thickBot="1">
      <c r="I458" s="709"/>
      <c r="J458" s="220">
        <v>225</v>
      </c>
      <c r="M458">
        <v>156</v>
      </c>
      <c r="Q458" s="709"/>
      <c r="R458" s="220">
        <v>225</v>
      </c>
      <c r="U458">
        <v>137</v>
      </c>
    </row>
    <row r="459" spans="9:21" ht="15.75" thickBot="1">
      <c r="I459" s="15" t="s">
        <v>25</v>
      </c>
      <c r="J459" s="16" t="s">
        <v>411</v>
      </c>
      <c r="M459">
        <v>157</v>
      </c>
      <c r="Q459" s="15" t="s">
        <v>25</v>
      </c>
      <c r="R459" s="16" t="s">
        <v>411</v>
      </c>
      <c r="U459">
        <v>138</v>
      </c>
    </row>
    <row r="460" spans="9:21">
      <c r="I460" s="708" t="s">
        <v>246</v>
      </c>
      <c r="J460" s="219">
        <v>0.36280000000000001</v>
      </c>
      <c r="M460">
        <v>159</v>
      </c>
      <c r="Q460" s="708" t="s">
        <v>280</v>
      </c>
      <c r="R460" s="219">
        <v>0.38140000000000002</v>
      </c>
      <c r="U460">
        <v>139</v>
      </c>
    </row>
    <row r="461" spans="9:21" ht="15.75" thickBot="1">
      <c r="I461" s="709"/>
      <c r="J461" s="220">
        <v>226</v>
      </c>
      <c r="M461">
        <v>160</v>
      </c>
      <c r="Q461" s="709"/>
      <c r="R461" s="220">
        <v>226</v>
      </c>
      <c r="U461">
        <v>141</v>
      </c>
    </row>
    <row r="462" spans="9:21">
      <c r="I462" s="708" t="s">
        <v>405</v>
      </c>
      <c r="J462" s="219">
        <v>0.36220000000000002</v>
      </c>
      <c r="M462">
        <v>161</v>
      </c>
      <c r="Q462" s="708" t="s">
        <v>432</v>
      </c>
      <c r="R462" s="219">
        <v>0.38019999999999998</v>
      </c>
      <c r="U462">
        <v>142</v>
      </c>
    </row>
    <row r="463" spans="9:21" ht="15.75" thickBot="1">
      <c r="I463" s="709"/>
      <c r="J463" s="220">
        <v>227</v>
      </c>
      <c r="M463">
        <v>162</v>
      </c>
      <c r="Q463" s="709"/>
      <c r="R463" s="220">
        <v>227</v>
      </c>
      <c r="U463">
        <v>143</v>
      </c>
    </row>
    <row r="464" spans="9:21">
      <c r="I464" s="708" t="s">
        <v>216</v>
      </c>
      <c r="J464" s="219">
        <v>0.36209999999999998</v>
      </c>
      <c r="M464">
        <v>164</v>
      </c>
      <c r="Q464" s="708" t="s">
        <v>192</v>
      </c>
      <c r="R464" s="219">
        <v>0.37769999999999998</v>
      </c>
      <c r="U464">
        <v>144</v>
      </c>
    </row>
    <row r="465" spans="9:21" ht="15.75" thickBot="1">
      <c r="I465" s="709"/>
      <c r="J465" s="220">
        <v>228</v>
      </c>
      <c r="M465">
        <v>165</v>
      </c>
      <c r="Q465" s="709"/>
      <c r="R465" s="220">
        <v>228</v>
      </c>
      <c r="U465">
        <v>145</v>
      </c>
    </row>
    <row r="466" spans="9:21">
      <c r="I466" s="708" t="s">
        <v>262</v>
      </c>
      <c r="J466" s="219">
        <v>0.36130000000000001</v>
      </c>
      <c r="M466">
        <v>166</v>
      </c>
      <c r="Q466" s="708" t="s">
        <v>218</v>
      </c>
      <c r="R466" s="219">
        <v>0.37740000000000001</v>
      </c>
      <c r="U466">
        <v>146</v>
      </c>
    </row>
    <row r="467" spans="9:21" ht="15.75" thickBot="1">
      <c r="I467" s="709"/>
      <c r="J467" s="220">
        <v>229</v>
      </c>
      <c r="M467">
        <v>168</v>
      </c>
      <c r="Q467" s="709"/>
      <c r="R467" s="220">
        <v>229</v>
      </c>
      <c r="U467">
        <v>149</v>
      </c>
    </row>
    <row r="468" spans="9:21">
      <c r="I468" s="708" t="s">
        <v>291</v>
      </c>
      <c r="J468" s="219">
        <v>0.36080000000000001</v>
      </c>
      <c r="M468">
        <v>169</v>
      </c>
      <c r="Q468" s="17" t="s">
        <v>231</v>
      </c>
      <c r="R468" s="219">
        <v>0.37719999999999998</v>
      </c>
      <c r="U468">
        <v>150</v>
      </c>
    </row>
    <row r="469" spans="9:21" ht="15.75" thickBot="1">
      <c r="I469" s="709"/>
      <c r="J469" s="220">
        <v>230</v>
      </c>
      <c r="M469">
        <v>170</v>
      </c>
      <c r="Q469" s="18" t="s">
        <v>430</v>
      </c>
      <c r="R469" s="220">
        <v>230</v>
      </c>
      <c r="U469">
        <v>151</v>
      </c>
    </row>
    <row r="470" spans="9:21">
      <c r="I470" s="708" t="s">
        <v>76</v>
      </c>
      <c r="J470" s="219">
        <v>0.35970000000000002</v>
      </c>
      <c r="M470">
        <v>171</v>
      </c>
      <c r="Q470" s="708" t="s">
        <v>107</v>
      </c>
      <c r="R470" s="219">
        <v>0.37590000000000001</v>
      </c>
      <c r="U470">
        <v>152</v>
      </c>
    </row>
    <row r="471" spans="9:21" ht="15.75" thickBot="1">
      <c r="I471" s="709"/>
      <c r="J471" s="220">
        <v>231</v>
      </c>
      <c r="M471">
        <v>174</v>
      </c>
      <c r="Q471" s="709"/>
      <c r="R471" s="220">
        <v>231</v>
      </c>
      <c r="U471">
        <v>153</v>
      </c>
    </row>
    <row r="472" spans="9:21">
      <c r="I472" s="708" t="s">
        <v>141</v>
      </c>
      <c r="J472" s="219">
        <v>0.35720000000000002</v>
      </c>
      <c r="M472">
        <v>175</v>
      </c>
      <c r="Q472" s="708" t="s">
        <v>288</v>
      </c>
      <c r="R472" s="219">
        <v>0.3745</v>
      </c>
      <c r="U472">
        <v>154</v>
      </c>
    </row>
    <row r="473" spans="9:21" ht="15.75" thickBot="1">
      <c r="I473" s="709"/>
      <c r="J473" s="220">
        <v>232</v>
      </c>
      <c r="M473">
        <v>176</v>
      </c>
      <c r="Q473" s="709"/>
      <c r="R473" s="220">
        <v>232</v>
      </c>
      <c r="U473">
        <v>155</v>
      </c>
    </row>
    <row r="474" spans="9:21">
      <c r="I474" s="708" t="s">
        <v>255</v>
      </c>
      <c r="J474" s="219">
        <v>0.35620000000000002</v>
      </c>
      <c r="M474">
        <v>177</v>
      </c>
      <c r="Q474" s="708" t="s">
        <v>84</v>
      </c>
      <c r="R474" s="219">
        <v>0.374</v>
      </c>
      <c r="U474">
        <v>156</v>
      </c>
    </row>
    <row r="475" spans="9:21" ht="15.75" thickBot="1">
      <c r="I475" s="709"/>
      <c r="J475" s="220">
        <v>233</v>
      </c>
      <c r="M475">
        <v>178</v>
      </c>
      <c r="Q475" s="709"/>
      <c r="R475" s="220">
        <v>233</v>
      </c>
      <c r="U475">
        <v>157</v>
      </c>
    </row>
    <row r="476" spans="9:21">
      <c r="I476" s="708" t="s">
        <v>118</v>
      </c>
      <c r="J476" s="219">
        <v>0.35489999999999999</v>
      </c>
      <c r="M476">
        <v>179</v>
      </c>
      <c r="Q476" s="708" t="s">
        <v>76</v>
      </c>
      <c r="R476" s="219">
        <v>0.37290000000000001</v>
      </c>
      <c r="U476">
        <v>159</v>
      </c>
    </row>
    <row r="477" spans="9:21" ht="15.75" thickBot="1">
      <c r="I477" s="709"/>
      <c r="J477" s="220">
        <v>234</v>
      </c>
      <c r="M477">
        <v>180</v>
      </c>
      <c r="Q477" s="709"/>
      <c r="R477" s="220">
        <v>234</v>
      </c>
      <c r="U477">
        <v>160</v>
      </c>
    </row>
    <row r="478" spans="9:21">
      <c r="I478" s="708" t="s">
        <v>80</v>
      </c>
      <c r="J478" s="219">
        <v>0.3508</v>
      </c>
      <c r="M478">
        <v>181</v>
      </c>
      <c r="Q478" s="708" t="s">
        <v>215</v>
      </c>
      <c r="R478" s="219">
        <v>0.37059999999999998</v>
      </c>
      <c r="U478">
        <v>161</v>
      </c>
    </row>
    <row r="479" spans="9:21" ht="15.75" thickBot="1">
      <c r="I479" s="709"/>
      <c r="J479" s="220">
        <v>235</v>
      </c>
      <c r="M479">
        <v>182</v>
      </c>
      <c r="Q479" s="709"/>
      <c r="R479" s="220">
        <v>235</v>
      </c>
      <c r="U479">
        <v>162</v>
      </c>
    </row>
    <row r="480" spans="9:21">
      <c r="I480" s="708" t="s">
        <v>306</v>
      </c>
      <c r="J480" s="219">
        <v>0.35</v>
      </c>
      <c r="M480">
        <v>183</v>
      </c>
      <c r="Q480" s="708" t="s">
        <v>361</v>
      </c>
      <c r="R480" s="219">
        <v>0.37009999999999998</v>
      </c>
      <c r="U480">
        <v>163</v>
      </c>
    </row>
    <row r="481" spans="9:21" ht="15.75" thickBot="1">
      <c r="I481" s="709"/>
      <c r="J481" s="220">
        <v>236</v>
      </c>
      <c r="M481">
        <v>184</v>
      </c>
      <c r="Q481" s="709"/>
      <c r="R481" s="220">
        <v>236</v>
      </c>
      <c r="U481">
        <v>164</v>
      </c>
    </row>
    <row r="482" spans="9:21">
      <c r="I482" s="708" t="s">
        <v>361</v>
      </c>
      <c r="J482" s="219">
        <v>0.34839999999999999</v>
      </c>
      <c r="M482">
        <v>185</v>
      </c>
      <c r="Q482" s="708" t="s">
        <v>94</v>
      </c>
      <c r="R482" s="219">
        <v>0.36720000000000003</v>
      </c>
      <c r="U482">
        <v>165</v>
      </c>
    </row>
    <row r="483" spans="9:21" ht="15.75" thickBot="1">
      <c r="I483" s="709"/>
      <c r="J483" s="220">
        <v>237</v>
      </c>
      <c r="M483">
        <v>186</v>
      </c>
      <c r="Q483" s="709"/>
      <c r="R483" s="220">
        <v>237</v>
      </c>
      <c r="U483">
        <v>167</v>
      </c>
    </row>
    <row r="484" spans="9:21">
      <c r="I484" s="708" t="s">
        <v>382</v>
      </c>
      <c r="J484" s="219">
        <v>0.34810000000000002</v>
      </c>
      <c r="M484">
        <v>187</v>
      </c>
      <c r="Q484" s="708" t="s">
        <v>205</v>
      </c>
      <c r="R484" s="219">
        <v>0.36320000000000002</v>
      </c>
      <c r="U484">
        <v>168</v>
      </c>
    </row>
    <row r="485" spans="9:21" ht="15.75" thickBot="1">
      <c r="I485" s="709"/>
      <c r="J485" s="220">
        <v>238</v>
      </c>
      <c r="M485">
        <v>188</v>
      </c>
      <c r="Q485" s="709"/>
      <c r="R485" s="220">
        <v>238</v>
      </c>
      <c r="U485">
        <v>169</v>
      </c>
    </row>
    <row r="486" spans="9:21">
      <c r="I486" s="708" t="s">
        <v>398</v>
      </c>
      <c r="J486" s="219">
        <v>0.34760000000000002</v>
      </c>
      <c r="M486">
        <v>189</v>
      </c>
      <c r="Q486" s="708" t="s">
        <v>156</v>
      </c>
      <c r="R486" s="219">
        <v>0.35780000000000001</v>
      </c>
      <c r="U486">
        <v>170</v>
      </c>
    </row>
    <row r="487" spans="9:21" ht="15.75" thickBot="1">
      <c r="I487" s="709"/>
      <c r="J487" s="220">
        <v>239</v>
      </c>
      <c r="M487">
        <v>190</v>
      </c>
      <c r="Q487" s="709"/>
      <c r="R487" s="220">
        <v>239</v>
      </c>
      <c r="U487">
        <v>171</v>
      </c>
    </row>
    <row r="488" spans="9:21">
      <c r="I488" s="708" t="s">
        <v>260</v>
      </c>
      <c r="J488" s="219">
        <v>0.34010000000000001</v>
      </c>
      <c r="M488">
        <v>192</v>
      </c>
      <c r="Q488" s="708" t="s">
        <v>314</v>
      </c>
      <c r="R488" s="219">
        <v>0.35720000000000002</v>
      </c>
      <c r="U488">
        <v>172</v>
      </c>
    </row>
    <row r="489" spans="9:21" ht="15.75" thickBot="1">
      <c r="I489" s="709"/>
      <c r="J489" s="220">
        <v>240</v>
      </c>
      <c r="M489">
        <v>193</v>
      </c>
      <c r="Q489" s="709"/>
      <c r="R489" s="220">
        <v>240</v>
      </c>
      <c r="U489">
        <v>173</v>
      </c>
    </row>
    <row r="490" spans="9:21">
      <c r="I490" s="708" t="s">
        <v>294</v>
      </c>
      <c r="J490" s="219">
        <v>0.33589999999999998</v>
      </c>
      <c r="M490">
        <v>194</v>
      </c>
      <c r="Q490" s="708" t="s">
        <v>141</v>
      </c>
      <c r="R490" s="219">
        <v>0.35589999999999999</v>
      </c>
      <c r="U490">
        <v>174</v>
      </c>
    </row>
    <row r="491" spans="9:21" ht="15.75" thickBot="1">
      <c r="I491" s="709"/>
      <c r="J491" s="220">
        <v>241</v>
      </c>
      <c r="M491">
        <v>195</v>
      </c>
      <c r="Q491" s="709"/>
      <c r="R491" s="220">
        <v>241</v>
      </c>
      <c r="U491">
        <v>175</v>
      </c>
    </row>
    <row r="492" spans="9:21">
      <c r="I492" s="708" t="s">
        <v>254</v>
      </c>
      <c r="J492" s="219">
        <v>0.33139999999999997</v>
      </c>
      <c r="M492">
        <v>196</v>
      </c>
      <c r="Q492" s="708" t="s">
        <v>290</v>
      </c>
      <c r="R492" s="219">
        <v>0.35449999999999998</v>
      </c>
      <c r="U492">
        <v>176</v>
      </c>
    </row>
    <row r="493" spans="9:21" ht="15.75" thickBot="1">
      <c r="I493" s="709"/>
      <c r="J493" s="220">
        <v>242</v>
      </c>
      <c r="M493">
        <v>198</v>
      </c>
      <c r="Q493" s="709"/>
      <c r="R493" s="220">
        <v>242</v>
      </c>
      <c r="U493">
        <v>177</v>
      </c>
    </row>
    <row r="494" spans="9:21">
      <c r="I494" s="708" t="s">
        <v>249</v>
      </c>
      <c r="J494" s="219">
        <v>0.33139999999999997</v>
      </c>
      <c r="M494">
        <v>199</v>
      </c>
      <c r="Q494" s="708" t="s">
        <v>91</v>
      </c>
      <c r="R494" s="219">
        <v>0.3513</v>
      </c>
      <c r="U494">
        <v>178</v>
      </c>
    </row>
    <row r="495" spans="9:21" ht="15.75" thickBot="1">
      <c r="I495" s="709"/>
      <c r="J495" s="220">
        <v>243</v>
      </c>
      <c r="M495">
        <v>200</v>
      </c>
      <c r="Q495" s="709"/>
      <c r="R495" s="220">
        <v>243</v>
      </c>
      <c r="U495">
        <v>179</v>
      </c>
    </row>
    <row r="496" spans="9:21">
      <c r="I496" s="708" t="s">
        <v>154</v>
      </c>
      <c r="J496" s="219">
        <v>0.33090000000000003</v>
      </c>
      <c r="M496">
        <v>201</v>
      </c>
      <c r="Q496" s="708" t="s">
        <v>140</v>
      </c>
      <c r="R496" s="219">
        <v>0.34870000000000001</v>
      </c>
      <c r="U496">
        <v>180</v>
      </c>
    </row>
    <row r="497" spans="9:21" ht="15.75" thickBot="1">
      <c r="I497" s="709"/>
      <c r="J497" s="220">
        <v>244</v>
      </c>
      <c r="M497">
        <v>202</v>
      </c>
      <c r="Q497" s="709"/>
      <c r="R497" s="220">
        <v>244</v>
      </c>
      <c r="U497">
        <v>181</v>
      </c>
    </row>
    <row r="498" spans="9:21">
      <c r="I498" s="708" t="s">
        <v>91</v>
      </c>
      <c r="J498" s="219">
        <v>0.32719999999999999</v>
      </c>
      <c r="M498">
        <v>203</v>
      </c>
      <c r="Q498" s="708" t="s">
        <v>67</v>
      </c>
      <c r="R498" s="219">
        <v>0.34339999999999998</v>
      </c>
      <c r="U498">
        <v>183</v>
      </c>
    </row>
    <row r="499" spans="9:21" ht="15.75" thickBot="1">
      <c r="I499" s="709"/>
      <c r="J499" s="220">
        <v>245</v>
      </c>
      <c r="M499">
        <v>204</v>
      </c>
      <c r="Q499" s="709"/>
      <c r="R499" s="220">
        <v>245</v>
      </c>
      <c r="U499">
        <v>184</v>
      </c>
    </row>
    <row r="500" spans="9:21">
      <c r="I500" s="17" t="s">
        <v>334</v>
      </c>
      <c r="J500" s="219">
        <v>0.32590000000000002</v>
      </c>
      <c r="M500">
        <v>205</v>
      </c>
      <c r="Q500" s="708" t="s">
        <v>222</v>
      </c>
      <c r="R500" s="219">
        <v>0.34210000000000002</v>
      </c>
      <c r="U500">
        <v>185</v>
      </c>
    </row>
    <row r="501" spans="9:21" ht="15.75" thickBot="1">
      <c r="I501" s="18" t="s">
        <v>430</v>
      </c>
      <c r="J501" s="220">
        <v>246</v>
      </c>
      <c r="M501">
        <v>206</v>
      </c>
      <c r="Q501" s="709"/>
      <c r="R501" s="220">
        <v>246</v>
      </c>
      <c r="U501">
        <v>186</v>
      </c>
    </row>
    <row r="502" spans="9:21">
      <c r="I502" s="708" t="s">
        <v>367</v>
      </c>
      <c r="J502" s="219">
        <v>0.32590000000000002</v>
      </c>
      <c r="M502">
        <v>207</v>
      </c>
      <c r="Q502" s="708" t="s">
        <v>72</v>
      </c>
      <c r="R502" s="219">
        <v>0.3417</v>
      </c>
      <c r="U502">
        <v>187</v>
      </c>
    </row>
    <row r="503" spans="9:21" ht="15.75" thickBot="1">
      <c r="I503" s="709"/>
      <c r="J503" s="220">
        <v>247</v>
      </c>
      <c r="M503">
        <v>208</v>
      </c>
      <c r="Q503" s="709"/>
      <c r="R503" s="220">
        <v>247</v>
      </c>
      <c r="U503">
        <v>188</v>
      </c>
    </row>
    <row r="504" spans="9:21">
      <c r="I504" s="708" t="s">
        <v>93</v>
      </c>
      <c r="J504" s="219">
        <v>0.32369999999999999</v>
      </c>
      <c r="M504">
        <v>209</v>
      </c>
      <c r="Q504" s="708" t="s">
        <v>200</v>
      </c>
      <c r="R504" s="219">
        <v>0.34089999999999998</v>
      </c>
      <c r="U504">
        <v>189</v>
      </c>
    </row>
    <row r="505" spans="9:21" ht="15.75" thickBot="1">
      <c r="I505" s="709"/>
      <c r="J505" s="220">
        <v>248</v>
      </c>
      <c r="M505">
        <v>210</v>
      </c>
      <c r="Q505" s="709"/>
      <c r="R505" s="220">
        <v>248</v>
      </c>
      <c r="U505">
        <v>190</v>
      </c>
    </row>
    <row r="506" spans="9:21">
      <c r="I506" s="708" t="s">
        <v>205</v>
      </c>
      <c r="J506" s="219">
        <v>0.32100000000000001</v>
      </c>
      <c r="M506">
        <v>211</v>
      </c>
      <c r="Q506" s="17" t="s">
        <v>163</v>
      </c>
      <c r="R506" s="219">
        <v>0.34039999999999998</v>
      </c>
      <c r="U506">
        <v>191</v>
      </c>
    </row>
    <row r="507" spans="9:21" ht="15.75" thickBot="1">
      <c r="I507" s="709"/>
      <c r="J507" s="220">
        <v>249</v>
      </c>
      <c r="M507">
        <v>212</v>
      </c>
      <c r="Q507" s="18" t="s">
        <v>430</v>
      </c>
      <c r="R507" s="220">
        <v>249</v>
      </c>
      <c r="U507">
        <v>193</v>
      </c>
    </row>
    <row r="508" spans="9:21">
      <c r="I508" s="708" t="s">
        <v>234</v>
      </c>
      <c r="J508" s="219">
        <v>0.32069999999999999</v>
      </c>
      <c r="M508">
        <v>213</v>
      </c>
      <c r="Q508" s="708" t="s">
        <v>55</v>
      </c>
      <c r="R508" s="219">
        <v>0.33929999999999999</v>
      </c>
      <c r="U508">
        <v>194</v>
      </c>
    </row>
    <row r="509" spans="9:21" ht="15.75" thickBot="1">
      <c r="I509" s="709"/>
      <c r="J509" s="220">
        <v>250</v>
      </c>
      <c r="M509">
        <v>214</v>
      </c>
      <c r="Q509" s="709"/>
      <c r="R509" s="220">
        <v>250</v>
      </c>
      <c r="U509">
        <v>195</v>
      </c>
    </row>
    <row r="510" spans="9:21" ht="15.75" thickBot="1">
      <c r="I510" s="15" t="s">
        <v>25</v>
      </c>
      <c r="J510" s="16" t="s">
        <v>411</v>
      </c>
      <c r="M510">
        <v>215</v>
      </c>
      <c r="Q510" s="15" t="s">
        <v>25</v>
      </c>
      <c r="R510" s="16" t="s">
        <v>411</v>
      </c>
      <c r="U510">
        <v>196</v>
      </c>
    </row>
    <row r="511" spans="9:21">
      <c r="I511" s="708" t="s">
        <v>55</v>
      </c>
      <c r="J511" s="219">
        <v>0.31929999999999997</v>
      </c>
      <c r="M511">
        <v>216</v>
      </c>
      <c r="Q511" s="708" t="s">
        <v>255</v>
      </c>
      <c r="R511" s="219">
        <v>0.32929999999999998</v>
      </c>
      <c r="U511">
        <v>197</v>
      </c>
    </row>
    <row r="512" spans="9:21" ht="15.75" thickBot="1">
      <c r="I512" s="709"/>
      <c r="J512" s="220">
        <v>251</v>
      </c>
      <c r="M512">
        <v>217</v>
      </c>
      <c r="Q512" s="709"/>
      <c r="R512" s="220">
        <v>251</v>
      </c>
      <c r="U512">
        <v>198</v>
      </c>
    </row>
    <row r="513" spans="9:21">
      <c r="I513" s="708" t="s">
        <v>368</v>
      </c>
      <c r="J513" s="217">
        <v>0.31809999999999999</v>
      </c>
      <c r="M513">
        <v>218</v>
      </c>
      <c r="Q513" s="17" t="s">
        <v>340</v>
      </c>
      <c r="R513" s="217">
        <v>0.32819999999999999</v>
      </c>
      <c r="U513">
        <v>199</v>
      </c>
    </row>
    <row r="514" spans="9:21" ht="15.75" thickBot="1">
      <c r="I514" s="709"/>
      <c r="J514" s="218">
        <v>252</v>
      </c>
      <c r="M514">
        <v>219</v>
      </c>
      <c r="Q514" s="18" t="s">
        <v>433</v>
      </c>
      <c r="R514" s="218">
        <v>252</v>
      </c>
      <c r="U514">
        <v>200</v>
      </c>
    </row>
    <row r="515" spans="9:21">
      <c r="I515" s="708" t="s">
        <v>149</v>
      </c>
      <c r="J515" s="221">
        <v>0.31690000000000002</v>
      </c>
      <c r="M515">
        <v>220</v>
      </c>
      <c r="Q515" s="708" t="s">
        <v>143</v>
      </c>
      <c r="R515" s="221">
        <v>0.32790000000000002</v>
      </c>
      <c r="U515">
        <v>201</v>
      </c>
    </row>
    <row r="516" spans="9:21" ht="15.75" thickBot="1">
      <c r="I516" s="709"/>
      <c r="J516" s="222">
        <v>253</v>
      </c>
      <c r="M516">
        <v>221</v>
      </c>
      <c r="Q516" s="709"/>
      <c r="R516" s="222">
        <v>253</v>
      </c>
      <c r="U516">
        <v>202</v>
      </c>
    </row>
    <row r="517" spans="9:21">
      <c r="I517" s="708" t="s">
        <v>165</v>
      </c>
      <c r="J517" s="223">
        <v>0.31519999999999998</v>
      </c>
      <c r="M517">
        <v>222</v>
      </c>
      <c r="Q517" s="708" t="s">
        <v>87</v>
      </c>
      <c r="R517" s="223">
        <v>0.32540000000000002</v>
      </c>
      <c r="U517">
        <v>203</v>
      </c>
    </row>
    <row r="518" spans="9:21" ht="15.75" thickBot="1">
      <c r="I518" s="709"/>
      <c r="J518" s="224">
        <v>254</v>
      </c>
      <c r="M518">
        <v>223</v>
      </c>
      <c r="Q518" s="709"/>
      <c r="R518" s="224">
        <v>254</v>
      </c>
      <c r="U518">
        <v>204</v>
      </c>
    </row>
    <row r="519" spans="9:21">
      <c r="I519" s="708" t="s">
        <v>241</v>
      </c>
      <c r="J519" s="225">
        <v>0.312</v>
      </c>
      <c r="M519">
        <v>224</v>
      </c>
      <c r="Q519" s="17" t="s">
        <v>78</v>
      </c>
      <c r="R519" s="225">
        <v>0.3226</v>
      </c>
      <c r="U519">
        <v>205</v>
      </c>
    </row>
    <row r="520" spans="9:21" ht="15.75" thickBot="1">
      <c r="I520" s="709"/>
      <c r="J520" s="226">
        <v>255</v>
      </c>
      <c r="M520">
        <v>225</v>
      </c>
      <c r="Q520" s="18" t="s">
        <v>434</v>
      </c>
      <c r="R520" s="226">
        <v>255</v>
      </c>
      <c r="U520">
        <v>206</v>
      </c>
    </row>
    <row r="521" spans="9:21">
      <c r="I521" s="708" t="s">
        <v>131</v>
      </c>
      <c r="J521" s="227">
        <v>0.31180000000000002</v>
      </c>
      <c r="M521">
        <v>226</v>
      </c>
      <c r="Q521" s="708" t="s">
        <v>188</v>
      </c>
      <c r="R521" s="227">
        <v>0.32150000000000001</v>
      </c>
      <c r="U521">
        <v>207</v>
      </c>
    </row>
    <row r="522" spans="9:21" ht="15.75" thickBot="1">
      <c r="I522" s="709"/>
      <c r="J522" s="228">
        <v>256</v>
      </c>
      <c r="M522">
        <v>227</v>
      </c>
      <c r="Q522" s="709"/>
      <c r="R522" s="228">
        <v>256</v>
      </c>
      <c r="U522">
        <v>208</v>
      </c>
    </row>
    <row r="523" spans="9:21">
      <c r="I523" s="708" t="s">
        <v>272</v>
      </c>
      <c r="J523" s="229">
        <v>0.30959999999999999</v>
      </c>
      <c r="M523">
        <v>228</v>
      </c>
      <c r="Q523" s="708" t="s">
        <v>117</v>
      </c>
      <c r="R523" s="229">
        <v>0.32029999999999997</v>
      </c>
      <c r="U523">
        <v>209</v>
      </c>
    </row>
    <row r="524" spans="9:21" ht="15.75" thickBot="1">
      <c r="I524" s="709"/>
      <c r="J524" s="230">
        <v>257</v>
      </c>
      <c r="M524">
        <v>229</v>
      </c>
      <c r="Q524" s="709"/>
      <c r="R524" s="230">
        <v>257</v>
      </c>
      <c r="U524">
        <v>210</v>
      </c>
    </row>
    <row r="525" spans="9:21">
      <c r="I525" s="708" t="s">
        <v>222</v>
      </c>
      <c r="J525" s="231">
        <v>0.30909999999999999</v>
      </c>
      <c r="M525">
        <v>230</v>
      </c>
      <c r="Q525" s="708" t="s">
        <v>134</v>
      </c>
      <c r="R525" s="231">
        <v>0.31919999999999998</v>
      </c>
      <c r="U525">
        <v>211</v>
      </c>
    </row>
    <row r="526" spans="9:21" ht="15.75" thickBot="1">
      <c r="I526" s="709"/>
      <c r="J526" s="232">
        <v>258</v>
      </c>
      <c r="M526">
        <v>231</v>
      </c>
      <c r="Q526" s="709"/>
      <c r="R526" s="232">
        <v>258</v>
      </c>
      <c r="U526">
        <v>212</v>
      </c>
    </row>
    <row r="527" spans="9:21">
      <c r="I527" s="708" t="s">
        <v>248</v>
      </c>
      <c r="J527" s="231">
        <v>0.30909999999999999</v>
      </c>
      <c r="M527">
        <v>232</v>
      </c>
      <c r="Q527" s="708" t="s">
        <v>306</v>
      </c>
      <c r="R527" s="231">
        <v>0.31869999999999998</v>
      </c>
      <c r="U527">
        <v>214</v>
      </c>
    </row>
    <row r="528" spans="9:21" ht="15.75" thickBot="1">
      <c r="I528" s="709"/>
      <c r="J528" s="232">
        <v>259</v>
      </c>
      <c r="M528">
        <v>233</v>
      </c>
      <c r="Q528" s="709"/>
      <c r="R528" s="232">
        <v>259</v>
      </c>
      <c r="U528">
        <v>215</v>
      </c>
    </row>
    <row r="529" spans="9:21">
      <c r="I529" s="708" t="s">
        <v>193</v>
      </c>
      <c r="J529" s="233">
        <v>0.30759999999999998</v>
      </c>
      <c r="M529">
        <v>234</v>
      </c>
      <c r="Q529" s="708" t="s">
        <v>292</v>
      </c>
      <c r="R529" s="233">
        <v>0.31740000000000002</v>
      </c>
      <c r="U529">
        <v>216</v>
      </c>
    </row>
    <row r="530" spans="9:21" ht="15.75" thickBot="1">
      <c r="I530" s="709"/>
      <c r="J530" s="234">
        <v>260</v>
      </c>
      <c r="M530">
        <v>235</v>
      </c>
      <c r="Q530" s="709"/>
      <c r="R530" s="234">
        <v>260</v>
      </c>
      <c r="U530">
        <v>217</v>
      </c>
    </row>
    <row r="531" spans="9:21">
      <c r="I531" s="708" t="s">
        <v>209</v>
      </c>
      <c r="J531" s="235">
        <v>0.30719999999999997</v>
      </c>
      <c r="M531">
        <v>236</v>
      </c>
      <c r="Q531" s="17" t="s">
        <v>195</v>
      </c>
      <c r="R531" s="235">
        <v>0.31480000000000002</v>
      </c>
      <c r="U531">
        <v>218</v>
      </c>
    </row>
    <row r="532" spans="9:21" ht="15.75" thickBot="1">
      <c r="I532" s="709"/>
      <c r="J532" s="236">
        <v>261</v>
      </c>
      <c r="M532">
        <v>237</v>
      </c>
      <c r="Q532" s="18" t="s">
        <v>431</v>
      </c>
      <c r="R532" s="236">
        <v>261</v>
      </c>
      <c r="U532">
        <v>219</v>
      </c>
    </row>
    <row r="533" spans="9:21">
      <c r="I533" s="17" t="s">
        <v>152</v>
      </c>
      <c r="J533" s="237">
        <v>0.30480000000000002</v>
      </c>
      <c r="M533">
        <v>238</v>
      </c>
      <c r="Q533" s="708" t="s">
        <v>154</v>
      </c>
      <c r="R533" s="237">
        <v>0.31419999999999998</v>
      </c>
      <c r="U533">
        <v>220</v>
      </c>
    </row>
    <row r="534" spans="9:21" ht="15.75" thickBot="1">
      <c r="I534" s="18" t="s">
        <v>430</v>
      </c>
      <c r="J534" s="238">
        <v>262</v>
      </c>
      <c r="M534">
        <v>239</v>
      </c>
      <c r="Q534" s="709"/>
      <c r="R534" s="238">
        <v>262</v>
      </c>
      <c r="U534">
        <v>222</v>
      </c>
    </row>
    <row r="535" spans="9:21">
      <c r="I535" s="708" t="s">
        <v>218</v>
      </c>
      <c r="J535" s="239">
        <v>0.29089999999999999</v>
      </c>
      <c r="M535">
        <v>240</v>
      </c>
      <c r="Q535" s="708" t="s">
        <v>382</v>
      </c>
      <c r="R535" s="239">
        <v>0.31330000000000002</v>
      </c>
      <c r="U535">
        <v>223</v>
      </c>
    </row>
    <row r="536" spans="9:21" ht="15.75" thickBot="1">
      <c r="I536" s="709"/>
      <c r="J536" s="240">
        <v>263</v>
      </c>
      <c r="M536">
        <v>241</v>
      </c>
      <c r="Q536" s="709"/>
      <c r="R536" s="240">
        <v>263</v>
      </c>
      <c r="U536">
        <v>224</v>
      </c>
    </row>
    <row r="537" spans="9:21">
      <c r="I537" s="708" t="s">
        <v>182</v>
      </c>
      <c r="J537" s="241">
        <v>0.28849999999999998</v>
      </c>
      <c r="M537">
        <v>242</v>
      </c>
      <c r="Q537" s="708" t="s">
        <v>165</v>
      </c>
      <c r="R537" s="241">
        <v>0.31040000000000001</v>
      </c>
      <c r="U537">
        <v>225</v>
      </c>
    </row>
    <row r="538" spans="9:21" ht="15.75" thickBot="1">
      <c r="I538" s="709"/>
      <c r="J538" s="242">
        <v>264</v>
      </c>
      <c r="M538">
        <v>243</v>
      </c>
      <c r="Q538" s="709"/>
      <c r="R538" s="242">
        <v>264</v>
      </c>
      <c r="U538">
        <v>226</v>
      </c>
    </row>
    <row r="539" spans="9:21">
      <c r="I539" s="708" t="s">
        <v>324</v>
      </c>
      <c r="J539" s="241">
        <v>0.28720000000000001</v>
      </c>
      <c r="M539">
        <v>244</v>
      </c>
      <c r="Q539" s="708" t="s">
        <v>177</v>
      </c>
      <c r="R539" s="241">
        <v>0.30930000000000002</v>
      </c>
      <c r="U539">
        <v>227</v>
      </c>
    </row>
    <row r="540" spans="9:21" ht="15.75" thickBot="1">
      <c r="I540" s="709"/>
      <c r="J540" s="242">
        <v>265</v>
      </c>
      <c r="M540">
        <v>245</v>
      </c>
      <c r="Q540" s="709"/>
      <c r="R540" s="242">
        <v>265</v>
      </c>
      <c r="U540">
        <v>228</v>
      </c>
    </row>
    <row r="541" spans="9:21">
      <c r="I541" s="708" t="s">
        <v>374</v>
      </c>
      <c r="J541" s="243">
        <v>0.28649999999999998</v>
      </c>
      <c r="M541">
        <v>247</v>
      </c>
      <c r="Q541" s="708" t="s">
        <v>182</v>
      </c>
      <c r="R541" s="243">
        <v>0.30609999999999998</v>
      </c>
      <c r="U541">
        <v>229</v>
      </c>
    </row>
    <row r="542" spans="9:21" ht="15.75" thickBot="1">
      <c r="I542" s="709"/>
      <c r="J542" s="244">
        <v>266</v>
      </c>
      <c r="M542">
        <v>248</v>
      </c>
      <c r="Q542" s="709"/>
      <c r="R542" s="244">
        <v>266</v>
      </c>
      <c r="U542">
        <v>231</v>
      </c>
    </row>
    <row r="543" spans="9:21">
      <c r="I543" s="708" t="s">
        <v>352</v>
      </c>
      <c r="J543" s="245">
        <v>0.2843</v>
      </c>
      <c r="M543">
        <v>249</v>
      </c>
      <c r="Q543" s="708" t="s">
        <v>379</v>
      </c>
      <c r="R543" s="245">
        <v>0.30480000000000002</v>
      </c>
      <c r="U543">
        <v>232</v>
      </c>
    </row>
    <row r="544" spans="9:21" ht="15.75" thickBot="1">
      <c r="I544" s="709"/>
      <c r="J544" s="246">
        <v>267</v>
      </c>
      <c r="M544">
        <v>250</v>
      </c>
      <c r="Q544" s="709"/>
      <c r="R544" s="246">
        <v>267</v>
      </c>
      <c r="U544">
        <v>233</v>
      </c>
    </row>
    <row r="545" spans="9:21">
      <c r="I545" s="708" t="s">
        <v>283</v>
      </c>
      <c r="J545" s="247">
        <v>0.28289999999999998</v>
      </c>
      <c r="M545">
        <v>251</v>
      </c>
      <c r="Q545" s="708" t="s">
        <v>246</v>
      </c>
      <c r="R545" s="247">
        <v>0.29549999999999998</v>
      </c>
      <c r="U545">
        <v>234</v>
      </c>
    </row>
    <row r="546" spans="9:21" ht="15.75" thickBot="1">
      <c r="I546" s="709"/>
      <c r="J546" s="248">
        <v>268</v>
      </c>
      <c r="M546">
        <v>252</v>
      </c>
      <c r="Q546" s="709"/>
      <c r="R546" s="248">
        <v>268</v>
      </c>
      <c r="U546">
        <v>235</v>
      </c>
    </row>
    <row r="547" spans="9:21">
      <c r="I547" s="708" t="s">
        <v>66</v>
      </c>
      <c r="J547" s="249">
        <v>0.28210000000000002</v>
      </c>
      <c r="M547">
        <v>253</v>
      </c>
      <c r="Q547" s="708" t="s">
        <v>342</v>
      </c>
      <c r="R547" s="249">
        <v>0.29149999999999998</v>
      </c>
      <c r="U547">
        <v>236</v>
      </c>
    </row>
    <row r="548" spans="9:21" ht="15.75" thickBot="1">
      <c r="I548" s="709"/>
      <c r="J548" s="250">
        <v>269</v>
      </c>
      <c r="M548">
        <v>254</v>
      </c>
      <c r="Q548" s="709"/>
      <c r="R548" s="250">
        <v>269</v>
      </c>
      <c r="U548">
        <v>237</v>
      </c>
    </row>
    <row r="549" spans="9:21">
      <c r="I549" s="708" t="s">
        <v>117</v>
      </c>
      <c r="J549" s="251">
        <v>0.27860000000000001</v>
      </c>
      <c r="M549">
        <v>255</v>
      </c>
      <c r="Q549" s="708" t="s">
        <v>258</v>
      </c>
      <c r="R549" s="251">
        <v>0.2898</v>
      </c>
      <c r="U549">
        <v>238</v>
      </c>
    </row>
    <row r="550" spans="9:21" ht="15.75" thickBot="1">
      <c r="I550" s="709"/>
      <c r="J550" s="252">
        <v>270</v>
      </c>
      <c r="M550">
        <v>256</v>
      </c>
      <c r="Q550" s="709"/>
      <c r="R550" s="252">
        <v>270</v>
      </c>
      <c r="U550">
        <v>239</v>
      </c>
    </row>
    <row r="551" spans="9:21">
      <c r="I551" s="708" t="s">
        <v>316</v>
      </c>
      <c r="J551" s="253">
        <v>0.2782</v>
      </c>
      <c r="M551">
        <v>257</v>
      </c>
      <c r="Q551" s="708" t="s">
        <v>352</v>
      </c>
      <c r="R551" s="253">
        <v>0.2853</v>
      </c>
      <c r="U551">
        <v>240</v>
      </c>
    </row>
    <row r="552" spans="9:21" ht="15.75" thickBot="1">
      <c r="I552" s="709"/>
      <c r="J552" s="254">
        <v>271</v>
      </c>
      <c r="M552">
        <v>258</v>
      </c>
      <c r="Q552" s="709"/>
      <c r="R552" s="254">
        <v>271</v>
      </c>
      <c r="U552">
        <v>241</v>
      </c>
    </row>
    <row r="553" spans="9:21">
      <c r="I553" s="708" t="s">
        <v>69</v>
      </c>
      <c r="J553" s="255">
        <v>0.27760000000000001</v>
      </c>
      <c r="M553">
        <v>259</v>
      </c>
      <c r="Q553" s="708" t="s">
        <v>90</v>
      </c>
      <c r="R553" s="255">
        <v>0.28320000000000001</v>
      </c>
      <c r="U553">
        <v>242</v>
      </c>
    </row>
    <row r="554" spans="9:21" ht="15.75" thickBot="1">
      <c r="I554" s="709"/>
      <c r="J554" s="256">
        <v>272</v>
      </c>
      <c r="M554">
        <v>260</v>
      </c>
      <c r="Q554" s="709"/>
      <c r="R554" s="256">
        <v>272</v>
      </c>
      <c r="U554">
        <v>243</v>
      </c>
    </row>
    <row r="555" spans="9:21">
      <c r="I555" s="708" t="s">
        <v>383</v>
      </c>
      <c r="J555" s="257">
        <v>0.27639999999999998</v>
      </c>
      <c r="M555">
        <v>261</v>
      </c>
      <c r="Q555" s="708" t="s">
        <v>254</v>
      </c>
      <c r="R555" s="257">
        <v>0.27900000000000003</v>
      </c>
      <c r="U555">
        <v>244</v>
      </c>
    </row>
    <row r="556" spans="9:21" ht="15.75" thickBot="1">
      <c r="I556" s="709"/>
      <c r="J556" s="258">
        <v>273</v>
      </c>
      <c r="M556">
        <v>263</v>
      </c>
      <c r="Q556" s="709"/>
      <c r="R556" s="258">
        <v>273</v>
      </c>
      <c r="U556">
        <v>245</v>
      </c>
    </row>
    <row r="557" spans="9:21">
      <c r="I557" s="17" t="s">
        <v>163</v>
      </c>
      <c r="J557" s="259">
        <v>0.2737</v>
      </c>
      <c r="M557">
        <v>264</v>
      </c>
      <c r="Q557" s="708" t="s">
        <v>241</v>
      </c>
      <c r="R557" s="259">
        <v>0.27860000000000001</v>
      </c>
      <c r="U557">
        <v>246</v>
      </c>
    </row>
    <row r="558" spans="9:21" ht="15.75" thickBot="1">
      <c r="I558" s="18" t="s">
        <v>430</v>
      </c>
      <c r="J558" s="260">
        <v>274</v>
      </c>
      <c r="M558">
        <v>265</v>
      </c>
      <c r="Q558" s="709"/>
      <c r="R558" s="260">
        <v>274</v>
      </c>
      <c r="U558">
        <v>247</v>
      </c>
    </row>
    <row r="559" spans="9:21">
      <c r="I559" s="708" t="s">
        <v>187</v>
      </c>
      <c r="J559" s="261">
        <v>0.27279999999999999</v>
      </c>
      <c r="M559">
        <v>266</v>
      </c>
      <c r="Q559" s="708" t="s">
        <v>253</v>
      </c>
      <c r="R559" s="261">
        <v>0.27500000000000002</v>
      </c>
      <c r="U559">
        <v>248</v>
      </c>
    </row>
    <row r="560" spans="9:21" ht="15.75" thickBot="1">
      <c r="I560" s="709"/>
      <c r="J560" s="262">
        <v>275</v>
      </c>
      <c r="M560">
        <v>267</v>
      </c>
      <c r="Q560" s="709"/>
      <c r="R560" s="262">
        <v>275</v>
      </c>
      <c r="U560">
        <v>250</v>
      </c>
    </row>
    <row r="561" spans="9:21" ht="15.75" thickBot="1">
      <c r="I561" s="15" t="s">
        <v>25</v>
      </c>
      <c r="J561" s="16" t="s">
        <v>411</v>
      </c>
      <c r="M561">
        <v>268</v>
      </c>
      <c r="Q561" s="15" t="s">
        <v>25</v>
      </c>
      <c r="R561" s="16" t="s">
        <v>411</v>
      </c>
      <c r="U561">
        <v>251</v>
      </c>
    </row>
    <row r="562" spans="9:21">
      <c r="I562" s="708" t="s">
        <v>67</v>
      </c>
      <c r="J562" s="263">
        <v>0.2727</v>
      </c>
      <c r="M562">
        <v>269</v>
      </c>
      <c r="Q562" s="17" t="s">
        <v>391</v>
      </c>
      <c r="R562" s="263">
        <v>0.2737</v>
      </c>
      <c r="U562">
        <v>253</v>
      </c>
    </row>
    <row r="563" spans="9:21" ht="15.75" thickBot="1">
      <c r="I563" s="709"/>
      <c r="J563" s="264">
        <v>276</v>
      </c>
      <c r="M563">
        <v>270</v>
      </c>
      <c r="Q563" s="18" t="s">
        <v>430</v>
      </c>
      <c r="R563" s="264">
        <v>276</v>
      </c>
      <c r="U563">
        <v>254</v>
      </c>
    </row>
    <row r="564" spans="9:21">
      <c r="I564" s="708" t="s">
        <v>186</v>
      </c>
      <c r="J564" s="265">
        <v>0.27200000000000002</v>
      </c>
      <c r="M564">
        <v>271</v>
      </c>
      <c r="Q564" s="708" t="s">
        <v>318</v>
      </c>
      <c r="R564" s="265">
        <v>0.27250000000000002</v>
      </c>
      <c r="U564">
        <v>256</v>
      </c>
    </row>
    <row r="565" spans="9:21" ht="15.75" thickBot="1">
      <c r="I565" s="709"/>
      <c r="J565" s="266">
        <v>277</v>
      </c>
      <c r="M565">
        <v>272</v>
      </c>
      <c r="Q565" s="709"/>
      <c r="R565" s="266">
        <v>277</v>
      </c>
      <c r="U565">
        <v>257</v>
      </c>
    </row>
    <row r="566" spans="9:21">
      <c r="I566" s="708" t="s">
        <v>349</v>
      </c>
      <c r="J566" s="267">
        <v>0.26600000000000001</v>
      </c>
      <c r="M566">
        <v>273</v>
      </c>
      <c r="Q566" s="708" t="s">
        <v>272</v>
      </c>
      <c r="R566" s="267">
        <v>0.26519999999999999</v>
      </c>
      <c r="U566">
        <v>258</v>
      </c>
    </row>
    <row r="567" spans="9:21" ht="15.75" thickBot="1">
      <c r="I567" s="709"/>
      <c r="J567" s="268">
        <v>278</v>
      </c>
      <c r="M567">
        <v>275</v>
      </c>
      <c r="Q567" s="709"/>
      <c r="R567" s="268">
        <v>278</v>
      </c>
      <c r="U567">
        <v>259</v>
      </c>
    </row>
    <row r="568" spans="9:21">
      <c r="I568" s="708" t="s">
        <v>99</v>
      </c>
      <c r="J568" s="269">
        <v>0.2641</v>
      </c>
      <c r="M568">
        <v>276</v>
      </c>
      <c r="Q568" s="708" t="s">
        <v>116</v>
      </c>
      <c r="R568" s="269">
        <v>0.26519999999999999</v>
      </c>
      <c r="U568">
        <v>260</v>
      </c>
    </row>
    <row r="569" spans="9:21" ht="15.75" thickBot="1">
      <c r="I569" s="709"/>
      <c r="J569" s="270">
        <v>279</v>
      </c>
      <c r="M569">
        <v>277</v>
      </c>
      <c r="Q569" s="709"/>
      <c r="R569" s="270">
        <v>279</v>
      </c>
      <c r="U569">
        <v>262</v>
      </c>
    </row>
    <row r="570" spans="9:21">
      <c r="I570" s="708" t="s">
        <v>327</v>
      </c>
      <c r="J570" s="271">
        <v>0.25559999999999999</v>
      </c>
      <c r="M570">
        <v>278</v>
      </c>
      <c r="Q570" s="708" t="s">
        <v>138</v>
      </c>
      <c r="R570" s="271">
        <v>0.26450000000000001</v>
      </c>
      <c r="U570">
        <v>263</v>
      </c>
    </row>
    <row r="571" spans="9:21" ht="15.75" thickBot="1">
      <c r="I571" s="709"/>
      <c r="J571" s="272">
        <v>280</v>
      </c>
      <c r="M571">
        <v>279</v>
      </c>
      <c r="Q571" s="709"/>
      <c r="R571" s="272">
        <v>280</v>
      </c>
      <c r="U571">
        <v>264</v>
      </c>
    </row>
    <row r="572" spans="9:21">
      <c r="I572" s="708" t="s">
        <v>271</v>
      </c>
      <c r="J572" s="273">
        <v>0.25509999999999999</v>
      </c>
      <c r="M572">
        <v>280</v>
      </c>
      <c r="Q572" s="708" t="s">
        <v>328</v>
      </c>
      <c r="R572" s="273">
        <v>0.26169999999999999</v>
      </c>
      <c r="U572">
        <v>265</v>
      </c>
    </row>
    <row r="573" spans="9:21" ht="15.75" thickBot="1">
      <c r="I573" s="709"/>
      <c r="J573" s="274">
        <v>281</v>
      </c>
      <c r="M573">
        <v>281</v>
      </c>
      <c r="Q573" s="709"/>
      <c r="R573" s="274">
        <v>281</v>
      </c>
      <c r="U573">
        <v>266</v>
      </c>
    </row>
    <row r="574" spans="9:21">
      <c r="I574" s="708" t="s">
        <v>343</v>
      </c>
      <c r="J574" s="275">
        <v>0.25430000000000003</v>
      </c>
      <c r="M574">
        <v>282</v>
      </c>
      <c r="Q574" s="708" t="s">
        <v>298</v>
      </c>
      <c r="R574" s="275">
        <v>0.26069999999999999</v>
      </c>
      <c r="U574">
        <v>267</v>
      </c>
    </row>
    <row r="575" spans="9:21" ht="15.75" thickBot="1">
      <c r="I575" s="709"/>
      <c r="J575" s="276">
        <v>282</v>
      </c>
      <c r="M575">
        <v>283</v>
      </c>
      <c r="Q575" s="709"/>
      <c r="R575" s="276">
        <v>282</v>
      </c>
      <c r="U575">
        <v>268</v>
      </c>
    </row>
    <row r="576" spans="9:21">
      <c r="I576" s="708" t="s">
        <v>357</v>
      </c>
      <c r="J576" s="277">
        <v>0.2525</v>
      </c>
      <c r="M576">
        <v>284</v>
      </c>
      <c r="Q576" s="708" t="s">
        <v>71</v>
      </c>
      <c r="R576" s="277">
        <v>0.2525</v>
      </c>
      <c r="U576">
        <v>269</v>
      </c>
    </row>
    <row r="577" spans="9:21" ht="15.75" thickBot="1">
      <c r="I577" s="709"/>
      <c r="J577" s="278">
        <v>283</v>
      </c>
      <c r="M577">
        <v>285</v>
      </c>
      <c r="Q577" s="709"/>
      <c r="R577" s="278">
        <v>283</v>
      </c>
      <c r="U577">
        <v>270</v>
      </c>
    </row>
    <row r="578" spans="9:21">
      <c r="I578" s="708" t="s">
        <v>288</v>
      </c>
      <c r="J578" s="279">
        <v>0.25180000000000002</v>
      </c>
      <c r="M578">
        <v>286</v>
      </c>
      <c r="Q578" s="708" t="s">
        <v>319</v>
      </c>
      <c r="R578" s="279">
        <v>0.25240000000000001</v>
      </c>
      <c r="U578">
        <v>271</v>
      </c>
    </row>
    <row r="579" spans="9:21" ht="15.75" thickBot="1">
      <c r="I579" s="709"/>
      <c r="J579" s="280">
        <v>284</v>
      </c>
      <c r="M579">
        <v>287</v>
      </c>
      <c r="Q579" s="709"/>
      <c r="R579" s="280">
        <v>284</v>
      </c>
      <c r="U579">
        <v>272</v>
      </c>
    </row>
    <row r="580" spans="9:21">
      <c r="I580" s="708" t="s">
        <v>54</v>
      </c>
      <c r="J580" s="281">
        <v>0.25180000000000002</v>
      </c>
      <c r="M580">
        <v>288</v>
      </c>
      <c r="Q580" s="708" t="s">
        <v>249</v>
      </c>
      <c r="R580" s="281">
        <v>0.252</v>
      </c>
      <c r="U580">
        <v>273</v>
      </c>
    </row>
    <row r="581" spans="9:21" ht="15.75" thickBot="1">
      <c r="I581" s="709"/>
      <c r="J581" s="282">
        <v>285</v>
      </c>
      <c r="M581">
        <v>289</v>
      </c>
      <c r="Q581" s="709"/>
      <c r="R581" s="282">
        <v>285</v>
      </c>
      <c r="U581">
        <v>274</v>
      </c>
    </row>
    <row r="582" spans="9:21">
      <c r="I582" s="708" t="s">
        <v>379</v>
      </c>
      <c r="J582" s="283">
        <v>0.2505</v>
      </c>
      <c r="M582">
        <v>290</v>
      </c>
      <c r="Q582" s="708" t="s">
        <v>349</v>
      </c>
      <c r="R582" s="283">
        <v>0.25090000000000001</v>
      </c>
      <c r="U582">
        <v>275</v>
      </c>
    </row>
    <row r="583" spans="9:21" ht="15.75" thickBot="1">
      <c r="I583" s="709"/>
      <c r="J583" s="284">
        <v>286</v>
      </c>
      <c r="M583">
        <v>291</v>
      </c>
      <c r="Q583" s="709"/>
      <c r="R583" s="284">
        <v>286</v>
      </c>
      <c r="U583">
        <v>277</v>
      </c>
    </row>
    <row r="584" spans="9:21">
      <c r="I584" s="708" t="s">
        <v>75</v>
      </c>
      <c r="J584" s="285">
        <v>0.24909999999999999</v>
      </c>
      <c r="M584">
        <v>292</v>
      </c>
      <c r="Q584" s="708" t="s">
        <v>343</v>
      </c>
      <c r="R584" s="285">
        <v>0.24709999999999999</v>
      </c>
      <c r="U584">
        <v>278</v>
      </c>
    </row>
    <row r="585" spans="9:21" ht="15.75" thickBot="1">
      <c r="I585" s="709"/>
      <c r="J585" s="286">
        <v>287</v>
      </c>
      <c r="M585">
        <v>293</v>
      </c>
      <c r="Q585" s="709"/>
      <c r="R585" s="286">
        <v>287</v>
      </c>
      <c r="U585">
        <v>279</v>
      </c>
    </row>
    <row r="586" spans="9:21">
      <c r="I586" s="708" t="s">
        <v>198</v>
      </c>
      <c r="J586" s="287">
        <v>0.24890000000000001</v>
      </c>
      <c r="M586">
        <v>294</v>
      </c>
      <c r="Q586" s="708" t="s">
        <v>363</v>
      </c>
      <c r="R586" s="287">
        <v>0.24129999999999999</v>
      </c>
      <c r="U586">
        <v>280</v>
      </c>
    </row>
    <row r="587" spans="9:21" ht="15.75" thickBot="1">
      <c r="I587" s="709"/>
      <c r="J587" s="288">
        <v>288</v>
      </c>
      <c r="M587">
        <v>295</v>
      </c>
      <c r="Q587" s="709"/>
      <c r="R587" s="288">
        <v>288</v>
      </c>
      <c r="U587">
        <v>281</v>
      </c>
    </row>
    <row r="588" spans="9:21">
      <c r="I588" s="708" t="s">
        <v>281</v>
      </c>
      <c r="J588" s="289">
        <v>0.245</v>
      </c>
      <c r="M588">
        <v>296</v>
      </c>
      <c r="Q588" s="708" t="s">
        <v>271</v>
      </c>
      <c r="R588" s="289">
        <v>0.24049999999999999</v>
      </c>
      <c r="U588">
        <v>282</v>
      </c>
    </row>
    <row r="589" spans="9:21" ht="15.75" thickBot="1">
      <c r="I589" s="709"/>
      <c r="J589" s="290">
        <v>289</v>
      </c>
      <c r="M589">
        <v>297</v>
      </c>
      <c r="Q589" s="709"/>
      <c r="R589" s="290">
        <v>289</v>
      </c>
      <c r="U589">
        <v>283</v>
      </c>
    </row>
    <row r="590" spans="9:21">
      <c r="I590" s="708" t="s">
        <v>239</v>
      </c>
      <c r="J590" s="291">
        <v>0.24429999999999999</v>
      </c>
      <c r="M590">
        <v>298</v>
      </c>
      <c r="Q590" s="708" t="s">
        <v>88</v>
      </c>
      <c r="R590" s="291">
        <v>0.23980000000000001</v>
      </c>
      <c r="U590">
        <v>284</v>
      </c>
    </row>
    <row r="591" spans="9:21" ht="15.75" thickBot="1">
      <c r="I591" s="709"/>
      <c r="J591" s="292">
        <v>290</v>
      </c>
      <c r="M591">
        <v>299</v>
      </c>
      <c r="Q591" s="709"/>
      <c r="R591" s="292">
        <v>290</v>
      </c>
      <c r="U591">
        <v>285</v>
      </c>
    </row>
    <row r="592" spans="9:21">
      <c r="I592" s="708" t="s">
        <v>94</v>
      </c>
      <c r="J592" s="293">
        <v>0.24099999999999999</v>
      </c>
      <c r="M592">
        <v>300</v>
      </c>
      <c r="Q592" s="708" t="s">
        <v>376</v>
      </c>
      <c r="R592" s="293">
        <v>0.23880000000000001</v>
      </c>
      <c r="U592">
        <v>286</v>
      </c>
    </row>
    <row r="593" spans="9:21" ht="15.75" thickBot="1">
      <c r="I593" s="709"/>
      <c r="J593" s="294">
        <v>291</v>
      </c>
      <c r="M593">
        <v>301</v>
      </c>
      <c r="Q593" s="709"/>
      <c r="R593" s="294">
        <v>291</v>
      </c>
      <c r="U593">
        <v>287</v>
      </c>
    </row>
    <row r="594" spans="9:21">
      <c r="I594" s="708" t="s">
        <v>164</v>
      </c>
      <c r="J594" s="295">
        <v>0.2409</v>
      </c>
      <c r="M594">
        <v>302</v>
      </c>
      <c r="Q594" s="708" t="s">
        <v>402</v>
      </c>
      <c r="R594" s="295">
        <v>0.23730000000000001</v>
      </c>
      <c r="U594">
        <v>288</v>
      </c>
    </row>
    <row r="595" spans="9:21" ht="15.75" thickBot="1">
      <c r="I595" s="709"/>
      <c r="J595" s="296">
        <v>292</v>
      </c>
      <c r="M595">
        <v>303</v>
      </c>
      <c r="Q595" s="709"/>
      <c r="R595" s="296">
        <v>292</v>
      </c>
      <c r="U595">
        <v>289</v>
      </c>
    </row>
    <row r="596" spans="9:21">
      <c r="I596" s="708" t="s">
        <v>130</v>
      </c>
      <c r="J596" s="297">
        <v>0.2324</v>
      </c>
      <c r="M596">
        <v>304</v>
      </c>
      <c r="Q596" s="708" t="s">
        <v>56</v>
      </c>
      <c r="R596" s="297">
        <v>0.23519999999999999</v>
      </c>
      <c r="U596">
        <v>290</v>
      </c>
    </row>
    <row r="597" spans="9:21" ht="15.75" thickBot="1">
      <c r="I597" s="709"/>
      <c r="J597" s="298">
        <v>293</v>
      </c>
      <c r="M597">
        <v>305</v>
      </c>
      <c r="Q597" s="709"/>
      <c r="R597" s="298">
        <v>293</v>
      </c>
      <c r="U597">
        <v>291</v>
      </c>
    </row>
    <row r="598" spans="9:21">
      <c r="I598" s="708" t="s">
        <v>323</v>
      </c>
      <c r="J598" s="299">
        <v>0.23139999999999999</v>
      </c>
      <c r="M598">
        <v>306</v>
      </c>
      <c r="Q598" s="708" t="s">
        <v>400</v>
      </c>
      <c r="R598" s="299">
        <v>0.23469999999999999</v>
      </c>
      <c r="U598">
        <v>292</v>
      </c>
    </row>
    <row r="599" spans="9:21" ht="15.75" thickBot="1">
      <c r="I599" s="709"/>
      <c r="J599" s="300">
        <v>294</v>
      </c>
      <c r="M599">
        <v>308</v>
      </c>
      <c r="Q599" s="709"/>
      <c r="R599" s="300">
        <v>294</v>
      </c>
      <c r="U599">
        <v>293</v>
      </c>
    </row>
    <row r="600" spans="9:21">
      <c r="I600" s="708" t="s">
        <v>176</v>
      </c>
      <c r="J600" s="301">
        <v>0.23080000000000001</v>
      </c>
      <c r="M600">
        <v>309</v>
      </c>
      <c r="Q600" s="708" t="s">
        <v>398</v>
      </c>
      <c r="R600" s="301">
        <v>0.2334</v>
      </c>
      <c r="U600">
        <v>294</v>
      </c>
    </row>
    <row r="601" spans="9:21" ht="15.75" thickBot="1">
      <c r="I601" s="709"/>
      <c r="J601" s="302">
        <v>295</v>
      </c>
      <c r="M601">
        <v>310</v>
      </c>
      <c r="Q601" s="709"/>
      <c r="R601" s="302">
        <v>295</v>
      </c>
      <c r="U601">
        <v>295</v>
      </c>
    </row>
    <row r="602" spans="9:21">
      <c r="I602" s="708" t="s">
        <v>72</v>
      </c>
      <c r="J602" s="303">
        <v>0.22989999999999999</v>
      </c>
      <c r="M602">
        <v>311</v>
      </c>
      <c r="Q602" s="708" t="s">
        <v>198</v>
      </c>
      <c r="R602" s="303">
        <v>0.2331</v>
      </c>
      <c r="U602">
        <v>296</v>
      </c>
    </row>
    <row r="603" spans="9:21" ht="15.75" thickBot="1">
      <c r="I603" s="709"/>
      <c r="J603" s="304">
        <v>296</v>
      </c>
      <c r="M603">
        <v>312</v>
      </c>
      <c r="Q603" s="709"/>
      <c r="R603" s="304">
        <v>296</v>
      </c>
      <c r="U603">
        <v>297</v>
      </c>
    </row>
    <row r="604" spans="9:21">
      <c r="I604" s="708" t="s">
        <v>297</v>
      </c>
      <c r="J604" s="305">
        <v>0.22500000000000001</v>
      </c>
      <c r="M604">
        <v>313</v>
      </c>
      <c r="Q604" s="708" t="s">
        <v>93</v>
      </c>
      <c r="R604" s="305">
        <v>0.22800000000000001</v>
      </c>
      <c r="U604">
        <v>298</v>
      </c>
    </row>
    <row r="605" spans="9:21" ht="15.75" thickBot="1">
      <c r="I605" s="709"/>
      <c r="J605" s="306">
        <v>297</v>
      </c>
      <c r="M605">
        <v>314</v>
      </c>
      <c r="Q605" s="709"/>
      <c r="R605" s="306">
        <v>297</v>
      </c>
      <c r="U605">
        <v>299</v>
      </c>
    </row>
    <row r="606" spans="9:21">
      <c r="I606" s="708" t="s">
        <v>298</v>
      </c>
      <c r="J606" s="307">
        <v>0.22359999999999999</v>
      </c>
      <c r="M606">
        <v>315</v>
      </c>
      <c r="Q606" s="708" t="s">
        <v>75</v>
      </c>
      <c r="R606" s="307">
        <v>0.22770000000000001</v>
      </c>
      <c r="U606">
        <v>300</v>
      </c>
    </row>
    <row r="607" spans="9:21" ht="15.75" thickBot="1">
      <c r="I607" s="709"/>
      <c r="J607" s="308">
        <v>298</v>
      </c>
      <c r="M607">
        <v>316</v>
      </c>
      <c r="Q607" s="709"/>
      <c r="R607" s="308">
        <v>298</v>
      </c>
      <c r="U607">
        <v>301</v>
      </c>
    </row>
    <row r="608" spans="9:21">
      <c r="I608" s="708" t="s">
        <v>252</v>
      </c>
      <c r="J608" s="309">
        <v>0.22339999999999999</v>
      </c>
      <c r="M608">
        <v>317</v>
      </c>
      <c r="Q608" s="708" t="s">
        <v>374</v>
      </c>
      <c r="R608" s="309">
        <v>0.22259999999999999</v>
      </c>
      <c r="U608">
        <v>302</v>
      </c>
    </row>
    <row r="609" spans="9:21" ht="15.75" thickBot="1">
      <c r="I609" s="709"/>
      <c r="J609" s="310">
        <v>299</v>
      </c>
      <c r="M609">
        <v>318</v>
      </c>
      <c r="Q609" s="709"/>
      <c r="R609" s="310">
        <v>299</v>
      </c>
      <c r="U609">
        <v>303</v>
      </c>
    </row>
    <row r="610" spans="9:21">
      <c r="I610" s="708" t="s">
        <v>56</v>
      </c>
      <c r="J610" s="311">
        <v>0.22289999999999999</v>
      </c>
      <c r="M610">
        <v>319</v>
      </c>
      <c r="Q610" s="708" t="s">
        <v>367</v>
      </c>
      <c r="R610" s="311">
        <v>0.22159999999999999</v>
      </c>
      <c r="U610">
        <v>304</v>
      </c>
    </row>
    <row r="611" spans="9:21" ht="15.75" thickBot="1">
      <c r="I611" s="709"/>
      <c r="J611" s="312">
        <v>300</v>
      </c>
      <c r="M611">
        <v>320</v>
      </c>
      <c r="Q611" s="709"/>
      <c r="R611" s="312">
        <v>300</v>
      </c>
      <c r="U611">
        <v>305</v>
      </c>
    </row>
    <row r="612" spans="9:21" ht="15.75" thickBot="1">
      <c r="I612" s="15" t="s">
        <v>25</v>
      </c>
      <c r="J612" s="16" t="s">
        <v>411</v>
      </c>
      <c r="M612">
        <v>321</v>
      </c>
      <c r="Q612" s="15" t="s">
        <v>25</v>
      </c>
      <c r="R612" s="16" t="s">
        <v>411</v>
      </c>
      <c r="U612">
        <v>306</v>
      </c>
    </row>
    <row r="613" spans="9:21">
      <c r="I613" s="708" t="s">
        <v>86</v>
      </c>
      <c r="J613" s="313">
        <v>0.22040000000000001</v>
      </c>
      <c r="M613">
        <v>322</v>
      </c>
      <c r="Q613" s="708" t="s">
        <v>50</v>
      </c>
      <c r="R613" s="313">
        <v>0.21920000000000001</v>
      </c>
      <c r="U613">
        <v>307</v>
      </c>
    </row>
    <row r="614" spans="9:21" ht="15.75" thickBot="1">
      <c r="I614" s="709"/>
      <c r="J614" s="314">
        <v>301</v>
      </c>
      <c r="M614">
        <v>323</v>
      </c>
      <c r="Q614" s="709"/>
      <c r="R614" s="314">
        <v>301</v>
      </c>
      <c r="U614">
        <v>308</v>
      </c>
    </row>
    <row r="615" spans="9:21">
      <c r="I615" s="708" t="s">
        <v>103</v>
      </c>
      <c r="J615" s="315">
        <v>0.21540000000000001</v>
      </c>
      <c r="M615">
        <v>324</v>
      </c>
      <c r="Q615" s="708" t="s">
        <v>383</v>
      </c>
      <c r="R615" s="315">
        <v>0.218</v>
      </c>
      <c r="U615">
        <v>309</v>
      </c>
    </row>
    <row r="616" spans="9:21" ht="15.75" thickBot="1">
      <c r="I616" s="709"/>
      <c r="J616" s="316">
        <v>302</v>
      </c>
      <c r="M616">
        <v>325</v>
      </c>
      <c r="Q616" s="709"/>
      <c r="R616" s="316">
        <v>302</v>
      </c>
      <c r="U616">
        <v>310</v>
      </c>
    </row>
    <row r="617" spans="9:21">
      <c r="I617" s="708" t="s">
        <v>314</v>
      </c>
      <c r="J617" s="317">
        <v>0.21479999999999999</v>
      </c>
      <c r="M617">
        <v>326</v>
      </c>
      <c r="Q617" s="708" t="s">
        <v>176</v>
      </c>
      <c r="R617" s="317">
        <v>0.2152</v>
      </c>
      <c r="U617">
        <v>311</v>
      </c>
    </row>
    <row r="618" spans="9:21" ht="15.75" thickBot="1">
      <c r="I618" s="709"/>
      <c r="J618" s="318">
        <v>303</v>
      </c>
      <c r="M618">
        <v>327</v>
      </c>
      <c r="Q618" s="709"/>
      <c r="R618" s="318">
        <v>303</v>
      </c>
      <c r="U618">
        <v>312</v>
      </c>
    </row>
    <row r="619" spans="9:21">
      <c r="I619" s="708" t="s">
        <v>295</v>
      </c>
      <c r="J619" s="319">
        <v>0.21460000000000001</v>
      </c>
      <c r="M619">
        <v>328</v>
      </c>
      <c r="Q619" s="708" t="s">
        <v>237</v>
      </c>
      <c r="R619" s="319">
        <v>0.21029999999999999</v>
      </c>
      <c r="U619">
        <v>313</v>
      </c>
    </row>
    <row r="620" spans="9:21" ht="15.75" thickBot="1">
      <c r="I620" s="709"/>
      <c r="J620" s="320">
        <v>304</v>
      </c>
      <c r="M620">
        <v>329</v>
      </c>
      <c r="Q620" s="709"/>
      <c r="R620" s="320">
        <v>304</v>
      </c>
      <c r="U620">
        <v>314</v>
      </c>
    </row>
    <row r="621" spans="9:21">
      <c r="I621" s="708" t="s">
        <v>280</v>
      </c>
      <c r="J621" s="321">
        <v>0.2145</v>
      </c>
      <c r="M621">
        <v>330</v>
      </c>
      <c r="Q621" s="708" t="s">
        <v>130</v>
      </c>
      <c r="R621" s="321">
        <v>0.20599999999999999</v>
      </c>
      <c r="U621">
        <v>315</v>
      </c>
    </row>
    <row r="622" spans="9:21" ht="15.75" thickBot="1">
      <c r="I622" s="709"/>
      <c r="J622" s="322">
        <v>305</v>
      </c>
      <c r="M622">
        <v>331</v>
      </c>
      <c r="Q622" s="709"/>
      <c r="R622" s="322">
        <v>305</v>
      </c>
      <c r="U622">
        <v>316</v>
      </c>
    </row>
    <row r="623" spans="9:21">
      <c r="I623" s="708" t="s">
        <v>96</v>
      </c>
      <c r="J623" s="323">
        <v>0.21049999999999999</v>
      </c>
      <c r="M623">
        <v>332</v>
      </c>
      <c r="Q623" s="708" t="s">
        <v>155</v>
      </c>
      <c r="R623" s="323">
        <v>0.2034</v>
      </c>
      <c r="U623">
        <v>317</v>
      </c>
    </row>
    <row r="624" spans="9:21" ht="15.75" thickBot="1">
      <c r="I624" s="709"/>
      <c r="J624" s="324">
        <v>306</v>
      </c>
      <c r="M624">
        <v>333</v>
      </c>
      <c r="Q624" s="709"/>
      <c r="R624" s="324">
        <v>306</v>
      </c>
      <c r="U624">
        <v>318</v>
      </c>
    </row>
    <row r="625" spans="9:21">
      <c r="I625" s="17" t="s">
        <v>391</v>
      </c>
      <c r="J625" s="325">
        <v>0.2099</v>
      </c>
      <c r="M625">
        <v>334</v>
      </c>
      <c r="Q625" s="708" t="s">
        <v>118</v>
      </c>
      <c r="R625" s="325">
        <v>0.19980000000000001</v>
      </c>
      <c r="U625">
        <v>319</v>
      </c>
    </row>
    <row r="626" spans="9:21" ht="15.75" thickBot="1">
      <c r="I626" s="18" t="s">
        <v>430</v>
      </c>
      <c r="J626" s="326">
        <v>307</v>
      </c>
      <c r="M626">
        <v>335</v>
      </c>
      <c r="Q626" s="709"/>
      <c r="R626" s="326">
        <v>307</v>
      </c>
      <c r="U626">
        <v>320</v>
      </c>
    </row>
    <row r="627" spans="9:21">
      <c r="I627" s="708" t="s">
        <v>116</v>
      </c>
      <c r="J627" s="327">
        <v>0.20830000000000001</v>
      </c>
      <c r="M627">
        <v>336</v>
      </c>
      <c r="Q627" s="708" t="s">
        <v>283</v>
      </c>
      <c r="R627" s="327">
        <v>0.19600000000000001</v>
      </c>
      <c r="U627">
        <v>321</v>
      </c>
    </row>
    <row r="628" spans="9:21" ht="15.75" thickBot="1">
      <c r="I628" s="709"/>
      <c r="J628" s="328">
        <v>308</v>
      </c>
      <c r="M628">
        <v>337</v>
      </c>
      <c r="Q628" s="709"/>
      <c r="R628" s="328">
        <v>308</v>
      </c>
      <c r="U628">
        <v>322</v>
      </c>
    </row>
    <row r="629" spans="9:21">
      <c r="I629" s="708" t="s">
        <v>134</v>
      </c>
      <c r="J629" s="329">
        <v>0.2019</v>
      </c>
      <c r="M629">
        <v>338</v>
      </c>
      <c r="Q629" s="708" t="s">
        <v>103</v>
      </c>
      <c r="R629" s="329">
        <v>0.1958</v>
      </c>
      <c r="U629">
        <v>324</v>
      </c>
    </row>
    <row r="630" spans="9:21" ht="15.75" thickBot="1">
      <c r="I630" s="709"/>
      <c r="J630" s="330">
        <v>309</v>
      </c>
      <c r="M630">
        <v>339</v>
      </c>
      <c r="Q630" s="709"/>
      <c r="R630" s="330">
        <v>309</v>
      </c>
      <c r="U630">
        <v>325</v>
      </c>
    </row>
    <row r="631" spans="9:21">
      <c r="I631" s="708" t="s">
        <v>62</v>
      </c>
      <c r="J631" s="331">
        <v>0.2016</v>
      </c>
      <c r="M631">
        <v>340</v>
      </c>
      <c r="Q631" s="708" t="s">
        <v>233</v>
      </c>
      <c r="R631" s="331">
        <v>0.19550000000000001</v>
      </c>
      <c r="U631">
        <v>326</v>
      </c>
    </row>
    <row r="632" spans="9:21" ht="15.75" thickBot="1">
      <c r="I632" s="709"/>
      <c r="J632" s="332">
        <v>310</v>
      </c>
      <c r="M632">
        <v>341</v>
      </c>
      <c r="Q632" s="709"/>
      <c r="R632" s="332">
        <v>310</v>
      </c>
      <c r="U632">
        <v>327</v>
      </c>
    </row>
    <row r="633" spans="9:21">
      <c r="I633" s="708" t="s">
        <v>264</v>
      </c>
      <c r="J633" s="333">
        <v>0.19939999999999999</v>
      </c>
      <c r="M633">
        <v>342</v>
      </c>
      <c r="Q633" s="708" t="s">
        <v>295</v>
      </c>
      <c r="R633" s="333">
        <v>0.1953</v>
      </c>
      <c r="U633">
        <v>328</v>
      </c>
    </row>
    <row r="634" spans="9:21" ht="15.75" thickBot="1">
      <c r="I634" s="709"/>
      <c r="J634" s="334">
        <v>311</v>
      </c>
      <c r="M634">
        <v>343</v>
      </c>
      <c r="Q634" s="709"/>
      <c r="R634" s="334">
        <v>311</v>
      </c>
      <c r="U634">
        <v>329</v>
      </c>
    </row>
    <row r="635" spans="9:21">
      <c r="I635" s="708" t="s">
        <v>243</v>
      </c>
      <c r="J635" s="335">
        <v>0.19370000000000001</v>
      </c>
      <c r="M635">
        <v>344</v>
      </c>
      <c r="Q635" s="708" t="s">
        <v>323</v>
      </c>
      <c r="R635" s="335">
        <v>0.19389999999999999</v>
      </c>
      <c r="U635">
        <v>330</v>
      </c>
    </row>
    <row r="636" spans="9:21" ht="15.75" thickBot="1">
      <c r="I636" s="709"/>
      <c r="J636" s="336">
        <v>312</v>
      </c>
      <c r="M636">
        <v>345</v>
      </c>
      <c r="Q636" s="709"/>
      <c r="R636" s="336">
        <v>312</v>
      </c>
      <c r="U636">
        <v>331</v>
      </c>
    </row>
    <row r="637" spans="9:21">
      <c r="I637" s="708" t="s">
        <v>177</v>
      </c>
      <c r="J637" s="337">
        <v>0.1928</v>
      </c>
      <c r="M637">
        <v>346</v>
      </c>
      <c r="Q637" s="708" t="s">
        <v>128</v>
      </c>
      <c r="R637" s="337">
        <v>0.19139999999999999</v>
      </c>
      <c r="U637">
        <v>332</v>
      </c>
    </row>
    <row r="638" spans="9:21" ht="15.75" thickBot="1">
      <c r="I638" s="709"/>
      <c r="J638" s="338">
        <v>313</v>
      </c>
      <c r="M638">
        <v>347</v>
      </c>
      <c r="Q638" s="709"/>
      <c r="R638" s="338">
        <v>313</v>
      </c>
      <c r="U638">
        <v>333</v>
      </c>
    </row>
    <row r="639" spans="9:21">
      <c r="I639" s="708" t="s">
        <v>148</v>
      </c>
      <c r="J639" s="339">
        <v>0.19170000000000001</v>
      </c>
      <c r="M639">
        <v>348</v>
      </c>
      <c r="Q639" s="708" t="s">
        <v>437</v>
      </c>
      <c r="R639" s="339">
        <v>0.19020000000000001</v>
      </c>
      <c r="U639">
        <v>334</v>
      </c>
    </row>
    <row r="640" spans="9:21" ht="15.75" thickBot="1">
      <c r="I640" s="709"/>
      <c r="J640" s="340">
        <v>314</v>
      </c>
      <c r="M640">
        <v>349</v>
      </c>
      <c r="Q640" s="709"/>
      <c r="R640" s="340">
        <v>314</v>
      </c>
      <c r="U640">
        <v>335</v>
      </c>
    </row>
    <row r="641" spans="9:21">
      <c r="I641" s="708" t="s">
        <v>126</v>
      </c>
      <c r="J641" s="341">
        <v>0.19139999999999999</v>
      </c>
      <c r="M641">
        <v>350</v>
      </c>
      <c r="Q641" s="708" t="s">
        <v>164</v>
      </c>
      <c r="R641" s="341">
        <v>0.188</v>
      </c>
      <c r="U641">
        <v>336</v>
      </c>
    </row>
    <row r="642" spans="9:21" ht="15.75" thickBot="1">
      <c r="I642" s="709"/>
      <c r="J642" s="342">
        <v>315</v>
      </c>
      <c r="M642">
        <v>351</v>
      </c>
      <c r="Q642" s="709"/>
      <c r="R642" s="342">
        <v>315</v>
      </c>
      <c r="U642">
        <v>337</v>
      </c>
    </row>
    <row r="643" spans="9:21">
      <c r="I643" s="708" t="s">
        <v>244</v>
      </c>
      <c r="J643" s="343">
        <v>0.1913</v>
      </c>
      <c r="M643">
        <v>352</v>
      </c>
      <c r="Q643" s="708" t="s">
        <v>53</v>
      </c>
      <c r="R643" s="343">
        <v>0.18540000000000001</v>
      </c>
      <c r="U643">
        <v>338</v>
      </c>
    </row>
    <row r="644" spans="9:21" ht="15.75" thickBot="1">
      <c r="I644" s="709"/>
      <c r="J644" s="344">
        <v>316</v>
      </c>
      <c r="M644">
        <v>353</v>
      </c>
      <c r="Q644" s="709"/>
      <c r="R644" s="344">
        <v>316</v>
      </c>
      <c r="U644">
        <v>339</v>
      </c>
    </row>
    <row r="645" spans="9:21">
      <c r="I645" s="708" t="s">
        <v>318</v>
      </c>
      <c r="J645" s="345">
        <v>0.19089999999999999</v>
      </c>
      <c r="M645">
        <v>354</v>
      </c>
      <c r="Q645" s="708" t="s">
        <v>80</v>
      </c>
      <c r="R645" s="345">
        <v>0.18479999999999999</v>
      </c>
      <c r="U645">
        <v>340</v>
      </c>
    </row>
    <row r="646" spans="9:21" ht="15.75" thickBot="1">
      <c r="I646" s="709"/>
      <c r="J646" s="346">
        <v>317</v>
      </c>
      <c r="M646">
        <v>355</v>
      </c>
      <c r="Q646" s="709"/>
      <c r="R646" s="346">
        <v>317</v>
      </c>
      <c r="U646">
        <v>341</v>
      </c>
    </row>
    <row r="647" spans="9:21">
      <c r="I647" s="708" t="s">
        <v>203</v>
      </c>
      <c r="J647" s="347">
        <v>0.1895</v>
      </c>
      <c r="M647">
        <v>356</v>
      </c>
      <c r="Q647" s="708" t="s">
        <v>297</v>
      </c>
      <c r="R647" s="347">
        <v>0.17780000000000001</v>
      </c>
      <c r="U647">
        <v>342</v>
      </c>
    </row>
    <row r="648" spans="9:21" ht="15.75" thickBot="1">
      <c r="I648" s="709"/>
      <c r="J648" s="348">
        <v>318</v>
      </c>
      <c r="M648">
        <v>357</v>
      </c>
      <c r="Q648" s="709"/>
      <c r="R648" s="348">
        <v>318</v>
      </c>
      <c r="U648">
        <v>343</v>
      </c>
    </row>
    <row r="649" spans="9:21">
      <c r="I649" s="708" t="s">
        <v>326</v>
      </c>
      <c r="J649" s="349">
        <v>0.189</v>
      </c>
      <c r="M649">
        <v>358</v>
      </c>
      <c r="Q649" s="708" t="s">
        <v>99</v>
      </c>
      <c r="R649" s="349">
        <v>0.17630000000000001</v>
      </c>
      <c r="U649">
        <v>344</v>
      </c>
    </row>
    <row r="650" spans="9:21" ht="15.75" thickBot="1">
      <c r="I650" s="709"/>
      <c r="J650" s="350">
        <v>319</v>
      </c>
      <c r="M650">
        <v>359</v>
      </c>
      <c r="Q650" s="709"/>
      <c r="R650" s="350">
        <v>319</v>
      </c>
      <c r="U650">
        <v>345</v>
      </c>
    </row>
    <row r="651" spans="9:21">
      <c r="I651" s="708" t="s">
        <v>64</v>
      </c>
      <c r="J651" s="351">
        <v>0.18629999999999999</v>
      </c>
      <c r="M651">
        <v>360</v>
      </c>
      <c r="Q651" s="708" t="s">
        <v>126</v>
      </c>
      <c r="R651" s="351">
        <v>0.17100000000000001</v>
      </c>
      <c r="U651">
        <v>346</v>
      </c>
    </row>
    <row r="652" spans="9:21" ht="15.75" thickBot="1">
      <c r="I652" s="709"/>
      <c r="J652" s="352">
        <v>320</v>
      </c>
      <c r="M652">
        <v>361</v>
      </c>
      <c r="Q652" s="709"/>
      <c r="R652" s="352">
        <v>320</v>
      </c>
      <c r="U652">
        <v>347</v>
      </c>
    </row>
    <row r="653" spans="9:21">
      <c r="I653" s="708" t="s">
        <v>92</v>
      </c>
      <c r="J653" s="353">
        <v>0.18559999999999999</v>
      </c>
      <c r="M653">
        <v>362</v>
      </c>
      <c r="Q653" s="708" t="s">
        <v>344</v>
      </c>
      <c r="R653" s="353">
        <v>0.1706</v>
      </c>
      <c r="U653">
        <v>348</v>
      </c>
    </row>
    <row r="654" spans="9:21" ht="15.75" thickBot="1">
      <c r="I654" s="709"/>
      <c r="J654" s="354">
        <v>321</v>
      </c>
      <c r="Q654" s="709"/>
      <c r="R654" s="354">
        <v>321</v>
      </c>
      <c r="U654">
        <v>349</v>
      </c>
    </row>
    <row r="655" spans="9:21">
      <c r="I655" s="708" t="s">
        <v>402</v>
      </c>
      <c r="J655" s="355">
        <v>0.16950000000000001</v>
      </c>
      <c r="Q655" s="708" t="s">
        <v>69</v>
      </c>
      <c r="R655" s="355">
        <v>0.16869999999999999</v>
      </c>
      <c r="U655">
        <v>350</v>
      </c>
    </row>
    <row r="656" spans="9:21" ht="15.75" thickBot="1">
      <c r="I656" s="709"/>
      <c r="J656" s="356">
        <v>322</v>
      </c>
      <c r="Q656" s="709"/>
      <c r="R656" s="356">
        <v>322</v>
      </c>
      <c r="U656">
        <v>351</v>
      </c>
    </row>
    <row r="657" spans="9:21">
      <c r="I657" s="708" t="s">
        <v>400</v>
      </c>
      <c r="J657" s="357">
        <v>0.16930000000000001</v>
      </c>
      <c r="Q657" s="17" t="s">
        <v>152</v>
      </c>
      <c r="R657" s="357">
        <v>0.1671</v>
      </c>
      <c r="U657">
        <v>352</v>
      </c>
    </row>
    <row r="658" spans="9:21" ht="15.75" thickBot="1">
      <c r="I658" s="709"/>
      <c r="J658" s="358">
        <v>323</v>
      </c>
      <c r="Q658" s="18" t="s">
        <v>430</v>
      </c>
      <c r="R658" s="358">
        <v>323</v>
      </c>
      <c r="U658">
        <v>353</v>
      </c>
    </row>
    <row r="659" spans="9:21">
      <c r="I659" s="708" t="s">
        <v>71</v>
      </c>
      <c r="J659" s="359">
        <v>0.16619999999999999</v>
      </c>
      <c r="Q659" s="708" t="s">
        <v>112</v>
      </c>
      <c r="R659" s="359">
        <v>0.16700000000000001</v>
      </c>
      <c r="U659">
        <v>354</v>
      </c>
    </row>
    <row r="660" spans="9:21" ht="15.75" thickBot="1">
      <c r="I660" s="709"/>
      <c r="J660" s="360">
        <v>324</v>
      </c>
      <c r="Q660" s="709"/>
      <c r="R660" s="360">
        <v>324</v>
      </c>
      <c r="U660">
        <v>355</v>
      </c>
    </row>
    <row r="661" spans="9:21">
      <c r="I661" s="708" t="s">
        <v>206</v>
      </c>
      <c r="J661" s="361">
        <v>0.1641</v>
      </c>
      <c r="Q661" s="708" t="s">
        <v>247</v>
      </c>
      <c r="R661" s="361">
        <v>0.1663</v>
      </c>
      <c r="U661">
        <v>356</v>
      </c>
    </row>
    <row r="662" spans="9:21" ht="15.75" thickBot="1">
      <c r="I662" s="709"/>
      <c r="J662" s="362">
        <v>325</v>
      </c>
      <c r="Q662" s="709"/>
      <c r="R662" s="362">
        <v>325</v>
      </c>
      <c r="U662">
        <v>357</v>
      </c>
    </row>
    <row r="663" spans="9:21" ht="15.75" thickBot="1">
      <c r="I663" s="15" t="s">
        <v>25</v>
      </c>
      <c r="J663" s="16" t="s">
        <v>411</v>
      </c>
      <c r="Q663" s="15" t="s">
        <v>25</v>
      </c>
      <c r="R663" s="16" t="s">
        <v>411</v>
      </c>
      <c r="U663">
        <v>358</v>
      </c>
    </row>
    <row r="664" spans="9:21">
      <c r="I664" s="708" t="s">
        <v>128</v>
      </c>
      <c r="J664" s="363">
        <v>0.16309999999999999</v>
      </c>
      <c r="Q664" s="708" t="s">
        <v>260</v>
      </c>
      <c r="R664" s="363">
        <v>0.15709999999999999</v>
      </c>
      <c r="U664">
        <v>359</v>
      </c>
    </row>
    <row r="665" spans="9:21" ht="15.75" thickBot="1">
      <c r="I665" s="709"/>
      <c r="J665" s="364">
        <v>326</v>
      </c>
      <c r="Q665" s="709"/>
      <c r="R665" s="364">
        <v>326</v>
      </c>
      <c r="U665">
        <v>360</v>
      </c>
    </row>
    <row r="666" spans="9:21">
      <c r="I666" s="708" t="s">
        <v>319</v>
      </c>
      <c r="J666" s="365">
        <v>0.16209999999999999</v>
      </c>
      <c r="Q666" s="708" t="s">
        <v>96</v>
      </c>
      <c r="R666" s="365">
        <v>0.1535</v>
      </c>
      <c r="U666">
        <v>361</v>
      </c>
    </row>
    <row r="667" spans="9:21" ht="15.75" thickBot="1">
      <c r="I667" s="709"/>
      <c r="J667" s="366">
        <v>327</v>
      </c>
      <c r="Q667" s="709"/>
      <c r="R667" s="366">
        <v>327</v>
      </c>
      <c r="U667">
        <v>362</v>
      </c>
    </row>
    <row r="668" spans="9:21">
      <c r="I668" s="708" t="s">
        <v>90</v>
      </c>
      <c r="J668" s="367">
        <v>0.1615</v>
      </c>
      <c r="Q668" s="708" t="s">
        <v>275</v>
      </c>
      <c r="R668" s="367">
        <v>0.15090000000000001</v>
      </c>
    </row>
    <row r="669" spans="9:21" ht="15.75" thickBot="1">
      <c r="I669" s="709"/>
      <c r="J669" s="368">
        <v>328</v>
      </c>
      <c r="Q669" s="709"/>
      <c r="R669" s="368">
        <v>328</v>
      </c>
    </row>
    <row r="670" spans="9:21">
      <c r="I670" s="708" t="s">
        <v>81</v>
      </c>
      <c r="J670" s="369">
        <v>0.15140000000000001</v>
      </c>
      <c r="Q670" s="708" t="s">
        <v>189</v>
      </c>
      <c r="R670" s="369">
        <v>0.1474</v>
      </c>
    </row>
    <row r="671" spans="9:21" ht="15.75" thickBot="1">
      <c r="I671" s="709"/>
      <c r="J671" s="370">
        <v>329</v>
      </c>
      <c r="Q671" s="709"/>
      <c r="R671" s="370">
        <v>329</v>
      </c>
    </row>
    <row r="672" spans="9:21">
      <c r="I672" s="708" t="s">
        <v>188</v>
      </c>
      <c r="J672" s="371">
        <v>0.15110000000000001</v>
      </c>
      <c r="Q672" s="708" t="s">
        <v>245</v>
      </c>
      <c r="R672" s="371">
        <v>0.14380000000000001</v>
      </c>
    </row>
    <row r="673" spans="9:18" ht="15.75" thickBot="1">
      <c r="I673" s="709"/>
      <c r="J673" s="372">
        <v>330</v>
      </c>
      <c r="Q673" s="709"/>
      <c r="R673" s="372">
        <v>330</v>
      </c>
    </row>
    <row r="674" spans="9:18">
      <c r="I674" s="708" t="s">
        <v>221</v>
      </c>
      <c r="J674" s="373">
        <v>0.14810000000000001</v>
      </c>
      <c r="Q674" s="708" t="s">
        <v>57</v>
      </c>
      <c r="R674" s="373">
        <v>0.1406</v>
      </c>
    </row>
    <row r="675" spans="9:18" ht="15.75" thickBot="1">
      <c r="I675" s="709"/>
      <c r="J675" s="374">
        <v>331</v>
      </c>
      <c r="Q675" s="709"/>
      <c r="R675" s="374">
        <v>331</v>
      </c>
    </row>
    <row r="676" spans="9:18">
      <c r="I676" s="708" t="s">
        <v>258</v>
      </c>
      <c r="J676" s="375">
        <v>0.14680000000000001</v>
      </c>
      <c r="Q676" s="708" t="s">
        <v>251</v>
      </c>
      <c r="R676" s="375">
        <v>0.13800000000000001</v>
      </c>
    </row>
    <row r="677" spans="9:18" ht="15.75" thickBot="1">
      <c r="I677" s="709"/>
      <c r="J677" s="376">
        <v>332</v>
      </c>
      <c r="Q677" s="709"/>
      <c r="R677" s="376">
        <v>332</v>
      </c>
    </row>
    <row r="678" spans="9:18">
      <c r="I678" s="708" t="s">
        <v>247</v>
      </c>
      <c r="J678" s="377">
        <v>0.14410000000000001</v>
      </c>
      <c r="Q678" s="708" t="s">
        <v>211</v>
      </c>
      <c r="R678" s="377">
        <v>0.13589999999999999</v>
      </c>
    </row>
    <row r="679" spans="9:18" ht="15.75" thickBot="1">
      <c r="I679" s="709"/>
      <c r="J679" s="378">
        <v>333</v>
      </c>
      <c r="Q679" s="709"/>
      <c r="R679" s="378">
        <v>333</v>
      </c>
    </row>
    <row r="680" spans="9:18">
      <c r="I680" s="708" t="s">
        <v>347</v>
      </c>
      <c r="J680" s="379">
        <v>0.13519999999999999</v>
      </c>
      <c r="Q680" s="708" t="s">
        <v>133</v>
      </c>
      <c r="R680" s="379">
        <v>0.13289999999999999</v>
      </c>
    </row>
    <row r="681" spans="9:18" ht="15.75" thickBot="1">
      <c r="I681" s="709"/>
      <c r="J681" s="380">
        <v>334</v>
      </c>
      <c r="Q681" s="709"/>
      <c r="R681" s="380">
        <v>334</v>
      </c>
    </row>
    <row r="682" spans="9:18">
      <c r="I682" s="708" t="s">
        <v>133</v>
      </c>
      <c r="J682" s="381">
        <v>0.13159999999999999</v>
      </c>
      <c r="Q682" s="708" t="s">
        <v>347</v>
      </c>
      <c r="R682" s="381">
        <v>0.1318</v>
      </c>
    </row>
    <row r="683" spans="9:18" ht="15.75" thickBot="1">
      <c r="I683" s="709"/>
      <c r="J683" s="382">
        <v>335</v>
      </c>
      <c r="Q683" s="709"/>
      <c r="R683" s="382">
        <v>335</v>
      </c>
    </row>
    <row r="684" spans="9:18">
      <c r="I684" s="708" t="s">
        <v>282</v>
      </c>
      <c r="J684" s="383">
        <v>0.12790000000000001</v>
      </c>
      <c r="Q684" s="708" t="s">
        <v>85</v>
      </c>
      <c r="R684" s="383">
        <v>0.13120000000000001</v>
      </c>
    </row>
    <row r="685" spans="9:18" ht="15.75" thickBot="1">
      <c r="I685" s="709"/>
      <c r="J685" s="384">
        <v>336</v>
      </c>
      <c r="Q685" s="709"/>
      <c r="R685" s="384">
        <v>336</v>
      </c>
    </row>
    <row r="686" spans="9:18">
      <c r="I686" s="708" t="s">
        <v>169</v>
      </c>
      <c r="J686" s="385">
        <v>0.1237</v>
      </c>
      <c r="Q686" s="708" t="s">
        <v>264</v>
      </c>
      <c r="R686" s="385">
        <v>0.13100000000000001</v>
      </c>
    </row>
    <row r="687" spans="9:18" ht="15.75" thickBot="1">
      <c r="I687" s="709"/>
      <c r="J687" s="386">
        <v>337</v>
      </c>
      <c r="Q687" s="709"/>
      <c r="R687" s="386">
        <v>337</v>
      </c>
    </row>
    <row r="688" spans="9:18">
      <c r="I688" s="708" t="s">
        <v>237</v>
      </c>
      <c r="J688" s="387">
        <v>0.123</v>
      </c>
      <c r="Q688" s="708" t="s">
        <v>136</v>
      </c>
      <c r="R688" s="387">
        <v>0.1278</v>
      </c>
    </row>
    <row r="689" spans="9:18" ht="15.75" thickBot="1">
      <c r="I689" s="709"/>
      <c r="J689" s="388">
        <v>338</v>
      </c>
      <c r="Q689" s="709"/>
      <c r="R689" s="388">
        <v>338</v>
      </c>
    </row>
    <row r="690" spans="9:18">
      <c r="I690" s="708" t="s">
        <v>112</v>
      </c>
      <c r="J690" s="389">
        <v>0.1179</v>
      </c>
      <c r="Q690" s="708" t="s">
        <v>326</v>
      </c>
      <c r="R690" s="389">
        <v>0.1137</v>
      </c>
    </row>
    <row r="691" spans="9:18" ht="15.75" thickBot="1">
      <c r="I691" s="709"/>
      <c r="J691" s="390">
        <v>339</v>
      </c>
      <c r="Q691" s="709"/>
      <c r="R691" s="390">
        <v>339</v>
      </c>
    </row>
    <row r="692" spans="9:18">
      <c r="I692" s="708" t="s">
        <v>155</v>
      </c>
      <c r="J692" s="391">
        <v>0.1149</v>
      </c>
      <c r="Q692" s="708" t="s">
        <v>169</v>
      </c>
      <c r="R692" s="391">
        <v>0.1135</v>
      </c>
    </row>
    <row r="693" spans="9:18" ht="15.75" thickBot="1">
      <c r="I693" s="709"/>
      <c r="J693" s="392">
        <v>340</v>
      </c>
      <c r="Q693" s="709"/>
      <c r="R693" s="392">
        <v>340</v>
      </c>
    </row>
    <row r="694" spans="9:18">
      <c r="I694" s="708" t="s">
        <v>436</v>
      </c>
      <c r="J694" s="415">
        <v>0.11169999999999999</v>
      </c>
      <c r="Q694" s="708" t="s">
        <v>186</v>
      </c>
      <c r="R694" s="415">
        <v>0.10979999999999999</v>
      </c>
    </row>
    <row r="695" spans="9:18" ht="15.75" thickBot="1">
      <c r="I695" s="709"/>
      <c r="J695" s="416">
        <v>341</v>
      </c>
      <c r="Q695" s="709"/>
      <c r="R695" s="416">
        <v>341</v>
      </c>
    </row>
    <row r="696" spans="9:18">
      <c r="I696" s="708" t="s">
        <v>85</v>
      </c>
      <c r="J696" s="395">
        <v>0.1071</v>
      </c>
      <c r="Q696" s="708" t="s">
        <v>206</v>
      </c>
      <c r="R696" s="395">
        <v>0.1051</v>
      </c>
    </row>
    <row r="697" spans="9:18" ht="15.75" thickBot="1">
      <c r="I697" s="709"/>
      <c r="J697" s="396">
        <v>342</v>
      </c>
      <c r="Q697" s="709"/>
      <c r="R697" s="396">
        <v>342</v>
      </c>
    </row>
    <row r="698" spans="9:18">
      <c r="I698" s="708" t="s">
        <v>251</v>
      </c>
      <c r="J698" s="397">
        <v>0.1048</v>
      </c>
      <c r="Q698" s="708" t="s">
        <v>54</v>
      </c>
      <c r="R698" s="397">
        <v>0.1026</v>
      </c>
    </row>
    <row r="699" spans="9:18" ht="15.75" thickBot="1">
      <c r="I699" s="709"/>
      <c r="J699" s="398">
        <v>343</v>
      </c>
      <c r="Q699" s="709"/>
      <c r="R699" s="398">
        <v>343</v>
      </c>
    </row>
    <row r="700" spans="9:18">
      <c r="I700" s="708" t="s">
        <v>162</v>
      </c>
      <c r="J700" s="399">
        <v>0.1045</v>
      </c>
      <c r="Q700" s="708" t="s">
        <v>244</v>
      </c>
      <c r="R700" s="399">
        <v>0.10100000000000001</v>
      </c>
    </row>
    <row r="701" spans="9:18" ht="15.75" thickBot="1">
      <c r="I701" s="709"/>
      <c r="J701" s="400">
        <v>344</v>
      </c>
      <c r="Q701" s="709"/>
      <c r="R701" s="400">
        <v>344</v>
      </c>
    </row>
    <row r="702" spans="9:18">
      <c r="I702" s="708" t="s">
        <v>191</v>
      </c>
      <c r="J702" s="401">
        <v>0.1042</v>
      </c>
      <c r="Q702" s="708" t="s">
        <v>282</v>
      </c>
      <c r="R702" s="419">
        <v>9.2399999999999996E-2</v>
      </c>
    </row>
    <row r="703" spans="9:18" ht="15.75" thickBot="1">
      <c r="I703" s="709"/>
      <c r="J703" s="402">
        <v>345</v>
      </c>
      <c r="Q703" s="709"/>
      <c r="R703" s="420">
        <v>345</v>
      </c>
    </row>
    <row r="704" spans="9:18">
      <c r="I704" s="708" t="s">
        <v>136</v>
      </c>
      <c r="J704" s="403">
        <v>0.1028</v>
      </c>
      <c r="Q704" s="708" t="s">
        <v>160</v>
      </c>
      <c r="R704" s="403">
        <v>9.1399999999999995E-2</v>
      </c>
    </row>
    <row r="705" spans="9:18" ht="15.75" thickBot="1">
      <c r="I705" s="709"/>
      <c r="J705" s="404">
        <v>346</v>
      </c>
      <c r="Q705" s="709"/>
      <c r="R705" s="404">
        <v>346</v>
      </c>
    </row>
    <row r="706" spans="9:18">
      <c r="I706" s="708" t="s">
        <v>313</v>
      </c>
      <c r="J706" s="405">
        <v>9.7900000000000001E-2</v>
      </c>
      <c r="Q706" s="708" t="s">
        <v>109</v>
      </c>
      <c r="R706" s="405">
        <v>8.5900000000000004E-2</v>
      </c>
    </row>
    <row r="707" spans="9:18" ht="15.75" thickBot="1">
      <c r="I707" s="709"/>
      <c r="J707" s="406">
        <v>347</v>
      </c>
      <c r="Q707" s="709"/>
      <c r="R707" s="406">
        <v>347</v>
      </c>
    </row>
    <row r="708" spans="9:18">
      <c r="I708" s="708" t="s">
        <v>233</v>
      </c>
      <c r="J708" s="407">
        <v>9.7199999999999995E-2</v>
      </c>
      <c r="Q708" s="708" t="s">
        <v>435</v>
      </c>
      <c r="R708" s="407">
        <v>8.2400000000000001E-2</v>
      </c>
    </row>
    <row r="709" spans="9:18" ht="15.75" thickBot="1">
      <c r="I709" s="709"/>
      <c r="J709" s="408">
        <v>348</v>
      </c>
      <c r="Q709" s="709"/>
      <c r="R709" s="408">
        <v>348</v>
      </c>
    </row>
    <row r="710" spans="9:18">
      <c r="I710" s="708" t="s">
        <v>53</v>
      </c>
      <c r="J710" s="409">
        <v>9.5399999999999999E-2</v>
      </c>
      <c r="Q710" s="708" t="s">
        <v>92</v>
      </c>
      <c r="R710" s="409">
        <v>8.0799999999999997E-2</v>
      </c>
    </row>
    <row r="711" spans="9:18" ht="15.75" thickBot="1">
      <c r="I711" s="709"/>
      <c r="J711" s="410">
        <v>349</v>
      </c>
      <c r="Q711" s="709"/>
      <c r="R711" s="410">
        <v>349</v>
      </c>
    </row>
    <row r="712" spans="9:18">
      <c r="I712" s="708" t="s">
        <v>376</v>
      </c>
      <c r="J712" s="411">
        <v>9.4799999999999995E-2</v>
      </c>
      <c r="Q712" s="708" t="s">
        <v>335</v>
      </c>
      <c r="R712" s="411">
        <v>7.7499999999999999E-2</v>
      </c>
    </row>
    <row r="713" spans="9:18" ht="15.75" thickBot="1">
      <c r="I713" s="709"/>
      <c r="J713" s="412">
        <v>350</v>
      </c>
      <c r="Q713" s="709"/>
      <c r="R713" s="412">
        <v>350</v>
      </c>
    </row>
    <row r="714" spans="9:18">
      <c r="I714" s="708" t="s">
        <v>160</v>
      </c>
      <c r="J714" s="413">
        <v>9.4100000000000003E-2</v>
      </c>
      <c r="Q714" s="708" t="s">
        <v>322</v>
      </c>
      <c r="R714" s="413">
        <v>7.6399999999999996E-2</v>
      </c>
    </row>
    <row r="715" spans="9:18" ht="15.75" thickBot="1">
      <c r="I715" s="709"/>
      <c r="J715" s="414">
        <v>351</v>
      </c>
      <c r="Q715" s="709"/>
      <c r="R715" s="414">
        <v>351</v>
      </c>
    </row>
    <row r="716" spans="9:18">
      <c r="I716" s="708" t="s">
        <v>344</v>
      </c>
      <c r="J716" s="417">
        <v>8.09E-2</v>
      </c>
      <c r="Q716" s="708" t="s">
        <v>436</v>
      </c>
      <c r="R716" s="413">
        <v>7.5300000000000006E-2</v>
      </c>
    </row>
    <row r="717" spans="9:18" ht="15.75" thickBot="1">
      <c r="I717" s="709"/>
      <c r="J717" s="418">
        <v>352</v>
      </c>
      <c r="Q717" s="709"/>
      <c r="R717" s="414">
        <v>352</v>
      </c>
    </row>
    <row r="718" spans="9:18">
      <c r="I718" s="708" t="s">
        <v>437</v>
      </c>
      <c r="J718" s="413">
        <v>7.6899999999999996E-2</v>
      </c>
      <c r="Q718" s="708" t="s">
        <v>390</v>
      </c>
      <c r="R718" s="413">
        <v>7.51E-2</v>
      </c>
    </row>
    <row r="719" spans="9:18" ht="15.75" thickBot="1">
      <c r="I719" s="709"/>
      <c r="J719" s="414">
        <v>353</v>
      </c>
      <c r="Q719" s="709"/>
      <c r="R719" s="414">
        <v>353</v>
      </c>
    </row>
    <row r="720" spans="9:18">
      <c r="I720" s="708" t="s">
        <v>322</v>
      </c>
      <c r="J720" s="413">
        <v>7.6499999999999999E-2</v>
      </c>
      <c r="Q720" s="708" t="s">
        <v>62</v>
      </c>
      <c r="R720" s="413">
        <v>7.0800000000000002E-2</v>
      </c>
    </row>
    <row r="721" spans="9:18" ht="15.75" thickBot="1">
      <c r="I721" s="709"/>
      <c r="J721" s="414">
        <v>354</v>
      </c>
      <c r="Q721" s="709"/>
      <c r="R721" s="414">
        <v>354</v>
      </c>
    </row>
    <row r="722" spans="9:18">
      <c r="I722" s="708" t="s">
        <v>390</v>
      </c>
      <c r="J722" s="413">
        <v>6.4500000000000002E-2</v>
      </c>
      <c r="Q722" s="708" t="s">
        <v>162</v>
      </c>
      <c r="R722" s="413">
        <v>6.9900000000000004E-2</v>
      </c>
    </row>
    <row r="723" spans="9:18" ht="15.75" thickBot="1">
      <c r="I723" s="709"/>
      <c r="J723" s="414">
        <v>355</v>
      </c>
      <c r="Q723" s="709"/>
      <c r="R723" s="414">
        <v>355</v>
      </c>
    </row>
    <row r="724" spans="9:18">
      <c r="I724" s="708" t="s">
        <v>211</v>
      </c>
      <c r="J724" s="413">
        <v>6.2600000000000003E-2</v>
      </c>
      <c r="Q724" s="708" t="s">
        <v>81</v>
      </c>
      <c r="R724" s="413">
        <v>6.9500000000000006E-2</v>
      </c>
    </row>
    <row r="725" spans="9:18" ht="15.75" thickBot="1">
      <c r="I725" s="709"/>
      <c r="J725" s="414">
        <v>356</v>
      </c>
      <c r="Q725" s="709"/>
      <c r="R725" s="414">
        <v>356</v>
      </c>
    </row>
    <row r="726" spans="9:18">
      <c r="I726" s="708" t="s">
        <v>175</v>
      </c>
      <c r="J726" s="413">
        <v>5.9499999999999997E-2</v>
      </c>
      <c r="Q726" s="708" t="s">
        <v>64</v>
      </c>
      <c r="R726" s="413">
        <v>6.9099999999999995E-2</v>
      </c>
    </row>
    <row r="727" spans="9:18" ht="15.75" thickBot="1">
      <c r="I727" s="709"/>
      <c r="J727" s="414">
        <v>357</v>
      </c>
      <c r="Q727" s="709"/>
      <c r="R727" s="414">
        <v>357</v>
      </c>
    </row>
    <row r="728" spans="9:18">
      <c r="I728" s="708" t="s">
        <v>335</v>
      </c>
      <c r="J728" s="413">
        <v>5.8700000000000002E-2</v>
      </c>
      <c r="Q728" s="708" t="s">
        <v>175</v>
      </c>
      <c r="R728" s="413">
        <v>6.8699999999999997E-2</v>
      </c>
    </row>
    <row r="729" spans="9:18" ht="15.75" thickBot="1">
      <c r="I729" s="709"/>
      <c r="J729" s="414">
        <v>358</v>
      </c>
      <c r="Q729" s="709"/>
      <c r="R729" s="414">
        <v>358</v>
      </c>
    </row>
    <row r="730" spans="9:18">
      <c r="I730" s="708" t="s">
        <v>435</v>
      </c>
      <c r="J730" s="413">
        <v>5.28E-2</v>
      </c>
      <c r="Q730" s="708" t="s">
        <v>191</v>
      </c>
      <c r="R730" s="413">
        <v>5.9900000000000002E-2</v>
      </c>
    </row>
    <row r="731" spans="9:18" ht="15.75" thickBot="1">
      <c r="I731" s="709"/>
      <c r="J731" s="414">
        <v>359</v>
      </c>
      <c r="Q731" s="709"/>
      <c r="R731" s="414">
        <v>359</v>
      </c>
    </row>
    <row r="732" spans="9:18">
      <c r="I732" s="708" t="s">
        <v>275</v>
      </c>
      <c r="J732" s="413">
        <v>4.9500000000000002E-2</v>
      </c>
      <c r="Q732" s="708" t="s">
        <v>313</v>
      </c>
      <c r="R732" s="413">
        <v>5.74E-2</v>
      </c>
    </row>
    <row r="733" spans="9:18" ht="15.75" thickBot="1">
      <c r="I733" s="709"/>
      <c r="J733" s="414">
        <v>360</v>
      </c>
      <c r="Q733" s="709"/>
      <c r="R733" s="414">
        <v>360</v>
      </c>
    </row>
    <row r="734" spans="9:18">
      <c r="I734" s="708" t="s">
        <v>109</v>
      </c>
      <c r="J734" s="413">
        <v>3.1699999999999999E-2</v>
      </c>
      <c r="Q734" s="708" t="s">
        <v>203</v>
      </c>
      <c r="R734" s="413">
        <v>5.0200000000000002E-2</v>
      </c>
    </row>
    <row r="735" spans="9:18" ht="15.75" thickBot="1">
      <c r="I735" s="709"/>
      <c r="J735" s="414">
        <v>361</v>
      </c>
      <c r="Q735" s="709"/>
      <c r="R735" s="414">
        <v>361</v>
      </c>
    </row>
    <row r="736" spans="9:18">
      <c r="I736" s="708" t="s">
        <v>226</v>
      </c>
      <c r="J736" s="413">
        <v>2.4500000000000001E-2</v>
      </c>
      <c r="Q736" s="708" t="s">
        <v>226</v>
      </c>
      <c r="R736" s="413">
        <v>2.8199999999999999E-2</v>
      </c>
    </row>
    <row r="737" spans="9:18" ht="15.75" thickBot="1">
      <c r="I737" s="709"/>
      <c r="J737" s="414">
        <v>362</v>
      </c>
      <c r="Q737" s="709"/>
      <c r="R737" s="414">
        <v>362</v>
      </c>
    </row>
    <row r="738" spans="9:18" ht="15.75" thickBot="1">
      <c r="I738" s="15" t="s">
        <v>25</v>
      </c>
      <c r="J738" s="16" t="s">
        <v>411</v>
      </c>
      <c r="Q738" s="15" t="s">
        <v>25</v>
      </c>
      <c r="R738" s="16" t="s">
        <v>411</v>
      </c>
    </row>
  </sheetData>
  <sortState xmlns:xlrd2="http://schemas.microsoft.com/office/spreadsheetml/2017/richdata2" ref="D2:F363">
    <sortCondition ref="D278:D363"/>
  </sortState>
  <mergeCells count="582">
    <mergeCell ref="Q734:Q735"/>
    <mergeCell ref="Q736:Q737"/>
    <mergeCell ref="Q730:Q731"/>
    <mergeCell ref="Q732:Q733"/>
    <mergeCell ref="Q726:Q727"/>
    <mergeCell ref="Q728:Q729"/>
    <mergeCell ref="Q722:Q723"/>
    <mergeCell ref="Q724:Q725"/>
    <mergeCell ref="Q718:Q719"/>
    <mergeCell ref="Q720:Q721"/>
    <mergeCell ref="Q714:Q715"/>
    <mergeCell ref="Q716:Q717"/>
    <mergeCell ref="Q710:Q711"/>
    <mergeCell ref="Q712:Q713"/>
    <mergeCell ref="Q706:Q707"/>
    <mergeCell ref="Q708:Q709"/>
    <mergeCell ref="Q702:Q703"/>
    <mergeCell ref="Q704:Q705"/>
    <mergeCell ref="Q698:Q699"/>
    <mergeCell ref="Q700:Q701"/>
    <mergeCell ref="Q694:Q695"/>
    <mergeCell ref="Q696:Q697"/>
    <mergeCell ref="Q690:Q691"/>
    <mergeCell ref="Q692:Q693"/>
    <mergeCell ref="Q686:Q687"/>
    <mergeCell ref="Q688:Q689"/>
    <mergeCell ref="Q682:Q683"/>
    <mergeCell ref="Q684:Q685"/>
    <mergeCell ref="Q678:Q679"/>
    <mergeCell ref="Q680:Q681"/>
    <mergeCell ref="Q674:Q675"/>
    <mergeCell ref="Q676:Q677"/>
    <mergeCell ref="Q670:Q671"/>
    <mergeCell ref="Q672:Q673"/>
    <mergeCell ref="Q666:Q667"/>
    <mergeCell ref="Q668:Q669"/>
    <mergeCell ref="Q661:Q662"/>
    <mergeCell ref="Q664:Q665"/>
    <mergeCell ref="Q659:Q660"/>
    <mergeCell ref="Q653:Q654"/>
    <mergeCell ref="Q655:Q656"/>
    <mergeCell ref="Q649:Q650"/>
    <mergeCell ref="Q651:Q652"/>
    <mergeCell ref="Q645:Q646"/>
    <mergeCell ref="Q647:Q648"/>
    <mergeCell ref="Q641:Q642"/>
    <mergeCell ref="Q643:Q644"/>
    <mergeCell ref="Q637:Q638"/>
    <mergeCell ref="Q639:Q640"/>
    <mergeCell ref="Q633:Q634"/>
    <mergeCell ref="Q635:Q636"/>
    <mergeCell ref="Q629:Q630"/>
    <mergeCell ref="Q631:Q632"/>
    <mergeCell ref="Q625:Q626"/>
    <mergeCell ref="Q627:Q628"/>
    <mergeCell ref="Q621:Q622"/>
    <mergeCell ref="Q623:Q624"/>
    <mergeCell ref="Q617:Q618"/>
    <mergeCell ref="Q619:Q620"/>
    <mergeCell ref="Q613:Q614"/>
    <mergeCell ref="Q615:Q616"/>
    <mergeCell ref="Q608:Q609"/>
    <mergeCell ref="Q610:Q611"/>
    <mergeCell ref="Q604:Q605"/>
    <mergeCell ref="Q606:Q607"/>
    <mergeCell ref="Q600:Q601"/>
    <mergeCell ref="Q602:Q603"/>
    <mergeCell ref="Q596:Q597"/>
    <mergeCell ref="Q598:Q599"/>
    <mergeCell ref="Q592:Q593"/>
    <mergeCell ref="Q594:Q595"/>
    <mergeCell ref="Q588:Q589"/>
    <mergeCell ref="Q590:Q591"/>
    <mergeCell ref="Q584:Q585"/>
    <mergeCell ref="Q586:Q587"/>
    <mergeCell ref="Q580:Q581"/>
    <mergeCell ref="Q582:Q583"/>
    <mergeCell ref="Q576:Q577"/>
    <mergeCell ref="Q578:Q579"/>
    <mergeCell ref="Q572:Q573"/>
    <mergeCell ref="Q574:Q575"/>
    <mergeCell ref="Q568:Q569"/>
    <mergeCell ref="Q570:Q571"/>
    <mergeCell ref="Q564:Q565"/>
    <mergeCell ref="Q566:Q567"/>
    <mergeCell ref="Q559:Q560"/>
    <mergeCell ref="Q555:Q556"/>
    <mergeCell ref="Q557:Q558"/>
    <mergeCell ref="Q551:Q552"/>
    <mergeCell ref="Q553:Q554"/>
    <mergeCell ref="Q547:Q548"/>
    <mergeCell ref="Q549:Q550"/>
    <mergeCell ref="Q543:Q544"/>
    <mergeCell ref="Q545:Q546"/>
    <mergeCell ref="Q539:Q540"/>
    <mergeCell ref="Q541:Q542"/>
    <mergeCell ref="Q535:Q536"/>
    <mergeCell ref="Q537:Q538"/>
    <mergeCell ref="Q533:Q534"/>
    <mergeCell ref="Q527:Q528"/>
    <mergeCell ref="Q529:Q530"/>
    <mergeCell ref="Q523:Q524"/>
    <mergeCell ref="Q525:Q526"/>
    <mergeCell ref="Q521:Q522"/>
    <mergeCell ref="Q515:Q516"/>
    <mergeCell ref="Q517:Q518"/>
    <mergeCell ref="Q511:Q512"/>
    <mergeCell ref="Q508:Q509"/>
    <mergeCell ref="Q502:Q503"/>
    <mergeCell ref="Q504:Q505"/>
    <mergeCell ref="Q498:Q499"/>
    <mergeCell ref="Q500:Q501"/>
    <mergeCell ref="Q494:Q495"/>
    <mergeCell ref="Q496:Q497"/>
    <mergeCell ref="Q490:Q491"/>
    <mergeCell ref="Q492:Q493"/>
    <mergeCell ref="Q486:Q487"/>
    <mergeCell ref="Q488:Q489"/>
    <mergeCell ref="Q482:Q483"/>
    <mergeCell ref="Q484:Q485"/>
    <mergeCell ref="Q478:Q479"/>
    <mergeCell ref="Q480:Q481"/>
    <mergeCell ref="Q474:Q475"/>
    <mergeCell ref="Q476:Q477"/>
    <mergeCell ref="Q470:Q471"/>
    <mergeCell ref="Q472:Q473"/>
    <mergeCell ref="Q466:Q467"/>
    <mergeCell ref="Q462:Q463"/>
    <mergeCell ref="Q464:Q465"/>
    <mergeCell ref="Q457:Q458"/>
    <mergeCell ref="Q460:Q461"/>
    <mergeCell ref="Q453:Q454"/>
    <mergeCell ref="Q455:Q456"/>
    <mergeCell ref="Q451:Q452"/>
    <mergeCell ref="Q445:Q446"/>
    <mergeCell ref="Q447:Q448"/>
    <mergeCell ref="Q441:Q442"/>
    <mergeCell ref="Q443:Q444"/>
    <mergeCell ref="Q437:Q438"/>
    <mergeCell ref="Q439:Q440"/>
    <mergeCell ref="Q435:Q436"/>
    <mergeCell ref="Q429:Q430"/>
    <mergeCell ref="Q431:Q432"/>
    <mergeCell ref="Q425:Q426"/>
    <mergeCell ref="Q427:Q428"/>
    <mergeCell ref="Q421:Q422"/>
    <mergeCell ref="Q423:Q424"/>
    <mergeCell ref="Q417:Q418"/>
    <mergeCell ref="Q419:Q420"/>
    <mergeCell ref="Q413:Q414"/>
    <mergeCell ref="Q415:Q416"/>
    <mergeCell ref="Q409:Q410"/>
    <mergeCell ref="Q411:Q412"/>
    <mergeCell ref="Q404:Q405"/>
    <mergeCell ref="Q406:Q407"/>
    <mergeCell ref="Q400:Q401"/>
    <mergeCell ref="Q402:Q403"/>
    <mergeCell ref="Q396:Q397"/>
    <mergeCell ref="Q398:Q399"/>
    <mergeCell ref="Q392:Q393"/>
    <mergeCell ref="Q394:Q395"/>
    <mergeCell ref="Q388:Q389"/>
    <mergeCell ref="Q384:Q385"/>
    <mergeCell ref="Q386:Q387"/>
    <mergeCell ref="Q380:Q381"/>
    <mergeCell ref="Q382:Q383"/>
    <mergeCell ref="Q376:Q377"/>
    <mergeCell ref="Q378:Q379"/>
    <mergeCell ref="Q372:Q373"/>
    <mergeCell ref="Q374:Q375"/>
    <mergeCell ref="Q368:Q369"/>
    <mergeCell ref="Q364:Q365"/>
    <mergeCell ref="Q366:Q367"/>
    <mergeCell ref="Q360:Q361"/>
    <mergeCell ref="Q362:Q363"/>
    <mergeCell ref="Q355:Q356"/>
    <mergeCell ref="Q358:Q359"/>
    <mergeCell ref="Q351:Q352"/>
    <mergeCell ref="Q353:Q354"/>
    <mergeCell ref="Q347:Q348"/>
    <mergeCell ref="Q349:Q350"/>
    <mergeCell ref="Q343:Q344"/>
    <mergeCell ref="Q345:Q346"/>
    <mergeCell ref="Q339:Q340"/>
    <mergeCell ref="Q341:Q342"/>
    <mergeCell ref="Q335:Q336"/>
    <mergeCell ref="Q331:Q332"/>
    <mergeCell ref="Q333:Q334"/>
    <mergeCell ref="Q327:Q328"/>
    <mergeCell ref="Q329:Q330"/>
    <mergeCell ref="Q323:Q324"/>
    <mergeCell ref="Q325:Q326"/>
    <mergeCell ref="Q319:Q320"/>
    <mergeCell ref="Q315:Q316"/>
    <mergeCell ref="Q317:Q318"/>
    <mergeCell ref="Q311:Q312"/>
    <mergeCell ref="Q313:Q314"/>
    <mergeCell ref="Q307:Q308"/>
    <mergeCell ref="Q309:Q310"/>
    <mergeCell ref="Q302:Q303"/>
    <mergeCell ref="Q304:Q305"/>
    <mergeCell ref="Q294:Q295"/>
    <mergeCell ref="Q296:Q297"/>
    <mergeCell ref="Q290:Q291"/>
    <mergeCell ref="Q292:Q293"/>
    <mergeCell ref="Q286:Q287"/>
    <mergeCell ref="Q288:Q289"/>
    <mergeCell ref="Q282:Q283"/>
    <mergeCell ref="Q278:Q279"/>
    <mergeCell ref="Q280:Q281"/>
    <mergeCell ref="Q274:Q275"/>
    <mergeCell ref="Q276:Q277"/>
    <mergeCell ref="Q270:Q271"/>
    <mergeCell ref="Q272:Q273"/>
    <mergeCell ref="Q266:Q267"/>
    <mergeCell ref="Q268:Q269"/>
    <mergeCell ref="Q262:Q263"/>
    <mergeCell ref="Q264:Q265"/>
    <mergeCell ref="Q258:Q259"/>
    <mergeCell ref="Q253:Q254"/>
    <mergeCell ref="Q256:Q257"/>
    <mergeCell ref="Q251:Q252"/>
    <mergeCell ref="Q245:Q246"/>
    <mergeCell ref="Q247:Q248"/>
    <mergeCell ref="Q241:Q242"/>
    <mergeCell ref="Q243:Q244"/>
    <mergeCell ref="Q237:Q238"/>
    <mergeCell ref="Q239:Q240"/>
    <mergeCell ref="Q233:Q234"/>
    <mergeCell ref="Q235:Q236"/>
    <mergeCell ref="Q229:Q230"/>
    <mergeCell ref="Q231:Q232"/>
    <mergeCell ref="Q223:Q224"/>
    <mergeCell ref="Q217:Q218"/>
    <mergeCell ref="Q219:Q220"/>
    <mergeCell ref="Q213:Q214"/>
    <mergeCell ref="Q215:Q216"/>
    <mergeCell ref="Q211:Q212"/>
    <mergeCell ref="Q205:Q206"/>
    <mergeCell ref="Q207:Q208"/>
    <mergeCell ref="Q200:Q201"/>
    <mergeCell ref="Q202:Q203"/>
    <mergeCell ref="Q196:Q197"/>
    <mergeCell ref="Q198:Q199"/>
    <mergeCell ref="Q192:Q193"/>
    <mergeCell ref="Q194:Q195"/>
    <mergeCell ref="Q190:Q191"/>
    <mergeCell ref="Q184:Q185"/>
    <mergeCell ref="Q186:Q187"/>
    <mergeCell ref="Q180:Q181"/>
    <mergeCell ref="Q182:Q183"/>
    <mergeCell ref="Q176:Q177"/>
    <mergeCell ref="Q178:Q179"/>
    <mergeCell ref="Q174:Q175"/>
    <mergeCell ref="Q170:Q171"/>
    <mergeCell ref="Q164:Q165"/>
    <mergeCell ref="Q166:Q167"/>
    <mergeCell ref="Q160:Q161"/>
    <mergeCell ref="Q162:Q163"/>
    <mergeCell ref="Q158:Q159"/>
    <mergeCell ref="Q154:Q155"/>
    <mergeCell ref="Q147:Q148"/>
    <mergeCell ref="Q149:Q150"/>
    <mergeCell ref="Q143:Q144"/>
    <mergeCell ref="Q145:Q146"/>
    <mergeCell ref="Q135:Q136"/>
    <mergeCell ref="Q131:Q132"/>
    <mergeCell ref="Q133:Q134"/>
    <mergeCell ref="Q127:Q128"/>
    <mergeCell ref="Q129:Q130"/>
    <mergeCell ref="Q123:Q124"/>
    <mergeCell ref="Q125:Q126"/>
    <mergeCell ref="Q119:Q120"/>
    <mergeCell ref="Q121:Q122"/>
    <mergeCell ref="Q115:Q116"/>
    <mergeCell ref="Q117:Q118"/>
    <mergeCell ref="Q111:Q112"/>
    <mergeCell ref="Q113:Q114"/>
    <mergeCell ref="Q107:Q108"/>
    <mergeCell ref="Q109:Q110"/>
    <mergeCell ref="Q92:Q93"/>
    <mergeCell ref="Q82:Q83"/>
    <mergeCell ref="Q80:Q81"/>
    <mergeCell ref="Q74:Q75"/>
    <mergeCell ref="Q66:Q67"/>
    <mergeCell ref="Q68:Q69"/>
    <mergeCell ref="Q62:Q63"/>
    <mergeCell ref="Q58:Q59"/>
    <mergeCell ref="Q56:Q57"/>
    <mergeCell ref="Q49:Q50"/>
    <mergeCell ref="Q31:Q32"/>
    <mergeCell ref="I734:I735"/>
    <mergeCell ref="I714:I715"/>
    <mergeCell ref="I716:I717"/>
    <mergeCell ref="I710:I711"/>
    <mergeCell ref="I712:I713"/>
    <mergeCell ref="I706:I707"/>
    <mergeCell ref="I708:I709"/>
    <mergeCell ref="I702:I703"/>
    <mergeCell ref="I704:I705"/>
    <mergeCell ref="I698:I699"/>
    <mergeCell ref="I700:I701"/>
    <mergeCell ref="I694:I695"/>
    <mergeCell ref="I696:I697"/>
    <mergeCell ref="I690:I691"/>
    <mergeCell ref="I692:I693"/>
    <mergeCell ref="I686:I687"/>
    <mergeCell ref="I736:I737"/>
    <mergeCell ref="I730:I731"/>
    <mergeCell ref="I732:I733"/>
    <mergeCell ref="I726:I727"/>
    <mergeCell ref="I728:I729"/>
    <mergeCell ref="I722:I723"/>
    <mergeCell ref="I724:I725"/>
    <mergeCell ref="I718:I719"/>
    <mergeCell ref="I720:I721"/>
    <mergeCell ref="I688:I689"/>
    <mergeCell ref="I682:I683"/>
    <mergeCell ref="I684:I685"/>
    <mergeCell ref="I678:I679"/>
    <mergeCell ref="I680:I681"/>
    <mergeCell ref="I674:I675"/>
    <mergeCell ref="I676:I677"/>
    <mergeCell ref="I670:I671"/>
    <mergeCell ref="I672:I673"/>
    <mergeCell ref="I666:I667"/>
    <mergeCell ref="I668:I669"/>
    <mergeCell ref="I661:I662"/>
    <mergeCell ref="I664:I665"/>
    <mergeCell ref="I657:I658"/>
    <mergeCell ref="I659:I660"/>
    <mergeCell ref="I653:I654"/>
    <mergeCell ref="I655:I656"/>
    <mergeCell ref="I649:I650"/>
    <mergeCell ref="I651:I652"/>
    <mergeCell ref="I645:I646"/>
    <mergeCell ref="I647:I648"/>
    <mergeCell ref="I641:I642"/>
    <mergeCell ref="I643:I644"/>
    <mergeCell ref="I637:I638"/>
    <mergeCell ref="I639:I640"/>
    <mergeCell ref="I633:I634"/>
    <mergeCell ref="I635:I636"/>
    <mergeCell ref="I629:I630"/>
    <mergeCell ref="I631:I632"/>
    <mergeCell ref="I627:I628"/>
    <mergeCell ref="I621:I622"/>
    <mergeCell ref="I623:I624"/>
    <mergeCell ref="I617:I618"/>
    <mergeCell ref="I619:I620"/>
    <mergeCell ref="I613:I614"/>
    <mergeCell ref="I615:I616"/>
    <mergeCell ref="I608:I609"/>
    <mergeCell ref="I610:I611"/>
    <mergeCell ref="I604:I605"/>
    <mergeCell ref="I606:I607"/>
    <mergeCell ref="I600:I601"/>
    <mergeCell ref="I602:I603"/>
    <mergeCell ref="I596:I597"/>
    <mergeCell ref="I598:I599"/>
    <mergeCell ref="I592:I593"/>
    <mergeCell ref="I594:I595"/>
    <mergeCell ref="I588:I589"/>
    <mergeCell ref="I590:I591"/>
    <mergeCell ref="I584:I585"/>
    <mergeCell ref="I586:I587"/>
    <mergeCell ref="I580:I581"/>
    <mergeCell ref="I582:I583"/>
    <mergeCell ref="I576:I577"/>
    <mergeCell ref="I578:I579"/>
    <mergeCell ref="I572:I573"/>
    <mergeCell ref="I574:I575"/>
    <mergeCell ref="I568:I569"/>
    <mergeCell ref="I570:I571"/>
    <mergeCell ref="I564:I565"/>
    <mergeCell ref="I566:I567"/>
    <mergeCell ref="I559:I560"/>
    <mergeCell ref="I562:I563"/>
    <mergeCell ref="I555:I556"/>
    <mergeCell ref="I551:I552"/>
    <mergeCell ref="I553:I554"/>
    <mergeCell ref="I547:I548"/>
    <mergeCell ref="I549:I550"/>
    <mergeCell ref="I543:I544"/>
    <mergeCell ref="I545:I546"/>
    <mergeCell ref="I539:I540"/>
    <mergeCell ref="I541:I542"/>
    <mergeCell ref="I535:I536"/>
    <mergeCell ref="I537:I538"/>
    <mergeCell ref="I531:I532"/>
    <mergeCell ref="I527:I528"/>
    <mergeCell ref="I529:I530"/>
    <mergeCell ref="I523:I524"/>
    <mergeCell ref="I525:I526"/>
    <mergeCell ref="I519:I520"/>
    <mergeCell ref="I521:I522"/>
    <mergeCell ref="I515:I516"/>
    <mergeCell ref="I517:I518"/>
    <mergeCell ref="I511:I512"/>
    <mergeCell ref="I513:I514"/>
    <mergeCell ref="I506:I507"/>
    <mergeCell ref="I508:I509"/>
    <mergeCell ref="I502:I503"/>
    <mergeCell ref="I504:I505"/>
    <mergeCell ref="I498:I499"/>
    <mergeCell ref="I494:I495"/>
    <mergeCell ref="I496:I497"/>
    <mergeCell ref="I490:I491"/>
    <mergeCell ref="I492:I493"/>
    <mergeCell ref="I486:I487"/>
    <mergeCell ref="I488:I489"/>
    <mergeCell ref="I482:I483"/>
    <mergeCell ref="I484:I485"/>
    <mergeCell ref="I478:I479"/>
    <mergeCell ref="I480:I481"/>
    <mergeCell ref="I474:I475"/>
    <mergeCell ref="I476:I477"/>
    <mergeCell ref="I470:I471"/>
    <mergeCell ref="I472:I473"/>
    <mergeCell ref="I466:I467"/>
    <mergeCell ref="I468:I469"/>
    <mergeCell ref="I462:I463"/>
    <mergeCell ref="I464:I465"/>
    <mergeCell ref="I457:I458"/>
    <mergeCell ref="I460:I461"/>
    <mergeCell ref="I453:I454"/>
    <mergeCell ref="I455:I456"/>
    <mergeCell ref="I449:I450"/>
    <mergeCell ref="I451:I452"/>
    <mergeCell ref="I445:I446"/>
    <mergeCell ref="I447:I448"/>
    <mergeCell ref="I441:I442"/>
    <mergeCell ref="I443:I444"/>
    <mergeCell ref="I437:I438"/>
    <mergeCell ref="I439:I440"/>
    <mergeCell ref="I433:I434"/>
    <mergeCell ref="I435:I436"/>
    <mergeCell ref="I429:I430"/>
    <mergeCell ref="I431:I432"/>
    <mergeCell ref="I425:I426"/>
    <mergeCell ref="I427:I428"/>
    <mergeCell ref="I421:I422"/>
    <mergeCell ref="I423:I424"/>
    <mergeCell ref="I417:I418"/>
    <mergeCell ref="I419:I420"/>
    <mergeCell ref="I413:I414"/>
    <mergeCell ref="I415:I416"/>
    <mergeCell ref="I409:I410"/>
    <mergeCell ref="I411:I412"/>
    <mergeCell ref="I404:I405"/>
    <mergeCell ref="I406:I407"/>
    <mergeCell ref="I402:I403"/>
    <mergeCell ref="I396:I397"/>
    <mergeCell ref="I398:I399"/>
    <mergeCell ref="I392:I393"/>
    <mergeCell ref="I394:I395"/>
    <mergeCell ref="I390:I391"/>
    <mergeCell ref="I384:I385"/>
    <mergeCell ref="I386:I387"/>
    <mergeCell ref="I380:I381"/>
    <mergeCell ref="I382:I383"/>
    <mergeCell ref="I376:I377"/>
    <mergeCell ref="I378:I379"/>
    <mergeCell ref="I372:I373"/>
    <mergeCell ref="I374:I375"/>
    <mergeCell ref="I368:I369"/>
    <mergeCell ref="I370:I371"/>
    <mergeCell ref="I364:I365"/>
    <mergeCell ref="I366:I367"/>
    <mergeCell ref="I360:I361"/>
    <mergeCell ref="I362:I363"/>
    <mergeCell ref="I355:I356"/>
    <mergeCell ref="I358:I359"/>
    <mergeCell ref="I353:I354"/>
    <mergeCell ref="I347:I348"/>
    <mergeCell ref="I343:I344"/>
    <mergeCell ref="I345:I346"/>
    <mergeCell ref="I341:I342"/>
    <mergeCell ref="I335:I336"/>
    <mergeCell ref="I337:I338"/>
    <mergeCell ref="I333:I334"/>
    <mergeCell ref="I327:I328"/>
    <mergeCell ref="I329:I330"/>
    <mergeCell ref="I323:I324"/>
    <mergeCell ref="I325:I326"/>
    <mergeCell ref="I319:I320"/>
    <mergeCell ref="I315:I316"/>
    <mergeCell ref="I317:I318"/>
    <mergeCell ref="I311:I312"/>
    <mergeCell ref="I313:I314"/>
    <mergeCell ref="I307:I308"/>
    <mergeCell ref="I309:I310"/>
    <mergeCell ref="I302:I303"/>
    <mergeCell ref="I304:I305"/>
    <mergeCell ref="I298:I299"/>
    <mergeCell ref="I300:I301"/>
    <mergeCell ref="I294:I295"/>
    <mergeCell ref="I296:I297"/>
    <mergeCell ref="I290:I291"/>
    <mergeCell ref="I292:I293"/>
    <mergeCell ref="I286:I287"/>
    <mergeCell ref="I288:I289"/>
    <mergeCell ref="I282:I283"/>
    <mergeCell ref="I284:I285"/>
    <mergeCell ref="I278:I279"/>
    <mergeCell ref="I280:I281"/>
    <mergeCell ref="I274:I275"/>
    <mergeCell ref="I276:I277"/>
    <mergeCell ref="I270:I271"/>
    <mergeCell ref="I262:I263"/>
    <mergeCell ref="I264:I265"/>
    <mergeCell ref="I258:I259"/>
    <mergeCell ref="I260:I261"/>
    <mergeCell ref="I256:I257"/>
    <mergeCell ref="I249:I250"/>
    <mergeCell ref="I245:I246"/>
    <mergeCell ref="I247:I248"/>
    <mergeCell ref="I241:I242"/>
    <mergeCell ref="I243:I244"/>
    <mergeCell ref="I237:I238"/>
    <mergeCell ref="I239:I240"/>
    <mergeCell ref="I233:I234"/>
    <mergeCell ref="I235:I236"/>
    <mergeCell ref="I231:I232"/>
    <mergeCell ref="I225:I226"/>
    <mergeCell ref="I227:I228"/>
    <mergeCell ref="I221:I222"/>
    <mergeCell ref="I223:I224"/>
    <mergeCell ref="I217:I218"/>
    <mergeCell ref="I219:I220"/>
    <mergeCell ref="I213:I214"/>
    <mergeCell ref="I209:I210"/>
    <mergeCell ref="I211:I212"/>
    <mergeCell ref="I205:I206"/>
    <mergeCell ref="I207:I208"/>
    <mergeCell ref="I200:I201"/>
    <mergeCell ref="I202:I203"/>
    <mergeCell ref="I196:I197"/>
    <mergeCell ref="I198:I199"/>
    <mergeCell ref="I192:I193"/>
    <mergeCell ref="I194:I195"/>
    <mergeCell ref="I188:I189"/>
    <mergeCell ref="I184:I185"/>
    <mergeCell ref="I186:I187"/>
    <mergeCell ref="I182:I183"/>
    <mergeCell ref="I178:I179"/>
    <mergeCell ref="I172:I173"/>
    <mergeCell ref="I174:I175"/>
    <mergeCell ref="I168:I169"/>
    <mergeCell ref="I170:I171"/>
    <mergeCell ref="I164:I165"/>
    <mergeCell ref="I166:I167"/>
    <mergeCell ref="I160:I161"/>
    <mergeCell ref="I162:I163"/>
    <mergeCell ref="I156:I157"/>
    <mergeCell ref="I158:I159"/>
    <mergeCell ref="I151:I152"/>
    <mergeCell ref="I154:I155"/>
    <mergeCell ref="I143:I144"/>
    <mergeCell ref="I145:I146"/>
    <mergeCell ref="I139:I140"/>
    <mergeCell ref="I141:I142"/>
    <mergeCell ref="I137:I138"/>
    <mergeCell ref="I131:I132"/>
    <mergeCell ref="I133:I134"/>
    <mergeCell ref="I90:I91"/>
    <mergeCell ref="I82:I83"/>
    <mergeCell ref="I84:I85"/>
    <mergeCell ref="I80:I81"/>
    <mergeCell ref="I72:I73"/>
    <mergeCell ref="I68:I69"/>
    <mergeCell ref="I37:I38"/>
    <mergeCell ref="I29:I30"/>
    <mergeCell ref="I129:I130"/>
    <mergeCell ref="I125:I126"/>
    <mergeCell ref="I119:I120"/>
    <mergeCell ref="I115:I116"/>
    <mergeCell ref="I117:I118"/>
    <mergeCell ref="I107:I108"/>
    <mergeCell ref="I109:I110"/>
    <mergeCell ref="I103:I104"/>
    <mergeCell ref="I105:I106"/>
  </mergeCells>
  <hyperlinks>
    <hyperlink ref="I1" r:id="rId1" display="https://barttorvik.com/team.php?team=Connecticut&amp;year=2024" xr:uid="{CFE99697-93DF-4698-9AC7-0BEC7C8C1F26}"/>
    <hyperlink ref="I2" r:id="rId2" display="https://barttorvik.com/team.php?team=Connecticut&amp;year=2024" xr:uid="{37EAA143-2584-4837-A883-8CCC43F0E95E}"/>
    <hyperlink ref="I3" r:id="rId3" display="https://barttorvik.com/team.php?team=Purdue&amp;year=2024" xr:uid="{15FD9B35-E538-412C-8621-C0F6BB2E91E4}"/>
    <hyperlink ref="I4" r:id="rId4" display="https://barttorvik.com/team.php?team=Purdue&amp;year=2024" xr:uid="{85B387D2-B356-4BDE-B21F-B19BE4891015}"/>
    <hyperlink ref="I5" r:id="rId5" display="https://barttorvik.com/team.php?team=Houston&amp;year=2024" xr:uid="{00A60CA7-6F85-4BF7-9603-8287755C1424}"/>
    <hyperlink ref="I6" r:id="rId6" display="https://barttorvik.com/team.php?team=Houston&amp;year=2024" xr:uid="{E31C6931-AB02-4AB6-AA51-F87F69079D8D}"/>
    <hyperlink ref="I7" r:id="rId7" display="https://barttorvik.com/team.php?team=Auburn&amp;year=2024" xr:uid="{1DB6C57B-D340-43A8-879A-F8A8E4F9D0F8}"/>
    <hyperlink ref="I8" r:id="rId8" display="https://barttorvik.com/team.php?team=Auburn&amp;year=2024" xr:uid="{D8F0308A-ECA1-4B10-B5B8-3A53A1E24499}"/>
    <hyperlink ref="I9" r:id="rId9" display="https://barttorvik.com/team.php?team=Illinois&amp;year=2024" xr:uid="{8A7704FF-54FC-4F31-98B1-84E55FD47759}"/>
    <hyperlink ref="I10" r:id="rId10" display="https://barttorvik.com/team.php?team=Illinois&amp;year=2024" xr:uid="{F891E99A-CB15-44A6-962D-E6A43EA74330}"/>
    <hyperlink ref="I11" r:id="rId11" display="https://barttorvik.com/team.php?team=Iowa+St.&amp;year=2024" xr:uid="{EEDEE754-5AB9-4B89-A283-9276D5D0DA47}"/>
    <hyperlink ref="I12" r:id="rId12" display="https://barttorvik.com/team.php?team=Iowa+St.&amp;year=2024" xr:uid="{8C55268A-2815-41DF-B346-E84657E5D327}"/>
    <hyperlink ref="I13" r:id="rId13" display="https://barttorvik.com/team.php?team=Arizona&amp;year=2024" xr:uid="{5729B269-FDB0-4D92-81F7-0E94EEA8B26F}"/>
    <hyperlink ref="I14" r:id="rId14" display="https://barttorvik.com/team.php?team=Arizona&amp;year=2024" xr:uid="{877C5506-9FCE-4C19-99FC-81E06D04A82E}"/>
    <hyperlink ref="I15" r:id="rId15" display="https://barttorvik.com/team.php?team=Duke&amp;year=2024" xr:uid="{B27B9181-9402-43A6-8E4D-CDBA75001CF7}"/>
    <hyperlink ref="I16" r:id="rId16" display="https://barttorvik.com/team.php?team=Duke&amp;year=2024" xr:uid="{469593F2-3D51-4F24-B1F0-B1C9289DEDEC}"/>
    <hyperlink ref="I17" r:id="rId17" display="https://barttorvik.com/team.php?team=North+Carolina&amp;year=2024" xr:uid="{D912F50D-D87C-4403-92FD-F7541E6784D9}"/>
    <hyperlink ref="I18" r:id="rId18" display="https://barttorvik.com/team.php?team=North+Carolina&amp;year=2024" xr:uid="{50968165-62A3-49C1-A950-3ECAA1368652}"/>
    <hyperlink ref="I19" r:id="rId19" display="https://barttorvik.com/team.php?team=Gonzaga&amp;year=2024" xr:uid="{F403F8EA-462D-4D45-B946-4134A3EF7534}"/>
    <hyperlink ref="I20" r:id="rId20" display="https://barttorvik.com/team.php?team=Gonzaga&amp;year=2024" xr:uid="{80A238E4-4865-49E1-82A9-74EEA33737B1}"/>
    <hyperlink ref="I21" r:id="rId21" display="https://barttorvik.com/team.php?team=Saint+Mary%27s&amp;year=2024" xr:uid="{28A8E677-374A-45C5-8D80-06C59DCD99DE}"/>
    <hyperlink ref="I22" r:id="rId22" display="https://barttorvik.com/team.php?team=Saint+Mary%27s&amp;year=2024" xr:uid="{DC495EE4-5300-4E54-B166-73783BED1B48}"/>
    <hyperlink ref="I23" r:id="rId23" display="https://barttorvik.com/team.php?team=Kentucky&amp;year=2024" xr:uid="{5958E509-45A5-408C-B1C7-7245FCD3093A}"/>
    <hyperlink ref="I24" r:id="rId24" display="https://barttorvik.com/team.php?team=Kentucky&amp;year=2024" xr:uid="{F2459033-47B6-475A-88D1-2F5B74CC1FF1}"/>
    <hyperlink ref="I25" r:id="rId25" display="https://barttorvik.com/team.php?team=Creighton&amp;year=2024" xr:uid="{A88652C5-5BE4-46D7-8B5D-FE3880EDA78C}"/>
    <hyperlink ref="I26" r:id="rId26" display="https://barttorvik.com/team.php?team=Creighton&amp;year=2024" xr:uid="{D2F1FEC9-A165-4DD3-BB41-6E11D489BD30}"/>
    <hyperlink ref="I27" r:id="rId27" display="https://barttorvik.com/team.php?team=Marquette&amp;year=2024" xr:uid="{83A0C5E4-5CB6-4B2F-9507-A8ECD2FC8B68}"/>
    <hyperlink ref="I28" r:id="rId28" display="https://barttorvik.com/team.php?team=Marquette&amp;year=2024" xr:uid="{39976106-23E2-4898-99F1-5B042A0ABB7A}"/>
    <hyperlink ref="I29" r:id="rId29" display="https://barttorvik.com/team.php?team=Pittsburgh&amp;year=2024" xr:uid="{32B5BB8E-DA16-4525-9A0F-8A05AF1892A2}"/>
    <hyperlink ref="I31" r:id="rId30" display="https://barttorvik.com/team.php?team=Mississippi+St.&amp;year=2024" xr:uid="{A8B17A33-C690-4065-9E3F-5F545AB4214B}"/>
    <hyperlink ref="I32" r:id="rId31" display="https://barttorvik.com/team.php?team=Mississippi+St.&amp;year=2024" xr:uid="{EECAF6EA-32DC-4B8D-9E7F-61D8B755C132}"/>
    <hyperlink ref="I33" r:id="rId32" display="https://barttorvik.com/team.php?team=Tennessee&amp;year=2024" xr:uid="{AD18D41C-C06D-4349-B36C-60BF343269D1}"/>
    <hyperlink ref="I34" r:id="rId33" display="https://barttorvik.com/team.php?team=Tennessee&amp;year=2024" xr:uid="{7B2DB3BA-25E1-4EF5-A2C6-BEA7D2CA23F4}"/>
    <hyperlink ref="I35" r:id="rId34" display="https://barttorvik.com/team.php?team=New+Mexico&amp;year=2024" xr:uid="{D6761341-2BFA-40DE-A83E-BD7EE1E34000}"/>
    <hyperlink ref="I36" r:id="rId35" display="https://barttorvik.com/team.php?team=New+Mexico&amp;year=2024" xr:uid="{ABD4C9C5-955E-4816-9CDA-1161C96732FD}"/>
    <hyperlink ref="I37" r:id="rId36" display="https://barttorvik.com/team.php?team=St.+John%27s&amp;year=2024" xr:uid="{D58DC39A-F571-4557-8567-EF5CF0C7BF67}"/>
    <hyperlink ref="I39" r:id="rId37" display="https://barttorvik.com/team.php?team=Wisconsin&amp;year=2024" xr:uid="{58EAB68D-5E71-46AE-9DDF-C590838E4D50}"/>
    <hyperlink ref="I40" r:id="rId38" display="https://barttorvik.com/team.php?team=Wisconsin&amp;year=2024" xr:uid="{3EC02DAE-4B20-4B8C-B73C-BFBD83709E99}"/>
    <hyperlink ref="I41" r:id="rId39" display="https://barttorvik.com/team.php?team=Michigan+St.&amp;year=2024" xr:uid="{50C34EDF-83D7-4617-8CD7-9F02E1F701AE}"/>
    <hyperlink ref="I42" r:id="rId40" display="https://barttorvik.com/team.php?team=Michigan+St.&amp;year=2024" xr:uid="{A9B3CA4B-65F4-4DF0-9F5A-BFE4E7614BA3}"/>
    <hyperlink ref="I43" r:id="rId41" display="https://barttorvik.com/team.php?team=Texas+Tech&amp;year=2024" xr:uid="{848C0627-CB8C-42F6-BCCB-8CEF05773B6D}"/>
    <hyperlink ref="I44" r:id="rId42" display="https://barttorvik.com/team.php?team=Texas+Tech&amp;year=2024" xr:uid="{90D10CE3-3219-4931-97D2-7B3102D18058}"/>
    <hyperlink ref="I45" r:id="rId43" display="https://barttorvik.com/team.php?team=Baylor&amp;year=2024" xr:uid="{47A9A8D8-5059-4BE2-B57B-5FF2D7236A96}"/>
    <hyperlink ref="I46" r:id="rId44" display="https://barttorvik.com/team.php?team=Baylor&amp;year=2024" xr:uid="{4F7E89D4-6962-4CF7-A4C7-C11C4116F911}"/>
    <hyperlink ref="I47" r:id="rId45" display="https://barttorvik.com/team.php?team=Alabama&amp;year=2024" xr:uid="{6B05A16F-D86E-4981-B5CB-72899175EB0D}"/>
    <hyperlink ref="I48" r:id="rId46" display="https://barttorvik.com/team.php?team=Alabama&amp;year=2024" xr:uid="{D330C76F-AD1F-426F-99C1-1B53CCA274DB}"/>
    <hyperlink ref="I49" r:id="rId47" display="https://barttorvik.com/team.php?team=BYU&amp;year=2024" xr:uid="{E78618CB-F76E-4DB4-BB35-A3E5E1A85A4F}"/>
    <hyperlink ref="I50" r:id="rId48" display="https://barttorvik.com/team.php?team=BYU&amp;year=2024" xr:uid="{DCAD8B0B-CE6A-40FF-906D-11BE420B7F9A}"/>
    <hyperlink ref="J51" r:id="rId49" display="https://barttorvik.com/?&amp;begin=20231101&amp;end=20240501&amp;conlimit=All&amp;year=2024&amp;top=0&amp;venue=A-N&amp;type=All&amp;mingames=0&amp;quad=5&amp;rpi=" xr:uid="{878739F7-4D38-43AC-BEBD-48341BEC7E8A}"/>
    <hyperlink ref="I52" r:id="rId50" display="https://barttorvik.com/team.php?team=Texas+A%26M&amp;year=2024" xr:uid="{BFBA2C87-9DCD-4C04-A14A-D292FEC3667C}"/>
    <hyperlink ref="I53" r:id="rId51" display="https://barttorvik.com/team.php?team=Texas+A%26M&amp;year=2024" xr:uid="{4EBD8198-1DA8-4EB3-B862-FAA05D7B40D7}"/>
    <hyperlink ref="I54" r:id="rId52" display="https://barttorvik.com/team.php?team=Dayton&amp;year=2024" xr:uid="{1F695576-476B-41BE-A707-721E04F2D48C}"/>
    <hyperlink ref="I55" r:id="rId53" display="https://barttorvik.com/team.php?team=Dayton&amp;year=2024" xr:uid="{ED57BD41-BBFD-4D5A-821A-C0A71BF10B50}"/>
    <hyperlink ref="I56" r:id="rId54" display="https://barttorvik.com/team.php?team=San+Diego+St.&amp;year=2024" xr:uid="{6C1491CE-AAAC-4413-8045-4773D4EC4A7D}"/>
    <hyperlink ref="I57" r:id="rId55" display="https://barttorvik.com/team.php?team=San+Diego+St.&amp;year=2024" xr:uid="{40E0293B-92F2-45A2-B4D7-F97A292F8AC4}"/>
    <hyperlink ref="I58" r:id="rId56" display="https://barttorvik.com/team.php?team=South+Carolina&amp;year=2024" xr:uid="{F852BC01-5C41-42FF-8508-FFE733E99E5E}"/>
    <hyperlink ref="I59" r:id="rId57" display="https://barttorvik.com/team.php?team=South+Carolina&amp;year=2024" xr:uid="{E213193C-64ED-48D1-97B0-483EB133DE68}"/>
    <hyperlink ref="I60" r:id="rId58" display="https://barttorvik.com/team.php?team=Northwestern&amp;year=2024" xr:uid="{5E801B0D-67C0-4B02-9457-CBC94C2404C4}"/>
    <hyperlink ref="I61" r:id="rId59" display="https://barttorvik.com/team.php?team=Northwestern&amp;year=2024" xr:uid="{4C611906-CC9C-4AA5-8EA7-1C5194E1CBF9}"/>
    <hyperlink ref="I62" r:id="rId60" display="https://barttorvik.com/team.php?team=Clemson&amp;year=2024" xr:uid="{1E80A186-38F7-4541-945A-C7C88B8FEB96}"/>
    <hyperlink ref="I63" r:id="rId61" display="https://barttorvik.com/team.php?team=Clemson&amp;year=2024" xr:uid="{D15825CB-8E1A-4F3A-9CE4-69248B842EC9}"/>
    <hyperlink ref="I64" r:id="rId62" display="https://barttorvik.com/team.php?team=Texas&amp;year=2024" xr:uid="{9591B0A4-6764-49AD-B77F-AE9297BE591C}"/>
    <hyperlink ref="I65" r:id="rId63" display="https://barttorvik.com/team.php?team=Texas&amp;year=2024" xr:uid="{15380BE8-BB82-48AB-BB92-1ECA12CFA580}"/>
    <hyperlink ref="I66" r:id="rId64" display="https://barttorvik.com/team.php?team=TCU&amp;year=2024" xr:uid="{36E2EA86-C29D-4E24-814A-9612F401B6D7}"/>
    <hyperlink ref="I67" r:id="rId65" display="https://barttorvik.com/team.php?team=TCU&amp;year=2024" xr:uid="{CBE9153C-C7D4-4B0C-9062-C58FBA264936}"/>
    <hyperlink ref="I68" r:id="rId66" display="https://barttorvik.com/team.php?team=Ohio+St.&amp;year=2024" xr:uid="{9C480E9F-1CAB-4F42-B242-60E39AB940D2}"/>
    <hyperlink ref="I70" r:id="rId67" display="https://barttorvik.com/team.php?team=Nebraska&amp;year=2024" xr:uid="{2C5A2FDD-0B9C-4D2D-A792-0042FC008F16}"/>
    <hyperlink ref="I71" r:id="rId68" display="https://barttorvik.com/team.php?team=Nebraska&amp;year=2024" xr:uid="{69E485BD-8C6B-4A2C-9F30-E325F7C5A3DB}"/>
    <hyperlink ref="I72" r:id="rId69" display="https://barttorvik.com/team.php?team=Villanova&amp;year=2024" xr:uid="{3C9CA2F3-6284-44EB-99A5-EE7E4D5668B7}"/>
    <hyperlink ref="I74" r:id="rId70" display="https://barttorvik.com/team.php?team=Florida&amp;year=2024" xr:uid="{F151784E-EEAA-4E97-B786-982FAD125EA3}"/>
    <hyperlink ref="I75" r:id="rId71" display="https://barttorvik.com/team.php?team=Florida&amp;year=2024" xr:uid="{E78CDC0D-B25E-45A7-8850-2B620A9E0FFE}"/>
    <hyperlink ref="I76" r:id="rId72" display="https://barttorvik.com/team.php?team=Colorado+St.&amp;year=2024" xr:uid="{2C7103C5-C53D-4402-8DAC-8E4621358819}"/>
    <hyperlink ref="I77" r:id="rId73" display="https://barttorvik.com/team.php?team=Colorado+St.&amp;year=2024" xr:uid="{D8CB30A5-2825-4620-AA6A-3682188AABFE}"/>
    <hyperlink ref="I78" r:id="rId74" display="https://barttorvik.com/team.php?team=Nevada&amp;year=2024" xr:uid="{B655644D-4FD9-49D9-99E4-71CBF35CFBAA}"/>
    <hyperlink ref="I79" r:id="rId75" display="https://barttorvik.com/team.php?team=Nevada&amp;year=2024" xr:uid="{E57BA997-1693-44FA-82B2-F20277B8FB65}"/>
    <hyperlink ref="I80" r:id="rId76" display="https://barttorvik.com/team.php?team=Cincinnati&amp;year=2024" xr:uid="{B0675F59-D4ED-4DFC-9510-0F2F4FB2D4C0}"/>
    <hyperlink ref="I82" r:id="rId77" display="https://barttorvik.com/team.php?team=Indiana+St.&amp;year=2024" xr:uid="{5B64449B-F826-4433-B6EA-87741F651D49}"/>
    <hyperlink ref="I84" r:id="rId78" display="https://barttorvik.com/team.php?team=Iowa&amp;year=2024" xr:uid="{2785D86D-C352-402B-A209-C80CE1CC69E1}"/>
    <hyperlink ref="I86" r:id="rId79" display="https://barttorvik.com/team.php?team=Washington+St.&amp;year=2024" xr:uid="{472D7C6C-A6DD-4321-BFB5-049A6E397615}"/>
    <hyperlink ref="I87" r:id="rId80" display="https://barttorvik.com/team.php?team=Washington+St.&amp;year=2024" xr:uid="{C0E7F4CF-9867-4DD0-92BA-C49A9DF2955A}"/>
    <hyperlink ref="I88" r:id="rId81" display="https://barttorvik.com/team.php?team=Kansas&amp;year=2024" xr:uid="{785A0722-D59B-4842-A705-91BB33724D29}"/>
    <hyperlink ref="I89" r:id="rId82" display="https://barttorvik.com/team.php?team=Kansas&amp;year=2024" xr:uid="{BA6A6DB9-706D-4ED8-86E1-E39E821283D5}"/>
    <hyperlink ref="I90" r:id="rId83" display="https://barttorvik.com/team.php?team=Butler&amp;year=2024" xr:uid="{4A5B1FA4-3614-4014-BBDC-AA85476FF7AD}"/>
    <hyperlink ref="I92" r:id="rId84" display="https://barttorvik.com/team.php?team=Oregon&amp;year=2024" xr:uid="{30350CCC-C5A7-4A3F-993F-8AA8FF1F1A4E}"/>
    <hyperlink ref="I93" r:id="rId85" display="https://barttorvik.com/team.php?team=Oregon&amp;year=2024" xr:uid="{D7EBA26A-4FAA-4E30-9FBB-0E956E2B9152}"/>
    <hyperlink ref="I94" r:id="rId86" display="https://barttorvik.com/team.php?team=Colorado&amp;year=2024" xr:uid="{FB37A5F6-A84E-4FF2-8EC5-C2564B55947E}"/>
    <hyperlink ref="I95" r:id="rId87" display="https://barttorvik.com/team.php?team=Colorado&amp;year=2024" xr:uid="{D3701508-9077-41D4-B95C-0126743AF9A8}"/>
    <hyperlink ref="I96" r:id="rId88" display="https://barttorvik.com/team.php?team=Florida+Atlantic&amp;year=2024" xr:uid="{25874B70-9BAC-4A73-A495-4C6C64F7C433}"/>
    <hyperlink ref="I97" r:id="rId89" display="https://barttorvik.com/team.php?team=Florida+Atlantic&amp;year=2024" xr:uid="{A8CFEF95-93C5-4692-8EF7-723DD3BA620E}"/>
    <hyperlink ref="I98" r:id="rId90" display="https://barttorvik.com/team.php?team=Boise+St.&amp;year=2024" xr:uid="{8A2C481D-289F-49F7-ADC4-0F1ECA1A2D7A}"/>
    <hyperlink ref="I99" r:id="rId91" display="https://barttorvik.com/team.php?team=Boise+St.&amp;year=2024" xr:uid="{1E5134A3-7315-4A3D-B8B3-4FB53DC50DF1}"/>
    <hyperlink ref="I100" r:id="rId92" display="https://barttorvik.com/team.php?team=Duquesne&amp;year=2024" xr:uid="{753B53D2-6332-4285-A717-0351521AA354}"/>
    <hyperlink ref="I101" r:id="rId93" display="https://barttorvik.com/team.php?team=Duquesne&amp;year=2024" xr:uid="{7CE6764A-63FF-4B1A-86EE-513F1E256631}"/>
    <hyperlink ref="J102" r:id="rId94" display="https://barttorvik.com/?&amp;begin=20231101&amp;end=20240501&amp;conlimit=All&amp;year=2024&amp;top=0&amp;venue=A-N&amp;type=All&amp;mingames=0&amp;quad=5&amp;rpi=" xr:uid="{577C4D88-48A8-478F-B127-095AB3D63C32}"/>
    <hyperlink ref="I103" r:id="rId95" display="https://barttorvik.com/team.php?team=Wake+Forest&amp;year=2024" xr:uid="{05C5EB65-E148-4A4A-840A-8830CFCF9165}"/>
    <hyperlink ref="I105" r:id="rId96" display="https://barttorvik.com/team.php?team=San+Francisco&amp;year=2024" xr:uid="{C0EAEFBF-4770-4520-A08B-7AC5EE434135}"/>
    <hyperlink ref="I107" r:id="rId97" display="https://barttorvik.com/team.php?team=Providence&amp;year=2024" xr:uid="{8C2559FC-EC27-4B5C-848D-2BAFD9AEB0F3}"/>
    <hyperlink ref="I109" r:id="rId98" display="https://barttorvik.com/team.php?team=Oklahoma&amp;year=2024" xr:uid="{5C9DDADA-AFEB-4B72-8BE4-933CD85720CA}"/>
    <hyperlink ref="I111" r:id="rId99" display="https://barttorvik.com/team.php?team=North+Carolina+St.&amp;year=2024" xr:uid="{F7C27E1C-4896-4044-A4D1-DA829111C40A}"/>
    <hyperlink ref="I112" r:id="rId100" display="https://barttorvik.com/team.php?team=North+Carolina+St.&amp;year=2024" xr:uid="{3551787C-16BD-4A85-BEE1-7AC11B908037}"/>
    <hyperlink ref="I113" r:id="rId101" display="https://barttorvik.com/team.php?team=Utah+St.&amp;year=2024" xr:uid="{A8ABE549-C508-4F86-B341-E5AFB2B0C882}"/>
    <hyperlink ref="I114" r:id="rId102" display="https://barttorvik.com/team.php?team=Utah+St.&amp;year=2024" xr:uid="{BD59C45F-913A-4F95-992F-077016860ACE}"/>
    <hyperlink ref="I115" r:id="rId103" display="https://barttorvik.com/team.php?team=UCLA&amp;year=2024" xr:uid="{478D108B-FA66-4B0F-9D7A-84FA7AE02D1D}"/>
    <hyperlink ref="I117" r:id="rId104" display="https://barttorvik.com/team.php?team=Boston+College&amp;year=2024" xr:uid="{A5E51D34-08E6-42CD-A3C9-77F038CB1898}"/>
    <hyperlink ref="I119" r:id="rId105" display="https://barttorvik.com/team.php?team=SMU&amp;year=2024" xr:uid="{71F0AD36-D9DB-4885-B624-E40E287EC271}"/>
    <hyperlink ref="I121" r:id="rId106" display="https://barttorvik.com/team.php?team=VCU&amp;year=2024" xr:uid="{8E0DE294-C3CB-4ACE-B90C-9E0511A35A5B}"/>
    <hyperlink ref="I122" r:id="rId107" display="https://barttorvik.com/team.php?team=VCU&amp;year=2024" xr:uid="{6CCBC498-5C63-4491-A95D-4288C1A86839}"/>
    <hyperlink ref="I123" r:id="rId108" display="https://barttorvik.com/team.php?team=Drake&amp;year=2024" xr:uid="{6EC38284-D14D-4F10-BABE-8B5BC72D29A7}"/>
    <hyperlink ref="I124" r:id="rId109" display="https://barttorvik.com/team.php?team=Drake&amp;year=2024" xr:uid="{CBC39FEE-2F1F-4319-A192-83172636C391}"/>
    <hyperlink ref="I125" r:id="rId110" display="https://barttorvik.com/team.php?team=North+Texas&amp;year=2024" xr:uid="{B287DD9D-EB9E-44FE-991F-64F8130EFAE8}"/>
    <hyperlink ref="I127" r:id="rId111" display="https://barttorvik.com/team.php?team=James+Madison&amp;year=2024" xr:uid="{27F39EAC-0D70-4D64-B8EE-CDEE60F43299}"/>
    <hyperlink ref="I128" r:id="rId112" display="https://barttorvik.com/team.php?team=James+Madison&amp;year=2024" xr:uid="{F1F5BA09-6031-436E-853E-16CFB4850CBD}"/>
    <hyperlink ref="I129" r:id="rId113" display="https://barttorvik.com/team.php?team=Washington&amp;year=2024" xr:uid="{94ED125A-8CB7-4287-B228-C78FBE0C10F2}"/>
    <hyperlink ref="I131" r:id="rId114" display="https://barttorvik.com/team.php?team=Xavier&amp;year=2024" xr:uid="{EF20117C-2E99-4D4C-83E3-30B70A9F9B4C}"/>
    <hyperlink ref="I133" r:id="rId115" display="https://barttorvik.com/team.php?team=UNLV&amp;year=2024" xr:uid="{B99F646A-C99B-456A-83F3-2D2D4E7CFFBC}"/>
    <hyperlink ref="I135" r:id="rId116" display="https://barttorvik.com/team.php?team=McNeese+St.&amp;year=2024" xr:uid="{5DEE32BC-BF57-4B41-AD21-C71E3D549B31}"/>
    <hyperlink ref="I136" r:id="rId117" display="https://barttorvik.com/team.php?team=McNeese+St.&amp;year=2024" xr:uid="{87702E94-885E-4272-86C7-1ED97D1FE5EF}"/>
    <hyperlink ref="I137" r:id="rId118" display="https://barttorvik.com/team.php?team=LSU&amp;year=2024" xr:uid="{42F7A5D3-EB43-44C4-90E9-576F5E8F3D53}"/>
    <hyperlink ref="I139" r:id="rId119" display="https://barttorvik.com/team.php?team=Princeton&amp;year=2024" xr:uid="{C7D20927-E905-4B27-85BB-4BF7D017856B}"/>
    <hyperlink ref="I141" r:id="rId120" display="https://barttorvik.com/team.php?team=Kansas+St.&amp;year=2024" xr:uid="{4EF1DAC0-9B83-4A85-8EB2-60D6F922AF89}"/>
    <hyperlink ref="I143" r:id="rId121" display="https://barttorvik.com/team.php?team=Mississippi&amp;year=2024" xr:uid="{F1E12A3D-D723-4CB7-B811-08744D486B58}"/>
    <hyperlink ref="I145" r:id="rId122" display="https://barttorvik.com/team.php?team=Bradley&amp;year=2024" xr:uid="{59016E66-358E-4201-B24B-A5BB8FDD8482}"/>
    <hyperlink ref="I147" r:id="rId123" display="https://barttorvik.com/team.php?team=Yale&amp;year=2024" xr:uid="{D922E0CE-C6EC-401A-94FD-CE56C1961D93}"/>
    <hyperlink ref="I148" r:id="rId124" display="https://barttorvik.com/team.php?team=Yale&amp;year=2024" xr:uid="{A961F673-DA4B-4F9A-9D33-D3ADFC1FF0C7}"/>
    <hyperlink ref="I149" r:id="rId125" display="https://barttorvik.com/team.php?team=Grand+Canyon&amp;year=2024" xr:uid="{09F944EA-483E-4A8F-91F6-5439E8ED8913}"/>
    <hyperlink ref="I150" r:id="rId126" display="https://barttorvik.com/team.php?team=Grand+Canyon&amp;year=2024" xr:uid="{28606C9E-2563-4824-97D4-8C558A3E86CD}"/>
    <hyperlink ref="I151" r:id="rId127" display="https://barttorvik.com/team.php?team=Maryland&amp;year=2024" xr:uid="{750102BE-C4E1-4857-AF74-0907CD7B269A}"/>
    <hyperlink ref="J153" r:id="rId128" display="https://barttorvik.com/?&amp;begin=20231101&amp;end=20240501&amp;conlimit=All&amp;year=2024&amp;top=0&amp;venue=A-N&amp;type=All&amp;mingames=0&amp;quad=5&amp;rpi=" xr:uid="{7DE00990-0818-4B06-A5D5-49530CB88D65}"/>
    <hyperlink ref="I154" r:id="rId129" display="https://barttorvik.com/team.php?team=Richmond&amp;year=2024" xr:uid="{A9F09499-B6B5-4726-B8D2-D01988C86FFF}"/>
    <hyperlink ref="I156" r:id="rId130" display="https://barttorvik.com/team.php?team=Florida+St.&amp;year=2024" xr:uid="{6AA6EB91-5456-444D-B3AA-906C59883371}"/>
    <hyperlink ref="I158" r:id="rId131" display="https://barttorvik.com/team.php?team=Saint+Joseph%27s&amp;year=2024" xr:uid="{1F557ED7-3DBC-4298-9BC2-EBD3371766C2}"/>
    <hyperlink ref="I160" r:id="rId132" display="https://barttorvik.com/team.php?team=UC+Irvine&amp;year=2024" xr:uid="{5540B976-E949-45B6-82F5-3AC3A454DDE0}"/>
    <hyperlink ref="I162" r:id="rId133" display="https://barttorvik.com/team.php?team=USC&amp;year=2024" xr:uid="{890D049F-96D8-414E-AEC7-571DEB57018D}"/>
    <hyperlink ref="I164" r:id="rId134" display="https://barttorvik.com/team.php?team=Indiana&amp;year=2024" xr:uid="{604C05D6-77CF-48F3-BF4F-7AD45FDCD00E}"/>
    <hyperlink ref="I166" r:id="rId135" display="https://barttorvik.com/team.php?team=Utah&amp;year=2024" xr:uid="{CD2966DF-9560-4A16-A8D8-7157DEF91D20}"/>
    <hyperlink ref="I168" r:id="rId136" display="https://barttorvik.com/team.php?team=Memphis&amp;year=2024" xr:uid="{30A5EF26-127D-4A91-924A-1F128F7792CA}"/>
    <hyperlink ref="I170" r:id="rId137" display="https://barttorvik.com/team.php?team=Louisiana+Tech&amp;year=2024" xr:uid="{7FBADC2E-AEDE-463C-AE8E-9D3E3F8E6304}"/>
    <hyperlink ref="I172" r:id="rId138" display="https://barttorvik.com/team.php?team=Miami+FL&amp;year=2024" xr:uid="{DD81F605-6241-49FA-9941-2DF103011C9F}"/>
    <hyperlink ref="I174" r:id="rId139" display="https://barttorvik.com/team.php?team=Georgia&amp;year=2024" xr:uid="{EBCE080D-E1EE-4ECF-B094-7EE030CDBF4A}"/>
    <hyperlink ref="I176" r:id="rId140" display="https://barttorvik.com/team.php?team=UAB&amp;year=2024" xr:uid="{75FFB4AC-B730-43F7-B491-B4D507F7C81E}"/>
    <hyperlink ref="I177" r:id="rId141" display="https://barttorvik.com/team.php?team=UAB&amp;year=2024" xr:uid="{C99EAB29-59B7-4CB1-9110-17369930B3A1}"/>
    <hyperlink ref="I178" r:id="rId142" display="https://barttorvik.com/team.php?team=South+Florida&amp;year=2024" xr:uid="{F4242B20-5BA3-485E-B096-A283EF38D8B7}"/>
    <hyperlink ref="I180" r:id="rId143" display="https://barttorvik.com/team.php?team=College+of+Charleston&amp;year=2024" xr:uid="{19835709-C87A-4D43-AAFD-93C8C6EDBDFA}"/>
    <hyperlink ref="I181" r:id="rId144" display="https://barttorvik.com/team.php?team=College+of+Charleston&amp;year=2024" xr:uid="{D2323C63-485D-47C4-9E6B-B0D4E76B141F}"/>
    <hyperlink ref="I182" r:id="rId145" display="https://barttorvik.com/team.php?team=St.+Bonaventure&amp;year=2024" xr:uid="{E0C25050-5A73-41D5-AE36-A8D0AA5E636F}"/>
    <hyperlink ref="I184" r:id="rId146" display="https://barttorvik.com/team.php?team=Northern+Iowa&amp;year=2024" xr:uid="{03AEC5C2-2CC2-46BB-B9FC-E914344B584A}"/>
    <hyperlink ref="I186" r:id="rId147" display="https://barttorvik.com/team.php?team=Virginia+Tech&amp;year=2024" xr:uid="{3878E51B-3F0D-4026-94A5-ACDD30FDBD88}"/>
    <hyperlink ref="I188" r:id="rId148" display="https://barttorvik.com/team.php?team=Seton+Hall&amp;year=2024" xr:uid="{1909E619-DB50-4301-9D19-C63C4D2A6F9C}"/>
    <hyperlink ref="I190" r:id="rId149" display="https://barttorvik.com/team.php?team=Samford&amp;year=2024" xr:uid="{40771094-0DA9-448D-AE3B-6890515A9FDA}"/>
    <hyperlink ref="I191" r:id="rId150" display="https://barttorvik.com/team.php?team=Samford&amp;year=2024" xr:uid="{92A91E3A-0F8F-4B7D-9CB4-81AA27CFD2A1}"/>
    <hyperlink ref="I192" r:id="rId151" display="https://barttorvik.com/team.php?team=Minnesota&amp;year=2024" xr:uid="{E73FF437-685D-4942-AFE6-12F9A23F3B04}"/>
    <hyperlink ref="I194" r:id="rId152" display="https://barttorvik.com/team.php?team=Syracuse&amp;year=2024" xr:uid="{5E33A20B-396C-45F2-8B50-77808FA1C92A}"/>
    <hyperlink ref="I196" r:id="rId153" display="https://barttorvik.com/team.php?team=Missouri&amp;year=2024" xr:uid="{F3ECE274-0221-4523-BF1D-CD921B6039B0}"/>
    <hyperlink ref="I198" r:id="rId154" display="https://barttorvik.com/team.php?team=Massachusetts&amp;year=2024" xr:uid="{0A41E16B-79B1-4BF1-AD00-7A197E90BC32}"/>
    <hyperlink ref="I200" r:id="rId155" display="https://barttorvik.com/team.php?team=Santa+Clara&amp;year=2024" xr:uid="{EE617030-65D7-4C18-8CB4-3B492C573440}"/>
    <hyperlink ref="I202" r:id="rId156" display="https://barttorvik.com/team.php?team=Penn+St.&amp;year=2024" xr:uid="{F6902320-3422-47A9-AFC2-F2F000685677}"/>
    <hyperlink ref="J204" r:id="rId157" display="https://barttorvik.com/?&amp;begin=20231101&amp;end=20240501&amp;conlimit=All&amp;year=2024&amp;top=0&amp;venue=A-N&amp;type=All&amp;mingames=0&amp;quad=5&amp;rpi=" xr:uid="{3779BD89-CF1C-41E0-859E-25A9C146ABB2}"/>
    <hyperlink ref="I205" r:id="rId158" display="https://barttorvik.com/team.php?team=UNC+Wilmington&amp;year=2024" xr:uid="{F9029278-B326-4761-8C51-FCD020CF4E50}"/>
    <hyperlink ref="I207" r:id="rId159" display="https://barttorvik.com/team.php?team=UCF&amp;year=2024" xr:uid="{948DF055-B7D1-4458-89B7-0DA4B983A6F2}"/>
    <hyperlink ref="I209" r:id="rId160" display="https://barttorvik.com/team.php?team=Oklahoma+St.&amp;year=2024" xr:uid="{B78B21CE-F4F5-4060-A3C7-5D78742C15FC}"/>
    <hyperlink ref="I211" r:id="rId161" display="https://barttorvik.com/team.php?team=Cornell&amp;year=2024" xr:uid="{6C86DB78-0C0C-47DF-84F4-C3CF3BC6DBCD}"/>
    <hyperlink ref="I213" r:id="rId162" display="https://barttorvik.com/team.php?team=Western+Carolina&amp;year=2024" xr:uid="{01D5C243-47CF-43BA-9413-5AB374CDE54F}"/>
    <hyperlink ref="I215" r:id="rId163" display="https://barttorvik.com/team.php?team=Oakland&amp;year=2024" xr:uid="{E699835B-EA0C-43EE-BB3A-76240383512D}"/>
    <hyperlink ref="I216" r:id="rId164" display="https://barttorvik.com/team.php?team=Oakland&amp;year=2024" xr:uid="{E68E0845-F255-4468-BA9B-2A6CE86B6343}"/>
    <hyperlink ref="I217" r:id="rId165" display="https://barttorvik.com/team.php?team=Davidson&amp;year=2024" xr:uid="{796F2904-ED78-40CE-84F7-8ADE810431F2}"/>
    <hyperlink ref="I219" r:id="rId166" display="https://barttorvik.com/team.php?team=UT+Arlington&amp;year=2024" xr:uid="{9C08B67F-A5F1-4D79-A477-4A61501F8D71}"/>
    <hyperlink ref="I221" r:id="rId167" display="https://barttorvik.com/team.php?team=Wright+St.&amp;year=2024" xr:uid="{5730F75E-2991-49D2-9E12-E858C5E28C3C}"/>
    <hyperlink ref="I223" r:id="rId168" display="https://barttorvik.com/team.php?team=Loyola+Chicago&amp;year=2024" xr:uid="{2E439805-8144-49F3-A9E0-F9EBDE438566}"/>
    <hyperlink ref="I225" r:id="rId169" display="https://barttorvik.com/team.php?team=Arkansas&amp;year=2024" xr:uid="{F02396C3-CAA8-43CF-92E6-6C784B07D68C}"/>
    <hyperlink ref="I227" r:id="rId170" display="https://barttorvik.com/team.php?team=Hofstra&amp;year=2024" xr:uid="{DCC668D6-60C9-4A9D-9625-1FD2E96CB7C2}"/>
    <hyperlink ref="I229" r:id="rId171" display="https://barttorvik.com/team.php?team=Vermont&amp;year=2024" xr:uid="{488F2A32-5F0B-4B9D-9E6E-54452B3D12D8}"/>
    <hyperlink ref="I230" r:id="rId172" display="https://barttorvik.com/team.php?team=Vermont&amp;year=2024" xr:uid="{27CE5955-E9F0-4126-B514-DCD5841208AB}"/>
    <hyperlink ref="I231" r:id="rId173" display="https://barttorvik.com/team.php?team=Georgia+Tech&amp;year=2024" xr:uid="{BBB1CA92-5054-44AD-974A-F651825A6888}"/>
    <hyperlink ref="I233" r:id="rId174" display="https://barttorvik.com/team.php?team=California&amp;year=2024" xr:uid="{D6CD02FC-3310-4B78-82D2-BDC1E45B3015}"/>
    <hyperlink ref="I235" r:id="rId175" display="https://barttorvik.com/team.php?team=UC+San+Diego&amp;year=2024" xr:uid="{AD25B907-628D-45E0-A2B0-EB48D88A67C6}"/>
    <hyperlink ref="I237" r:id="rId176" display="https://barttorvik.com/team.php?team=Murray+St.&amp;year=2024" xr:uid="{58D9A75A-47CA-43A1-BD65-160C5B18EBF8}"/>
    <hyperlink ref="I239" r:id="rId177" display="https://barttorvik.com/team.php?team=Youngstown+St.&amp;year=2024" xr:uid="{95A1E05D-4563-4831-A7F2-5A29C42D45DB}"/>
    <hyperlink ref="I241" r:id="rId178" display="https://barttorvik.com/team.php?team=Rutgers&amp;year=2024" xr:uid="{5BAF106B-8780-41E8-9886-69E4FBA2DC57}"/>
    <hyperlink ref="I243" r:id="rId179" display="https://barttorvik.com/team.php?team=Seattle&amp;year=2024" xr:uid="{EA22948C-0F96-4DFC-A442-910E50FB0BFC}"/>
    <hyperlink ref="I245" r:id="rId180" display="https://barttorvik.com/team.php?team=Michigan&amp;year=2024" xr:uid="{C8FF22FF-7111-4131-AB6B-B25FED2FFA36}"/>
    <hyperlink ref="I247" r:id="rId181" display="https://barttorvik.com/team.php?team=Delaware&amp;year=2024" xr:uid="{2A3F6B57-F576-494F-909B-336210964271}"/>
    <hyperlink ref="I249" r:id="rId182" display="https://barttorvik.com/team.php?team=Toledo&amp;year=2024" xr:uid="{4354BD66-52DC-4466-A8A1-E2E4D2C2A5DC}"/>
    <hyperlink ref="I251" r:id="rId183" display="https://barttorvik.com/team.php?team=Western+Kentucky&amp;year=2024" xr:uid="{0B8A2D44-5348-4841-BE21-31B305DB71CE}"/>
    <hyperlink ref="I252" r:id="rId184" display="https://barttorvik.com/team.php?team=Western+Kentucky&amp;year=2024" xr:uid="{7F406C0E-764E-403A-9F87-8C3DAB66445C}"/>
    <hyperlink ref="I253" r:id="rId185" display="https://barttorvik.com/team.php?team=Virginia&amp;year=2024" xr:uid="{386B5784-55CA-46D4-9112-E7BDC4BD3E28}"/>
    <hyperlink ref="I254" r:id="rId186" display="https://barttorvik.com/team.php?team=Virginia&amp;year=2024" xr:uid="{84239FE1-7089-4E30-8F1B-2035C65B0043}"/>
    <hyperlink ref="J255" r:id="rId187" display="https://barttorvik.com/?&amp;begin=20231101&amp;end=20240501&amp;conlimit=All&amp;year=2024&amp;top=0&amp;venue=A-N&amp;type=All&amp;mingames=0&amp;quad=5&amp;rpi=" xr:uid="{8858ABD2-52E4-4CC9-B7C5-B74DA57163B4}"/>
    <hyperlink ref="I256" r:id="rId188" display="https://barttorvik.com/team.php?team=Belmont&amp;year=2024" xr:uid="{684EC297-26F2-4D39-A46E-DA6D87F053B3}"/>
    <hyperlink ref="I258" r:id="rId189" display="https://barttorvik.com/team.php?team=High+Point&amp;year=2024" xr:uid="{37D54D89-A9C5-4E49-A842-A6C94311C463}"/>
    <hyperlink ref="I260" r:id="rId190" display="https://barttorvik.com/team.php?team=UC+Davis&amp;year=2024" xr:uid="{278EFF17-78C0-4134-B8FF-7E2E9A1DB9DE}"/>
    <hyperlink ref="I262" r:id="rId191" display="https://barttorvik.com/team.php?team=UNC+Greensboro&amp;year=2024" xr:uid="{FBDE85DC-A458-442F-9341-7D2DCE279EA7}"/>
    <hyperlink ref="I264" r:id="rId192" display="https://barttorvik.com/team.php?team=Appalachian+St.&amp;year=2024" xr:uid="{1D07398F-F654-4971-A123-C455DB48F149}"/>
    <hyperlink ref="I266" r:id="rId193" display="https://barttorvik.com/team.php?team=Akron&amp;year=2024" xr:uid="{46770172-5434-4B12-A99C-87657EF70B8A}"/>
    <hyperlink ref="I267" r:id="rId194" display="https://barttorvik.com/team.php?team=Akron&amp;year=2024" xr:uid="{1040FE4B-C32B-4F64-996F-46AC01114EF3}"/>
    <hyperlink ref="I268" r:id="rId195" display="https://barttorvik.com/team.php?team=South+Dakota+St.&amp;year=2024" xr:uid="{BC3E5F26-356A-4EB8-9150-017686FC9BDD}"/>
    <hyperlink ref="I269" r:id="rId196" display="https://barttorvik.com/team.php?team=South+Dakota+St.&amp;year=2024" xr:uid="{1DB83355-794F-4287-93C2-48F72AB129EE}"/>
    <hyperlink ref="I270" r:id="rId197" display="https://barttorvik.com/team.php?team=George+Mason&amp;year=2024" xr:uid="{4AF67FCD-7369-4A32-84AB-95AEDD1B4127}"/>
    <hyperlink ref="I272" r:id="rId198" display="https://barttorvik.com/team.php?team=Morehead+St.&amp;year=2024" xr:uid="{120B89B2-9A1D-4A5C-AAAA-5B82BBCA2E1C}"/>
    <hyperlink ref="I273" r:id="rId199" display="https://barttorvik.com/team.php?team=Morehead+St.&amp;year=2024" xr:uid="{4A2FB2B6-909C-4DEB-B99A-F009E4F2DE2E}"/>
    <hyperlink ref="I274" r:id="rId200" display="https://barttorvik.com/team.php?team=Missouri+St.&amp;year=2024" xr:uid="{872047A9-BB75-467C-B644-A1C64847CBC3}"/>
    <hyperlink ref="I276" r:id="rId201" display="https://barttorvik.com/team.php?team=Southern+Illinois&amp;year=2024" xr:uid="{373D7DDC-6292-4B64-B486-3116C0460254}"/>
    <hyperlink ref="I278" r:id="rId202" display="https://barttorvik.com/team.php?team=UMass+Lowell&amp;year=2024" xr:uid="{6E42131A-D3DF-46A1-A01F-743946E9352E}"/>
    <hyperlink ref="I280" r:id="rId203" display="https://barttorvik.com/team.php?team=Stanford&amp;year=2024" xr:uid="{6016AC73-55A4-4387-BA24-1B9B4B1E5CF0}"/>
    <hyperlink ref="I282" r:id="rId204" display="https://barttorvik.com/team.php?team=Air+Force&amp;year=2024" xr:uid="{BF37090A-2B9D-4F14-BFBD-E4DD2308433A}"/>
    <hyperlink ref="I284" r:id="rId205" display="https://barttorvik.com/team.php?team=Chattanooga&amp;year=2024" xr:uid="{FBD0FB1A-242E-4509-B914-E8BD16976656}"/>
    <hyperlink ref="I286" r:id="rId206" display="https://barttorvik.com/team.php?team=Notre+Dame&amp;year=2024" xr:uid="{ADA4A237-D3CD-4480-A3FA-BA0E58FA9ADC}"/>
    <hyperlink ref="I288" r:id="rId207" display="https://barttorvik.com/team.php?team=Fordham&amp;year=2024" xr:uid="{F0C13651-7BC3-4A0A-B1EA-16AA9F5F5C69}"/>
    <hyperlink ref="I290" r:id="rId208" display="https://barttorvik.com/team.php?team=Charlotte&amp;year=2024" xr:uid="{2CBA0E42-32A6-4732-8DE2-F45CB6813D9C}"/>
    <hyperlink ref="I292" r:id="rId209" display="https://barttorvik.com/team.php?team=Winthrop&amp;year=2024" xr:uid="{D26F0140-187D-4437-B941-2FDB773CC18F}"/>
    <hyperlink ref="I294" r:id="rId210" display="https://barttorvik.com/team.php?team=Rice&amp;year=2024" xr:uid="{96F5940F-1D13-4A9C-A635-6271D6683973}"/>
    <hyperlink ref="I296" r:id="rId211" display="https://barttorvik.com/team.php?team=Wyoming&amp;year=2024" xr:uid="{57D7A2ED-20DA-426D-8E5F-7D2A1AFE9B09}"/>
    <hyperlink ref="I298" r:id="rId212" display="https://barttorvik.com/team.php?team=Louisville&amp;year=2024" xr:uid="{32AD55BD-3FAC-42BE-9D04-57377651209F}"/>
    <hyperlink ref="I300" r:id="rId213" display="https://barttorvik.com/team.php?team=Ohio&amp;year=2024" xr:uid="{6E809ED4-F13F-4881-93A5-F4E5F286B0B7}"/>
    <hyperlink ref="I302" r:id="rId214" display="https://barttorvik.com/team.php?team=Fort+Wayne&amp;year=2024" xr:uid="{329C36E2-F2B3-4417-B2CE-FFF60891527C}"/>
    <hyperlink ref="I304" r:id="rId215" display="https://barttorvik.com/team.php?team=Georgetown&amp;year=2024" xr:uid="{A8B8E174-1C9C-4898-A1D4-3A7D5B39A53E}"/>
    <hyperlink ref="J306" r:id="rId216" display="https://barttorvik.com/?&amp;begin=20231101&amp;end=20240501&amp;conlimit=All&amp;year=2024&amp;top=0&amp;venue=A-N&amp;type=All&amp;mingames=0&amp;quad=5&amp;rpi=" xr:uid="{2B74E750-48B8-4581-9B63-4B0FA4D0A390}"/>
    <hyperlink ref="I307" r:id="rId217" display="https://barttorvik.com/team.php?team=Illinois+Chicago&amp;year=2024" xr:uid="{8CDAE924-6415-42F6-BD78-A815909D3FB3}"/>
    <hyperlink ref="I309" r:id="rId218" display="https://barttorvik.com/team.php?team=Tarleton+St.&amp;year=2024" xr:uid="{1E7083B4-D50F-49A6-92D6-D8135F1461DA}"/>
    <hyperlink ref="I311" r:id="rId219" display="https://barttorvik.com/team.php?team=St.+Thomas&amp;year=2024" xr:uid="{9B29B9E4-B952-4C71-BF30-8D9A2A7A876C}"/>
    <hyperlink ref="I313" r:id="rId220" display="https://barttorvik.com/team.php?team=Kent+St.&amp;year=2024" xr:uid="{5838BAA4-2FBE-4A09-9705-B3226F606479}"/>
    <hyperlink ref="I315" r:id="rId221" display="https://barttorvik.com/team.php?team=Arkansas+St.&amp;year=2024" xr:uid="{4F5A9B4A-C9C4-41EB-879D-6C77B9C44BCA}"/>
    <hyperlink ref="I317" r:id="rId222" display="https://barttorvik.com/team.php?team=East+Carolina&amp;year=2024" xr:uid="{F473AFEE-E633-41CA-82D8-0C683EB9F3DA}"/>
    <hyperlink ref="I319" r:id="rId223" display="https://barttorvik.com/team.php?team=Sam+Houston+St.&amp;year=2024" xr:uid="{597CE7A5-9A11-488E-9126-2BBEA33B282E}"/>
    <hyperlink ref="I321" r:id="rId224" display="https://barttorvik.com/team.php?team=Longwood&amp;year=2024" xr:uid="{31CBDB76-95C8-42BF-8AF1-D5901E3DF8D5}"/>
    <hyperlink ref="I322" r:id="rId225" display="https://barttorvik.com/team.php?team=Longwood&amp;year=2024" xr:uid="{714E8024-45B6-43FF-9788-6A18A84464BB}"/>
    <hyperlink ref="I323" r:id="rId226" display="https://barttorvik.com/team.php?team=Liberty&amp;year=2024" xr:uid="{026D939D-AC7E-4EBB-A32D-3AC3B53E5DE7}"/>
    <hyperlink ref="I325" r:id="rId227" display="https://barttorvik.com/team.php?team=Quinnipiac&amp;year=2024" xr:uid="{9FA70A53-10A7-4585-9899-1065FA59AE0B}"/>
    <hyperlink ref="I327" r:id="rId228" display="https://barttorvik.com/team.php?team=UC+Santa+Barbara&amp;year=2024" xr:uid="{9A77297A-A9E0-44FE-89EB-C24B1706C7EF}"/>
    <hyperlink ref="I329" r:id="rId229" display="https://barttorvik.com/team.php?team=Wichita+St.&amp;year=2024" xr:uid="{3F4020A8-1175-4BC8-A3BA-081463BCD023}"/>
    <hyperlink ref="I331" r:id="rId230" display="https://barttorvik.com/team.php?team=Temple&amp;year=2024" xr:uid="{9AE438E3-A2A9-44AE-8E47-F061DD3EC24E}"/>
    <hyperlink ref="I332" r:id="rId231" display="https://barttorvik.com/team.php?team=Temple&amp;year=2024" xr:uid="{6F35438A-E283-453E-A0BE-6CDB4BD30207}"/>
    <hyperlink ref="I333" r:id="rId232" display="https://barttorvik.com/team.php?team=Drexel&amp;year=2024" xr:uid="{B55745E1-B304-4174-8748-D8E0781906D0}"/>
    <hyperlink ref="I335" r:id="rId233" display="https://barttorvik.com/team.php?team=West+Virginia&amp;year=2024" xr:uid="{1F78E813-20A8-45A5-A13F-4613493546BF}"/>
    <hyperlink ref="I337" r:id="rId234" display="https://barttorvik.com/team.php?team=Louisiana+Lafayette&amp;year=2024" xr:uid="{D9C00CD8-18B6-4783-8616-4DF7EBC90001}"/>
    <hyperlink ref="I339" r:id="rId235" display="https://barttorvik.com/team.php?team=Long+Beach+St.&amp;year=2024" xr:uid="{9CC8E06D-4B29-47EC-813D-84AFBF9E0CB7}"/>
    <hyperlink ref="I340" r:id="rId236" display="https://barttorvik.com/team.php?team=Long+Beach+St.&amp;year=2024" xr:uid="{6C9CB15B-DE56-4260-BE4D-C46E81A08465}"/>
    <hyperlink ref="I341" r:id="rId237" display="https://barttorvik.com/team.php?team=Towson&amp;year=2024" xr:uid="{6D2EC89C-9C5F-4E25-BEA5-AC9172B32F98}"/>
    <hyperlink ref="I343" r:id="rId238" display="https://barttorvik.com/team.php?team=Saint+Louis&amp;year=2024" xr:uid="{2795D711-0569-4969-9351-1ABAA7DB503D}"/>
    <hyperlink ref="I345" r:id="rId239" display="https://barttorvik.com/team.php?team=Hawaii&amp;year=2024" xr:uid="{5F58F0BA-2118-45C2-A25A-4CEE6CF2D3D7}"/>
    <hyperlink ref="I347" r:id="rId240" display="https://barttorvik.com/team.php?team=Troy&amp;year=2024" xr:uid="{DF33E229-B468-460B-9D6E-A4EE1CCEA9D3}"/>
    <hyperlink ref="I349" r:id="rId241" display="https://barttorvik.com/team.php?team=Brown&amp;year=2024" xr:uid="{9823FB9F-31D9-425B-95A7-C4E042B0D058}"/>
    <hyperlink ref="I350" r:id="rId242" display="https://barttorvik.com/team.php?team=Brown&amp;year=2024" xr:uid="{69CC8F1D-C1D2-480B-8FA5-FC317E2FAED7}"/>
    <hyperlink ref="I351" r:id="rId243" display="https://barttorvik.com/team.php?team=Colgate&amp;year=2024" xr:uid="{F8693E33-AFF5-41EA-B329-DC198C179862}"/>
    <hyperlink ref="I352" r:id="rId244" display="https://barttorvik.com/team.php?team=Colgate&amp;year=2024" xr:uid="{36CEDCC0-0FBD-44CC-803A-A78283C36CEE}"/>
    <hyperlink ref="I353" r:id="rId245" display="https://barttorvik.com/team.php?team=Gardner+Webb&amp;year=2024" xr:uid="{6D2A55D3-1A39-4881-A3C4-074F9C41177F}"/>
    <hyperlink ref="I355" r:id="rId246" display="https://barttorvik.com/team.php?team=Montana&amp;year=2024" xr:uid="{5407FE0C-E8A6-4522-B541-F4E1834931B8}"/>
    <hyperlink ref="J357" r:id="rId247" display="https://barttorvik.com/?&amp;begin=20231101&amp;end=20240501&amp;conlimit=All&amp;year=2024&amp;top=0&amp;venue=A-N&amp;type=All&amp;mingames=0&amp;quad=5&amp;rpi=" xr:uid="{0B55410A-A09F-4F58-AD7F-39E134FB74DD}"/>
    <hyperlink ref="I358" r:id="rId248" display="https://barttorvik.com/team.php?team=Harvard&amp;year=2024" xr:uid="{99DE98B9-F817-4675-B4D8-ECD719358110}"/>
    <hyperlink ref="I360" r:id="rId249" display="https://barttorvik.com/team.php?team=Eastern+Washington&amp;year=2024" xr:uid="{51D21345-1F75-4B39-BA06-A26DE9B0427A}"/>
    <hyperlink ref="I362" r:id="rId250" display="https://barttorvik.com/team.php?team=Tulane&amp;year=2024" xr:uid="{00549FE9-BBB8-4F35-B9F7-F30FAD2D69B2}"/>
    <hyperlink ref="I364" r:id="rId251" display="https://barttorvik.com/team.php?team=Arizona+St.&amp;year=2024" xr:uid="{CED713BB-0A19-4A05-9F00-E63D629ACFA7}"/>
    <hyperlink ref="I366" r:id="rId252" display="https://barttorvik.com/team.php?team=Radford&amp;year=2024" xr:uid="{1AA71B54-6B61-46D9-908E-A8842A64EE77}"/>
    <hyperlink ref="I368" r:id="rId253" display="https://barttorvik.com/team.php?team=Vanderbilt&amp;year=2024" xr:uid="{9A3CC009-CC4A-499F-BDC0-ECD6661225E8}"/>
    <hyperlink ref="I370" r:id="rId254" display="https://barttorvik.com/team.php?team=UTEP&amp;year=2024" xr:uid="{0D117242-9FC3-4F76-B6CB-3E4D397E7360}"/>
    <hyperlink ref="I372" r:id="rId255" display="https://barttorvik.com/team.php?team=Bryant&amp;year=2024" xr:uid="{FE43052C-7D2E-4089-A201-E0F8A48D72B5}"/>
    <hyperlink ref="I374" r:id="rId256" display="https://barttorvik.com/team.php?team=Cal+St.+Northridge&amp;year=2024" xr:uid="{75043DE4-D4B3-41C7-963A-1A770CA3ACD6}"/>
    <hyperlink ref="I376" r:id="rId257" display="https://barttorvik.com/team.php?team=UNC+Asheville&amp;year=2024" xr:uid="{443F6103-5684-44F3-A542-D26ED9FC8C62}"/>
    <hyperlink ref="I378" r:id="rId258" display="https://barttorvik.com/team.php?team=La+Salle&amp;year=2024" xr:uid="{EF62C818-E594-4AE7-A667-D8E18966C305}"/>
    <hyperlink ref="I380" r:id="rId259" display="https://barttorvik.com/team.php?team=Weber+St.&amp;year=2024" xr:uid="{2510817C-7B69-459B-BB56-D136A524953D}"/>
    <hyperlink ref="I382" r:id="rId260" display="https://barttorvik.com/team.php?team=Columbia&amp;year=2024" xr:uid="{BB86DBC8-89C1-4C73-87B0-6BBCACE714D0}"/>
    <hyperlink ref="I384" r:id="rId261" display="https://barttorvik.com/team.php?team=Illinois+St.&amp;year=2024" xr:uid="{D81B76F6-F09F-4CBD-91D5-28274CFF2BA9}"/>
    <hyperlink ref="I386" r:id="rId262" display="https://barttorvik.com/team.php?team=George+Washington&amp;year=2024" xr:uid="{CE61380E-1BF6-4558-8E56-B76CEDBD70D5}"/>
    <hyperlink ref="I388" r:id="rId263" display="https://barttorvik.com/team.php?team=Montana+St.&amp;year=2024" xr:uid="{2E836415-84EC-47FB-97CB-4C2E6B4FF358}"/>
    <hyperlink ref="I389" r:id="rId264" display="https://barttorvik.com/team.php?team=Montana+St.&amp;year=2024" xr:uid="{0BAD9118-B73A-436B-8285-7EAC8E3D544A}"/>
    <hyperlink ref="I390" r:id="rId265" display="https://barttorvik.com/team.php?team=Furman&amp;year=2024" xr:uid="{8661841E-E24D-487C-AC21-86FFB8E61B73}"/>
    <hyperlink ref="I392" r:id="rId266" display="https://barttorvik.com/team.php?team=Eastern+Kentucky&amp;year=2024" xr:uid="{B9FC45AC-4329-4520-A654-D604B4CB0C5A}"/>
    <hyperlink ref="I394" r:id="rId267" display="https://barttorvik.com/team.php?team=East+Tennessee+St.&amp;year=2024" xr:uid="{785E1B53-52B6-4183-8503-3B00CFCAD769}"/>
    <hyperlink ref="I396" r:id="rId268" display="https://barttorvik.com/team.php?team=Stony+Brook&amp;year=2024" xr:uid="{60E7A8E1-D0C3-44DD-984D-A2269818BCF2}"/>
    <hyperlink ref="I398" r:id="rId269" display="https://barttorvik.com/team.php?team=Lipscomb&amp;year=2024" xr:uid="{B9712887-59A2-4D4A-A424-ABA64B30D651}"/>
    <hyperlink ref="I400" r:id="rId270" display="https://barttorvik.com/team.php?team=Saint+Peter%27s&amp;year=2024" xr:uid="{632CC0B0-0D63-474C-A38F-BB3B63FA1E7D}"/>
    <hyperlink ref="I401" r:id="rId271" display="https://barttorvik.com/team.php?team=Saint+Peter%27s&amp;year=2024" xr:uid="{42F38A9C-3871-44F0-9EDA-820DA76E0B66}"/>
    <hyperlink ref="I402" r:id="rId272" display="https://barttorvik.com/team.php?team=North+Dakota&amp;year=2024" xr:uid="{DFEE09CB-8870-4870-908C-195FB7E2C77A}"/>
    <hyperlink ref="I404" r:id="rId273" display="https://barttorvik.com/team.php?team=Loyola+Marymount&amp;year=2024" xr:uid="{9EF50428-6908-4564-AA25-A3347CA08AAE}"/>
    <hyperlink ref="I406" r:id="rId274" display="https://barttorvik.com/team.php?team=Monmouth&amp;year=2024" xr:uid="{6EC31655-5354-4EA0-8C81-A3330B785201}"/>
    <hyperlink ref="J408" r:id="rId275" display="https://barttorvik.com/?&amp;begin=20231101&amp;end=20240501&amp;conlimit=All&amp;year=2024&amp;top=0&amp;venue=A-N&amp;type=All&amp;mingames=0&amp;quad=5&amp;rpi=" xr:uid="{A15161FF-99D9-43CB-A67A-59AF6A37B903}"/>
    <hyperlink ref="I409" r:id="rId276" display="https://barttorvik.com/team.php?team=Texas+A%26M+Corpus+Chris&amp;year=2024" xr:uid="{541C385D-4A79-4A19-AC06-8FBB0C000D5B}"/>
    <hyperlink ref="I411" r:id="rId277" display="https://barttorvik.com/team.php?team=Abilene+Christian&amp;year=2024" xr:uid="{57FE5852-9E40-4141-A5D8-2D821FEDE961}"/>
    <hyperlink ref="I413" r:id="rId278" display="https://barttorvik.com/team.php?team=Cal+St.+Fullerton&amp;year=2024" xr:uid="{4D53DC83-16D0-455C-A392-D5BAB1A96170}"/>
    <hyperlink ref="I415" r:id="rId279" display="https://barttorvik.com/team.php?team=Pepperdine&amp;year=2024" xr:uid="{388BF611-1961-4932-B9BA-2E576EF64B70}"/>
    <hyperlink ref="I417" r:id="rId280" display="https://barttorvik.com/team.php?team=Texas+St.&amp;year=2024" xr:uid="{BDD27421-CFEE-4B61-BBEC-40BFB991A381}"/>
    <hyperlink ref="I419" r:id="rId281" display="https://barttorvik.com/team.php?team=Fairfield&amp;year=2024" xr:uid="{520493B5-2CE8-44B8-8032-1A89B379E8C7}"/>
    <hyperlink ref="I421" r:id="rId282" display="https://barttorvik.com/team.php?team=Jacksonville+St.&amp;year=2024" xr:uid="{786EF093-CDD3-4D66-914D-DBA9E84D2CEF}"/>
    <hyperlink ref="I423" r:id="rId283" display="https://barttorvik.com/team.php?team=Mercer&amp;year=2024" xr:uid="{113BBA6F-EAC2-4306-9DC3-389C059CB043}"/>
    <hyperlink ref="I425" r:id="rId284" display="https://barttorvik.com/team.php?team=Lehigh&amp;year=2024" xr:uid="{2E2AB4A5-BE24-4B3C-938E-518763923FD1}"/>
    <hyperlink ref="I427" r:id="rId285" display="https://barttorvik.com/team.php?team=Oregon+St.&amp;year=2024" xr:uid="{D6BD8819-175D-421D-BDBB-E2FC084427BB}"/>
    <hyperlink ref="I429" r:id="rId286" display="https://barttorvik.com/team.php?team=Niagara&amp;year=2024" xr:uid="{CA933C3B-AF1C-477A-A98E-016A9A2811C7}"/>
    <hyperlink ref="I431" r:id="rId287" display="https://barttorvik.com/team.php?team=Penn&amp;year=2024" xr:uid="{8DF3DA59-4376-41F9-8916-DE6105D18FF9}"/>
    <hyperlink ref="I433" r:id="rId288" display="https://barttorvik.com/team.php?team=Cal+Baptist&amp;year=2024" xr:uid="{288E39BD-E5DB-457A-AD9E-F90F4A02BDB2}"/>
    <hyperlink ref="I435" r:id="rId289" display="https://barttorvik.com/team.php?team=Cleveland+St.&amp;year=2024" xr:uid="{ECD4E449-AE13-439F-AB7C-57879A8266B5}"/>
    <hyperlink ref="I437" r:id="rId290" display="https://barttorvik.com/team.php?team=Northern+Colorado&amp;year=2024" xr:uid="{F385367E-CE5E-4B8B-8B64-C6CBD101F6CB}"/>
    <hyperlink ref="I439" r:id="rId291" display="https://barttorvik.com/team.php?team=American&amp;year=2024" xr:uid="{312F2119-35DA-4058-BEF5-2986D0E9BF49}"/>
    <hyperlink ref="I441" r:id="rId292" display="https://barttorvik.com/team.php?team=San+Jose+St.&amp;year=2024" xr:uid="{2B633C4A-3EBC-43D9-8558-685A2BFE1440}"/>
    <hyperlink ref="I443" r:id="rId293" display="https://barttorvik.com/team.php?team=Tennessee+Martin&amp;year=2024" xr:uid="{7B399C65-0947-43E2-BB4A-BDCF2807C2F1}"/>
    <hyperlink ref="I445" r:id="rId294" display="https://barttorvik.com/team.php?team=Utah+Valley&amp;year=2024" xr:uid="{F9F66D70-10A9-4552-9306-CA3AF3F8F571}"/>
    <hyperlink ref="I447" r:id="rId295" display="https://barttorvik.com/team.php?team=Stephen+F.+Austin&amp;year=2024" xr:uid="{55BA9191-4AC3-4F58-B939-7DE35811B0C2}"/>
    <hyperlink ref="I449" r:id="rId296" display="https://barttorvik.com/team.php?team=Northeastern&amp;year=2024" xr:uid="{FE70AB54-C926-4B77-8EEC-97B3428CF15D}"/>
    <hyperlink ref="I451" r:id="rId297" display="https://barttorvik.com/team.php?team=Marist&amp;year=2024" xr:uid="{50904857-C7FA-47E9-A9C1-AE7897FAFEBB}"/>
    <hyperlink ref="I453" r:id="rId298" display="https://barttorvik.com/team.php?team=Iona&amp;year=2024" xr:uid="{EB2C7CF0-FD0B-4F06-9EE4-7D8676B42494}"/>
    <hyperlink ref="I455" r:id="rId299" display="https://barttorvik.com/team.php?team=Florida+Gulf+Coast&amp;year=2024" xr:uid="{683690ED-EA9D-4CC2-8D34-F75EDD83B16E}"/>
    <hyperlink ref="I457" r:id="rId300" display="https://barttorvik.com/team.php?team=Southern+Utah&amp;year=2024" xr:uid="{5B73E65C-21AD-473D-9982-3E1F5E694B0B}"/>
    <hyperlink ref="J459" r:id="rId301" display="https://barttorvik.com/?&amp;begin=20231101&amp;end=20240501&amp;conlimit=All&amp;year=2024&amp;top=0&amp;venue=A-N&amp;type=All&amp;mingames=0&amp;quad=5&amp;rpi=" xr:uid="{7124D3F6-065F-489A-94DB-057F316F21D6}"/>
    <hyperlink ref="I460" r:id="rId302" display="https://barttorvik.com/team.php?team=Nicholls+St.&amp;year=2024" xr:uid="{1B1C952B-0D5F-45FB-AD06-87A2B513686E}"/>
    <hyperlink ref="I462" r:id="rId303" display="https://barttorvik.com/team.php?team=Wofford&amp;year=2024" xr:uid="{24F976A4-AECA-42CB-AEAB-AAF90A22C28B}"/>
    <hyperlink ref="I464" r:id="rId304" display="https://barttorvik.com/team.php?team=Merrimack&amp;year=2024" xr:uid="{4CA51316-D357-42CD-81DC-4CD3120DC953}"/>
    <hyperlink ref="I466" r:id="rId305" display="https://barttorvik.com/team.php?team=Northern+Kentucky&amp;year=2024" xr:uid="{29BB5B43-40CC-4EE4-A769-3F28F2E81100}"/>
    <hyperlink ref="I468" r:id="rId306" display="https://barttorvik.com/team.php?team=Rhode+Island&amp;year=2024" xr:uid="{EE7DB06C-003C-42B7-9012-2F30AE4C5C3D}"/>
    <hyperlink ref="I470" r:id="rId307" display="https://barttorvik.com/team.php?team=Bowling+Green&amp;year=2024" xr:uid="{46E1F006-10A0-4333-96B5-0625A0D9F378}"/>
    <hyperlink ref="I472" r:id="rId308" display="https://barttorvik.com/team.php?team=Fresno+St.&amp;year=2024" xr:uid="{6C59F243-384A-4F88-81FE-E88C113F6AEF}"/>
    <hyperlink ref="I474" r:id="rId309" display="https://barttorvik.com/team.php?team=North+Florida&amp;year=2024" xr:uid="{58AE5226-6022-4A80-AD9B-D8B71F2BE868}"/>
    <hyperlink ref="I476" r:id="rId310" display="https://barttorvik.com/team.php?team=DePaul&amp;year=2024" xr:uid="{E0B037BB-2307-4E28-B583-601534E5BE28}"/>
    <hyperlink ref="I478" r:id="rId311" display="https://barttorvik.com/team.php?team=Bucknell&amp;year=2024" xr:uid="{F3503619-C500-46C9-9E02-692A0B2A09D5}"/>
    <hyperlink ref="I480" r:id="rId312" display="https://barttorvik.com/team.php?team=San+Diego&amp;year=2024" xr:uid="{9B2C0FBE-9EDB-4D07-AF64-EB3351EB5114}"/>
    <hyperlink ref="I482" r:id="rId313" display="https://barttorvik.com/team.php?team=UC+Riverside&amp;year=2024" xr:uid="{5A3A270D-96B5-443C-AD1D-76107E0048E0}"/>
    <hyperlink ref="I484" r:id="rId314" display="https://barttorvik.com/team.php?team=UTSA&amp;year=2024" xr:uid="{65CF3CDD-D49E-4A86-9047-4F130BBA0A39}"/>
    <hyperlink ref="I486" r:id="rId315" display="https://barttorvik.com/team.php?team=Western+Illinois&amp;year=2024" xr:uid="{4E89B831-8B71-41DF-AD0B-56FFF026B155}"/>
    <hyperlink ref="I488" r:id="rId316" display="https://barttorvik.com/team.php?team=Northern+Illinois&amp;year=2024" xr:uid="{AC2C5634-6F55-4FD1-BB5F-2F4A2638F6ED}"/>
    <hyperlink ref="I490" r:id="rId317" display="https://barttorvik.com/team.php?team=Rider&amp;year=2024" xr:uid="{A7236B61-D938-4E27-BDE4-C58AA590BE8D}"/>
    <hyperlink ref="I492" r:id="rId318" display="https://barttorvik.com/team.php?team=North+Dakota+St.&amp;year=2024" xr:uid="{6AB3186F-13DB-4A8B-B4D9-3DCB7B86296E}"/>
    <hyperlink ref="I494" r:id="rId319" display="https://barttorvik.com/team.php?team=North+Alabama&amp;year=2024" xr:uid="{0E90B3D7-E5CF-4BE8-AE99-65EE1FFE52D3}"/>
    <hyperlink ref="I496" r:id="rId320" display="https://barttorvik.com/team.php?team=Green+Bay&amp;year=2024" xr:uid="{005BD27D-8BA2-40DC-A5AF-BC4DD6A15569}"/>
    <hyperlink ref="I498" r:id="rId321" display="https://barttorvik.com/team.php?team=Canisius&amp;year=2024" xr:uid="{1F43CB61-A292-4382-A7CB-56F21CA1488D}"/>
    <hyperlink ref="I500" r:id="rId322" display="https://barttorvik.com/team.php?team=Stetson&amp;year=2024" xr:uid="{B7A55462-DB40-4655-8172-FCCC82DA9A57}"/>
    <hyperlink ref="I501" r:id="rId323" display="https://barttorvik.com/team.php?team=Stetson&amp;year=2024" xr:uid="{7248B889-4A01-43A8-B8BF-AC0D6987B8DC}"/>
    <hyperlink ref="I502" r:id="rId324" display="https://barttorvik.com/team.php?team=UMBC&amp;year=2024" xr:uid="{5B8C1353-5D33-45A4-AA68-AEED2851E36C}"/>
    <hyperlink ref="I504" r:id="rId325" display="https://barttorvik.com/team.php?team=Central+Connecticut&amp;year=2024" xr:uid="{7FA7A7E2-43FA-4F39-943B-17105AEF5F7A}"/>
    <hyperlink ref="I506" r:id="rId326" display="https://barttorvik.com/team.php?team=Maine&amp;year=2024" xr:uid="{C30F2C3F-07EE-49E3-BC3E-4438A1348D60}"/>
    <hyperlink ref="I508" r:id="rId327" display="https://barttorvik.com/team.php?team=Mount+St.+Mary%27s&amp;year=2024" xr:uid="{719F2F87-C268-4EBA-A441-9E2299219A03}"/>
    <hyperlink ref="J510" r:id="rId328" display="https://barttorvik.com/?&amp;begin=20231101&amp;end=20240501&amp;conlimit=All&amp;year=2024&amp;top=0&amp;venue=A-N&amp;type=All&amp;mingames=0&amp;quad=5&amp;rpi=" xr:uid="{15CFB478-19DB-4BDE-93B7-2D472D981512}"/>
    <hyperlink ref="I511" r:id="rId329" display="https://barttorvik.com/team.php?team=Albany&amp;year=2024" xr:uid="{35F7B4F6-F92E-443E-9D48-97F430434996}"/>
    <hyperlink ref="I513" r:id="rId330" display="https://barttorvik.com/team.php?team=UMKC&amp;year=2024" xr:uid="{1C4AD14B-DA6E-40F4-A353-64B9493DD1A3}"/>
    <hyperlink ref="I515" r:id="rId331" display="https://barttorvik.com/team.php?team=Georgia+St.&amp;year=2024" xr:uid="{A393B6F2-E306-4255-AA48-308E7AD39254}"/>
    <hyperlink ref="I517" r:id="rId332" display="https://barttorvik.com/team.php?team=Idaho+St.&amp;year=2024" xr:uid="{A2C766AD-5330-46FB-8940-29C1E86D27C4}"/>
    <hyperlink ref="I519" r:id="rId333" display="https://barttorvik.com/team.php?team=New+Hampshire&amp;year=2024" xr:uid="{22940A00-1C16-476F-8898-831A08F50EB8}"/>
    <hyperlink ref="I521" r:id="rId334" display="https://barttorvik.com/team.php?team=Evansville&amp;year=2024" xr:uid="{71F282AF-A9AF-484E-A757-054F92222309}"/>
    <hyperlink ref="I523" r:id="rId335" display="https://barttorvik.com/team.php?team=Oral+Roberts&amp;year=2024" xr:uid="{12D25F9C-840A-4846-A7CF-35FF7DEF3908}"/>
    <hyperlink ref="I525" r:id="rId336" display="https://barttorvik.com/team.php?team=Milwaukee&amp;year=2024" xr:uid="{270374A2-5861-47C6-B508-B1A385DF1BF7}"/>
    <hyperlink ref="I527" r:id="rId337" display="https://barttorvik.com/team.php?team=Norfolk+St.&amp;year=2024" xr:uid="{4797DB5B-7422-45B6-B74C-CE32127EB222}"/>
    <hyperlink ref="I529" r:id="rId338" display="https://barttorvik.com/team.php?team=Little+Rock&amp;year=2024" xr:uid="{311C9951-2DDD-4B67-97F0-0739341DCA20}"/>
    <hyperlink ref="I531" r:id="rId339" display="https://barttorvik.com/team.php?team=Marshall&amp;year=2024" xr:uid="{39B78329-956B-4972-A666-05A1CDDAD920}"/>
    <hyperlink ref="I533" r:id="rId340" display="https://barttorvik.com/team.php?team=Grambling+St.&amp;year=2024" xr:uid="{75A91360-63BD-444B-9C35-D664CB3BFE64}"/>
    <hyperlink ref="I534" r:id="rId341" display="https://barttorvik.com/team.php?team=Grambling+St.&amp;year=2024" xr:uid="{AAC60A1D-491D-4C52-8484-ADDE09F07F6D}"/>
    <hyperlink ref="I535" r:id="rId342" display="https://barttorvik.com/team.php?team=Miami+OH&amp;year=2024" xr:uid="{338F44C1-5AAE-42CF-AD59-6D15F133DDDD}"/>
    <hyperlink ref="I537" r:id="rId343" display="https://barttorvik.com/team.php?team=Kennesaw+St.&amp;year=2024" xr:uid="{646DD8BD-8896-4347-8428-EED8FDC4D2A2}"/>
    <hyperlink ref="I539" r:id="rId344" display="https://barttorvik.com/team.php?team=Southern&amp;year=2024" xr:uid="{1B35EDC8-24F4-4D28-93E0-0BFBC25B0AEB}"/>
    <hyperlink ref="I541" r:id="rId345" display="https://barttorvik.com/team.php?team=USC+Upstate&amp;year=2024" xr:uid="{A25CB3F0-DAB2-41C9-954E-B80DF8B3F8D2}"/>
    <hyperlink ref="I543" r:id="rId346" display="https://barttorvik.com/team.php?team=The+Citadel&amp;year=2024" xr:uid="{3F5516E8-2C3C-4D3C-ACCB-0177C6C95F84}"/>
    <hyperlink ref="I545" r:id="rId347" display="https://barttorvik.com/team.php?team=Presbyterian&amp;year=2024" xr:uid="{CADDFF4D-8AFF-4FC7-8BFB-70B3E04C0C2D}"/>
    <hyperlink ref="I547" r:id="rId348" display="https://barttorvik.com/team.php?team=Austin+Peay&amp;year=2024" xr:uid="{17B81F74-5129-433B-ABE5-C516680B2239}"/>
    <hyperlink ref="I549" r:id="rId349" display="https://barttorvik.com/team.php?team=Denver&amp;year=2024" xr:uid="{B1E6CFD7-6C1B-47C8-BCBC-9E2B2C3D5E6D}"/>
    <hyperlink ref="I551" r:id="rId350" display="https://barttorvik.com/team.php?team=South+Alabama&amp;year=2024" xr:uid="{37A0BF36-410B-472B-9240-12B4A20E7456}"/>
    <hyperlink ref="I553" r:id="rId351" display="https://barttorvik.com/team.php?team=Bellarmine&amp;year=2024" xr:uid="{8FBA302E-697C-4DE7-ADAD-5EB8C1211A7D}"/>
    <hyperlink ref="I555" r:id="rId352" display="https://barttorvik.com/team.php?team=Valparaiso&amp;year=2024" xr:uid="{DDD5EA22-280B-4889-9FF6-FD54228DFCFB}"/>
    <hyperlink ref="I557" r:id="rId353" display="https://barttorvik.com/team.php?team=Howard&amp;year=2024" xr:uid="{A4FC757A-85BB-473F-A766-4CF4F3BB2047}"/>
    <hyperlink ref="I558" r:id="rId354" display="https://barttorvik.com/team.php?team=Howard&amp;year=2024" xr:uid="{66EB39E0-6A62-4D94-ABFF-6C51D4F447E0}"/>
    <hyperlink ref="I559" r:id="rId355" display="https://barttorvik.com/team.php?team=Lamar&amp;year=2024" xr:uid="{B025DA4B-F99E-4B68-B064-FE27C19421FE}"/>
    <hyperlink ref="J561" r:id="rId356" display="https://barttorvik.com/?&amp;begin=20231101&amp;end=20240501&amp;conlimit=All&amp;year=2024&amp;top=0&amp;venue=A-N&amp;type=All&amp;mingames=0&amp;quad=5&amp;rpi=" xr:uid="{DDF958C2-D7F5-416E-8ADE-7B2C8A8913B1}"/>
    <hyperlink ref="I562" r:id="rId357" display="https://barttorvik.com/team.php?team=Ball+St.&amp;year=2024" xr:uid="{1B53C70F-1E19-4909-89BE-B05870284CC9}"/>
    <hyperlink ref="I564" r:id="rId358" display="https://barttorvik.com/team.php?team=Lafayette&amp;year=2024" xr:uid="{0EC79D26-B5DA-469C-8CD4-9399EF084129}"/>
    <hyperlink ref="I566" r:id="rId359" display="https://barttorvik.com/team.php?team=Texas+Southern&amp;year=2024" xr:uid="{70CA72FB-A31C-4F2E-BEAB-13EFDBC14454}"/>
    <hyperlink ref="I568" r:id="rId360" display="https://barttorvik.com/team.php?team=Chicago+St.&amp;year=2024" xr:uid="{5EDFA71F-B286-4371-9CEF-DF0DEA31F5B4}"/>
    <hyperlink ref="I570" r:id="rId361" display="https://barttorvik.com/team.php?team=Southern+Miss&amp;year=2024" xr:uid="{97F5C286-AFEE-4E92-93A0-F97314486AA4}"/>
    <hyperlink ref="I572" r:id="rId362" display="https://barttorvik.com/team.php?team=Old+Dominion&amp;year=2024" xr:uid="{6240FAE2-B776-44A2-8A4D-204666506BE3}"/>
    <hyperlink ref="I574" r:id="rId363" display="https://barttorvik.com/team.php?team=Tennessee+St.&amp;year=2024" xr:uid="{08E7FDD7-A677-4E74-A525-2041476D7B34}"/>
    <hyperlink ref="I576" r:id="rId364" display="https://barttorvik.com/team.php?team=Tulsa&amp;year=2024" xr:uid="{FAB48479-3509-44D7-9568-4E5E33F10019}"/>
    <hyperlink ref="I578" r:id="rId365" display="https://barttorvik.com/team.php?team=Queens&amp;year=2024" xr:uid="{63C373C5-A60E-4256-92BF-414076CDC9F1}"/>
    <hyperlink ref="I580" r:id="rId366" display="https://barttorvik.com/team.php?team=Alabama+St.&amp;year=2024" xr:uid="{A8D18AF5-D497-4E8F-AC3C-FF069FBF34E4}"/>
    <hyperlink ref="I582" r:id="rId367" display="https://barttorvik.com/team.php?team=Utah+Tech&amp;year=2024" xr:uid="{DE3B451C-E7FC-4B90-AED8-3B7DCD0EB5CC}"/>
    <hyperlink ref="I584" r:id="rId368" display="https://barttorvik.com/team.php?team=Boston+University&amp;year=2024" xr:uid="{FDD06D79-C210-4160-ABE3-B8119A29D8E4}"/>
    <hyperlink ref="I586" r:id="rId369" display="https://barttorvik.com/team.php?team=Louisiana+Monroe&amp;year=2024" xr:uid="{81B29E73-3D36-4710-8D2D-2EC096B6A67B}"/>
    <hyperlink ref="I588" r:id="rId370" display="https://barttorvik.com/team.php?team=Portland+St.&amp;year=2024" xr:uid="{06EC064A-443C-4E02-9E98-A53C7EAFBDCE}"/>
    <hyperlink ref="I590" r:id="rId371" display="https://barttorvik.com/team.php?team=Nebraska+Omaha&amp;year=2024" xr:uid="{5D9761A8-6B2E-40DD-9D5E-242400CA3659}"/>
    <hyperlink ref="I592" r:id="rId372" display="https://barttorvik.com/team.php?team=Central+Michigan&amp;year=2024" xr:uid="{9DC599AB-1F64-4473-BB4E-C5D0D322BAFA}"/>
    <hyperlink ref="I594" r:id="rId373" display="https://barttorvik.com/team.php?team=Idaho&amp;year=2024" xr:uid="{DDF5EB9E-8D5B-40EC-BA9D-36CCFB6F631C}"/>
    <hyperlink ref="I596" r:id="rId374" display="https://barttorvik.com/team.php?team=Elon&amp;year=2024" xr:uid="{FB3570F0-BFFF-41B2-A192-4386CC8D48BB}"/>
    <hyperlink ref="I598" r:id="rId375" display="https://barttorvik.com/team.php?team=Southeastern+Louisiana&amp;year=2024" xr:uid="{331D5496-89D2-4C87-BE1F-30A2A19461A9}"/>
    <hyperlink ref="I600" r:id="rId376" display="https://barttorvik.com/team.php?team=Jackson+St.&amp;year=2024" xr:uid="{353AF2D6-6BBD-41B1-B800-96D84F3E000A}"/>
    <hyperlink ref="I602" r:id="rId377" display="https://barttorvik.com/team.php?team=Binghamton&amp;year=2024" xr:uid="{F2383EE1-D8DD-4814-8386-3F69CCBAC242}"/>
    <hyperlink ref="I604" r:id="rId378" display="https://barttorvik.com/team.php?team=Sacramento+St.&amp;year=2024" xr:uid="{58CD0E15-F8C1-4A8D-91CE-48CF99838E97}"/>
    <hyperlink ref="I606" r:id="rId379" display="https://barttorvik.com/team.php?team=Sacred+Heart&amp;year=2024" xr:uid="{62564706-483D-4A42-9E0B-37D4B451050C}"/>
    <hyperlink ref="I608" r:id="rId380" display="https://barttorvik.com/team.php?team=North+Carolina+Central&amp;year=2024" xr:uid="{812537E0-F1AC-4C23-8759-D5E9D416012C}"/>
    <hyperlink ref="I610" r:id="rId381" display="https://barttorvik.com/team.php?team=Alcorn+St.&amp;year=2024" xr:uid="{D09C6982-33FE-4DD2-8DCA-99E688D349DF}"/>
    <hyperlink ref="J612" r:id="rId382" display="https://barttorvik.com/?&amp;begin=20231101&amp;end=20240501&amp;conlimit=All&amp;year=2024&amp;top=0&amp;venue=A-N&amp;type=All&amp;mingames=0&amp;quad=5&amp;rpi=" xr:uid="{FB451D73-CF99-469F-9DAE-9BCEFB28FAC4}"/>
    <hyperlink ref="I613" r:id="rId383" display="https://barttorvik.com/team.php?team=Cal+St.+Bakersfield&amp;year=2024" xr:uid="{87F3BC9D-0DBA-4F4D-84F8-BF17EA54F43B}"/>
    <hyperlink ref="I615" r:id="rId384" display="https://barttorvik.com/team.php?team=Coastal+Carolina&amp;year=2024" xr:uid="{756546D0-2F67-4374-83A7-6EEC60E7C0DE}"/>
    <hyperlink ref="I617" r:id="rId385" display="https://barttorvik.com/team.php?team=SIU+Edwardsville&amp;year=2024" xr:uid="{9BDA0F67-E2BE-44ED-8236-51C33725CBC8}"/>
    <hyperlink ref="I619" r:id="rId386" display="https://barttorvik.com/team.php?team=Robert+Morris&amp;year=2024" xr:uid="{6B0D7F90-8A4E-4D9B-878B-FB42ED263B13}"/>
    <hyperlink ref="I621" r:id="rId387" display="https://barttorvik.com/team.php?team=Portland&amp;year=2024" xr:uid="{CB5A9803-4E7A-4D88-B641-D6243BFE0421}"/>
    <hyperlink ref="I623" r:id="rId388" display="https://barttorvik.com/team.php?team=Charleston+Southern&amp;year=2024" xr:uid="{0468CA9D-4308-4B71-A91F-E18B6CE0259E}"/>
    <hyperlink ref="I625" r:id="rId389" display="https://barttorvik.com/team.php?team=Wagner&amp;year=2024" xr:uid="{1DEEE454-730A-4C86-BBE2-D51B1494DA6C}"/>
    <hyperlink ref="I626" r:id="rId390" display="https://barttorvik.com/team.php?team=Wagner&amp;year=2024" xr:uid="{03A121E8-7AE1-4EF6-A267-5166F7160151}"/>
    <hyperlink ref="I627" r:id="rId391" display="https://barttorvik.com/team.php?team=Delaware+St.&amp;year=2024" xr:uid="{0AC27C7F-6F94-45A8-AA61-E81A88E17A74}"/>
    <hyperlink ref="I629" r:id="rId392" display="https://barttorvik.com/team.php?team=FIU&amp;year=2024" xr:uid="{81878869-D38A-41BD-BF13-3C08FB7942E2}"/>
    <hyperlink ref="I631" r:id="rId393" display="https://barttorvik.com/team.php?team=Arkansas+Pine+Bluff&amp;year=2024" xr:uid="{05FC7244-CE7B-477D-AA50-281E56F18EC8}"/>
    <hyperlink ref="I633" r:id="rId394" display="https://barttorvik.com/team.php?team=Northwestern+St.&amp;year=2024" xr:uid="{8247BC03-1822-48F8-95AC-C108810378F4}"/>
    <hyperlink ref="I635" r:id="rId395" display="https://barttorvik.com/team.php?team=New+Mexico+St.&amp;year=2024" xr:uid="{F193D0AD-260D-4DFF-AE36-3C17688FCE19}"/>
    <hyperlink ref="I637" r:id="rId396" display="https://barttorvik.com/team.php?team=Jacksonville&amp;year=2024" xr:uid="{53FA8467-2229-43ED-865D-D5944A39D6A9}"/>
    <hyperlink ref="I639" r:id="rId397" display="https://barttorvik.com/team.php?team=Georgia+Southern&amp;year=2024" xr:uid="{89BB354D-C49F-4810-95A6-E97A168B17A3}"/>
    <hyperlink ref="I641" r:id="rId398" display="https://barttorvik.com/team.php?team=Eastern+Illinois&amp;year=2024" xr:uid="{882082E9-4C32-4EF9-B1E5-2308684FD2C5}"/>
    <hyperlink ref="I643" r:id="rId399" display="https://barttorvik.com/team.php?team=New+Orleans&amp;year=2024" xr:uid="{1EDFA000-ED5F-423B-ABCA-DEB252D7F12A}"/>
    <hyperlink ref="I645" r:id="rId400" display="https://barttorvik.com/team.php?team=South+Carolina+St.&amp;year=2024" xr:uid="{5FAF0479-D431-4E91-B783-F82F269BCEF5}"/>
    <hyperlink ref="I647" r:id="rId401" display="https://barttorvik.com/team.php?team=Loyola+MD&amp;year=2024" xr:uid="{80D9AC6A-E2E0-4834-AAB9-CF7E7C6036F2}"/>
    <hyperlink ref="I649" r:id="rId402" display="https://barttorvik.com/team.php?team=Southern+Indiana&amp;year=2024" xr:uid="{56D433DC-283D-434E-B5EC-98EED4DA3E42}"/>
    <hyperlink ref="I651" r:id="rId403" display="https://barttorvik.com/team.php?team=Army&amp;year=2024" xr:uid="{26CE99BD-0E53-4406-A951-B7DA4F77D403}"/>
    <hyperlink ref="I653" r:id="rId404" display="https://barttorvik.com/team.php?team=Central+Arkansas&amp;year=2024" xr:uid="{D985C4B0-2472-4CEE-BDDD-E7C1117F41C7}"/>
    <hyperlink ref="I655" r:id="rId405" display="https://barttorvik.com/team.php?team=William+%26+Mary&amp;year=2024" xr:uid="{D837C349-5CDD-41AB-8D30-B4103E9996BB}"/>
    <hyperlink ref="I657" r:id="rId406" display="https://barttorvik.com/team.php?team=Western+Michigan&amp;year=2024" xr:uid="{8511D83A-B301-48AD-99FA-700B1E0EE1A2}"/>
    <hyperlink ref="I659" r:id="rId407" display="https://barttorvik.com/team.php?team=Bethune+Cookman&amp;year=2024" xr:uid="{09B5D2BD-D55C-443A-8686-0013A5A8C1D9}"/>
    <hyperlink ref="I661" r:id="rId408" display="https://barttorvik.com/team.php?team=Manhattan&amp;year=2024" xr:uid="{699E28CD-CDB7-43FC-B5D8-3802F2865719}"/>
    <hyperlink ref="J663" r:id="rId409" display="https://barttorvik.com/?&amp;begin=20231101&amp;end=20240501&amp;conlimit=All&amp;year=2024&amp;top=0&amp;venue=A-N&amp;type=All&amp;mingames=0&amp;quad=5&amp;rpi=" xr:uid="{E2B5A53F-F3BE-4FBF-BA56-1113B051A443}"/>
    <hyperlink ref="I664" r:id="rId410" display="https://barttorvik.com/team.php?team=Eastern+Michigan&amp;year=2024" xr:uid="{28DBC015-97C7-4A8B-A54B-D1F04ADFC9DD}"/>
    <hyperlink ref="I666" r:id="rId411" display="https://barttorvik.com/team.php?team=South+Dakota&amp;year=2024" xr:uid="{950F76DC-C9DE-44A7-A7F1-FA221626D460}"/>
    <hyperlink ref="I668" r:id="rId412" display="https://barttorvik.com/team.php?team=Campbell&amp;year=2024" xr:uid="{2DB158F0-AEFB-4DAE-92C5-9B799443C778}"/>
    <hyperlink ref="I670" r:id="rId413" display="https://barttorvik.com/team.php?team=Buffalo&amp;year=2024" xr:uid="{68219370-B5E0-4FAE-9842-904F650BD07E}"/>
    <hyperlink ref="I672" r:id="rId414" display="https://barttorvik.com/team.php?team=Le+Moyne&amp;year=2024" xr:uid="{F348EEA6-DB43-49E2-A294-5F2446534061}"/>
    <hyperlink ref="I674" r:id="rId415" display="https://barttorvik.com/team.php?team=Middle+Tennessee&amp;year=2024" xr:uid="{672664F5-7824-4107-AD99-C1630F803A68}"/>
    <hyperlink ref="I676" r:id="rId416" display="https://barttorvik.com/team.php?team=Northern+Arizona&amp;year=2024" xr:uid="{C29431BB-35F8-473A-97B9-F90B4FCA7F00}"/>
    <hyperlink ref="I678" r:id="rId417" display="https://barttorvik.com/team.php?team=NJIT&amp;year=2024" xr:uid="{226BADCB-4CD9-4226-A251-476D90D63DD4}"/>
    <hyperlink ref="I680" r:id="rId418" display="https://barttorvik.com/team.php?team=Texas+A%26M+Commerce&amp;year=2024" xr:uid="{24D54009-D21C-4D80-BEED-53BFC0DCD4B1}"/>
    <hyperlink ref="I682" r:id="rId419" display="https://barttorvik.com/team.php?team=Fairleigh+Dickinson&amp;year=2024" xr:uid="{BEE93C70-D789-425C-A0A4-65FDE3878E8E}"/>
    <hyperlink ref="I684" r:id="rId420" display="https://barttorvik.com/team.php?team=Prairie+View+A%26M&amp;year=2024" xr:uid="{527896FC-A94A-4A51-A2E0-4E1BFEB4FAB2}"/>
    <hyperlink ref="I686" r:id="rId421" display="https://barttorvik.com/team.php?team=Incarnate+Word&amp;year=2024" xr:uid="{C5101B89-53D9-4278-8AE2-28F19B1B7534}"/>
    <hyperlink ref="I688" r:id="rId422" display="https://barttorvik.com/team.php?team=Navy&amp;year=2024" xr:uid="{E5B80FB0-B5CA-4179-A6BA-62855A0818F0}"/>
    <hyperlink ref="I690" r:id="rId423" display="https://barttorvik.com/team.php?team=Dartmouth&amp;year=2024" xr:uid="{E5E4B128-8F83-4B19-9CAE-4CFFD14CB76E}"/>
    <hyperlink ref="I692" r:id="rId424" display="https://barttorvik.com/team.php?team=Hampton&amp;year=2024" xr:uid="{D484812D-CDEA-4D2E-B595-D08E39B5857E}"/>
    <hyperlink ref="I694" r:id="rId425" display="https://barttorvik.com/team.php?team=Detroit&amp;year=2024" xr:uid="{A0446BF8-CB6C-4117-A73E-E615ACDC3770}"/>
    <hyperlink ref="I696" r:id="rId426" display="https://barttorvik.com/team.php?team=Cal+Poly&amp;year=2024" xr:uid="{B0733BF2-2181-4EF1-81BC-99A3C59F60EF}"/>
    <hyperlink ref="I698" r:id="rId427" display="https://barttorvik.com/team.php?team=North+Carolina+A%26T&amp;year=2024" xr:uid="{372081C9-BA11-47BC-9160-5590BC748254}"/>
    <hyperlink ref="I700" r:id="rId428" display="https://barttorvik.com/team.php?team=Houston+Christian&amp;year=2024" xr:uid="{02FD6D1C-66B6-4B7C-8D7A-F352C567240A}"/>
    <hyperlink ref="I702" r:id="rId429" display="https://barttorvik.com/team.php?team=Lindenwood&amp;year=2024" xr:uid="{14175301-3CFB-4E44-87AE-E2188CCCBECF}"/>
    <hyperlink ref="I704" r:id="rId430" display="https://barttorvik.com/team.php?team=Florida+A%26M&amp;year=2024" xr:uid="{9408CEDE-8143-4C76-A4EF-014D4357CE18}"/>
    <hyperlink ref="I706" r:id="rId431" display="https://barttorvik.com/team.php?team=Siena&amp;year=2024" xr:uid="{DDAD8EF5-FAE2-4E0D-9AE3-BFEFF5C9DD9A}"/>
    <hyperlink ref="I708" r:id="rId432" display="https://barttorvik.com/team.php?team=Morgan+St.&amp;year=2024" xr:uid="{90ADD637-021B-4E2F-B25D-58C9D513B69A}"/>
    <hyperlink ref="I710" r:id="rId433" display="https://barttorvik.com/team.php?team=Alabama+A%26M&amp;year=2024" xr:uid="{1E27A39E-2A6E-4944-BE6B-5B49A4956588}"/>
    <hyperlink ref="I712" r:id="rId434" display="https://barttorvik.com/team.php?team=UT+Rio+Grande+Valley&amp;year=2024" xr:uid="{FE706B0E-7DD9-48DD-A31C-FECB5B0C94D9}"/>
    <hyperlink ref="I714" r:id="rId435" display="https://barttorvik.com/team.php?team=Holy+Cross&amp;year=2024" xr:uid="{248407FC-02AB-451F-87DE-35DD7904514D}"/>
    <hyperlink ref="I716" r:id="rId436" display="https://barttorvik.com/team.php?team=Tennessee+Tech&amp;year=2024" xr:uid="{E0B23C63-B1DC-461C-9A9B-AF8D43194715}"/>
    <hyperlink ref="I718" r:id="rId437" display="https://barttorvik.com/team.php?team=LIU+Brooklyn&amp;year=2024" xr:uid="{9A859F78-B4FD-44A7-9DE3-95007AA6CBCC}"/>
    <hyperlink ref="I720" r:id="rId438" display="https://barttorvik.com/team.php?team=Southeast+Missouri+St.&amp;year=2024" xr:uid="{AB92D518-2910-4BFB-BF47-6AE2605FB1EE}"/>
    <hyperlink ref="I722" r:id="rId439" display="https://barttorvik.com/team.php?team=VMI&amp;year=2024" xr:uid="{9F8A5256-DD2D-45BB-879B-32137A8C03CF}"/>
    <hyperlink ref="I724" r:id="rId440" display="https://barttorvik.com/team.php?team=Maryland+Eastern+Shore&amp;year=2024" xr:uid="{21486FBD-787A-4FB5-B5B0-55A6C6EC4094}"/>
    <hyperlink ref="I726" r:id="rId441" display="https://barttorvik.com/team.php?team=IUPUI&amp;year=2024" xr:uid="{93E8DFDA-80B6-4C18-AB40-6D9FE274DF9C}"/>
    <hyperlink ref="I728" r:id="rId442" display="https://barttorvik.com/team.php?team=Stonehill&amp;year=2024" xr:uid="{B955C07E-2B32-4D36-A3E4-A38D0A88A10B}"/>
    <hyperlink ref="I730" r:id="rId443" display="https://barttorvik.com/team.php?team=St.+Francis+PA&amp;year=2024" xr:uid="{08F1C56C-10FE-4DDD-8BA1-31C6E048ACF6}"/>
    <hyperlink ref="I732" r:id="rId444" display="https://barttorvik.com/team.php?team=Pacific&amp;year=2024" xr:uid="{F0D0D47B-68A9-4775-83C0-2447C8577FAE}"/>
    <hyperlink ref="I734" r:id="rId445" display="https://barttorvik.com/team.php?team=Coppin+St.&amp;year=2024" xr:uid="{6A576CD0-D54C-42F4-B2AB-3F89139CD540}"/>
    <hyperlink ref="I736" r:id="rId446" display="https://barttorvik.com/team.php?team=Mississippi+Valley+St.&amp;year=2024" xr:uid="{C4FE8B6F-4296-428E-9E56-6406C4B22956}"/>
    <hyperlink ref="J738" r:id="rId447" display="https://barttorvik.com/?&amp;begin=20231101&amp;end=20240501&amp;conlimit=All&amp;year=2024&amp;top=0&amp;venue=A-N&amp;type=All&amp;mingames=0&amp;quad=5&amp;rpi=" xr:uid="{7177369E-A911-4E80-8814-9FF8EA8814D9}"/>
    <hyperlink ref="Q1" r:id="rId448" display="https://barttorvik.com/team.php?team=Houston&amp;year=2024" xr:uid="{4FE2357A-0CDD-480E-AD89-46C3BC2E3C40}"/>
    <hyperlink ref="Q2" r:id="rId449" display="https://barttorvik.com/team.php?team=Houston&amp;year=2024" xr:uid="{176F723F-6790-4661-9D91-E80EF93D7D99}"/>
    <hyperlink ref="Q3" r:id="rId450" display="https://barttorvik.com/team.php?team=Purdue&amp;year=2024" xr:uid="{2AFCB500-CEE6-4B86-8F9E-945BC9315F82}"/>
    <hyperlink ref="Q4" r:id="rId451" display="https://barttorvik.com/team.php?team=Purdue&amp;year=2024" xr:uid="{4221CAE7-2BD8-44CB-BB9C-9F07EFED7D96}"/>
    <hyperlink ref="Q5" r:id="rId452" display="https://barttorvik.com/team.php?team=Connecticut&amp;year=2024" xr:uid="{C18DB058-B7EA-445E-AAD1-A8C9E59ABA8E}"/>
    <hyperlink ref="Q6" r:id="rId453" display="https://barttorvik.com/team.php?team=Connecticut&amp;year=2024" xr:uid="{7F086ED7-8A87-4771-8724-235257EABFBC}"/>
    <hyperlink ref="Q7" r:id="rId454" display="https://barttorvik.com/team.php?team=Iowa+St.&amp;year=2024" xr:uid="{BF1611AE-71E6-45F7-AF50-A28D5F1ACAF0}"/>
    <hyperlink ref="Q8" r:id="rId455" display="https://barttorvik.com/team.php?team=Iowa+St.&amp;year=2024" xr:uid="{B4035C54-7B52-47B9-8CB8-57E2A7D7B239}"/>
    <hyperlink ref="Q9" r:id="rId456" display="https://barttorvik.com/team.php?team=Arizona&amp;year=2024" xr:uid="{AC494004-77AA-4E8D-A184-1F3E720156AC}"/>
    <hyperlink ref="Q10" r:id="rId457" display="https://barttorvik.com/team.php?team=Arizona&amp;year=2024" xr:uid="{0CFC479A-EC5C-44A7-9AF0-A5427F1E0724}"/>
    <hyperlink ref="Q11" r:id="rId458" display="https://barttorvik.com/team.php?team=Tennessee&amp;year=2024" xr:uid="{739FA85C-ADCA-4681-AC41-59618C1A9F53}"/>
    <hyperlink ref="Q12" r:id="rId459" display="https://barttorvik.com/team.php?team=Tennessee&amp;year=2024" xr:uid="{E8C21112-809B-444A-9E25-E1BFAE8B9F72}"/>
    <hyperlink ref="Q13" r:id="rId460" display="https://barttorvik.com/team.php?team=Auburn&amp;year=2024" xr:uid="{42E1AA1E-C9D4-4F16-8B98-53D898F3C570}"/>
    <hyperlink ref="Q14" r:id="rId461" display="https://barttorvik.com/team.php?team=Auburn&amp;year=2024" xr:uid="{ECC8BA00-290D-4C64-851D-79BABDBD2FD3}"/>
    <hyperlink ref="Q15" r:id="rId462" display="https://barttorvik.com/team.php?team=Kansas&amp;year=2024" xr:uid="{85FFCB90-B3FA-4F16-BC0D-149C81CBC4C1}"/>
    <hyperlink ref="Q16" r:id="rId463" display="https://barttorvik.com/team.php?team=Kansas&amp;year=2024" xr:uid="{9ED8D304-E002-4314-B338-01E78C834533}"/>
    <hyperlink ref="Q17" r:id="rId464" display="https://barttorvik.com/team.php?team=Alabama&amp;year=2024" xr:uid="{F3858486-9D2A-4352-BA37-629C035DDFD8}"/>
    <hyperlink ref="Q18" r:id="rId465" display="https://barttorvik.com/team.php?team=Alabama&amp;year=2024" xr:uid="{178F4C1F-241B-45D5-9928-8580EF76B4D3}"/>
    <hyperlink ref="Q19" r:id="rId466" display="https://barttorvik.com/team.php?team=Marquette&amp;year=2024" xr:uid="{C3DE58A9-527D-4BFF-B8CC-9E30160BB38A}"/>
    <hyperlink ref="Q20" r:id="rId467" display="https://barttorvik.com/team.php?team=Marquette&amp;year=2024" xr:uid="{45B0FE8F-02AF-4D49-94B7-C2F1C008ABA6}"/>
    <hyperlink ref="Q21" r:id="rId468" display="https://barttorvik.com/team.php?team=BYU&amp;year=2024" xr:uid="{7CDEA2C4-72AF-46F2-8620-08D27C30D027}"/>
    <hyperlink ref="Q22" r:id="rId469" display="https://barttorvik.com/team.php?team=BYU&amp;year=2024" xr:uid="{03D6F712-E0CE-4397-B4B8-CC6E122BF23B}"/>
    <hyperlink ref="Q23" r:id="rId470" display="https://barttorvik.com/team.php?team=Florida&amp;year=2024" xr:uid="{7CC23681-9178-4035-A7C4-46464EA470F4}"/>
    <hyperlink ref="Q24" r:id="rId471" display="https://barttorvik.com/team.php?team=Florida&amp;year=2024" xr:uid="{F78D5E58-DC28-488B-A56B-C4ACD349CDFA}"/>
    <hyperlink ref="Q25" r:id="rId472" display="https://barttorvik.com/team.php?team=Creighton&amp;year=2024" xr:uid="{24B386B3-4A96-4926-B58D-D1F240CA7905}"/>
    <hyperlink ref="Q26" r:id="rId473" display="https://barttorvik.com/team.php?team=Creighton&amp;year=2024" xr:uid="{03F6B725-5B16-4543-8E64-CFE1EB711019}"/>
    <hyperlink ref="Q27" r:id="rId474" display="https://barttorvik.com/team.php?team=Baylor&amp;year=2024" xr:uid="{C911FA1A-9815-4CF7-89B4-63688253EF7F}"/>
    <hyperlink ref="Q28" r:id="rId475" display="https://barttorvik.com/team.php?team=Baylor&amp;year=2024" xr:uid="{F924AFCA-4EF6-441F-8CAE-DA41E6BC6438}"/>
    <hyperlink ref="Q29" r:id="rId476" display="https://barttorvik.com/team.php?team=North+Carolina&amp;year=2024" xr:uid="{0CB62A4E-A972-42F0-AFEB-1991CCC7AB05}"/>
    <hyperlink ref="Q30" r:id="rId477" display="https://barttorvik.com/team.php?team=North+Carolina&amp;year=2024" xr:uid="{D3D815E8-9870-4586-AD4D-2F9BE60D6D73}"/>
    <hyperlink ref="Q31" r:id="rId478" display="https://barttorvik.com/team.php?team=Utah&amp;year=2024" xr:uid="{554A45A9-4F6F-4857-A0B2-41D760033503}"/>
    <hyperlink ref="Q33" r:id="rId479" display="https://barttorvik.com/team.php?team=Virginia&amp;year=2024" xr:uid="{63F466C5-0429-4830-AB7A-1ADD5FACA500}"/>
    <hyperlink ref="Q34" r:id="rId480" display="https://barttorvik.com/team.php?team=Virginia&amp;year=2024" xr:uid="{A6EBDCF6-FEAE-4980-8A90-10F7BFEF9658}"/>
    <hyperlink ref="Q35" r:id="rId481" display="https://barttorvik.com/team.php?team=Colorado&amp;year=2024" xr:uid="{60B0FA07-386A-48FC-9BDA-49782029CB36}"/>
    <hyperlink ref="Q36" r:id="rId482" display="https://barttorvik.com/team.php?team=Colorado&amp;year=2024" xr:uid="{3F6A5742-F8AC-4A84-AEBF-D6D2BECDE53D}"/>
    <hyperlink ref="Q37" r:id="rId483" display="https://barttorvik.com/team.php?team=Michigan+St.&amp;year=2024" xr:uid="{093B53B8-D60E-4E66-A444-6EE3F0F56BE9}"/>
    <hyperlink ref="Q38" r:id="rId484" display="https://barttorvik.com/team.php?team=Michigan+St.&amp;year=2024" xr:uid="{72EABF23-140A-4579-BA79-F5A0E600C301}"/>
    <hyperlink ref="Q39" r:id="rId485" display="https://barttorvik.com/team.php?team=Texas&amp;year=2024" xr:uid="{17B96654-8E6A-4BBE-A99D-6A0E122E3E9E}"/>
    <hyperlink ref="Q40" r:id="rId486" display="https://barttorvik.com/team.php?team=Texas&amp;year=2024" xr:uid="{C9E2B529-8059-4166-A97E-41132DE5E3A3}"/>
    <hyperlink ref="Q41" r:id="rId487" display="https://barttorvik.com/team.php?team=Wisconsin&amp;year=2024" xr:uid="{8DCC0BB3-BC40-4EDA-BA78-89EFD770E9CA}"/>
    <hyperlink ref="Q42" r:id="rId488" display="https://barttorvik.com/team.php?team=Wisconsin&amp;year=2024" xr:uid="{A2A2309F-EFE3-4E29-8DFC-E5A807DE4688}"/>
    <hyperlink ref="Q43" r:id="rId489" display="https://barttorvik.com/team.php?team=Duke&amp;year=2024" xr:uid="{30A3AE86-13ED-4B18-82A2-D9B5732D98C3}"/>
    <hyperlink ref="Q44" r:id="rId490" display="https://barttorvik.com/team.php?team=Duke&amp;year=2024" xr:uid="{5968F65C-6A78-4CFD-9718-13072AF3C653}"/>
    <hyperlink ref="Q45" r:id="rId491" display="https://barttorvik.com/team.php?team=Nebraska&amp;year=2024" xr:uid="{FF53AD16-E700-4349-90C4-7190499B656A}"/>
    <hyperlink ref="Q46" r:id="rId492" display="https://barttorvik.com/team.php?team=Nebraska&amp;year=2024" xr:uid="{96F16D44-90FE-4A95-ADD0-9CF37B572F0F}"/>
    <hyperlink ref="Q47" r:id="rId493" display="https://barttorvik.com/team.php?team=Saint+Mary%27s&amp;year=2024" xr:uid="{7D5CDD82-A29B-4D75-942E-B37B423A7368}"/>
    <hyperlink ref="Q48" r:id="rId494" display="https://barttorvik.com/team.php?team=Saint+Mary%27s&amp;year=2024" xr:uid="{BDA06643-3DEF-48BE-A6B4-8027438D7D1A}"/>
    <hyperlink ref="Q49" r:id="rId495" display="https://barttorvik.com/team.php?team=St.+John%27s&amp;year=2024" xr:uid="{4EFBF25E-EA05-44D9-87CE-D163130BACAB}"/>
    <hyperlink ref="R51" r:id="rId496" display="https://barttorvik.com/?&amp;begin=20231101&amp;end=20240501&amp;conlimit=All&amp;year=2024&amp;top=0&amp;venue=H&amp;type=All&amp;mingames=0&amp;quad=5&amp;rpi=" xr:uid="{18637F21-2E23-4ADB-BDCB-C93E8848A30A}"/>
    <hyperlink ref="Q52" r:id="rId497" display="https://barttorvik.com/team.php?team=Illinois&amp;year=2024" xr:uid="{5CCE1EAF-401E-4E80-9E87-F3D87163A786}"/>
    <hyperlink ref="Q53" r:id="rId498" display="https://barttorvik.com/team.php?team=Illinois&amp;year=2024" xr:uid="{44608D9B-A87E-41B1-867F-838EEC8705F5}"/>
    <hyperlink ref="Q54" r:id="rId499" display="https://barttorvik.com/team.php?team=San+Diego+St.&amp;year=2024" xr:uid="{0DBE0E70-A7EE-49FD-842E-B3543E8FDA24}"/>
    <hyperlink ref="Q55" r:id="rId500" display="https://barttorvik.com/team.php?team=San+Diego+St.&amp;year=2024" xr:uid="{B957FF02-992D-47F4-A301-80998E9840B9}"/>
    <hyperlink ref="Q56" r:id="rId501" display="https://barttorvik.com/team.php?team=Virginia+Tech&amp;year=2024" xr:uid="{8FBE6953-1C00-489D-ACF0-99F667247336}"/>
    <hyperlink ref="Q58" r:id="rId502" display="https://barttorvik.com/team.php?team=Villanova&amp;year=2024" xr:uid="{8EBD29C0-119A-4B03-A67B-23167732CC8B}"/>
    <hyperlink ref="Q60" r:id="rId503" display="https://barttorvik.com/team.php?team=New+Mexico&amp;year=2024" xr:uid="{7A8BAA3C-FF01-4429-B45D-F723C8AD9082}"/>
    <hyperlink ref="Q61" r:id="rId504" display="https://barttorvik.com/team.php?team=New+Mexico&amp;year=2024" xr:uid="{8C92031B-015F-41C9-9C30-593A82EC49A9}"/>
    <hyperlink ref="Q62" r:id="rId505" display="https://barttorvik.com/team.php?team=Indiana+St.&amp;year=2024" xr:uid="{62019C81-50C9-4656-8E1A-A1EDE310DEBC}"/>
    <hyperlink ref="Q64" r:id="rId506" display="https://barttorvik.com/team.php?team=Gonzaga&amp;year=2024" xr:uid="{B7B451E4-7FB9-442A-B9EB-899249B11EA9}"/>
    <hyperlink ref="Q65" r:id="rId507" display="https://barttorvik.com/team.php?team=Gonzaga&amp;year=2024" xr:uid="{CA681090-A9B2-45C6-92F7-455286C4F289}"/>
    <hyperlink ref="Q66" r:id="rId508" display="https://barttorvik.com/team.php?team=Wake+Forest&amp;year=2024" xr:uid="{50593FB8-8933-4CD2-9A70-8CC94D9FCBCE}"/>
    <hyperlink ref="Q68" r:id="rId509" display="https://barttorvik.com/team.php?team=Oklahoma&amp;year=2024" xr:uid="{A91F2549-F659-4E06-8DF0-C2906D076771}"/>
    <hyperlink ref="Q70" r:id="rId510" display="https://barttorvik.com/team.php?team=Texas+Tech&amp;year=2024" xr:uid="{3A0D0E2E-046E-404E-B6C1-BAF035EFDCD1}"/>
    <hyperlink ref="Q71" r:id="rId511" display="https://barttorvik.com/team.php?team=Texas+Tech&amp;year=2024" xr:uid="{3A7FEBAA-216F-4073-A6A0-B9F6D89D1D27}"/>
    <hyperlink ref="Q72" r:id="rId512" display="https://barttorvik.com/team.php?team=Boise+St.&amp;year=2024" xr:uid="{B8C3F731-FE52-4953-9F3A-416A1BE1559D}"/>
    <hyperlink ref="Q73" r:id="rId513" display="https://barttorvik.com/team.php?team=Boise+St.&amp;year=2024" xr:uid="{8DD20196-3E7B-4147-BBC2-2234116F9BD8}"/>
    <hyperlink ref="Q74" r:id="rId514" display="https://barttorvik.com/team.php?team=Seton+Hall&amp;year=2024" xr:uid="{E3375D01-BD8E-4C59-821E-2F802D0A8915}"/>
    <hyperlink ref="Q76" r:id="rId515" display="https://barttorvik.com/team.php?team=Nevada&amp;year=2024" xr:uid="{92423B64-75D7-4580-8555-14E2248B2768}"/>
    <hyperlink ref="Q77" r:id="rId516" display="https://barttorvik.com/team.php?team=Nevada&amp;year=2024" xr:uid="{CE3A1700-CB62-40F3-BB3C-ABADFC74A9C6}"/>
    <hyperlink ref="Q78" r:id="rId517" display="https://barttorvik.com/team.php?team=TCU&amp;year=2024" xr:uid="{626BD1DD-E0F9-4A22-B8F7-F41D413BEB4F}"/>
    <hyperlink ref="Q79" r:id="rId518" display="https://barttorvik.com/team.php?team=TCU&amp;year=2024" xr:uid="{9FBF7911-0D8F-4C69-BDB3-EB9D9293DA03}"/>
    <hyperlink ref="Q80" r:id="rId519" display="https://barttorvik.com/team.php?team=UCF&amp;year=2024" xr:uid="{F67A92C2-1404-4227-A62A-9EFD8D37759E}"/>
    <hyperlink ref="Q82" r:id="rId520" display="https://barttorvik.com/team.php?team=Ohio+St.&amp;year=2024" xr:uid="{95FA962F-D6D4-4E06-AF1F-1BA291715902}"/>
    <hyperlink ref="Q84" r:id="rId521" display="https://barttorvik.com/team.php?team=Clemson&amp;year=2024" xr:uid="{CC5D9919-E238-4812-B4AE-2E7572F00D0F}"/>
    <hyperlink ref="Q85" r:id="rId522" display="https://barttorvik.com/team.php?team=Clemson&amp;year=2024" xr:uid="{53D72DB2-9596-47A1-8EDD-A0C98BE4AAC9}"/>
    <hyperlink ref="Q86" r:id="rId523" display="https://barttorvik.com/team.php?team=Kentucky&amp;year=2024" xr:uid="{DBDC71FE-56BC-4E21-9AA8-110CF8C9B8AA}"/>
    <hyperlink ref="Q87" r:id="rId524" display="https://barttorvik.com/team.php?team=Kentucky&amp;year=2024" xr:uid="{ECB3120C-18D0-47F4-BBE8-ECB4978A99E4}"/>
    <hyperlink ref="Q88" r:id="rId525" display="https://barttorvik.com/team.php?team=Washington+St.&amp;year=2024" xr:uid="{232123FD-A710-4E91-9606-0F6711F1015B}"/>
    <hyperlink ref="Q89" r:id="rId526" display="https://barttorvik.com/team.php?team=Washington+St.&amp;year=2024" xr:uid="{F9AC10DE-0BCA-4AD0-A37E-B4E0B194B563}"/>
    <hyperlink ref="Q90" r:id="rId527" display="https://barttorvik.com/team.php?team=Colorado+St.&amp;year=2024" xr:uid="{90450ABB-45B7-4678-9C34-7F7F746BFCC8}"/>
    <hyperlink ref="Q91" r:id="rId528" display="https://barttorvik.com/team.php?team=Colorado+St.&amp;year=2024" xr:uid="{6B707A62-392C-4005-9D20-93AC06E57600}"/>
    <hyperlink ref="Q92" r:id="rId529" display="https://barttorvik.com/team.php?team=Cincinnati&amp;year=2024" xr:uid="{203F8071-CC6D-42A5-B66B-7B32ACE50097}"/>
    <hyperlink ref="Q94" r:id="rId530" display="https://barttorvik.com/team.php?team=Northwestern&amp;year=2024" xr:uid="{E2F3F906-D7B9-415A-8B5D-C8BBEF2760E7}"/>
    <hyperlink ref="Q95" r:id="rId531" display="https://barttorvik.com/team.php?team=Northwestern&amp;year=2024" xr:uid="{E0600F03-50A9-4CC6-9C06-CB76C34A3C4E}"/>
    <hyperlink ref="Q96" r:id="rId532" display="https://barttorvik.com/team.php?team=Mississippi+St.&amp;year=2024" xr:uid="{37C4D891-5B00-4CC6-B4A8-6970FB84ED61}"/>
    <hyperlink ref="Q97" r:id="rId533" display="https://barttorvik.com/team.php?team=Mississippi+St.&amp;year=2024" xr:uid="{65EF98F8-038C-4F4C-9BAC-4008CF134A48}"/>
    <hyperlink ref="Q98" r:id="rId534" display="https://barttorvik.com/team.php?team=Dayton&amp;year=2024" xr:uid="{04939ECD-F5CE-401C-A918-34F14391F65F}"/>
    <hyperlink ref="Q99" r:id="rId535" display="https://barttorvik.com/team.php?team=Dayton&amp;year=2024" xr:uid="{F2E7F45E-454C-4715-A999-06FE1DDA0B89}"/>
    <hyperlink ref="Q100" r:id="rId536" display="https://barttorvik.com/team.php?team=Drake&amp;year=2024" xr:uid="{BB83E054-A7D4-4134-B441-867B54C022A0}"/>
    <hyperlink ref="Q101" r:id="rId537" display="https://barttorvik.com/team.php?team=Drake&amp;year=2024" xr:uid="{2DA3A04B-CCEB-4DA6-A567-ED425B2F9535}"/>
    <hyperlink ref="R102" r:id="rId538" display="https://barttorvik.com/?&amp;begin=20231101&amp;end=20240501&amp;conlimit=All&amp;year=2024&amp;top=0&amp;venue=H&amp;type=All&amp;mingames=0&amp;quad=5&amp;rpi=" xr:uid="{A10B6C82-64FD-4084-BDD6-5CCC3878FEEB}"/>
    <hyperlink ref="Q103" r:id="rId539" display="https://barttorvik.com/team.php?team=Utah+St.&amp;year=2024" xr:uid="{2F3170EA-6851-4662-9AB5-BE14386426CF}"/>
    <hyperlink ref="Q104" r:id="rId540" display="https://barttorvik.com/team.php?team=Utah+St.&amp;year=2024" xr:uid="{2D7915D4-D998-4042-B236-36D6E3F5EEA7}"/>
    <hyperlink ref="Q105" r:id="rId541" display="https://barttorvik.com/team.php?team=Florida+Atlantic&amp;year=2024" xr:uid="{35A6142D-56DF-451D-AA33-982C4831E55F}"/>
    <hyperlink ref="Q106" r:id="rId542" display="https://barttorvik.com/team.php?team=Florida+Atlantic&amp;year=2024" xr:uid="{FDDE86CA-F982-47EA-A517-1C7696471464}"/>
    <hyperlink ref="Q107" r:id="rId543" display="https://barttorvik.com/team.php?team=Bradley&amp;year=2024" xr:uid="{5A7F81BE-5B9D-454A-9E14-903B62823A77}"/>
    <hyperlink ref="Q109" r:id="rId544" display="https://barttorvik.com/team.php?team=Xavier&amp;year=2024" xr:uid="{736705C3-AF96-44AD-A969-096EFAD586FB}"/>
    <hyperlink ref="Q111" r:id="rId545" display="https://barttorvik.com/team.php?team=Providence&amp;year=2024" xr:uid="{0FD3A1C5-5865-4FDC-B546-E385079351AE}"/>
    <hyperlink ref="Q113" r:id="rId546" display="https://barttorvik.com/team.php?team=Iowa&amp;year=2024" xr:uid="{8F8278E2-FBF8-48AA-AA9D-D6BB0FC1E4BC}"/>
    <hyperlink ref="Q115" r:id="rId547" display="https://barttorvik.com/team.php?team=Appalachian+St.&amp;year=2024" xr:uid="{B4CA1A55-70DD-4D1E-BF1B-8B6D72E3C24B}"/>
    <hyperlink ref="Q117" r:id="rId548" display="https://barttorvik.com/team.php?team=Butler&amp;year=2024" xr:uid="{3EEDE270-615F-42ED-8862-9C1AB9EA9586}"/>
    <hyperlink ref="Q119" r:id="rId549" display="https://barttorvik.com/team.php?team=Penn+St.&amp;year=2024" xr:uid="{DD10B663-1C9B-46C4-B6C9-4F6B32D86DA1}"/>
    <hyperlink ref="Q121" r:id="rId550" display="https://barttorvik.com/team.php?team=Washington&amp;year=2024" xr:uid="{2FBD09F0-A03B-45E8-A3D1-0A674B122152}"/>
    <hyperlink ref="Q123" r:id="rId551" display="https://barttorvik.com/team.php?team=Kansas+St.&amp;year=2024" xr:uid="{F417569C-5AB1-4CC2-B3AF-61CF6DA3E20A}"/>
    <hyperlink ref="Q125" r:id="rId552" display="https://barttorvik.com/team.php?team=George+Mason&amp;year=2024" xr:uid="{533AE1BB-51D6-4CA6-BE63-271538BF27FA}"/>
    <hyperlink ref="Q127" r:id="rId553" display="https://barttorvik.com/team.php?team=Syracuse&amp;year=2024" xr:uid="{B5E59247-8C24-4379-AB53-249E93D3BC24}"/>
    <hyperlink ref="Q129" r:id="rId554" display="https://barttorvik.com/team.php?team=North+Texas&amp;year=2024" xr:uid="{DFFC20A9-502A-4C14-8827-FC54AECD5D8A}"/>
    <hyperlink ref="Q131" r:id="rId555" display="https://barttorvik.com/team.php?team=USC&amp;year=2024" xr:uid="{5F28022F-1C85-4C44-8878-05258ADED982}"/>
    <hyperlink ref="Q133" r:id="rId556" display="https://barttorvik.com/team.php?team=Maryland&amp;year=2024" xr:uid="{77A01339-201F-4504-AFEA-133D2196459B}"/>
    <hyperlink ref="Q135" r:id="rId557" display="https://barttorvik.com/team.php?team=SMU&amp;year=2024" xr:uid="{1F8FA115-5B45-41AF-947F-520CF50C9231}"/>
    <hyperlink ref="Q137" r:id="rId558" display="https://barttorvik.com/team.php?team=South+Carolina&amp;year=2024" xr:uid="{A7B37E47-819A-43DC-9269-8E8A2A00D139}"/>
    <hyperlink ref="Q138" r:id="rId559" display="https://barttorvik.com/team.php?team=South+Carolina&amp;year=2024" xr:uid="{D2AAB350-7109-428A-9078-897FFCE32D31}"/>
    <hyperlink ref="Q139" r:id="rId560" display="https://barttorvik.com/team.php?team=Oregon&amp;year=2024" xr:uid="{33CAE77A-F95C-4353-AD06-7C4B8211A8F1}"/>
    <hyperlink ref="Q140" r:id="rId561" display="https://barttorvik.com/team.php?team=Oregon&amp;year=2024" xr:uid="{1EC15BDC-9410-4306-935C-867454E567FA}"/>
    <hyperlink ref="Q141" r:id="rId562" display="https://barttorvik.com/team.php?team=Texas+A%26M&amp;year=2024" xr:uid="{71189D56-9D51-4F6E-8908-B73AD72C643B}"/>
    <hyperlink ref="Q142" r:id="rId563" display="https://barttorvik.com/team.php?team=Texas+A%26M&amp;year=2024" xr:uid="{4052355E-F09D-4204-8FBC-8265D9433E8A}"/>
    <hyperlink ref="Q143" r:id="rId564" display="https://barttorvik.com/team.php?team=Minnesota&amp;year=2024" xr:uid="{2386AD73-9895-4EAE-8737-A6DCFDCA7840}"/>
    <hyperlink ref="Q145" r:id="rId565" display="https://barttorvik.com/team.php?team=Pittsburgh&amp;year=2024" xr:uid="{C64ED38A-4B29-4FBF-892B-846DF5E0C605}"/>
    <hyperlink ref="Q147" r:id="rId566" display="https://barttorvik.com/team.php?team=Loyola+Chicago&amp;year=2024" xr:uid="{F00A556C-747C-4EBC-9412-E36C4E4F8329}"/>
    <hyperlink ref="Q149" r:id="rId567" display="https://barttorvik.com/team.php?team=Charlotte&amp;year=2024" xr:uid="{39FDDC37-8691-4014-87BA-83F06CA6C30F}"/>
    <hyperlink ref="Q151" r:id="rId568" display="https://barttorvik.com/team.php?team=Grand+Canyon&amp;year=2024" xr:uid="{61879335-77C8-46F8-92A6-BB3A420E498B}"/>
    <hyperlink ref="Q152" r:id="rId569" display="https://barttorvik.com/team.php?team=Grand+Canyon&amp;year=2024" xr:uid="{669A013D-6B90-40E4-A171-71224E298B2A}"/>
    <hyperlink ref="R153" r:id="rId570" display="https://barttorvik.com/?&amp;begin=20231101&amp;end=20240501&amp;conlimit=All&amp;year=2024&amp;top=0&amp;venue=H&amp;type=All&amp;mingames=0&amp;quad=5&amp;rpi=" xr:uid="{2941D044-74C1-49AD-92E6-4FF6E4D9B9B5}"/>
    <hyperlink ref="Q154" r:id="rId571" display="https://barttorvik.com/team.php?team=Stanford&amp;year=2024" xr:uid="{50B00717-5D29-42AA-B6D1-B87941467576}"/>
    <hyperlink ref="Q156" r:id="rId572" display="https://barttorvik.com/team.php?team=North+Carolina+St.&amp;year=2024" xr:uid="{FD2F2F99-3AFA-4BA6-902A-C814A42A3856}"/>
    <hyperlink ref="Q157" r:id="rId573" display="https://barttorvik.com/team.php?team=North+Carolina+St.&amp;year=2024" xr:uid="{4CABD5AA-0591-4A5F-B3F7-2919B2A4BF63}"/>
    <hyperlink ref="Q158" r:id="rId574" display="https://barttorvik.com/team.php?team=Miami+FL&amp;year=2024" xr:uid="{8187E5E6-FDAC-4F9F-B0DF-C25157E7B24A}"/>
    <hyperlink ref="Q160" r:id="rId575" display="https://barttorvik.com/team.php?team=Georgia&amp;year=2024" xr:uid="{C4D31CDA-3E61-4004-9AE3-C4A372F63204}"/>
    <hyperlink ref="Q162" r:id="rId576" display="https://barttorvik.com/team.php?team=Mississippi&amp;year=2024" xr:uid="{BD8C0199-92F4-4132-B786-7DE4F5F47CBF}"/>
    <hyperlink ref="Q164" r:id="rId577" display="https://barttorvik.com/team.php?team=Richmond&amp;year=2024" xr:uid="{72B3B612-BBE1-4244-AA0B-2ECE2C8F09F0}"/>
    <hyperlink ref="Q166" r:id="rId578" display="https://barttorvik.com/team.php?team=Arizona+St.&amp;year=2024" xr:uid="{97DB408C-DFE5-4CD4-9AA1-F30D7738FC26}"/>
    <hyperlink ref="Q168" r:id="rId579" display="https://barttorvik.com/team.php?team=Samford&amp;year=2024" xr:uid="{E030AD69-9667-4669-9DDB-18B51BE721B7}"/>
    <hyperlink ref="Q169" r:id="rId580" display="https://barttorvik.com/team.php?team=Samford&amp;year=2024" xr:uid="{A4CCE973-8DE6-43CA-8761-5AA30BC37213}"/>
    <hyperlink ref="Q170" r:id="rId581" display="https://barttorvik.com/team.php?team=Massachusetts&amp;year=2024" xr:uid="{B7754F2A-100C-457A-A32B-606A6AF7D804}"/>
    <hyperlink ref="Q172" r:id="rId582" display="https://barttorvik.com/team.php?team=James+Madison&amp;year=2024" xr:uid="{E8A9D9A4-0500-4612-80EA-39E16CC92D49}"/>
    <hyperlink ref="Q173" r:id="rId583" display="https://barttorvik.com/team.php?team=James+Madison&amp;year=2024" xr:uid="{B9A304A4-F66B-4F82-A80F-030A745330C5}"/>
    <hyperlink ref="Q174" r:id="rId584" display="https://barttorvik.com/team.php?team=Rutgers&amp;year=2024" xr:uid="{6C6D2ECC-1629-48C4-9149-5DA0A4E54A68}"/>
    <hyperlink ref="Q176" r:id="rId585" display="https://barttorvik.com/team.php?team=UNLV&amp;year=2024" xr:uid="{327D99E1-C8A8-4DF6-A666-5C345EFE7184}"/>
    <hyperlink ref="Q178" r:id="rId586" display="https://barttorvik.com/team.php?team=Indiana&amp;year=2024" xr:uid="{CFDB40DD-DFFA-4409-81E3-3D50B1EF4706}"/>
    <hyperlink ref="Q180" r:id="rId587" display="https://barttorvik.com/team.php?team=Michigan&amp;year=2024" xr:uid="{FA9E6CC7-D2EF-481F-8990-1703962E38C2}"/>
    <hyperlink ref="Q182" r:id="rId588" display="https://barttorvik.com/team.php?team=Florida+St.&amp;year=2024" xr:uid="{01D21D92-D495-4DB2-BEAE-8FBD92415322}"/>
    <hyperlink ref="Q184" r:id="rId589" display="https://barttorvik.com/team.php?team=Drexel&amp;year=2024" xr:uid="{D9BFCFE4-2C98-4802-8708-81C55E63D69E}"/>
    <hyperlink ref="Q186" r:id="rId590" display="https://barttorvik.com/team.php?team=Louisiana+Tech&amp;year=2024" xr:uid="{C3E8DE58-D501-426B-8D99-45F3C8996860}"/>
    <hyperlink ref="Q188" r:id="rId591" display="https://barttorvik.com/team.php?team=McNeese+St.&amp;year=2024" xr:uid="{CF9EBFAD-631F-494B-AF32-071EC16A4ED9}"/>
    <hyperlink ref="Q189" r:id="rId592" display="https://barttorvik.com/team.php?team=McNeese+St.&amp;year=2024" xr:uid="{EAB3E16E-B964-4E17-AF60-47B5699ADD7D}"/>
    <hyperlink ref="Q190" r:id="rId593" display="https://barttorvik.com/team.php?team=Memphis&amp;year=2024" xr:uid="{D83E2D22-08EF-46EB-B0AA-95B7E35929CA}"/>
    <hyperlink ref="Q192" r:id="rId594" display="https://barttorvik.com/team.php?team=UC+Irvine&amp;year=2024" xr:uid="{A678286D-CFE9-474F-ABDC-46AF3ED4C702}"/>
    <hyperlink ref="Q194" r:id="rId595" display="https://barttorvik.com/team.php?team=Troy&amp;year=2024" xr:uid="{D6628FC3-4037-44E8-A8D5-5E6657A95930}"/>
    <hyperlink ref="Q196" r:id="rId596" display="https://barttorvik.com/team.php?team=San+Francisco&amp;year=2024" xr:uid="{79F03226-0CAA-4777-A944-EB0C47457184}"/>
    <hyperlink ref="Q198" r:id="rId597" display="https://barttorvik.com/team.php?team=LSU&amp;year=2024" xr:uid="{86815842-53BD-48F0-BE38-B7A338C9B7F1}"/>
    <hyperlink ref="Q200" r:id="rId598" display="https://barttorvik.com/team.php?team=Princeton&amp;year=2024" xr:uid="{A37E606E-A1D6-4131-A7FC-8307F8A80B38}"/>
    <hyperlink ref="Q202" r:id="rId599" display="https://barttorvik.com/team.php?team=Saint+Joseph%27s&amp;year=2024" xr:uid="{121174F0-2BB2-447D-98E5-6F9917DE4857}"/>
    <hyperlink ref="R204" r:id="rId600" display="https://barttorvik.com/?&amp;begin=20231101&amp;end=20240501&amp;conlimit=All&amp;year=2024&amp;top=0&amp;venue=H&amp;type=All&amp;mingames=0&amp;quad=5&amp;rpi=" xr:uid="{2C63E90B-B634-472A-84A8-3A5C1E65AEBB}"/>
    <hyperlink ref="Q205" r:id="rId601" display="https://barttorvik.com/team.php?team=Belmont&amp;year=2024" xr:uid="{67518A08-F109-4E72-9A64-EA8991ABCB54}"/>
    <hyperlink ref="Q207" r:id="rId602" display="https://barttorvik.com/team.php?team=Southern+Illinois&amp;year=2024" xr:uid="{FC8704B6-86DB-4746-BF64-BAAE7314CDDB}"/>
    <hyperlink ref="Q209" r:id="rId603" display="https://barttorvik.com/team.php?team=Yale&amp;year=2024" xr:uid="{0C015B71-B8B7-4227-ADB1-F4ADC4C11858}"/>
    <hyperlink ref="Q210" r:id="rId604" display="https://barttorvik.com/team.php?team=Yale&amp;year=2024" xr:uid="{8799F457-DD64-46EC-97D0-F5A48A8864FF}"/>
    <hyperlink ref="Q211" r:id="rId605" display="https://barttorvik.com/team.php?team=Arkansas&amp;year=2024" xr:uid="{CF144BD6-37CF-4D22-A7AB-D6EEDBE6467C}"/>
    <hyperlink ref="Q213" r:id="rId606" display="https://barttorvik.com/team.php?team=St.+Bonaventure&amp;year=2024" xr:uid="{8095306A-1D1F-4754-B88D-DB9B466A6369}"/>
    <hyperlink ref="Q215" r:id="rId607" display="https://barttorvik.com/team.php?team=Oklahoma+St.&amp;year=2024" xr:uid="{A10D413F-C7CC-4ED9-B90F-F57F57A35ACC}"/>
    <hyperlink ref="Q217" r:id="rId608" display="https://barttorvik.com/team.php?team=South+Florida&amp;year=2024" xr:uid="{824A808D-61B7-4A9E-8D58-99D4FE32FD8F}"/>
    <hyperlink ref="Q219" r:id="rId609" display="https://barttorvik.com/team.php?team=Hofstra&amp;year=2024" xr:uid="{E178E3E2-192A-4DCD-A2ED-DB47859B582D}"/>
    <hyperlink ref="Q221" r:id="rId610" display="https://barttorvik.com/team.php?team=VCU&amp;year=2024" xr:uid="{2F8FD148-8C03-4DE7-BB9A-1826EBF13902}"/>
    <hyperlink ref="Q222" r:id="rId611" display="https://barttorvik.com/team.php?team=VCU&amp;year=2024" xr:uid="{92138033-695D-4A49-AD7D-EF22265B72E3}"/>
    <hyperlink ref="Q223" r:id="rId612" display="https://barttorvik.com/team.php?team=Boston+College&amp;year=2024" xr:uid="{A97EF810-B319-47F7-AE6A-981382088731}"/>
    <hyperlink ref="Q225" r:id="rId613" display="https://barttorvik.com/team.php?team=Duquesne&amp;year=2024" xr:uid="{5797C546-9084-463C-A216-690B6A5CA2E6}"/>
    <hyperlink ref="Q226" r:id="rId614" display="https://barttorvik.com/team.php?team=Duquesne&amp;year=2024" xr:uid="{6B545DF4-26AD-4B1E-B224-45179F24D962}"/>
    <hyperlink ref="Q227" r:id="rId615" display="https://barttorvik.com/team.php?team=Vermont&amp;year=2024" xr:uid="{F5309F86-BA6E-4298-853D-14FDC75E4107}"/>
    <hyperlink ref="Q228" r:id="rId616" display="https://barttorvik.com/team.php?team=Vermont&amp;year=2024" xr:uid="{FC8E7E39-B6CE-4FDA-8C32-E0AA49C09088}"/>
    <hyperlink ref="Q229" r:id="rId617" display="https://barttorvik.com/team.php?team=Weber+St.&amp;year=2024" xr:uid="{04A10C4A-8AFB-45F1-9E7D-ED82960D7F16}"/>
    <hyperlink ref="Q231" r:id="rId618" display="https://barttorvik.com/team.php?team=Furman&amp;year=2024" xr:uid="{BD86E954-3E57-41A2-9270-4141D197EA63}"/>
    <hyperlink ref="Q233" r:id="rId619" display="https://barttorvik.com/team.php?team=West+Virginia&amp;year=2024" xr:uid="{50970268-DBED-481D-B5AC-267AC169D952}"/>
    <hyperlink ref="Q235" r:id="rId620" display="https://barttorvik.com/team.php?team=Louisiana+Lafayette&amp;year=2024" xr:uid="{464455C0-7DE3-450B-8ED5-90803CD808FD}"/>
    <hyperlink ref="Q237" r:id="rId621" display="https://barttorvik.com/team.php?team=Cornell&amp;year=2024" xr:uid="{A1C7E980-728B-449D-93BA-7C5E6E1D2F09}"/>
    <hyperlink ref="Q239" r:id="rId622" display="https://barttorvik.com/team.php?team=Liberty&amp;year=2024" xr:uid="{6E75BA39-307C-4BD5-AF7E-36F3ED3E7727}"/>
    <hyperlink ref="Q241" r:id="rId623" display="https://barttorvik.com/team.php?team=Wichita+St.&amp;year=2024" xr:uid="{4201663F-A8EC-4F02-8219-D6FECB422C76}"/>
    <hyperlink ref="Q243" r:id="rId624" display="https://barttorvik.com/team.php?team=Western+Carolina&amp;year=2024" xr:uid="{A39F03D2-8D17-444B-B2EE-A99D946ECE57}"/>
    <hyperlink ref="Q245" r:id="rId625" display="https://barttorvik.com/team.php?team=Oregon+St.&amp;year=2024" xr:uid="{781D62CB-2851-43D5-9F6D-91E175D04CCF}"/>
    <hyperlink ref="Q247" r:id="rId626" display="https://barttorvik.com/team.php?team=Tulane&amp;year=2024" xr:uid="{BA2C60AA-166E-41AC-AF4E-9A09F0B9159C}"/>
    <hyperlink ref="Q249" r:id="rId627" display="https://barttorvik.com/team.php?team=College+of+Charleston&amp;year=2024" xr:uid="{3E896B85-F4B5-4D9C-8849-8FC1EB52E700}"/>
    <hyperlink ref="Q250" r:id="rId628" display="https://barttorvik.com/team.php?team=College+of+Charleston&amp;year=2024" xr:uid="{9DEDC398-7C9E-439E-822C-74BD448F9519}"/>
    <hyperlink ref="Q251" r:id="rId629" display="https://barttorvik.com/team.php?team=California&amp;year=2024" xr:uid="{254F9D82-4297-48E4-BE50-5506B40747F2}"/>
    <hyperlink ref="Q253" r:id="rId630" display="https://barttorvik.com/team.php?team=High+Point&amp;year=2024" xr:uid="{EF3A0CC2-BEC7-4D61-A7F9-87BACC6A9DB0}"/>
    <hyperlink ref="R255" r:id="rId631" display="https://barttorvik.com/?&amp;begin=20231101&amp;end=20240501&amp;conlimit=All&amp;year=2024&amp;top=0&amp;venue=H&amp;type=All&amp;mingames=0&amp;quad=5&amp;rpi=" xr:uid="{88347A6B-BF3F-4389-BEE6-8F686C3377DD}"/>
    <hyperlink ref="Q256" r:id="rId632" display="https://barttorvik.com/team.php?team=St.+Thomas&amp;year=2024" xr:uid="{214CCDB2-4566-4637-BD1D-225F5E88A793}"/>
    <hyperlink ref="Q258" r:id="rId633" display="https://barttorvik.com/team.php?team=Sam+Houston+St.&amp;year=2024" xr:uid="{DEA021E1-CE97-4A6C-B773-D3EA77A2EB27}"/>
    <hyperlink ref="Q260" r:id="rId634" display="https://barttorvik.com/team.php?team=Akron&amp;year=2024" xr:uid="{24A5D1A2-29CC-4A2F-BBD5-8069CF111A2A}"/>
    <hyperlink ref="Q261" r:id="rId635" display="https://barttorvik.com/team.php?team=Akron&amp;year=2024" xr:uid="{129358E8-6D55-4D32-A2FD-F8B5A7920E11}"/>
    <hyperlink ref="Q262" r:id="rId636" display="https://barttorvik.com/team.php?team=Arkansas+St.&amp;year=2024" xr:uid="{8ED88520-018C-46E9-9117-2623C3DEF277}"/>
    <hyperlink ref="Q264" r:id="rId637" display="https://barttorvik.com/team.php?team=Towson&amp;year=2024" xr:uid="{D09EFCB3-E447-41E2-A5AD-60A1E1F4284E}"/>
    <hyperlink ref="Q266" r:id="rId638" display="https://barttorvik.com/team.php?team=Northern+Iowa&amp;year=2024" xr:uid="{E3A28C7E-148E-477F-8D8C-8A2484F41C53}"/>
    <hyperlink ref="Q268" r:id="rId639" display="https://barttorvik.com/team.php?team=Seattle&amp;year=2024" xr:uid="{E1192795-58C8-4928-9EA1-6D8FEBAD5933}"/>
    <hyperlink ref="Q270" r:id="rId640" display="https://barttorvik.com/team.php?team=Notre+Dame&amp;year=2024" xr:uid="{D410C818-18A8-4F48-9F5E-CED0C2FA0C51}"/>
    <hyperlink ref="Q272" r:id="rId641" display="https://barttorvik.com/team.php?team=Davidson&amp;year=2024" xr:uid="{9D968719-F10F-433B-B4C3-4D9D41B9B732}"/>
    <hyperlink ref="Q274" r:id="rId642" display="https://barttorvik.com/team.php?team=Georgia+Tech&amp;year=2024" xr:uid="{AB961BEA-068B-4E78-89F9-626A6311881E}"/>
    <hyperlink ref="Q276" r:id="rId643" display="https://barttorvik.com/team.php?team=Montana&amp;year=2024" xr:uid="{C1AA37B2-62A3-450E-8995-23A64ACEBDE7}"/>
    <hyperlink ref="Q278" r:id="rId644" display="https://barttorvik.com/team.php?team=UCLA&amp;year=2024" xr:uid="{D26406B4-2DE7-45B9-94C5-54FC3FBA74CF}"/>
    <hyperlink ref="Q280" r:id="rId645" display="https://barttorvik.com/team.php?team=UC+San+Diego&amp;year=2024" xr:uid="{5D4BF514-3F5F-42F9-A71D-B2989E14778C}"/>
    <hyperlink ref="Q282" r:id="rId646" display="https://barttorvik.com/team.php?team=Eastern+Washington&amp;year=2024" xr:uid="{3C24D364-7244-4984-B26A-B3B8F51CC18D}"/>
    <hyperlink ref="Q284" r:id="rId647" display="https://barttorvik.com/team.php?team=Morehead+St.&amp;year=2024" xr:uid="{1ADF2F54-FDDA-4EE7-B705-3FC691D1F314}"/>
    <hyperlink ref="Q285" r:id="rId648" display="https://barttorvik.com/team.php?team=Morehead+St.&amp;year=2024" xr:uid="{DCF36F66-0941-452A-896F-CD1440AB344B}"/>
    <hyperlink ref="Q286" r:id="rId649" display="https://barttorvik.com/team.php?team=Stony+Brook&amp;year=2024" xr:uid="{508E5CD2-66C1-46A5-8427-EF6834CDFBAE}"/>
    <hyperlink ref="Q288" r:id="rId650" display="https://barttorvik.com/team.php?team=Stephen+F.+Austin&amp;year=2024" xr:uid="{EADFF78A-A09F-478E-9B9B-C7D95E93767B}"/>
    <hyperlink ref="Q290" r:id="rId651" display="https://barttorvik.com/team.php?team=Tulsa&amp;year=2024" xr:uid="{461454AB-3482-4189-A6AD-3536C4F5EE18}"/>
    <hyperlink ref="Q292" r:id="rId652" display="https://barttorvik.com/team.php?team=Santa+Clara&amp;year=2024" xr:uid="{C9224D5C-0208-46F2-AAEF-E03E68792A9B}"/>
    <hyperlink ref="Q294" r:id="rId653" display="https://barttorvik.com/team.php?team=UNC+Asheville&amp;year=2024" xr:uid="{F2E16612-D168-48EA-8A80-3048721AC41D}"/>
    <hyperlink ref="Q296" r:id="rId654" display="https://barttorvik.com/team.php?team=UMKC&amp;year=2024" xr:uid="{9D5876F7-CBF2-4BB7-8D03-7EC06BADDC03}"/>
    <hyperlink ref="Q298" r:id="rId655" display="https://barttorvik.com/team.php?team=South+Dakota+St.&amp;year=2024" xr:uid="{19C639FD-AEF2-4710-803C-01BDC3AD83A3}"/>
    <hyperlink ref="Q299" r:id="rId656" display="https://barttorvik.com/team.php?team=South+Dakota+St.&amp;year=2024" xr:uid="{C1E11A0C-F8C9-4867-987A-C7CEF0F6C6B5}"/>
    <hyperlink ref="Q300" r:id="rId657" display="https://barttorvik.com/team.php?team=Western+Kentucky&amp;year=2024" xr:uid="{1196F07E-1F0E-4A6B-A4FC-89ADA7750638}"/>
    <hyperlink ref="Q301" r:id="rId658" display="https://barttorvik.com/team.php?team=Western+Kentucky&amp;year=2024" xr:uid="{2501611F-9D29-4EE1-B7D2-BFD26E074B1F}"/>
    <hyperlink ref="Q302" r:id="rId659" display="https://barttorvik.com/team.php?team=Bryant&amp;year=2024" xr:uid="{2A19DF42-A29B-4E14-AE8B-899B1F06BA29}"/>
    <hyperlink ref="Q304" r:id="rId660" display="https://barttorvik.com/team.php?team=Loyola+Marymount&amp;year=2024" xr:uid="{5FB60BBD-1785-4499-942B-25132C3E672F}"/>
    <hyperlink ref="R306" r:id="rId661" display="https://barttorvik.com/?&amp;begin=20231101&amp;end=20240501&amp;conlimit=All&amp;year=2024&amp;top=0&amp;venue=H&amp;type=All&amp;mingames=0&amp;quad=5&amp;rpi=" xr:uid="{89FCA7BB-DE9E-4ED1-83D0-87091F0AA330}"/>
    <hyperlink ref="Q307" r:id="rId662" display="https://barttorvik.com/team.php?team=Missouri+St.&amp;year=2024" xr:uid="{11217460-7727-47D4-9CD9-9263E69688BB}"/>
    <hyperlink ref="Q309" r:id="rId663" display="https://barttorvik.com/team.php?team=UNC+Wilmington&amp;year=2024" xr:uid="{EF0291C3-DF70-4077-A5E1-DB36D43E2811}"/>
    <hyperlink ref="Q311" r:id="rId664" display="https://barttorvik.com/team.php?team=UNC+Greensboro&amp;year=2024" xr:uid="{42DF635E-3881-44C4-A9EA-48AFD73E4788}"/>
    <hyperlink ref="Q313" r:id="rId665" display="https://barttorvik.com/team.php?team=Utah+Valley&amp;year=2024" xr:uid="{1EB9D26E-2AA3-462B-9A33-91DF53DACE01}"/>
    <hyperlink ref="Q315" r:id="rId666" display="https://barttorvik.com/team.php?team=Little+Rock&amp;year=2024" xr:uid="{73C3A80B-DC66-4890-A276-4A3ECBDC50D3}"/>
    <hyperlink ref="Q317" r:id="rId667" display="https://barttorvik.com/team.php?team=UT+Arlington&amp;year=2024" xr:uid="{7C9D353C-BE65-4A4E-8F1B-9FBD416511F5}"/>
    <hyperlink ref="Q319" r:id="rId668" display="https://barttorvik.com/team.php?team=Ohio&amp;year=2024" xr:uid="{83B05A4E-128A-45A3-818D-1D4E79ACC864}"/>
    <hyperlink ref="Q321" r:id="rId669" display="https://barttorvik.com/team.php?team=UAB&amp;year=2024" xr:uid="{C16B979B-5BF5-4F6C-BAF8-C3B22A2C4D26}"/>
    <hyperlink ref="Q322" r:id="rId670" display="https://barttorvik.com/team.php?team=UAB&amp;year=2024" xr:uid="{A360F8D7-BA7F-4B28-B948-24BEE0BBB30A}"/>
    <hyperlink ref="Q323" r:id="rId671" display="https://barttorvik.com/team.php?team=Tarleton+St.&amp;year=2024" xr:uid="{7C63EDE4-3BEB-4AA6-B5F4-D0FEF4D481F3}"/>
    <hyperlink ref="Q325" r:id="rId672" display="https://barttorvik.com/team.php?team=Missouri&amp;year=2024" xr:uid="{8F1EEE5D-F54C-4871-B619-6C8488F137DC}"/>
    <hyperlink ref="Q327" r:id="rId673" display="https://barttorvik.com/team.php?team=Portland+St.&amp;year=2024" xr:uid="{9B799FB7-4085-4707-AE40-F76F1C898140}"/>
    <hyperlink ref="Q329" r:id="rId674" display="https://barttorvik.com/team.php?team=Youngstown+St.&amp;year=2024" xr:uid="{CC7A51D4-B4F3-4663-8336-F1AA4B7F76F1}"/>
    <hyperlink ref="Q331" r:id="rId675" display="https://barttorvik.com/team.php?team=UTEP&amp;year=2024" xr:uid="{ECFE6765-3639-473A-814B-165AB795A1AC}"/>
    <hyperlink ref="Q333" r:id="rId676" display="https://barttorvik.com/team.php?team=Middle+Tennessee&amp;year=2024" xr:uid="{4F223A3D-8BC1-4653-B30E-BFBBC227854E}"/>
    <hyperlink ref="Q335" r:id="rId677" display="https://barttorvik.com/team.php?team=Texas+A%26M+Corpus+Chris&amp;year=2024" xr:uid="{B6A29F78-2C77-4E1D-8C54-FDCDA9429181}"/>
    <hyperlink ref="Q337" r:id="rId678" display="https://barttorvik.com/team.php?team=Colgate&amp;year=2024" xr:uid="{343DAC5A-0B16-4D02-9C53-236071386B40}"/>
    <hyperlink ref="Q338" r:id="rId679" display="https://barttorvik.com/team.php?team=Colgate&amp;year=2024" xr:uid="{63C618A9-1641-4F4F-9932-B6A7FE2939D9}"/>
    <hyperlink ref="Q339" r:id="rId680" display="https://barttorvik.com/team.php?team=Rhode+Island&amp;year=2024" xr:uid="{BA6D3540-5215-41E5-80FD-52619E9DA1A7}"/>
    <hyperlink ref="Q341" r:id="rId681" display="https://barttorvik.com/team.php?team=Evansville&amp;year=2024" xr:uid="{0225CEE7-38C7-41D6-91B5-7093EE1CC225}"/>
    <hyperlink ref="Q343" r:id="rId682" display="https://barttorvik.com/team.php?team=Northern+Kentucky&amp;year=2024" xr:uid="{766CFF47-A01F-4A5E-9E96-AF428DF3C927}"/>
    <hyperlink ref="Q345" r:id="rId683" display="https://barttorvik.com/team.php?team=Penn&amp;year=2024" xr:uid="{366B7BFB-DBEA-4BDD-AFA1-EC247C20CA04}"/>
    <hyperlink ref="Q347" r:id="rId684" display="https://barttorvik.com/team.php?team=Fairfield&amp;year=2024" xr:uid="{30EED696-CD67-4607-A573-51FBDD365579}"/>
    <hyperlink ref="Q349" r:id="rId685" display="https://barttorvik.com/team.php?team=Wyoming&amp;year=2024" xr:uid="{CC45EA6C-6D18-43CF-A889-E345E32B98ED}"/>
    <hyperlink ref="Q351" r:id="rId686" display="https://barttorvik.com/team.php?team=Toledo&amp;year=2024" xr:uid="{78C7AA5C-A8D5-4AA5-B182-D50DE56A6996}"/>
    <hyperlink ref="Q353" r:id="rId687" display="https://barttorvik.com/team.php?team=South+Alabama&amp;year=2024" xr:uid="{09EC8180-2B6F-4123-A693-062896C4CCC8}"/>
    <hyperlink ref="Q355" r:id="rId688" display="https://barttorvik.com/team.php?team=Monmouth&amp;year=2024" xr:uid="{0FC9212C-5E11-42DF-9D92-495FBC6B4E44}"/>
    <hyperlink ref="R357" r:id="rId689" display="https://barttorvik.com/?&amp;begin=20231101&amp;end=20240501&amp;conlimit=All&amp;year=2024&amp;top=0&amp;venue=H&amp;type=All&amp;mingames=0&amp;quad=5&amp;rpi=" xr:uid="{4C76CB0B-10D1-45E3-AE1A-253D332F69B9}"/>
    <hyperlink ref="Q358" r:id="rId690" display="https://barttorvik.com/team.php?team=East+Carolina&amp;year=2024" xr:uid="{65165738-0EA5-4EE6-AEB4-F7261BEAD7AE}"/>
    <hyperlink ref="Q360" r:id="rId691" display="https://barttorvik.com/team.php?team=Quinnipiac&amp;year=2024" xr:uid="{515EA71D-91B5-4DFE-8926-E0AAAB1F4D71}"/>
    <hyperlink ref="Q362" r:id="rId692" display="https://barttorvik.com/team.php?team=Murray+St.&amp;year=2024" xr:uid="{21EA5F1F-8CB5-406E-BAC2-9749EC5490CC}"/>
    <hyperlink ref="Q364" r:id="rId693" display="https://barttorvik.com/team.php?team=La+Salle&amp;year=2024" xr:uid="{AF878FA0-A2AD-4F02-86BE-612F6767E7F5}"/>
    <hyperlink ref="Q366" r:id="rId694" display="https://barttorvik.com/team.php?team=Cal+St.+Bakersfield&amp;year=2024" xr:uid="{A746F055-01C0-4EB2-93E7-59C26245E05C}"/>
    <hyperlink ref="Q368" r:id="rId695" display="https://barttorvik.com/team.php?team=Hawaii&amp;year=2024" xr:uid="{463F0C02-6584-4A05-BC87-268CB77EBC67}"/>
    <hyperlink ref="Q370" r:id="rId696" display="https://barttorvik.com/team.php?team=Oakland&amp;year=2024" xr:uid="{90BD18D5-17C8-4BA4-BC37-919B754393A8}"/>
    <hyperlink ref="Q371" r:id="rId697" display="https://barttorvik.com/team.php?team=Oakland&amp;year=2024" xr:uid="{70575EBB-709C-4BC5-98A9-DCB11A9BFE4E}"/>
    <hyperlink ref="Q372" r:id="rId698" display="https://barttorvik.com/team.php?team=Pepperdine&amp;year=2024" xr:uid="{50FA0020-E84E-486A-AA4D-C3056E065C63}"/>
    <hyperlink ref="Q374" r:id="rId699" display="https://barttorvik.com/team.php?team=New+Mexico+St.&amp;year=2024" xr:uid="{FAD439EF-9472-47C1-86EF-D681F6559C7E}"/>
    <hyperlink ref="Q376" r:id="rId700" display="https://barttorvik.com/team.php?team=Winthrop&amp;year=2024" xr:uid="{75FE523B-3D30-4546-8682-0B2718211D7E}"/>
    <hyperlink ref="Q378" r:id="rId701" display="https://barttorvik.com/team.php?team=Southern&amp;year=2024" xr:uid="{B94B5781-13DD-4E2E-8364-593C3D26E538}"/>
    <hyperlink ref="Q380" r:id="rId702" display="https://barttorvik.com/team.php?team=Chattanooga&amp;year=2024" xr:uid="{DEFA4477-286E-4746-85CD-1B64C95EEF77}"/>
    <hyperlink ref="Q382" r:id="rId703" display="https://barttorvik.com/team.php?team=North+Carolina+Central&amp;year=2024" xr:uid="{D21DDF2C-300C-49B3-A22C-06FE8DEBBC2F}"/>
    <hyperlink ref="Q384" r:id="rId704" display="https://barttorvik.com/team.php?team=East+Tennessee+St.&amp;year=2024" xr:uid="{1305CF51-080B-4D50-8C70-FED02F242907}"/>
    <hyperlink ref="Q386" r:id="rId705" display="https://barttorvik.com/team.php?team=Lamar&amp;year=2024" xr:uid="{AF9CA18E-1197-487F-B827-87C20CA8C437}"/>
    <hyperlink ref="Q388" r:id="rId706" display="https://barttorvik.com/team.php?team=Northeastern&amp;year=2024" xr:uid="{9DEAE1E0-4617-4A46-A523-2AF0D0684760}"/>
    <hyperlink ref="Q390" r:id="rId707" display="https://barttorvik.com/team.php?team=Longwood&amp;year=2024" xr:uid="{3C685DC8-6F44-4314-BD92-DF7AC9E1EB87}"/>
    <hyperlink ref="Q391" r:id="rId708" display="https://barttorvik.com/team.php?team=Longwood&amp;year=2024" xr:uid="{588F3FFF-98DC-4979-BE39-4AB00B7F17EA}"/>
    <hyperlink ref="Q392" r:id="rId709" display="https://barttorvik.com/team.php?team=Georgia+St.&amp;year=2024" xr:uid="{2009B51A-F8B0-4A0F-9F35-193202E28492}"/>
    <hyperlink ref="Q394" r:id="rId710" display="https://barttorvik.com/team.php?team=Mount+St.+Mary%27s&amp;year=2024" xr:uid="{F406E2A1-30F6-4960-A8BD-269E8E1513E3}"/>
    <hyperlink ref="Q396" r:id="rId711" display="https://barttorvik.com/team.php?team=Cleveland+St.&amp;year=2024" xr:uid="{255651BD-5308-4E8F-8C14-57D519B66838}"/>
    <hyperlink ref="Q398" r:id="rId712" display="https://barttorvik.com/team.php?team=Saint+Louis&amp;year=2024" xr:uid="{1F76EB2D-6872-44EA-8256-B8FB6D87F758}"/>
    <hyperlink ref="Q400" r:id="rId713" display="https://barttorvik.com/team.php?team=Kent+St.&amp;year=2024" xr:uid="{5BD2ECCC-52C3-44D8-B6F9-2B492F9E8828}"/>
    <hyperlink ref="Q402" r:id="rId714" display="https://barttorvik.com/team.php?team=Norfolk+St.&amp;year=2024" xr:uid="{AC156994-1AA3-42E7-B12A-94C567DA6DDD}"/>
    <hyperlink ref="Q404" r:id="rId715" display="https://barttorvik.com/team.php?team=Wright+St.&amp;year=2024" xr:uid="{6B9A8018-79B2-47E4-88D6-2CD2527F2743}"/>
    <hyperlink ref="Q406" r:id="rId716" display="https://barttorvik.com/team.php?team=George+Washington&amp;year=2024" xr:uid="{6875D748-1DD7-4C73-8C2E-23739C81269D}"/>
    <hyperlink ref="R408" r:id="rId717" display="https://barttorvik.com/?&amp;begin=20231101&amp;end=20240501&amp;conlimit=All&amp;year=2024&amp;top=0&amp;venue=H&amp;type=All&amp;mingames=0&amp;quad=5&amp;rpi=" xr:uid="{E33E15A4-231C-4D5C-95AA-6D9F7FB76D46}"/>
    <hyperlink ref="Q409" r:id="rId718" display="https://barttorvik.com/team.php?team=San+Jose+St.&amp;year=2024" xr:uid="{85FD4056-2764-4B39-BEC1-ED2E30838A09}"/>
    <hyperlink ref="Q411" r:id="rId719" display="https://barttorvik.com/team.php?team=Texas+St.&amp;year=2024" xr:uid="{CFF16FA8-7977-4135-A084-10061F1338B8}"/>
    <hyperlink ref="Q413" r:id="rId720" display="https://barttorvik.com/team.php?team=Southern+Miss&amp;year=2024" xr:uid="{1D24BE0F-014B-438C-8637-6145C7B00A40}"/>
    <hyperlink ref="Q415" r:id="rId721" display="https://barttorvik.com/team.php?team=Northern+Colorado&amp;year=2024" xr:uid="{AEACC14B-DA96-4135-B350-82EFD94C9E56}"/>
    <hyperlink ref="Q417" r:id="rId722" display="https://barttorvik.com/team.php?team=Georgetown&amp;year=2024" xr:uid="{7D07EA31-D071-46F9-82D7-22C3D32EBDF7}"/>
    <hyperlink ref="Q419" r:id="rId723" display="https://barttorvik.com/team.php?team=Jacksonville+St.&amp;year=2024" xr:uid="{4A63B3C2-3D13-4451-A1A2-728ED8140D53}"/>
    <hyperlink ref="Q421" r:id="rId724" display="https://barttorvik.com/team.php?team=Marist&amp;year=2024" xr:uid="{0ED76DE9-785C-439F-9992-07D01C581AC4}"/>
    <hyperlink ref="Q423" r:id="rId725" display="https://barttorvik.com/team.php?team=Delaware&amp;year=2024" xr:uid="{D2C40D84-3C11-4C06-AB55-150409B96D03}"/>
    <hyperlink ref="Q425" r:id="rId726" display="https://barttorvik.com/team.php?team=UC+Davis&amp;year=2024" xr:uid="{84EE6092-A2AB-43B2-914F-375BF3EE9838}"/>
    <hyperlink ref="Q427" r:id="rId727" display="https://barttorvik.com/team.php?team=Vanderbilt&amp;year=2024" xr:uid="{7DB7FE21-F5F2-44A6-8050-760724B008F3}"/>
    <hyperlink ref="Q429" r:id="rId728" display="https://barttorvik.com/team.php?team=Marshall&amp;year=2024" xr:uid="{F442F0F3-B460-4C2E-84AB-34988FFCAC20}"/>
    <hyperlink ref="Q431" r:id="rId729" display="https://barttorvik.com/team.php?team=Illinois+Chicago&amp;year=2024" xr:uid="{80D31FDD-D683-433F-8EE0-1BD86C9F93E6}"/>
    <hyperlink ref="Q433" r:id="rId730" display="https://barttorvik.com/team.php?team=Stetson&amp;year=2024" xr:uid="{91C338C3-B6B8-4EB9-8543-0E345FE9E84A}"/>
    <hyperlink ref="Q434" r:id="rId731" display="https://barttorvik.com/team.php?team=Stetson&amp;year=2024" xr:uid="{F4098139-B75D-4CDA-953C-C9D056C91850}"/>
    <hyperlink ref="Q435" r:id="rId732" display="https://barttorvik.com/team.php?team=Merrimack&amp;year=2024" xr:uid="{52C21961-41ED-4584-A4D5-AB14465EA275}"/>
    <hyperlink ref="Q437" r:id="rId733" display="https://barttorvik.com/team.php?team=Georgia+Southern&amp;year=2024" xr:uid="{D9AD8E85-DEA2-476E-8AD7-BA6999D42890}"/>
    <hyperlink ref="Q439" r:id="rId734" display="https://barttorvik.com/team.php?team=Eastern+Kentucky&amp;year=2024" xr:uid="{C79A53CC-5A48-4FBA-B117-3A055A8B5B0B}"/>
    <hyperlink ref="Q441" r:id="rId735" display="https://barttorvik.com/team.php?team=Wofford&amp;year=2024" xr:uid="{C1DC98AF-B676-44EE-A145-BDA03CB90AC5}"/>
    <hyperlink ref="Q443" r:id="rId736" display="https://barttorvik.com/team.php?team=UMass+Lowell&amp;year=2024" xr:uid="{1016E967-6A35-4CA0-A619-05C33E3BA750}"/>
    <hyperlink ref="Q445" r:id="rId737" display="https://barttorvik.com/team.php?team=Nebraska+Omaha&amp;year=2024" xr:uid="{02E5CEA8-9490-4029-8EBD-133403239CC9}"/>
    <hyperlink ref="Q447" r:id="rId738" display="https://barttorvik.com/team.php?team=Austin+Peay&amp;year=2024" xr:uid="{CBE1B2A0-29BB-4CC1-9D19-91C4FEDE06BC}"/>
    <hyperlink ref="Q449" r:id="rId739" display="https://barttorvik.com/team.php?team=Saint+Peter%27s&amp;year=2024" xr:uid="{542F4FB1-8C2E-4896-8465-EAD995C3C6FF}"/>
    <hyperlink ref="Q450" r:id="rId740" display="https://barttorvik.com/team.php?team=Saint+Peter%27s&amp;year=2024" xr:uid="{A3C9B35F-45FF-471F-9F06-1B9336D45764}"/>
    <hyperlink ref="Q451" r:id="rId741" display="https://barttorvik.com/team.php?team=Illinois+St.&amp;year=2024" xr:uid="{B6A82F2E-BAD8-429E-B65F-E3B988B818DE}"/>
    <hyperlink ref="Q453" r:id="rId742" display="https://barttorvik.com/team.php?team=Abilene+Christian&amp;year=2024" xr:uid="{4CD15A61-DF23-4B60-9461-D8E2ECAACF42}"/>
    <hyperlink ref="Q455" r:id="rId743" display="https://barttorvik.com/team.php?team=Iona&amp;year=2024" xr:uid="{2A6BC70D-EA0B-401D-996C-58E2A62CC077}"/>
    <hyperlink ref="Q457" r:id="rId744" display="https://barttorvik.com/team.php?team=Rider&amp;year=2024" xr:uid="{5E231CDE-B835-4657-8727-2923925485D0}"/>
    <hyperlink ref="R459" r:id="rId745" display="https://barttorvik.com/?&amp;begin=20231101&amp;end=20240501&amp;conlimit=All&amp;year=2024&amp;top=0&amp;venue=H&amp;type=All&amp;mingames=0&amp;quad=5&amp;rpi=" xr:uid="{9BA08181-8A21-48BC-B98B-05D4E0C181A3}"/>
    <hyperlink ref="Q460" r:id="rId746" display="https://barttorvik.com/team.php?team=Portland&amp;year=2024" xr:uid="{7F44781A-23CC-494F-9ACF-81DAC60B50A4}"/>
    <hyperlink ref="Q462" r:id="rId747" display="https://barttorvik.com/team.php?team=Fort+Wayne&amp;year=2024" xr:uid="{B8CD182C-9CEE-46E2-B6FE-00128F99335B}"/>
    <hyperlink ref="Q464" r:id="rId748" display="https://barttorvik.com/team.php?team=Lipscomb&amp;year=2024" xr:uid="{CBAE4FDB-4654-4AF7-8B8C-09979B4CCED2}"/>
    <hyperlink ref="Q466" r:id="rId749" display="https://barttorvik.com/team.php?team=Miami+OH&amp;year=2024" xr:uid="{5C79FCD1-2D94-4021-8E6B-624369F75034}"/>
    <hyperlink ref="Q468" r:id="rId750" display="https://barttorvik.com/team.php?team=Montana+St.&amp;year=2024" xr:uid="{9ADC3E64-D0CF-4066-89D2-9081D1F456D9}"/>
    <hyperlink ref="Q469" r:id="rId751" display="https://barttorvik.com/team.php?team=Montana+St.&amp;year=2024" xr:uid="{A0E221BD-D596-42E0-B5B0-3044EB51DB9B}"/>
    <hyperlink ref="Q470" r:id="rId752" display="https://barttorvik.com/team.php?team=Columbia&amp;year=2024" xr:uid="{C70CA740-A49B-4F81-AEA9-A1911F97D351}"/>
    <hyperlink ref="Q472" r:id="rId753" display="https://barttorvik.com/team.php?team=Queens&amp;year=2024" xr:uid="{D3C43EFF-1708-4F14-ACF8-2FCCBAAA08B0}"/>
    <hyperlink ref="Q474" r:id="rId754" display="https://barttorvik.com/team.php?team=Cal+Baptist&amp;year=2024" xr:uid="{AB1C492D-1EC5-4C41-A98F-06BB77931529}"/>
    <hyperlink ref="Q476" r:id="rId755" display="https://barttorvik.com/team.php?team=Bowling+Green&amp;year=2024" xr:uid="{697433B2-AD1B-4185-96F3-30130C254334}"/>
    <hyperlink ref="Q478" r:id="rId756" display="https://barttorvik.com/team.php?team=Mercer&amp;year=2024" xr:uid="{F21E2F1C-B822-443E-B2ED-C700F8386620}"/>
    <hyperlink ref="Q480" r:id="rId757" display="https://barttorvik.com/team.php?team=UC+Riverside&amp;year=2024" xr:uid="{F3E340A2-D7CC-4AFC-B755-2B8E17A9A316}"/>
    <hyperlink ref="Q482" r:id="rId758" display="https://barttorvik.com/team.php?team=Central+Michigan&amp;year=2024" xr:uid="{E888C3EF-665C-4AB2-8C8E-93BCA76F1879}"/>
    <hyperlink ref="Q484" r:id="rId759" display="https://barttorvik.com/team.php?team=Maine&amp;year=2024" xr:uid="{676E2881-0A2A-43E3-84F4-06943D8645D8}"/>
    <hyperlink ref="Q486" r:id="rId760" display="https://barttorvik.com/team.php?team=Harvard&amp;year=2024" xr:uid="{F6D74110-8CA7-433C-9D3D-B979869106CF}"/>
    <hyperlink ref="Q488" r:id="rId761" display="https://barttorvik.com/team.php?team=SIU+Edwardsville&amp;year=2024" xr:uid="{57DDEF40-475A-492B-BF68-B8E0FC8999A5}"/>
    <hyperlink ref="Q490" r:id="rId762" display="https://barttorvik.com/team.php?team=Fresno+St.&amp;year=2024" xr:uid="{B3538BBF-E0A0-4CFF-82A8-7541755D31EF}"/>
    <hyperlink ref="Q492" r:id="rId763" display="https://barttorvik.com/team.php?team=Radford&amp;year=2024" xr:uid="{FAE2A267-D3DB-4682-A431-5040443C8D08}"/>
    <hyperlink ref="Q494" r:id="rId764" display="https://barttorvik.com/team.php?team=Canisius&amp;year=2024" xr:uid="{E8DF83D9-A3B3-4D57-A63D-AB8ACEF90139}"/>
    <hyperlink ref="Q496" r:id="rId765" display="https://barttorvik.com/team.php?team=Fordham&amp;year=2024" xr:uid="{9493EC6C-5DDB-43CD-B96E-5A43511C398A}"/>
    <hyperlink ref="Q498" r:id="rId766" display="https://barttorvik.com/team.php?team=Ball+St.&amp;year=2024" xr:uid="{E5D0B0D2-CC91-4F93-8293-4F0377F2BEE9}"/>
    <hyperlink ref="Q500" r:id="rId767" display="https://barttorvik.com/team.php?team=Milwaukee&amp;year=2024" xr:uid="{7182B036-350E-4C08-B91B-854EEC1BA77C}"/>
    <hyperlink ref="Q502" r:id="rId768" display="https://barttorvik.com/team.php?team=Binghamton&amp;year=2024" xr:uid="{9C6BFE03-8FC8-4C69-8FFE-69E77B2885D0}"/>
    <hyperlink ref="Q504" r:id="rId769" display="https://barttorvik.com/team.php?team=Louisville&amp;year=2024" xr:uid="{E7C58258-A95A-4F37-861B-3BCBC2210691}"/>
    <hyperlink ref="Q506" r:id="rId770" display="https://barttorvik.com/team.php?team=Howard&amp;year=2024" xr:uid="{96F8E7C9-86DD-44D9-A607-2E83477D35B2}"/>
    <hyperlink ref="Q507" r:id="rId771" display="https://barttorvik.com/team.php?team=Howard&amp;year=2024" xr:uid="{5B9CEBB3-6A5D-440D-9A90-D436E740865D}"/>
    <hyperlink ref="Q508" r:id="rId772" display="https://barttorvik.com/team.php?team=Albany&amp;year=2024" xr:uid="{D3742DF2-3770-4116-A064-7F8AB4185900}"/>
    <hyperlink ref="R510" r:id="rId773" display="https://barttorvik.com/?&amp;begin=20231101&amp;end=20240501&amp;conlimit=All&amp;year=2024&amp;top=0&amp;venue=H&amp;type=All&amp;mingames=0&amp;quad=5&amp;rpi=" xr:uid="{BF9B6760-B5C6-4C53-A8A2-0BF63D0DED75}"/>
    <hyperlink ref="Q511" r:id="rId774" display="https://barttorvik.com/team.php?team=North+Florida&amp;year=2024" xr:uid="{0EDA07C7-10F1-4D6B-B770-1843CBD1F28F}"/>
    <hyperlink ref="Q513" r:id="rId775" display="https://barttorvik.com/team.php?team=Temple&amp;year=2024" xr:uid="{F1330BEF-D45F-468E-9C1D-EB6EC3BB11C4}"/>
    <hyperlink ref="Q514" r:id="rId776" display="https://barttorvik.com/team.php?team=Temple&amp;year=2024" xr:uid="{0257ED6D-41F1-413D-AFEF-552AEBA9A9DA}"/>
    <hyperlink ref="Q515" r:id="rId777" display="https://barttorvik.com/team.php?team=Gardner+Webb&amp;year=2024" xr:uid="{170EE991-F851-4C9C-ABB2-C77AE644DB1B}"/>
    <hyperlink ref="Q517" r:id="rId778" display="https://barttorvik.com/team.php?team=Cal+St.+Fullerton&amp;year=2024" xr:uid="{4593712C-023A-4A40-952F-15AA1DA1007C}"/>
    <hyperlink ref="Q519" r:id="rId779" display="https://barttorvik.com/team.php?team=Brown&amp;year=2024" xr:uid="{494415DE-05C5-47BF-911C-BDB2920DB615}"/>
    <hyperlink ref="Q520" r:id="rId780" display="https://barttorvik.com/team.php?team=Brown&amp;year=2024" xr:uid="{65A41351-0F33-44FB-AA8F-136D79F626FB}"/>
    <hyperlink ref="Q521" r:id="rId781" display="https://barttorvik.com/team.php?team=Le+Moyne&amp;year=2024" xr:uid="{1AFA113D-5099-4DAA-8D45-7DB9F7D642BF}"/>
    <hyperlink ref="Q523" r:id="rId782" display="https://barttorvik.com/team.php?team=Denver&amp;year=2024" xr:uid="{9EF74DC1-7453-4C98-956F-B42729C67401}"/>
    <hyperlink ref="Q525" r:id="rId783" display="https://barttorvik.com/team.php?team=FIU&amp;year=2024" xr:uid="{CD4FB34B-A418-4BDF-98A2-EDCC78088184}"/>
    <hyperlink ref="Q527" r:id="rId784" display="https://barttorvik.com/team.php?team=San+Diego&amp;year=2024" xr:uid="{7EC76875-80A8-4F7D-A74F-3AB9A8ABD4C5}"/>
    <hyperlink ref="Q529" r:id="rId785" display="https://barttorvik.com/team.php?team=Rice&amp;year=2024" xr:uid="{3575857A-834D-4A3D-81B9-FE3992AA4CA8}"/>
    <hyperlink ref="Q531" r:id="rId786" display="https://barttorvik.com/team.php?team=Long+Beach+St.&amp;year=2024" xr:uid="{74EB87FB-01A0-4AA2-AC8E-13D7589C454A}"/>
    <hyperlink ref="Q532" r:id="rId787" display="https://barttorvik.com/team.php?team=Long+Beach+St.&amp;year=2024" xr:uid="{6844B22C-3EEE-48A2-99B7-03CF1DEBB063}"/>
    <hyperlink ref="Q533" r:id="rId788" display="https://barttorvik.com/team.php?team=Green+Bay&amp;year=2024" xr:uid="{B62E90CC-10F3-4E4E-85FB-3D4F1C5BB72C}"/>
    <hyperlink ref="Q535" r:id="rId789" display="https://barttorvik.com/team.php?team=UTSA&amp;year=2024" xr:uid="{1A25E628-BF22-4CA8-87C3-EFC44A956D32}"/>
    <hyperlink ref="Q537" r:id="rId790" display="https://barttorvik.com/team.php?team=Idaho+St.&amp;year=2024" xr:uid="{F6554CEC-473F-4C02-9157-BDFCC6A32A90}"/>
    <hyperlink ref="Q539" r:id="rId791" display="https://barttorvik.com/team.php?team=Jacksonville&amp;year=2024" xr:uid="{831AB3F0-60DC-4921-BD84-C8425456649D}"/>
    <hyperlink ref="Q541" r:id="rId792" display="https://barttorvik.com/team.php?team=Kennesaw+St.&amp;year=2024" xr:uid="{7812276B-6791-424A-998F-60AE33D05FC0}"/>
    <hyperlink ref="Q543" r:id="rId793" display="https://barttorvik.com/team.php?team=Utah+Tech&amp;year=2024" xr:uid="{43056550-7AA2-4405-A167-3F8ECF07C146}"/>
    <hyperlink ref="Q545" r:id="rId794" display="https://barttorvik.com/team.php?team=Nicholls+St.&amp;year=2024" xr:uid="{01F6CF01-0F54-43D1-9D5D-30B4B0609691}"/>
    <hyperlink ref="Q547" r:id="rId795" display="https://barttorvik.com/team.php?team=Tennessee+Martin&amp;year=2024" xr:uid="{B3CFA255-6E28-4419-9C82-8AD623FBE7B1}"/>
    <hyperlink ref="Q549" r:id="rId796" display="https://barttorvik.com/team.php?team=Northern+Arizona&amp;year=2024" xr:uid="{C31E6F1A-D2C4-4ABB-8A14-E617CEA5F415}"/>
    <hyperlink ref="Q551" r:id="rId797" display="https://barttorvik.com/team.php?team=The+Citadel&amp;year=2024" xr:uid="{CF07F28B-BEAB-43E7-924F-34FD84FBD99B}"/>
    <hyperlink ref="Q553" r:id="rId798" display="https://barttorvik.com/team.php?team=Campbell&amp;year=2024" xr:uid="{CE596E36-CAF1-4B3E-B22D-110CB6031CF4}"/>
    <hyperlink ref="Q555" r:id="rId799" display="https://barttorvik.com/team.php?team=North+Dakota+St.&amp;year=2024" xr:uid="{7BCC6396-B60F-487B-98CE-E8DA55D22CE1}"/>
    <hyperlink ref="Q557" r:id="rId800" display="https://barttorvik.com/team.php?team=New+Hampshire&amp;year=2024" xr:uid="{4D127527-00EA-44D2-BD12-157BCC237AC4}"/>
    <hyperlink ref="Q559" r:id="rId801" display="https://barttorvik.com/team.php?team=North+Dakota&amp;year=2024" xr:uid="{CD8BC5AB-A938-4ED3-BFED-4D546453B275}"/>
    <hyperlink ref="R561" r:id="rId802" display="https://barttorvik.com/?&amp;begin=20231101&amp;end=20240501&amp;conlimit=All&amp;year=2024&amp;top=0&amp;venue=H&amp;type=All&amp;mingames=0&amp;quad=5&amp;rpi=" xr:uid="{4F27DA3E-B5FB-4040-8953-7D1BD9E11450}"/>
    <hyperlink ref="Q562" r:id="rId803" display="https://barttorvik.com/team.php?team=Wagner&amp;year=2024" xr:uid="{CF518CC4-A5B7-4B8C-A3DD-4AF3E25245DD}"/>
    <hyperlink ref="Q563" r:id="rId804" display="https://barttorvik.com/team.php?team=Wagner&amp;year=2024" xr:uid="{4C199F54-5004-4BEB-8F59-078E4D3EED31}"/>
    <hyperlink ref="Q564" r:id="rId805" display="https://barttorvik.com/team.php?team=South+Carolina+St.&amp;year=2024" xr:uid="{68A4D5D7-A55A-4451-8DC6-527056D8B59D}"/>
    <hyperlink ref="Q566" r:id="rId806" display="https://barttorvik.com/team.php?team=Oral+Roberts&amp;year=2024" xr:uid="{C82B384E-E653-4272-B9C0-E9A52BD71932}"/>
    <hyperlink ref="Q568" r:id="rId807" display="https://barttorvik.com/team.php?team=Delaware+St.&amp;year=2024" xr:uid="{2188AB1D-18FC-4A89-BD32-F0DB3D4E2696}"/>
    <hyperlink ref="Q570" r:id="rId808" display="https://barttorvik.com/team.php?team=Florida+Gulf+Coast&amp;year=2024" xr:uid="{12341554-97CA-48AC-AA5F-79C1C9E7CF54}"/>
    <hyperlink ref="Q572" r:id="rId809" display="https://barttorvik.com/team.php?team=Southern+Utah&amp;year=2024" xr:uid="{D98C1FC2-C39B-424C-A2D7-51FE35E1DF64}"/>
    <hyperlink ref="Q574" r:id="rId810" display="https://barttorvik.com/team.php?team=Sacred+Heart&amp;year=2024" xr:uid="{ED3DC629-A1FA-439A-9684-6297DBCD66CC}"/>
    <hyperlink ref="Q576" r:id="rId811" display="https://barttorvik.com/team.php?team=Bethune+Cookman&amp;year=2024" xr:uid="{98D76C89-F519-49B8-B2C4-7B2FC366AC12}"/>
    <hyperlink ref="Q578" r:id="rId812" display="https://barttorvik.com/team.php?team=South+Dakota&amp;year=2024" xr:uid="{D9023A3C-95C2-4DBE-A790-BC6901ACBDCA}"/>
    <hyperlink ref="Q580" r:id="rId813" display="https://barttorvik.com/team.php?team=North+Alabama&amp;year=2024" xr:uid="{90AD8B21-38FE-4A04-A735-86B478A88140}"/>
    <hyperlink ref="Q582" r:id="rId814" display="https://barttorvik.com/team.php?team=Texas+Southern&amp;year=2024" xr:uid="{1780F30B-CD03-4387-B60A-11F3848A0608}"/>
    <hyperlink ref="Q584" r:id="rId815" display="https://barttorvik.com/team.php?team=Tennessee+St.&amp;year=2024" xr:uid="{D7DA9E54-E43B-4F07-AC59-50BBEF25504C}"/>
    <hyperlink ref="Q586" r:id="rId816" display="https://barttorvik.com/team.php?team=UC+Santa+Barbara&amp;year=2024" xr:uid="{53DBE032-B5B8-4626-AD95-ACBDF5194E75}"/>
    <hyperlink ref="Q588" r:id="rId817" display="https://barttorvik.com/team.php?team=Old+Dominion&amp;year=2024" xr:uid="{245FF4B4-AB22-43EF-8D23-CE75D288D073}"/>
    <hyperlink ref="Q590" r:id="rId818" display="https://barttorvik.com/team.php?team=Cal+St.+Northridge&amp;year=2024" xr:uid="{E6AE03C6-C971-4391-A0FA-47B54092E560}"/>
    <hyperlink ref="Q592" r:id="rId819" display="https://barttorvik.com/team.php?team=UT+Rio+Grande+Valley&amp;year=2024" xr:uid="{081DEB5D-66FA-45D6-895A-FB298D0B8A10}"/>
    <hyperlink ref="Q594" r:id="rId820" display="https://barttorvik.com/team.php?team=William+%26+Mary&amp;year=2024" xr:uid="{0A016124-3202-485E-84DF-60C3048A3C74}"/>
    <hyperlink ref="Q596" r:id="rId821" display="https://barttorvik.com/team.php?team=Alcorn+St.&amp;year=2024" xr:uid="{54B3EE6E-0BC0-4391-986B-0779A8E62F41}"/>
    <hyperlink ref="Q598" r:id="rId822" display="https://barttorvik.com/team.php?team=Western+Michigan&amp;year=2024" xr:uid="{7025363F-8A7D-4063-8848-84F1F63A38A9}"/>
    <hyperlink ref="Q600" r:id="rId823" display="https://barttorvik.com/team.php?team=Western+Illinois&amp;year=2024" xr:uid="{3BBBB280-9E56-46C1-8467-9CD01324FD7E}"/>
    <hyperlink ref="Q602" r:id="rId824" display="https://barttorvik.com/team.php?team=Louisiana+Monroe&amp;year=2024" xr:uid="{E08F0C4C-BE2E-4C47-9184-62A93ECEF91E}"/>
    <hyperlink ref="Q604" r:id="rId825" display="https://barttorvik.com/team.php?team=Central+Connecticut&amp;year=2024" xr:uid="{3BF1A3AE-2953-42D0-84FF-CDC90179E8A6}"/>
    <hyperlink ref="Q606" r:id="rId826" display="https://barttorvik.com/team.php?team=Boston+University&amp;year=2024" xr:uid="{3185816D-8279-41A1-AF70-80CFA55F830F}"/>
    <hyperlink ref="Q608" r:id="rId827" display="https://barttorvik.com/team.php?team=USC+Upstate&amp;year=2024" xr:uid="{43A6954B-86A1-4891-9F7C-A501CFECBB33}"/>
    <hyperlink ref="Q610" r:id="rId828" display="https://barttorvik.com/team.php?team=UMBC&amp;year=2024" xr:uid="{01F98E32-C59B-4944-AFE4-8FEFA7DCA697}"/>
    <hyperlink ref="R612" r:id="rId829" display="https://barttorvik.com/?&amp;begin=20231101&amp;end=20240501&amp;conlimit=All&amp;year=2024&amp;top=0&amp;venue=H&amp;type=All&amp;mingames=0&amp;quad=5&amp;rpi=" xr:uid="{3A1F9293-5820-4D00-A40B-40A1A811F59B}"/>
    <hyperlink ref="Q613" r:id="rId830" display="https://barttorvik.com/team.php?team=Air+Force&amp;year=2024" xr:uid="{0D9135DC-9858-4EFB-915B-E4B551445118}"/>
    <hyperlink ref="Q615" r:id="rId831" display="https://barttorvik.com/team.php?team=Valparaiso&amp;year=2024" xr:uid="{C50FE4EA-2FE8-4E0E-89B1-F20CA9D6075E}"/>
    <hyperlink ref="Q617" r:id="rId832" display="https://barttorvik.com/team.php?team=Jackson+St.&amp;year=2024" xr:uid="{928E1952-FEBA-4D4D-B3EF-82CD38272FE7}"/>
    <hyperlink ref="Q619" r:id="rId833" display="https://barttorvik.com/team.php?team=Navy&amp;year=2024" xr:uid="{997DE86F-7633-41F8-9C80-1397CE4A3A7B}"/>
    <hyperlink ref="Q621" r:id="rId834" display="https://barttorvik.com/team.php?team=Elon&amp;year=2024" xr:uid="{4A168C8A-3A60-4A1F-AD80-76B0145D7B69}"/>
    <hyperlink ref="Q623" r:id="rId835" display="https://barttorvik.com/team.php?team=Hampton&amp;year=2024" xr:uid="{660639D2-AEF0-46C3-857E-D0AE556B77AF}"/>
    <hyperlink ref="Q625" r:id="rId836" display="https://barttorvik.com/team.php?team=DePaul&amp;year=2024" xr:uid="{BAC8EC68-2253-4451-AB52-092CB4BA70E1}"/>
    <hyperlink ref="Q627" r:id="rId837" display="https://barttorvik.com/team.php?team=Presbyterian&amp;year=2024" xr:uid="{B3F134BF-9482-47DA-B243-08DCA4BAE553}"/>
    <hyperlink ref="Q629" r:id="rId838" display="https://barttorvik.com/team.php?team=Coastal+Carolina&amp;year=2024" xr:uid="{C4839FAA-6F5A-441A-97B0-58CA679E39A3}"/>
    <hyperlink ref="Q631" r:id="rId839" display="https://barttorvik.com/team.php?team=Morgan+St.&amp;year=2024" xr:uid="{6238DB75-7F25-462B-A78C-6D4DB5BD431E}"/>
    <hyperlink ref="Q633" r:id="rId840" display="https://barttorvik.com/team.php?team=Robert+Morris&amp;year=2024" xr:uid="{B0FD75C2-984D-45BD-9EAE-D539E97CF711}"/>
    <hyperlink ref="Q635" r:id="rId841" display="https://barttorvik.com/team.php?team=Southeastern+Louisiana&amp;year=2024" xr:uid="{9A7173AE-2609-4660-9EBC-391C2D23E617}"/>
    <hyperlink ref="Q637" r:id="rId842" display="https://barttorvik.com/team.php?team=Eastern+Michigan&amp;year=2024" xr:uid="{41E6FC5A-E07F-4FB2-9EF9-FAED837F6A9C}"/>
    <hyperlink ref="Q639" r:id="rId843" display="https://barttorvik.com/team.php?team=LIU+Brooklyn&amp;year=2024" xr:uid="{7F6CDFA3-CD33-42A2-8C25-92FC4F18C59A}"/>
    <hyperlink ref="Q641" r:id="rId844" display="https://barttorvik.com/team.php?team=Idaho&amp;year=2024" xr:uid="{955D0F3F-6C61-49A8-956F-BD51DC251C39}"/>
    <hyperlink ref="Q643" r:id="rId845" display="https://barttorvik.com/team.php?team=Alabama+A%26M&amp;year=2024" xr:uid="{C01CCBF1-9DF6-4882-B897-85151568200C}"/>
    <hyperlink ref="Q645" r:id="rId846" display="https://barttorvik.com/team.php?team=Bucknell&amp;year=2024" xr:uid="{EA421F53-1FA3-4CD8-962E-7247A6251485}"/>
    <hyperlink ref="Q647" r:id="rId847" display="https://barttorvik.com/team.php?team=Sacramento+St.&amp;year=2024" xr:uid="{85A5BD1C-B2C2-46FC-A84F-B764CFB123EA}"/>
    <hyperlink ref="Q649" r:id="rId848" display="https://barttorvik.com/team.php?team=Chicago+St.&amp;year=2024" xr:uid="{E30E3415-6F8C-434C-B926-338142D4A933}"/>
    <hyperlink ref="Q651" r:id="rId849" display="https://barttorvik.com/team.php?team=Eastern+Illinois&amp;year=2024" xr:uid="{AA9BA799-DA43-48B3-8AD9-1BFEDDBC1AC7}"/>
    <hyperlink ref="Q653" r:id="rId850" display="https://barttorvik.com/team.php?team=Tennessee+Tech&amp;year=2024" xr:uid="{BB4A7A84-1994-4E76-9A1B-564AD8A2F4F2}"/>
    <hyperlink ref="Q655" r:id="rId851" display="https://barttorvik.com/team.php?team=Bellarmine&amp;year=2024" xr:uid="{61000AB8-0085-4D12-983F-CAD1A33148FC}"/>
    <hyperlink ref="Q657" r:id="rId852" display="https://barttorvik.com/team.php?team=Grambling+St.&amp;year=2024" xr:uid="{49338CB9-EDF1-4E31-9F7B-F3911E1D1F77}"/>
    <hyperlink ref="Q658" r:id="rId853" display="https://barttorvik.com/team.php?team=Grambling+St.&amp;year=2024" xr:uid="{EDD38DF1-5F21-4DD1-9465-61F7107183BB}"/>
    <hyperlink ref="Q659" r:id="rId854" display="https://barttorvik.com/team.php?team=Dartmouth&amp;year=2024" xr:uid="{A6F95892-0148-4B8E-83DB-829B5CFE1525}"/>
    <hyperlink ref="Q661" r:id="rId855" display="https://barttorvik.com/team.php?team=NJIT&amp;year=2024" xr:uid="{1BE525D8-D693-4727-BA75-3A8F3925E973}"/>
    <hyperlink ref="R663" r:id="rId856" display="https://barttorvik.com/?&amp;begin=20231101&amp;end=20240501&amp;conlimit=All&amp;year=2024&amp;top=0&amp;venue=H&amp;type=All&amp;mingames=0&amp;quad=5&amp;rpi=" xr:uid="{9102D9B1-3E1C-41DF-B928-817475ACDC16}"/>
    <hyperlink ref="Q664" r:id="rId857" display="https://barttorvik.com/team.php?team=Northern+Illinois&amp;year=2024" xr:uid="{91EF1FBA-D765-40A9-ACD5-51CDAFAC8A0F}"/>
    <hyperlink ref="Q666" r:id="rId858" display="https://barttorvik.com/team.php?team=Charleston+Southern&amp;year=2024" xr:uid="{62B896E0-5F55-4941-9D48-0A167491A5AC}"/>
    <hyperlink ref="Q668" r:id="rId859" display="https://barttorvik.com/team.php?team=Pacific&amp;year=2024" xr:uid="{29155DD0-281F-4C8B-A1A2-AF266460A612}"/>
    <hyperlink ref="Q670" r:id="rId860" display="https://barttorvik.com/team.php?team=Lehigh&amp;year=2024" xr:uid="{5346BF8C-4456-4CF6-BF9C-CA8CC07E3B40}"/>
    <hyperlink ref="Q672" r:id="rId861" display="https://barttorvik.com/team.php?team=Niagara&amp;year=2024" xr:uid="{2B5CC53A-5B16-4D59-AD94-8E9C385518E2}"/>
    <hyperlink ref="Q674" r:id="rId862" display="https://barttorvik.com/team.php?team=American&amp;year=2024" xr:uid="{25E5FDE4-8420-4022-B2BF-3D3BA7B6201C}"/>
    <hyperlink ref="Q676" r:id="rId863" display="https://barttorvik.com/team.php?team=North+Carolina+A%26T&amp;year=2024" xr:uid="{273B8EC3-F577-479E-BE5A-FC51495CA73B}"/>
    <hyperlink ref="Q678" r:id="rId864" display="https://barttorvik.com/team.php?team=Maryland+Eastern+Shore&amp;year=2024" xr:uid="{55C5EE91-B51B-40E7-8039-7285565B56F8}"/>
    <hyperlink ref="Q680" r:id="rId865" display="https://barttorvik.com/team.php?team=Fairleigh+Dickinson&amp;year=2024" xr:uid="{98F724AA-779C-4C4B-B824-C9BBABE2164F}"/>
    <hyperlink ref="Q682" r:id="rId866" display="https://barttorvik.com/team.php?team=Texas+A%26M+Commerce&amp;year=2024" xr:uid="{B48AD360-9031-42CD-974B-6FACF54449A9}"/>
    <hyperlink ref="Q684" r:id="rId867" display="https://barttorvik.com/team.php?team=Cal+Poly&amp;year=2024" xr:uid="{597EA975-5411-4871-BE2F-D5504A22C1F2}"/>
    <hyperlink ref="Q686" r:id="rId868" display="https://barttorvik.com/team.php?team=Northwestern+St.&amp;year=2024" xr:uid="{AEB2A48E-8065-4945-9DB0-0D164831E4C6}"/>
    <hyperlink ref="Q688" r:id="rId869" display="https://barttorvik.com/team.php?team=Florida+A%26M&amp;year=2024" xr:uid="{93327C82-A0E9-46C5-91C1-6A05C26ACAB1}"/>
    <hyperlink ref="Q690" r:id="rId870" display="https://barttorvik.com/team.php?team=Southern+Indiana&amp;year=2024" xr:uid="{267C6AA9-29CC-4BDE-A46E-000AFE5E1229}"/>
    <hyperlink ref="Q692" r:id="rId871" display="https://barttorvik.com/team.php?team=Incarnate+Word&amp;year=2024" xr:uid="{1D508B1C-91E1-4017-8FD2-E37DC352D79F}"/>
    <hyperlink ref="Q694" r:id="rId872" display="https://barttorvik.com/team.php?team=Lafayette&amp;year=2024" xr:uid="{E3ACF8BA-BBBA-46ED-848D-27E42EA84F34}"/>
    <hyperlink ref="Q696" r:id="rId873" display="https://barttorvik.com/team.php?team=Manhattan&amp;year=2024" xr:uid="{C01722C2-D182-4C88-83F4-A1862B402C1E}"/>
    <hyperlink ref="Q698" r:id="rId874" display="https://barttorvik.com/team.php?team=Alabama+St.&amp;year=2024" xr:uid="{B282DB3E-1D26-4572-9E70-1F9D6ED31ADF}"/>
    <hyperlink ref="Q700" r:id="rId875" display="https://barttorvik.com/team.php?team=New+Orleans&amp;year=2024" xr:uid="{F2751D17-EAD5-438C-9C10-12BBA7229D10}"/>
    <hyperlink ref="Q702" r:id="rId876" display="https://barttorvik.com/team.php?team=Prairie+View+A%26M&amp;year=2024" xr:uid="{192A68DF-798C-4CDE-AC8B-AC141157E1E8}"/>
    <hyperlink ref="Q704" r:id="rId877" display="https://barttorvik.com/team.php?team=Holy+Cross&amp;year=2024" xr:uid="{901E446C-6AD5-4FD7-9097-C004D7CAD7B0}"/>
    <hyperlink ref="Q706" r:id="rId878" display="https://barttorvik.com/team.php?team=Coppin+St.&amp;year=2024" xr:uid="{EFE8FB9F-760E-44E0-AE49-7B20E4FF9BFD}"/>
    <hyperlink ref="Q708" r:id="rId879" display="https://barttorvik.com/team.php?team=St.+Francis+PA&amp;year=2024" xr:uid="{76BA4874-88ED-46E0-A6A8-64BAF101B659}"/>
    <hyperlink ref="Q710" r:id="rId880" display="https://barttorvik.com/team.php?team=Central+Arkansas&amp;year=2024" xr:uid="{B5E9221C-25EF-4D8E-AAB5-A7993F2B3650}"/>
    <hyperlink ref="Q712" r:id="rId881" display="https://barttorvik.com/team.php?team=Stonehill&amp;year=2024" xr:uid="{D38E85A9-4961-45EC-A63A-DEC648E1F95E}"/>
    <hyperlink ref="Q714" r:id="rId882" display="https://barttorvik.com/team.php?team=Southeast+Missouri+St.&amp;year=2024" xr:uid="{E7B7FB28-2418-4B44-AF75-9903B49F526F}"/>
    <hyperlink ref="Q716" r:id="rId883" display="https://barttorvik.com/team.php?team=Detroit&amp;year=2024" xr:uid="{B7049BC7-EC82-45F9-AA23-D83BDD0AD137}"/>
    <hyperlink ref="Q718" r:id="rId884" display="https://barttorvik.com/team.php?team=VMI&amp;year=2024" xr:uid="{B634CA7C-CF85-41DA-BAC4-BD50215F6FDB}"/>
    <hyperlink ref="Q720" r:id="rId885" display="https://barttorvik.com/team.php?team=Arkansas+Pine+Bluff&amp;year=2024" xr:uid="{82747101-0B88-4E53-8FE4-B8F7DDEF2A69}"/>
    <hyperlink ref="Q722" r:id="rId886" display="https://barttorvik.com/team.php?team=Houston+Christian&amp;year=2024" xr:uid="{B1A34D0E-F427-43D4-8CED-0F6F46504461}"/>
    <hyperlink ref="Q724" r:id="rId887" display="https://barttorvik.com/team.php?team=Buffalo&amp;year=2024" xr:uid="{50645F4A-31E2-47C0-BCD4-705513C17F8F}"/>
    <hyperlink ref="Q726" r:id="rId888" display="https://barttorvik.com/team.php?team=Army&amp;year=2024" xr:uid="{71830AEA-F2D8-489B-BDC4-38E9D1964BE8}"/>
    <hyperlink ref="Q728" r:id="rId889" display="https://barttorvik.com/team.php?team=IUPUI&amp;year=2024" xr:uid="{38807812-BEEB-4855-B887-2EDAD9AD15D3}"/>
    <hyperlink ref="Q730" r:id="rId890" display="https://barttorvik.com/team.php?team=Lindenwood&amp;year=2024" xr:uid="{FB326441-04E9-4BCE-8DA4-9A3F83C0D188}"/>
    <hyperlink ref="Q732" r:id="rId891" display="https://barttorvik.com/team.php?team=Siena&amp;year=2024" xr:uid="{06F77AC3-4B71-4E95-982A-3052D9B05829}"/>
    <hyperlink ref="Q734" r:id="rId892" display="https://barttorvik.com/team.php?team=Loyola+MD&amp;year=2024" xr:uid="{825B71D1-ED4E-4773-9F6A-B2D7E7367ACD}"/>
    <hyperlink ref="Q736" r:id="rId893" display="https://barttorvik.com/team.php?team=Mississippi+Valley+St.&amp;year=2024" xr:uid="{AF19B9BA-8158-4719-9522-4145015477B4}"/>
    <hyperlink ref="R738" r:id="rId894" display="https://barttorvik.com/?&amp;begin=20231101&amp;end=20240501&amp;conlimit=All&amp;year=2024&amp;top=0&amp;venue=H&amp;type=All&amp;mingames=0&amp;quad=5&amp;rpi=" xr:uid="{13844B6F-9D4E-4693-823D-5D562A853F6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3FA4-71E7-4FDE-9D24-DD8EB4D72C90}">
  <dimension ref="A1:L738"/>
  <sheetViews>
    <sheetView workbookViewId="0">
      <selection activeCell="B37" sqref="B37"/>
    </sheetView>
  </sheetViews>
  <sheetFormatPr defaultRowHeight="15"/>
  <cols>
    <col min="4" max="4" width="15.85546875" customWidth="1"/>
    <col min="11" max="11" width="17.5703125" customWidth="1"/>
  </cols>
  <sheetData>
    <row r="1" spans="1:12">
      <c r="A1" t="s">
        <v>37</v>
      </c>
      <c r="B1" t="s">
        <v>38</v>
      </c>
      <c r="D1" t="s">
        <v>39</v>
      </c>
      <c r="E1" t="s">
        <v>15</v>
      </c>
      <c r="F1" t="s">
        <v>48</v>
      </c>
      <c r="K1" s="17" t="s">
        <v>174</v>
      </c>
      <c r="L1" s="19">
        <v>0.97430000000000005</v>
      </c>
    </row>
    <row r="2" spans="1:12" ht="15.75" thickBot="1">
      <c r="A2" t="str">
        <f>IF(B2=D2, "", "BAD")</f>
        <v/>
      </c>
      <c r="B2" t="s">
        <v>49</v>
      </c>
      <c r="D2" t="s">
        <v>49</v>
      </c>
      <c r="E2">
        <v>0.2772</v>
      </c>
      <c r="F2">
        <v>259</v>
      </c>
      <c r="K2" s="18" t="s">
        <v>413</v>
      </c>
      <c r="L2" s="20">
        <v>1</v>
      </c>
    </row>
    <row r="3" spans="1:12">
      <c r="A3" t="str">
        <f t="shared" ref="A3:A66" si="0">IF(B3=D3, "", "BAD")</f>
        <v/>
      </c>
      <c r="B3" t="s">
        <v>50</v>
      </c>
      <c r="D3" t="s">
        <v>50</v>
      </c>
      <c r="E3">
        <v>0.35859999999999997</v>
      </c>
      <c r="F3">
        <v>224</v>
      </c>
      <c r="K3" s="17" t="s">
        <v>108</v>
      </c>
      <c r="L3" s="19">
        <v>0.97089999999999999</v>
      </c>
    </row>
    <row r="4" spans="1:12" ht="15.75" thickBot="1">
      <c r="A4" t="str">
        <f t="shared" si="0"/>
        <v/>
      </c>
      <c r="B4" t="s">
        <v>51</v>
      </c>
      <c r="D4" t="s">
        <v>51</v>
      </c>
      <c r="E4">
        <v>0.42059999999999997</v>
      </c>
      <c r="F4">
        <v>202</v>
      </c>
      <c r="K4" s="18" t="s">
        <v>412</v>
      </c>
      <c r="L4" s="20">
        <v>2</v>
      </c>
    </row>
    <row r="5" spans="1:12">
      <c r="A5" t="str">
        <f t="shared" si="0"/>
        <v/>
      </c>
      <c r="B5" t="s">
        <v>52</v>
      </c>
      <c r="D5" t="s">
        <v>52</v>
      </c>
      <c r="E5">
        <v>0.79159999999999997</v>
      </c>
      <c r="F5">
        <v>64</v>
      </c>
      <c r="K5" s="17" t="s">
        <v>302</v>
      </c>
      <c r="L5" s="21">
        <v>0.96240000000000003</v>
      </c>
    </row>
    <row r="6" spans="1:12" ht="15.75" thickBot="1">
      <c r="A6" t="str">
        <f t="shared" si="0"/>
        <v/>
      </c>
      <c r="B6" t="s">
        <v>53</v>
      </c>
      <c r="D6" t="s">
        <v>53</v>
      </c>
      <c r="E6">
        <v>0.1971</v>
      </c>
      <c r="F6">
        <v>302</v>
      </c>
      <c r="K6" s="18" t="s">
        <v>419</v>
      </c>
      <c r="L6" s="22">
        <v>3</v>
      </c>
    </row>
    <row r="7" spans="1:12">
      <c r="A7" t="str">
        <f t="shared" si="0"/>
        <v/>
      </c>
      <c r="B7" t="s">
        <v>54</v>
      </c>
      <c r="D7" t="s">
        <v>54</v>
      </c>
      <c r="E7">
        <v>9.7100000000000006E-2</v>
      </c>
      <c r="F7">
        <v>344</v>
      </c>
      <c r="K7" s="17" t="s">
        <v>59</v>
      </c>
      <c r="L7" s="23">
        <v>0.95499999999999996</v>
      </c>
    </row>
    <row r="8" spans="1:12" ht="15.75" thickBot="1">
      <c r="A8" t="str">
        <f t="shared" si="0"/>
        <v/>
      </c>
      <c r="B8" t="s">
        <v>55</v>
      </c>
      <c r="D8" t="s">
        <v>55</v>
      </c>
      <c r="E8">
        <v>0.28089999999999998</v>
      </c>
      <c r="F8">
        <v>258</v>
      </c>
      <c r="K8" s="18" t="s">
        <v>413</v>
      </c>
      <c r="L8" s="24">
        <v>4</v>
      </c>
    </row>
    <row r="9" spans="1:12">
      <c r="A9" t="str">
        <f t="shared" si="0"/>
        <v/>
      </c>
      <c r="B9" t="s">
        <v>56</v>
      </c>
      <c r="D9" t="s">
        <v>56</v>
      </c>
      <c r="E9">
        <v>0.2432</v>
      </c>
      <c r="F9">
        <v>276</v>
      </c>
      <c r="K9" s="17" t="s">
        <v>65</v>
      </c>
      <c r="L9" s="25">
        <v>0.95079999999999998</v>
      </c>
    </row>
    <row r="10" spans="1:12" ht="15.75" thickBot="1">
      <c r="A10" t="str">
        <f t="shared" si="0"/>
        <v/>
      </c>
      <c r="B10" t="s">
        <v>57</v>
      </c>
      <c r="D10" t="s">
        <v>57</v>
      </c>
      <c r="E10">
        <v>0.62990000000000002</v>
      </c>
      <c r="F10">
        <v>120</v>
      </c>
      <c r="K10" s="18" t="s">
        <v>415</v>
      </c>
      <c r="L10" s="26">
        <v>5</v>
      </c>
    </row>
    <row r="11" spans="1:12">
      <c r="A11" t="str">
        <f t="shared" si="0"/>
        <v/>
      </c>
      <c r="B11" t="s">
        <v>58</v>
      </c>
      <c r="D11" t="s">
        <v>58</v>
      </c>
      <c r="E11">
        <v>0.49280000000000002</v>
      </c>
      <c r="F11">
        <v>181</v>
      </c>
      <c r="K11" s="17" t="s">
        <v>151</v>
      </c>
      <c r="L11" s="27">
        <v>0.94489999999999996</v>
      </c>
    </row>
    <row r="12" spans="1:12" ht="15.75" thickBot="1">
      <c r="A12" t="str">
        <f t="shared" si="0"/>
        <v/>
      </c>
      <c r="B12" t="s">
        <v>59</v>
      </c>
      <c r="D12" t="s">
        <v>59</v>
      </c>
      <c r="E12">
        <v>0.95499999999999996</v>
      </c>
      <c r="F12">
        <v>4</v>
      </c>
      <c r="K12" s="18" t="s">
        <v>419</v>
      </c>
      <c r="L12" s="28">
        <v>6</v>
      </c>
    </row>
    <row r="13" spans="1:12">
      <c r="A13" t="str">
        <f t="shared" si="0"/>
        <v/>
      </c>
      <c r="B13" t="s">
        <v>60</v>
      </c>
      <c r="D13" t="s">
        <v>60</v>
      </c>
      <c r="E13">
        <v>0.49199999999999999</v>
      </c>
      <c r="F13">
        <v>182</v>
      </c>
      <c r="K13" s="17" t="s">
        <v>184</v>
      </c>
      <c r="L13" s="29">
        <v>0.94089999999999996</v>
      </c>
    </row>
    <row r="14" spans="1:12" ht="15.75" thickBot="1">
      <c r="A14" t="str">
        <f t="shared" si="0"/>
        <v/>
      </c>
      <c r="B14" t="s">
        <v>61</v>
      </c>
      <c r="D14" t="s">
        <v>61</v>
      </c>
      <c r="E14">
        <v>0.76590000000000003</v>
      </c>
      <c r="F14">
        <v>74</v>
      </c>
      <c r="K14" s="18" t="s">
        <v>417</v>
      </c>
      <c r="L14" s="30">
        <v>7</v>
      </c>
    </row>
    <row r="15" spans="1:12">
      <c r="A15" t="str">
        <f t="shared" si="0"/>
        <v/>
      </c>
      <c r="B15" t="s">
        <v>62</v>
      </c>
      <c r="D15" t="s">
        <v>62</v>
      </c>
      <c r="E15">
        <v>0.13919999999999999</v>
      </c>
      <c r="F15">
        <v>329</v>
      </c>
      <c r="K15" s="17" t="s">
        <v>161</v>
      </c>
      <c r="L15" s="31">
        <v>0.93740000000000001</v>
      </c>
    </row>
    <row r="16" spans="1:12" ht="15.75" thickBot="1">
      <c r="A16" t="str">
        <f t="shared" si="0"/>
        <v/>
      </c>
      <c r="B16" t="s">
        <v>63</v>
      </c>
      <c r="D16" t="s">
        <v>63</v>
      </c>
      <c r="E16">
        <v>0.67190000000000005</v>
      </c>
      <c r="F16">
        <v>101</v>
      </c>
      <c r="K16" s="18" t="s">
        <v>412</v>
      </c>
      <c r="L16" s="32">
        <v>8</v>
      </c>
    </row>
    <row r="17" spans="1:12">
      <c r="A17" t="str">
        <f t="shared" si="0"/>
        <v/>
      </c>
      <c r="B17" t="s">
        <v>64</v>
      </c>
      <c r="D17" t="s">
        <v>64</v>
      </c>
      <c r="E17">
        <v>0.2014</v>
      </c>
      <c r="F17">
        <v>298</v>
      </c>
      <c r="K17" s="17" t="s">
        <v>286</v>
      </c>
      <c r="L17" s="33">
        <v>0.93230000000000002</v>
      </c>
    </row>
    <row r="18" spans="1:12" ht="15.75" thickBot="1">
      <c r="A18" t="str">
        <f t="shared" si="0"/>
        <v/>
      </c>
      <c r="B18" t="s">
        <v>65</v>
      </c>
      <c r="D18" t="s">
        <v>65</v>
      </c>
      <c r="E18">
        <v>0.95079999999999998</v>
      </c>
      <c r="F18">
        <v>5</v>
      </c>
      <c r="K18" s="18" t="s">
        <v>412</v>
      </c>
      <c r="L18" s="34">
        <v>9</v>
      </c>
    </row>
    <row r="19" spans="1:12">
      <c r="A19" t="str">
        <f t="shared" si="0"/>
        <v/>
      </c>
      <c r="B19" t="s">
        <v>66</v>
      </c>
      <c r="D19" t="s">
        <v>66</v>
      </c>
      <c r="E19">
        <v>0.26860000000000001</v>
      </c>
      <c r="F19">
        <v>261</v>
      </c>
      <c r="K19" s="17" t="s">
        <v>122</v>
      </c>
      <c r="L19" s="35">
        <v>0.9264</v>
      </c>
    </row>
    <row r="20" spans="1:12" ht="15.75" thickBot="1">
      <c r="A20" t="str">
        <f t="shared" si="0"/>
        <v/>
      </c>
      <c r="B20" t="s">
        <v>67</v>
      </c>
      <c r="D20" t="s">
        <v>67</v>
      </c>
      <c r="E20">
        <v>0.33339999999999997</v>
      </c>
      <c r="F20">
        <v>236</v>
      </c>
      <c r="K20" s="18" t="s">
        <v>415</v>
      </c>
      <c r="L20" s="36">
        <v>10</v>
      </c>
    </row>
    <row r="21" spans="1:12">
      <c r="A21" t="str">
        <f t="shared" si="0"/>
        <v/>
      </c>
      <c r="B21" t="s">
        <v>68</v>
      </c>
      <c r="D21" t="s">
        <v>68</v>
      </c>
      <c r="E21">
        <v>0.87609999999999999</v>
      </c>
      <c r="F21">
        <v>30</v>
      </c>
      <c r="K21" s="17" t="s">
        <v>242</v>
      </c>
      <c r="L21" s="37">
        <v>0.92630000000000001</v>
      </c>
    </row>
    <row r="22" spans="1:12" ht="15.75" thickBot="1">
      <c r="A22" t="str">
        <f t="shared" si="0"/>
        <v/>
      </c>
      <c r="B22" t="s">
        <v>69</v>
      </c>
      <c r="D22" t="s">
        <v>69</v>
      </c>
      <c r="E22">
        <v>0.2316</v>
      </c>
      <c r="F22">
        <v>281</v>
      </c>
      <c r="K22" s="18" t="s">
        <v>422</v>
      </c>
      <c r="L22" s="38">
        <v>11</v>
      </c>
    </row>
    <row r="23" spans="1:12">
      <c r="A23" t="str">
        <f t="shared" si="0"/>
        <v/>
      </c>
      <c r="B23" t="s">
        <v>70</v>
      </c>
      <c r="D23" t="s">
        <v>70</v>
      </c>
      <c r="E23">
        <v>0.85799999999999998</v>
      </c>
      <c r="F23">
        <v>43</v>
      </c>
      <c r="K23" s="17" t="s">
        <v>166</v>
      </c>
      <c r="L23" s="39">
        <v>0.92490000000000006</v>
      </c>
    </row>
    <row r="24" spans="1:12" ht="15.75" thickBot="1">
      <c r="A24" t="str">
        <f t="shared" si="0"/>
        <v/>
      </c>
      <c r="B24" t="s">
        <v>71</v>
      </c>
      <c r="D24" t="s">
        <v>71</v>
      </c>
      <c r="E24">
        <v>0.1822</v>
      </c>
      <c r="F24">
        <v>313</v>
      </c>
      <c r="K24" s="18" t="s">
        <v>417</v>
      </c>
      <c r="L24" s="40">
        <v>12</v>
      </c>
    </row>
    <row r="25" spans="1:12">
      <c r="A25" t="str">
        <f t="shared" si="0"/>
        <v/>
      </c>
      <c r="B25" t="s">
        <v>72</v>
      </c>
      <c r="D25" t="s">
        <v>72</v>
      </c>
      <c r="E25">
        <v>0.31319999999999998</v>
      </c>
      <c r="F25">
        <v>247</v>
      </c>
      <c r="K25" s="17" t="s">
        <v>250</v>
      </c>
      <c r="L25" s="41">
        <v>0.92420000000000002</v>
      </c>
    </row>
    <row r="26" spans="1:12" ht="15.75" thickBot="1">
      <c r="A26" t="str">
        <f t="shared" si="0"/>
        <v/>
      </c>
      <c r="B26" t="s">
        <v>73</v>
      </c>
      <c r="D26" t="s">
        <v>73</v>
      </c>
      <c r="E26">
        <v>0.84130000000000005</v>
      </c>
      <c r="F26">
        <v>48</v>
      </c>
      <c r="K26" s="18" t="s">
        <v>412</v>
      </c>
      <c r="L26" s="42">
        <v>13</v>
      </c>
    </row>
    <row r="27" spans="1:12">
      <c r="A27" t="str">
        <f t="shared" si="0"/>
        <v/>
      </c>
      <c r="B27" t="s">
        <v>74</v>
      </c>
      <c r="D27" t="s">
        <v>74</v>
      </c>
      <c r="E27">
        <v>0.85440000000000005</v>
      </c>
      <c r="F27">
        <v>45</v>
      </c>
      <c r="K27" s="17" t="s">
        <v>238</v>
      </c>
      <c r="L27" s="43">
        <v>0.91830000000000001</v>
      </c>
    </row>
    <row r="28" spans="1:12" ht="15.75" thickBot="1">
      <c r="A28" t="str">
        <f t="shared" si="0"/>
        <v/>
      </c>
      <c r="B28" t="s">
        <v>75</v>
      </c>
      <c r="D28" t="s">
        <v>75</v>
      </c>
      <c r="E28">
        <v>0.39040000000000002</v>
      </c>
      <c r="F28">
        <v>216</v>
      </c>
      <c r="K28" s="18" t="s">
        <v>420</v>
      </c>
      <c r="L28" s="44">
        <v>14</v>
      </c>
    </row>
    <row r="29" spans="1:12">
      <c r="A29" t="str">
        <f t="shared" si="0"/>
        <v/>
      </c>
      <c r="B29" t="s">
        <v>76</v>
      </c>
      <c r="D29" t="s">
        <v>76</v>
      </c>
      <c r="E29">
        <v>0.20050000000000001</v>
      </c>
      <c r="F29">
        <v>299</v>
      </c>
      <c r="K29" s="17" t="s">
        <v>208</v>
      </c>
      <c r="L29" s="45">
        <v>0.9163</v>
      </c>
    </row>
    <row r="30" spans="1:12" ht="15.75" thickBot="1">
      <c r="A30" t="str">
        <f t="shared" si="0"/>
        <v/>
      </c>
      <c r="B30" t="s">
        <v>77</v>
      </c>
      <c r="D30" t="s">
        <v>77</v>
      </c>
      <c r="E30">
        <v>0.77929999999999999</v>
      </c>
      <c r="F30">
        <v>69</v>
      </c>
      <c r="K30" s="18" t="s">
        <v>413</v>
      </c>
      <c r="L30" s="46">
        <v>15</v>
      </c>
    </row>
    <row r="31" spans="1:12">
      <c r="A31" t="str">
        <f t="shared" si="0"/>
        <v/>
      </c>
      <c r="B31" t="s">
        <v>78</v>
      </c>
      <c r="D31" t="s">
        <v>78</v>
      </c>
      <c r="E31">
        <v>0.78190000000000004</v>
      </c>
      <c r="F31">
        <v>68</v>
      </c>
      <c r="K31" s="17" t="s">
        <v>240</v>
      </c>
      <c r="L31" s="47">
        <v>0.91069999999999995</v>
      </c>
    </row>
    <row r="32" spans="1:12" ht="15.75" thickBot="1">
      <c r="A32" t="str">
        <f t="shared" si="0"/>
        <v/>
      </c>
      <c r="B32" t="s">
        <v>79</v>
      </c>
      <c r="D32" t="s">
        <v>79</v>
      </c>
      <c r="E32">
        <v>0.2898</v>
      </c>
      <c r="F32">
        <v>255</v>
      </c>
      <c r="K32" s="18" t="s">
        <v>418</v>
      </c>
      <c r="L32" s="48">
        <v>16</v>
      </c>
    </row>
    <row r="33" spans="1:12">
      <c r="A33" t="str">
        <f t="shared" si="0"/>
        <v/>
      </c>
      <c r="B33" t="s">
        <v>80</v>
      </c>
      <c r="D33" t="s">
        <v>80</v>
      </c>
      <c r="E33">
        <v>0.42970000000000003</v>
      </c>
      <c r="F33">
        <v>200</v>
      </c>
      <c r="K33" s="708" t="s">
        <v>279</v>
      </c>
      <c r="L33" s="49">
        <v>0.9093</v>
      </c>
    </row>
    <row r="34" spans="1:12" ht="15.75" thickBot="1">
      <c r="A34" t="str">
        <f t="shared" si="0"/>
        <v/>
      </c>
      <c r="B34" t="s">
        <v>81</v>
      </c>
      <c r="D34" t="s">
        <v>81</v>
      </c>
      <c r="E34">
        <v>0.14699999999999999</v>
      </c>
      <c r="F34">
        <v>326</v>
      </c>
      <c r="K34" s="709"/>
      <c r="L34" s="50">
        <v>17</v>
      </c>
    </row>
    <row r="35" spans="1:12">
      <c r="A35" t="str">
        <f t="shared" si="0"/>
        <v/>
      </c>
      <c r="B35" t="s">
        <v>82</v>
      </c>
      <c r="D35" t="s">
        <v>82</v>
      </c>
      <c r="E35">
        <v>0.82310000000000005</v>
      </c>
      <c r="F35">
        <v>52</v>
      </c>
      <c r="K35" s="17" t="s">
        <v>111</v>
      </c>
      <c r="L35" s="51">
        <v>0.90459999999999996</v>
      </c>
    </row>
    <row r="36" spans="1:12" ht="15.75" thickBot="1">
      <c r="A36" t="str">
        <f t="shared" si="0"/>
        <v/>
      </c>
      <c r="B36" t="s">
        <v>83</v>
      </c>
      <c r="D36" t="s">
        <v>83</v>
      </c>
      <c r="E36">
        <v>0.80149999999999999</v>
      </c>
      <c r="F36">
        <v>58</v>
      </c>
      <c r="K36" s="18" t="s">
        <v>413</v>
      </c>
      <c r="L36" s="52">
        <v>18</v>
      </c>
    </row>
    <row r="37" spans="1:12">
      <c r="A37" t="str">
        <f t="shared" si="0"/>
        <v/>
      </c>
      <c r="B37" t="s">
        <v>84</v>
      </c>
      <c r="D37" t="s">
        <v>84</v>
      </c>
      <c r="E37">
        <v>0.26150000000000001</v>
      </c>
      <c r="F37">
        <v>263</v>
      </c>
      <c r="K37" s="17" t="s">
        <v>225</v>
      </c>
      <c r="L37" s="53">
        <v>0.89870000000000005</v>
      </c>
    </row>
    <row r="38" spans="1:12" ht="15.75" thickBot="1">
      <c r="A38" t="str">
        <f t="shared" si="0"/>
        <v/>
      </c>
      <c r="B38" t="s">
        <v>85</v>
      </c>
      <c r="D38" t="s">
        <v>85</v>
      </c>
      <c r="E38">
        <v>0.18579999999999999</v>
      </c>
      <c r="F38">
        <v>311</v>
      </c>
      <c r="K38" s="18" t="s">
        <v>420</v>
      </c>
      <c r="L38" s="54">
        <v>19</v>
      </c>
    </row>
    <row r="39" spans="1:12">
      <c r="A39" t="str">
        <f t="shared" si="0"/>
        <v/>
      </c>
      <c r="B39" t="s">
        <v>86</v>
      </c>
      <c r="D39" t="s">
        <v>86</v>
      </c>
      <c r="E39">
        <v>0.34150000000000003</v>
      </c>
      <c r="F39">
        <v>231</v>
      </c>
      <c r="K39" s="708" t="s">
        <v>330</v>
      </c>
      <c r="L39" s="55">
        <v>0.89529999999999998</v>
      </c>
    </row>
    <row r="40" spans="1:12" ht="15.75" thickBot="1">
      <c r="A40" t="str">
        <f t="shared" si="0"/>
        <v/>
      </c>
      <c r="B40" t="s">
        <v>87</v>
      </c>
      <c r="D40" t="s">
        <v>87</v>
      </c>
      <c r="E40">
        <v>0.31900000000000001</v>
      </c>
      <c r="F40">
        <v>242</v>
      </c>
      <c r="K40" s="709"/>
      <c r="L40" s="56">
        <v>20</v>
      </c>
    </row>
    <row r="41" spans="1:12">
      <c r="A41" t="str">
        <f t="shared" si="0"/>
        <v/>
      </c>
      <c r="B41" t="s">
        <v>88</v>
      </c>
      <c r="D41" t="s">
        <v>88</v>
      </c>
      <c r="E41">
        <v>0.46139999999999998</v>
      </c>
      <c r="F41">
        <v>188</v>
      </c>
      <c r="K41" s="17" t="s">
        <v>307</v>
      </c>
      <c r="L41" s="57">
        <v>0.89470000000000005</v>
      </c>
    </row>
    <row r="42" spans="1:12" ht="15.75" thickBot="1">
      <c r="A42" t="str">
        <f t="shared" si="0"/>
        <v/>
      </c>
      <c r="B42" t="s">
        <v>89</v>
      </c>
      <c r="D42" t="s">
        <v>89</v>
      </c>
      <c r="E42">
        <v>0.57099999999999995</v>
      </c>
      <c r="F42">
        <v>147</v>
      </c>
      <c r="K42" s="18" t="s">
        <v>419</v>
      </c>
      <c r="L42" s="58">
        <v>21</v>
      </c>
    </row>
    <row r="43" spans="1:12">
      <c r="A43" t="str">
        <f t="shared" si="0"/>
        <v/>
      </c>
      <c r="B43" t="s">
        <v>90</v>
      </c>
      <c r="D43" t="s">
        <v>90</v>
      </c>
      <c r="E43">
        <v>0.2437</v>
      </c>
      <c r="F43">
        <v>275</v>
      </c>
      <c r="K43" s="17" t="s">
        <v>351</v>
      </c>
      <c r="L43" s="59">
        <v>0.89090000000000003</v>
      </c>
    </row>
    <row r="44" spans="1:12" ht="15.75" thickBot="1">
      <c r="A44" t="str">
        <f t="shared" si="0"/>
        <v/>
      </c>
      <c r="B44" t="s">
        <v>91</v>
      </c>
      <c r="D44" t="s">
        <v>91</v>
      </c>
      <c r="E44">
        <v>0.1973</v>
      </c>
      <c r="F44">
        <v>301</v>
      </c>
      <c r="K44" s="18" t="s">
        <v>416</v>
      </c>
      <c r="L44" s="60">
        <v>22</v>
      </c>
    </row>
    <row r="45" spans="1:12">
      <c r="A45" t="str">
        <f t="shared" si="0"/>
        <v/>
      </c>
      <c r="B45" t="s">
        <v>92</v>
      </c>
      <c r="D45" t="s">
        <v>92</v>
      </c>
      <c r="E45">
        <v>0.2457</v>
      </c>
      <c r="F45">
        <v>273</v>
      </c>
      <c r="K45" s="17" t="s">
        <v>345</v>
      </c>
      <c r="L45" s="61">
        <v>0.89039999999999997</v>
      </c>
    </row>
    <row r="46" spans="1:12" ht="15.75" thickBot="1">
      <c r="A46" t="str">
        <f t="shared" si="0"/>
        <v/>
      </c>
      <c r="B46" t="s">
        <v>93</v>
      </c>
      <c r="D46" t="s">
        <v>93</v>
      </c>
      <c r="E46">
        <v>0.2203</v>
      </c>
      <c r="F46">
        <v>290</v>
      </c>
      <c r="K46" s="18" t="s">
        <v>421</v>
      </c>
      <c r="L46" s="62">
        <v>23</v>
      </c>
    </row>
    <row r="47" spans="1:12">
      <c r="A47" t="str">
        <f t="shared" si="0"/>
        <v/>
      </c>
      <c r="B47" t="s">
        <v>94</v>
      </c>
      <c r="D47" t="s">
        <v>94</v>
      </c>
      <c r="E47">
        <v>0.18720000000000001</v>
      </c>
      <c r="F47">
        <v>310</v>
      </c>
      <c r="K47" s="17" t="s">
        <v>341</v>
      </c>
      <c r="L47" s="63">
        <v>0.88859999999999995</v>
      </c>
    </row>
    <row r="48" spans="1:12" ht="15.75" thickBot="1">
      <c r="A48" t="str">
        <f t="shared" si="0"/>
        <v/>
      </c>
      <c r="B48" t="s">
        <v>95</v>
      </c>
      <c r="D48" t="s">
        <v>95</v>
      </c>
      <c r="E48">
        <v>0.79679999999999995</v>
      </c>
      <c r="F48">
        <v>63</v>
      </c>
      <c r="K48" s="18" t="s">
        <v>417</v>
      </c>
      <c r="L48" s="64">
        <v>24</v>
      </c>
    </row>
    <row r="49" spans="1:12">
      <c r="A49" t="str">
        <f t="shared" si="0"/>
        <v/>
      </c>
      <c r="B49" t="s">
        <v>96</v>
      </c>
      <c r="D49" t="s">
        <v>96</v>
      </c>
      <c r="E49">
        <v>0.1202</v>
      </c>
      <c r="F49">
        <v>334</v>
      </c>
      <c r="K49" s="17" t="s">
        <v>339</v>
      </c>
      <c r="L49" s="65">
        <v>0.88460000000000005</v>
      </c>
    </row>
    <row r="50" spans="1:12" ht="15.75" thickBot="1">
      <c r="A50" t="str">
        <f t="shared" si="0"/>
        <v/>
      </c>
      <c r="B50" t="s">
        <v>97</v>
      </c>
      <c r="D50" t="s">
        <v>97</v>
      </c>
      <c r="E50">
        <v>0.57779999999999998</v>
      </c>
      <c r="F50">
        <v>141</v>
      </c>
      <c r="K50" s="18" t="s">
        <v>414</v>
      </c>
      <c r="L50" s="66">
        <v>25</v>
      </c>
    </row>
    <row r="51" spans="1:12" ht="15.75" thickBot="1">
      <c r="A51" t="str">
        <f t="shared" si="0"/>
        <v/>
      </c>
      <c r="B51" t="s">
        <v>98</v>
      </c>
      <c r="D51" t="s">
        <v>98</v>
      </c>
      <c r="E51">
        <v>0.5847</v>
      </c>
      <c r="F51">
        <v>140</v>
      </c>
      <c r="K51" s="15" t="s">
        <v>25</v>
      </c>
      <c r="L51" s="16" t="s">
        <v>411</v>
      </c>
    </row>
    <row r="52" spans="1:12">
      <c r="A52" t="str">
        <f t="shared" si="0"/>
        <v/>
      </c>
      <c r="B52" t="s">
        <v>99</v>
      </c>
      <c r="D52" t="s">
        <v>99</v>
      </c>
      <c r="E52">
        <v>9.8100000000000007E-2</v>
      </c>
      <c r="F52">
        <v>343</v>
      </c>
      <c r="K52" s="17" t="s">
        <v>263</v>
      </c>
      <c r="L52" s="67">
        <v>0.88160000000000005</v>
      </c>
    </row>
    <row r="53" spans="1:12" ht="15.75" thickBot="1">
      <c r="A53" t="str">
        <f t="shared" si="0"/>
        <v/>
      </c>
      <c r="B53" t="s">
        <v>100</v>
      </c>
      <c r="D53" t="s">
        <v>100</v>
      </c>
      <c r="E53">
        <v>0.85829999999999995</v>
      </c>
      <c r="F53">
        <v>41</v>
      </c>
      <c r="K53" s="18" t="s">
        <v>414</v>
      </c>
      <c r="L53" s="68">
        <v>26</v>
      </c>
    </row>
    <row r="54" spans="1:12">
      <c r="A54" t="str">
        <f t="shared" si="0"/>
        <v/>
      </c>
      <c r="B54" t="s">
        <v>101</v>
      </c>
      <c r="D54" t="s">
        <v>101</v>
      </c>
      <c r="E54">
        <v>0.86560000000000004</v>
      </c>
      <c r="F54">
        <v>37</v>
      </c>
      <c r="K54" s="17" t="s">
        <v>346</v>
      </c>
      <c r="L54" s="69">
        <v>0.88139999999999996</v>
      </c>
    </row>
    <row r="55" spans="1:12" ht="15.75" thickBot="1">
      <c r="A55" t="str">
        <f t="shared" si="0"/>
        <v/>
      </c>
      <c r="B55" t="s">
        <v>102</v>
      </c>
      <c r="D55" t="s">
        <v>102</v>
      </c>
      <c r="E55">
        <v>0.49880000000000002</v>
      </c>
      <c r="F55">
        <v>179</v>
      </c>
      <c r="K55" s="18" t="s">
        <v>414</v>
      </c>
      <c r="L55" s="70">
        <v>27</v>
      </c>
    </row>
    <row r="56" spans="1:12">
      <c r="A56" t="str">
        <f t="shared" si="0"/>
        <v/>
      </c>
      <c r="B56" t="s">
        <v>103</v>
      </c>
      <c r="D56" t="s">
        <v>103</v>
      </c>
      <c r="E56">
        <v>0.13039999999999999</v>
      </c>
      <c r="F56">
        <v>332</v>
      </c>
      <c r="K56" s="17" t="s">
        <v>220</v>
      </c>
      <c r="L56" s="71">
        <v>0.88090000000000002</v>
      </c>
    </row>
    <row r="57" spans="1:12" ht="15.75" thickBot="1">
      <c r="A57" t="str">
        <f t="shared" si="0"/>
        <v/>
      </c>
      <c r="B57" t="s">
        <v>104</v>
      </c>
      <c r="D57" t="s">
        <v>104</v>
      </c>
      <c r="E57">
        <v>0.58479999999999999</v>
      </c>
      <c r="F57">
        <v>139</v>
      </c>
      <c r="K57" s="18" t="s">
        <v>414</v>
      </c>
      <c r="L57" s="72">
        <v>28</v>
      </c>
    </row>
    <row r="58" spans="1:12">
      <c r="A58" t="str">
        <f t="shared" si="0"/>
        <v/>
      </c>
      <c r="B58" t="s">
        <v>105</v>
      </c>
      <c r="D58" t="s">
        <v>105</v>
      </c>
      <c r="E58">
        <v>0.87260000000000004</v>
      </c>
      <c r="F58">
        <v>33</v>
      </c>
      <c r="K58" s="708" t="s">
        <v>268</v>
      </c>
      <c r="L58" s="73">
        <v>0.87949999999999995</v>
      </c>
    </row>
    <row r="59" spans="1:12" ht="15.75" thickBot="1">
      <c r="A59" t="str">
        <f t="shared" si="0"/>
        <v/>
      </c>
      <c r="B59" t="s">
        <v>106</v>
      </c>
      <c r="D59" t="s">
        <v>106</v>
      </c>
      <c r="E59">
        <v>0.77669999999999995</v>
      </c>
      <c r="F59">
        <v>71</v>
      </c>
      <c r="K59" s="709"/>
      <c r="L59" s="74">
        <v>29</v>
      </c>
    </row>
    <row r="60" spans="1:12">
      <c r="A60" t="str">
        <f t="shared" si="0"/>
        <v/>
      </c>
      <c r="B60" t="s">
        <v>107</v>
      </c>
      <c r="D60" t="s">
        <v>107</v>
      </c>
      <c r="E60">
        <v>0.57140000000000002</v>
      </c>
      <c r="F60">
        <v>146</v>
      </c>
      <c r="K60" s="17" t="s">
        <v>68</v>
      </c>
      <c r="L60" s="75">
        <v>0.87609999999999999</v>
      </c>
    </row>
    <row r="61" spans="1:12" ht="15.75" thickBot="1">
      <c r="A61" t="str">
        <f t="shared" si="0"/>
        <v/>
      </c>
      <c r="B61" t="s">
        <v>108</v>
      </c>
      <c r="D61" t="s">
        <v>108</v>
      </c>
      <c r="E61">
        <v>0.97089999999999999</v>
      </c>
      <c r="F61">
        <v>2</v>
      </c>
      <c r="K61" s="18" t="s">
        <v>417</v>
      </c>
      <c r="L61" s="76">
        <v>30</v>
      </c>
    </row>
    <row r="62" spans="1:12">
      <c r="A62" t="str">
        <f t="shared" si="0"/>
        <v/>
      </c>
      <c r="B62" t="s">
        <v>109</v>
      </c>
      <c r="D62" t="s">
        <v>109</v>
      </c>
      <c r="E62">
        <v>2.5600000000000001E-2</v>
      </c>
      <c r="F62">
        <v>362</v>
      </c>
      <c r="K62" s="17" t="s">
        <v>394</v>
      </c>
      <c r="L62" s="77">
        <v>0.87609999999999999</v>
      </c>
    </row>
    <row r="63" spans="1:12" ht="15.75" thickBot="1">
      <c r="A63" t="str">
        <f t="shared" si="0"/>
        <v/>
      </c>
      <c r="B63" t="s">
        <v>110</v>
      </c>
      <c r="D63" t="s">
        <v>110</v>
      </c>
      <c r="E63">
        <v>0.6764</v>
      </c>
      <c r="F63">
        <v>99</v>
      </c>
      <c r="K63" s="18" t="s">
        <v>421</v>
      </c>
      <c r="L63" s="78">
        <v>31</v>
      </c>
    </row>
    <row r="64" spans="1:12">
      <c r="A64" t="str">
        <f t="shared" si="0"/>
        <v/>
      </c>
      <c r="B64" t="s">
        <v>111</v>
      </c>
      <c r="D64" t="s">
        <v>111</v>
      </c>
      <c r="E64">
        <v>0.90459999999999996</v>
      </c>
      <c r="F64">
        <v>18</v>
      </c>
      <c r="K64" s="17" t="s">
        <v>404</v>
      </c>
      <c r="L64" s="79">
        <v>0.87429999999999997</v>
      </c>
    </row>
    <row r="65" spans="1:12" ht="15.75" thickBot="1">
      <c r="A65" t="str">
        <f t="shared" si="0"/>
        <v/>
      </c>
      <c r="B65" t="s">
        <v>112</v>
      </c>
      <c r="D65" t="s">
        <v>112</v>
      </c>
      <c r="E65">
        <v>0.12520000000000001</v>
      </c>
      <c r="F65">
        <v>333</v>
      </c>
      <c r="K65" s="18" t="s">
        <v>419</v>
      </c>
      <c r="L65" s="80">
        <v>32</v>
      </c>
    </row>
    <row r="66" spans="1:12">
      <c r="A66" t="str">
        <f t="shared" si="0"/>
        <v/>
      </c>
      <c r="B66" t="s">
        <v>113</v>
      </c>
      <c r="D66" t="s">
        <v>113</v>
      </c>
      <c r="E66">
        <v>0.60819999999999996</v>
      </c>
      <c r="F66">
        <v>131</v>
      </c>
      <c r="K66" s="17" t="s">
        <v>105</v>
      </c>
      <c r="L66" s="81">
        <v>0.87260000000000004</v>
      </c>
    </row>
    <row r="67" spans="1:12" ht="15.75" thickBot="1">
      <c r="A67" t="str">
        <f t="shared" ref="A67:A130" si="1">IF(B67=D67, "", "BAD")</f>
        <v/>
      </c>
      <c r="B67" t="s">
        <v>114</v>
      </c>
      <c r="D67" t="s">
        <v>114</v>
      </c>
      <c r="E67">
        <v>0.77700000000000002</v>
      </c>
      <c r="F67">
        <v>70</v>
      </c>
      <c r="K67" s="18" t="s">
        <v>418</v>
      </c>
      <c r="L67" s="82">
        <v>33</v>
      </c>
    </row>
    <row r="68" spans="1:12">
      <c r="A68" t="str">
        <f t="shared" si="1"/>
        <v/>
      </c>
      <c r="B68" t="s">
        <v>115</v>
      </c>
      <c r="D68" t="s">
        <v>115</v>
      </c>
      <c r="E68">
        <v>0.60519999999999996</v>
      </c>
      <c r="F68">
        <v>132</v>
      </c>
      <c r="K68" s="17" t="s">
        <v>135</v>
      </c>
      <c r="L68" s="83">
        <v>0.87170000000000003</v>
      </c>
    </row>
    <row r="69" spans="1:12" ht="15.75" thickBot="1">
      <c r="A69" t="str">
        <f t="shared" si="1"/>
        <v/>
      </c>
      <c r="B69" t="s">
        <v>116</v>
      </c>
      <c r="D69" t="s">
        <v>116</v>
      </c>
      <c r="E69">
        <v>0.18010000000000001</v>
      </c>
      <c r="F69">
        <v>315</v>
      </c>
      <c r="K69" s="18" t="s">
        <v>421</v>
      </c>
      <c r="L69" s="84">
        <v>34</v>
      </c>
    </row>
    <row r="70" spans="1:12">
      <c r="A70" t="str">
        <f t="shared" si="1"/>
        <v/>
      </c>
      <c r="B70" t="s">
        <v>117</v>
      </c>
      <c r="D70" t="s">
        <v>117</v>
      </c>
      <c r="E70">
        <v>0.14749999999999999</v>
      </c>
      <c r="F70">
        <v>325</v>
      </c>
      <c r="K70" s="708" t="s">
        <v>392</v>
      </c>
      <c r="L70" s="85">
        <v>0.86960000000000004</v>
      </c>
    </row>
    <row r="71" spans="1:12" ht="15.75" thickBot="1">
      <c r="A71" t="str">
        <f t="shared" si="1"/>
        <v/>
      </c>
      <c r="B71" t="s">
        <v>118</v>
      </c>
      <c r="D71" t="s">
        <v>118</v>
      </c>
      <c r="E71">
        <v>0.38469999999999999</v>
      </c>
      <c r="F71">
        <v>218</v>
      </c>
      <c r="K71" s="709"/>
      <c r="L71" s="86">
        <v>35</v>
      </c>
    </row>
    <row r="72" spans="1:12">
      <c r="A72" t="str">
        <f t="shared" si="1"/>
        <v>BAD</v>
      </c>
      <c r="B72" t="s">
        <v>119</v>
      </c>
      <c r="D72" t="s">
        <v>436</v>
      </c>
      <c r="E72">
        <v>0.2482</v>
      </c>
      <c r="F72">
        <v>270</v>
      </c>
      <c r="K72" s="17" t="s">
        <v>425</v>
      </c>
      <c r="L72" s="87">
        <v>0.86909999999999998</v>
      </c>
    </row>
    <row r="73" spans="1:12" ht="15.75" thickBot="1">
      <c r="A73" t="str">
        <f t="shared" si="1"/>
        <v/>
      </c>
      <c r="B73" t="s">
        <v>120</v>
      </c>
      <c r="D73" t="s">
        <v>120</v>
      </c>
      <c r="E73">
        <v>0.7984</v>
      </c>
      <c r="F73">
        <v>61</v>
      </c>
      <c r="K73" s="18" t="s">
        <v>422</v>
      </c>
      <c r="L73" s="88">
        <v>36</v>
      </c>
    </row>
    <row r="74" spans="1:12">
      <c r="A74" t="str">
        <f t="shared" si="1"/>
        <v/>
      </c>
      <c r="B74" t="s">
        <v>121</v>
      </c>
      <c r="D74" t="s">
        <v>121</v>
      </c>
      <c r="E74">
        <v>0.44779999999999998</v>
      </c>
      <c r="F74">
        <v>193</v>
      </c>
      <c r="K74" s="17" t="s">
        <v>101</v>
      </c>
      <c r="L74" s="89">
        <v>0.86560000000000004</v>
      </c>
    </row>
    <row r="75" spans="1:12" ht="15.75" thickBot="1">
      <c r="A75" t="str">
        <f t="shared" si="1"/>
        <v/>
      </c>
      <c r="B75" t="s">
        <v>122</v>
      </c>
      <c r="D75" t="s">
        <v>122</v>
      </c>
      <c r="E75">
        <v>0.9264</v>
      </c>
      <c r="F75">
        <v>10</v>
      </c>
      <c r="K75" s="18" t="s">
        <v>416</v>
      </c>
      <c r="L75" s="90">
        <v>37</v>
      </c>
    </row>
    <row r="76" spans="1:12">
      <c r="A76" t="str">
        <f t="shared" si="1"/>
        <v/>
      </c>
      <c r="B76" t="s">
        <v>123</v>
      </c>
      <c r="D76" t="s">
        <v>123</v>
      </c>
      <c r="E76">
        <v>0.86119999999999997</v>
      </c>
      <c r="F76">
        <v>39</v>
      </c>
      <c r="K76" s="708" t="s">
        <v>173</v>
      </c>
      <c r="L76" s="91">
        <v>0.8619</v>
      </c>
    </row>
    <row r="77" spans="1:12" ht="15.75" thickBot="1">
      <c r="A77" t="str">
        <f t="shared" si="1"/>
        <v/>
      </c>
      <c r="B77" t="s">
        <v>124</v>
      </c>
      <c r="D77" t="s">
        <v>124</v>
      </c>
      <c r="E77">
        <v>0.4491</v>
      </c>
      <c r="F77">
        <v>192</v>
      </c>
      <c r="K77" s="709"/>
      <c r="L77" s="92">
        <v>38</v>
      </c>
    </row>
    <row r="78" spans="1:12">
      <c r="A78" t="str">
        <f t="shared" si="1"/>
        <v/>
      </c>
      <c r="B78" t="s">
        <v>125</v>
      </c>
      <c r="D78" t="s">
        <v>125</v>
      </c>
      <c r="E78">
        <v>0.57499999999999996</v>
      </c>
      <c r="F78">
        <v>144</v>
      </c>
      <c r="K78" s="17" t="s">
        <v>123</v>
      </c>
      <c r="L78" s="93">
        <v>0.86119999999999997</v>
      </c>
    </row>
    <row r="79" spans="1:12" ht="15.75" thickBot="1">
      <c r="A79" t="str">
        <f t="shared" si="1"/>
        <v/>
      </c>
      <c r="B79" t="s">
        <v>126</v>
      </c>
      <c r="D79" t="s">
        <v>126</v>
      </c>
      <c r="E79">
        <v>0.13500000000000001</v>
      </c>
      <c r="F79">
        <v>330</v>
      </c>
      <c r="K79" s="18" t="s">
        <v>422</v>
      </c>
      <c r="L79" s="94">
        <v>39</v>
      </c>
    </row>
    <row r="80" spans="1:12">
      <c r="A80" t="str">
        <f t="shared" si="1"/>
        <v/>
      </c>
      <c r="B80" t="s">
        <v>127</v>
      </c>
      <c r="D80" t="s">
        <v>127</v>
      </c>
      <c r="E80">
        <v>0.31580000000000003</v>
      </c>
      <c r="F80">
        <v>245</v>
      </c>
      <c r="K80" s="708" t="s">
        <v>372</v>
      </c>
      <c r="L80" s="95">
        <v>0.85860000000000003</v>
      </c>
    </row>
    <row r="81" spans="1:12" ht="15.75" thickBot="1">
      <c r="A81" t="str">
        <f t="shared" si="1"/>
        <v/>
      </c>
      <c r="B81" t="s">
        <v>128</v>
      </c>
      <c r="D81" t="s">
        <v>128</v>
      </c>
      <c r="E81">
        <v>0.19550000000000001</v>
      </c>
      <c r="F81">
        <v>305</v>
      </c>
      <c r="K81" s="709"/>
      <c r="L81" s="96">
        <v>40</v>
      </c>
    </row>
    <row r="82" spans="1:12">
      <c r="A82" t="str">
        <f t="shared" si="1"/>
        <v/>
      </c>
      <c r="B82" t="s">
        <v>129</v>
      </c>
      <c r="D82" t="s">
        <v>129</v>
      </c>
      <c r="E82">
        <v>0.39650000000000002</v>
      </c>
      <c r="F82">
        <v>212</v>
      </c>
      <c r="K82" s="708" t="s">
        <v>100</v>
      </c>
      <c r="L82" s="97">
        <v>0.85829999999999995</v>
      </c>
    </row>
    <row r="83" spans="1:12" ht="15.75" thickBot="1">
      <c r="A83" t="str">
        <f t="shared" si="1"/>
        <v/>
      </c>
      <c r="B83" t="s">
        <v>130</v>
      </c>
      <c r="D83" t="s">
        <v>130</v>
      </c>
      <c r="E83">
        <v>0.189</v>
      </c>
      <c r="F83">
        <v>309</v>
      </c>
      <c r="K83" s="709"/>
      <c r="L83" s="98">
        <v>41</v>
      </c>
    </row>
    <row r="84" spans="1:12">
      <c r="A84" t="str">
        <f t="shared" si="1"/>
        <v/>
      </c>
      <c r="B84" t="s">
        <v>131</v>
      </c>
      <c r="D84" t="s">
        <v>131</v>
      </c>
      <c r="E84">
        <v>0.34570000000000001</v>
      </c>
      <c r="F84">
        <v>229</v>
      </c>
      <c r="K84" s="708" t="s">
        <v>308</v>
      </c>
      <c r="L84" s="99">
        <v>0.85809999999999997</v>
      </c>
    </row>
    <row r="85" spans="1:12" ht="15.75" thickBot="1">
      <c r="A85" t="str">
        <f t="shared" si="1"/>
        <v/>
      </c>
      <c r="B85" t="s">
        <v>132</v>
      </c>
      <c r="D85" t="s">
        <v>132</v>
      </c>
      <c r="E85">
        <v>0.43409999999999999</v>
      </c>
      <c r="F85">
        <v>198</v>
      </c>
      <c r="K85" s="709"/>
      <c r="L85" s="100">
        <v>42</v>
      </c>
    </row>
    <row r="86" spans="1:12">
      <c r="A86" t="str">
        <f t="shared" si="1"/>
        <v/>
      </c>
      <c r="B86" t="s">
        <v>133</v>
      </c>
      <c r="D86" t="s">
        <v>133</v>
      </c>
      <c r="E86">
        <v>0.1144</v>
      </c>
      <c r="F86">
        <v>336</v>
      </c>
      <c r="K86" s="708" t="s">
        <v>70</v>
      </c>
      <c r="L86" s="101">
        <v>0.85799999999999998</v>
      </c>
    </row>
    <row r="87" spans="1:12" ht="15.75" thickBot="1">
      <c r="A87" t="str">
        <f t="shared" si="1"/>
        <v/>
      </c>
      <c r="B87" t="s">
        <v>134</v>
      </c>
      <c r="D87" t="s">
        <v>134</v>
      </c>
      <c r="E87">
        <v>0.157</v>
      </c>
      <c r="F87">
        <v>320</v>
      </c>
      <c r="K87" s="709"/>
      <c r="L87" s="102">
        <v>43</v>
      </c>
    </row>
    <row r="88" spans="1:12">
      <c r="A88" t="str">
        <f t="shared" si="1"/>
        <v/>
      </c>
      <c r="B88" t="s">
        <v>135</v>
      </c>
      <c r="D88" t="s">
        <v>135</v>
      </c>
      <c r="E88">
        <v>0.87170000000000003</v>
      </c>
      <c r="F88">
        <v>34</v>
      </c>
      <c r="K88" s="708" t="s">
        <v>375</v>
      </c>
      <c r="L88" s="103">
        <v>0.85670000000000002</v>
      </c>
    </row>
    <row r="89" spans="1:12" ht="15.75" thickBot="1">
      <c r="A89" t="str">
        <f t="shared" si="1"/>
        <v/>
      </c>
      <c r="B89" t="s">
        <v>136</v>
      </c>
      <c r="D89" t="s">
        <v>136</v>
      </c>
      <c r="E89">
        <v>5.79E-2</v>
      </c>
      <c r="F89">
        <v>352</v>
      </c>
      <c r="K89" s="709"/>
      <c r="L89" s="104">
        <v>44</v>
      </c>
    </row>
    <row r="90" spans="1:12">
      <c r="A90" t="str">
        <f t="shared" si="1"/>
        <v/>
      </c>
      <c r="B90" t="s">
        <v>137</v>
      </c>
      <c r="D90" t="s">
        <v>137</v>
      </c>
      <c r="E90">
        <v>0.73309999999999997</v>
      </c>
      <c r="F90">
        <v>82</v>
      </c>
      <c r="K90" s="708" t="s">
        <v>74</v>
      </c>
      <c r="L90" s="105">
        <v>0.85440000000000005</v>
      </c>
    </row>
    <row r="91" spans="1:12" ht="15.75" thickBot="1">
      <c r="A91" t="str">
        <f t="shared" si="1"/>
        <v/>
      </c>
      <c r="B91" t="s">
        <v>138</v>
      </c>
      <c r="D91" t="s">
        <v>138</v>
      </c>
      <c r="E91">
        <v>0.62570000000000003</v>
      </c>
      <c r="F91">
        <v>124</v>
      </c>
      <c r="K91" s="709"/>
      <c r="L91" s="106">
        <v>45</v>
      </c>
    </row>
    <row r="92" spans="1:12">
      <c r="A92" t="str">
        <f t="shared" si="1"/>
        <v/>
      </c>
      <c r="B92" t="s">
        <v>139</v>
      </c>
      <c r="D92" t="s">
        <v>139</v>
      </c>
      <c r="E92">
        <v>0.61470000000000002</v>
      </c>
      <c r="F92">
        <v>128</v>
      </c>
      <c r="K92" s="17" t="s">
        <v>273</v>
      </c>
      <c r="L92" s="107">
        <v>0.85360000000000003</v>
      </c>
    </row>
    <row r="93" spans="1:12" ht="15.75" thickBot="1">
      <c r="A93" t="str">
        <f t="shared" si="1"/>
        <v/>
      </c>
      <c r="B93" t="s">
        <v>140</v>
      </c>
      <c r="D93" t="s">
        <v>140</v>
      </c>
      <c r="E93">
        <v>0.57420000000000004</v>
      </c>
      <c r="F93">
        <v>145</v>
      </c>
      <c r="K93" s="18" t="s">
        <v>422</v>
      </c>
      <c r="L93" s="108">
        <v>46</v>
      </c>
    </row>
    <row r="94" spans="1:12">
      <c r="A94" t="str">
        <f t="shared" si="1"/>
        <v/>
      </c>
      <c r="B94" t="s">
        <v>141</v>
      </c>
      <c r="D94" t="s">
        <v>141</v>
      </c>
      <c r="E94">
        <v>0.5091</v>
      </c>
      <c r="F94">
        <v>174</v>
      </c>
      <c r="K94" s="17" t="s">
        <v>317</v>
      </c>
      <c r="L94" s="109">
        <v>0.85229999999999995</v>
      </c>
    </row>
    <row r="95" spans="1:12" ht="15.75" thickBot="1">
      <c r="A95" t="str">
        <f t="shared" si="1"/>
        <v/>
      </c>
      <c r="B95" t="s">
        <v>142</v>
      </c>
      <c r="D95" t="s">
        <v>142</v>
      </c>
      <c r="E95">
        <v>0.51259999999999994</v>
      </c>
      <c r="F95">
        <v>173</v>
      </c>
      <c r="K95" s="18" t="s">
        <v>416</v>
      </c>
      <c r="L95" s="110">
        <v>47</v>
      </c>
    </row>
    <row r="96" spans="1:12">
      <c r="A96" t="str">
        <f t="shared" si="1"/>
        <v/>
      </c>
      <c r="B96" t="s">
        <v>143</v>
      </c>
      <c r="D96" t="s">
        <v>143</v>
      </c>
      <c r="E96">
        <v>0.43020000000000003</v>
      </c>
      <c r="F96">
        <v>199</v>
      </c>
      <c r="K96" s="17" t="s">
        <v>73</v>
      </c>
      <c r="L96" s="111">
        <v>0.84130000000000005</v>
      </c>
    </row>
    <row r="97" spans="1:12" ht="15.75" thickBot="1">
      <c r="A97" t="str">
        <f t="shared" si="1"/>
        <v/>
      </c>
      <c r="B97" t="s">
        <v>144</v>
      </c>
      <c r="D97" t="s">
        <v>144</v>
      </c>
      <c r="E97">
        <v>0.61760000000000004</v>
      </c>
      <c r="F97">
        <v>127</v>
      </c>
      <c r="K97" s="18" t="s">
        <v>418</v>
      </c>
      <c r="L97" s="112">
        <v>48</v>
      </c>
    </row>
    <row r="98" spans="1:12">
      <c r="A98" t="str">
        <f t="shared" si="1"/>
        <v/>
      </c>
      <c r="B98" t="s">
        <v>145</v>
      </c>
      <c r="D98" t="s">
        <v>145</v>
      </c>
      <c r="E98">
        <v>0.36330000000000001</v>
      </c>
      <c r="F98">
        <v>223</v>
      </c>
      <c r="K98" s="708" t="s">
        <v>393</v>
      </c>
      <c r="L98" s="113">
        <v>0.84050000000000002</v>
      </c>
    </row>
    <row r="99" spans="1:12" ht="15.75" thickBot="1">
      <c r="A99" t="str">
        <f t="shared" si="1"/>
        <v/>
      </c>
      <c r="B99" t="s">
        <v>146</v>
      </c>
      <c r="D99" t="s">
        <v>146</v>
      </c>
      <c r="E99">
        <v>0.41959999999999997</v>
      </c>
      <c r="F99">
        <v>203</v>
      </c>
      <c r="K99" s="709"/>
      <c r="L99" s="114">
        <v>49</v>
      </c>
    </row>
    <row r="100" spans="1:12">
      <c r="A100" t="str">
        <f t="shared" si="1"/>
        <v/>
      </c>
      <c r="B100" t="s">
        <v>147</v>
      </c>
      <c r="D100" t="s">
        <v>147</v>
      </c>
      <c r="E100">
        <v>0.75570000000000004</v>
      </c>
      <c r="F100">
        <v>77</v>
      </c>
      <c r="K100" s="17" t="s">
        <v>358</v>
      </c>
      <c r="L100" s="115">
        <v>0.8367</v>
      </c>
    </row>
    <row r="101" spans="1:12" ht="15.75" thickBot="1">
      <c r="A101" t="str">
        <f t="shared" si="1"/>
        <v/>
      </c>
      <c r="B101" t="s">
        <v>148</v>
      </c>
      <c r="D101" t="s">
        <v>148</v>
      </c>
      <c r="E101">
        <v>0.33560000000000001</v>
      </c>
      <c r="F101">
        <v>235</v>
      </c>
      <c r="K101" s="18" t="s">
        <v>423</v>
      </c>
      <c r="L101" s="116">
        <v>50</v>
      </c>
    </row>
    <row r="102" spans="1:12" ht="15.75" thickBot="1">
      <c r="A102" t="str">
        <f t="shared" si="1"/>
        <v/>
      </c>
      <c r="B102" t="s">
        <v>149</v>
      </c>
      <c r="D102" t="s">
        <v>149</v>
      </c>
      <c r="E102">
        <v>0.2296</v>
      </c>
      <c r="F102">
        <v>283</v>
      </c>
      <c r="K102" s="15" t="s">
        <v>25</v>
      </c>
      <c r="L102" s="16" t="s">
        <v>411</v>
      </c>
    </row>
    <row r="103" spans="1:12">
      <c r="A103" t="str">
        <f t="shared" si="1"/>
        <v/>
      </c>
      <c r="B103" t="s">
        <v>150</v>
      </c>
      <c r="D103" t="s">
        <v>150</v>
      </c>
      <c r="E103">
        <v>0.63600000000000001</v>
      </c>
      <c r="F103">
        <v>117</v>
      </c>
      <c r="K103" s="708" t="s">
        <v>171</v>
      </c>
      <c r="L103" s="117">
        <v>0.82850000000000001</v>
      </c>
    </row>
    <row r="104" spans="1:12" ht="15.75" thickBot="1">
      <c r="A104" t="str">
        <f t="shared" si="1"/>
        <v/>
      </c>
      <c r="B104" t="s">
        <v>151</v>
      </c>
      <c r="D104" t="s">
        <v>151</v>
      </c>
      <c r="E104">
        <v>0.94489999999999996</v>
      </c>
      <c r="F104">
        <v>6</v>
      </c>
      <c r="K104" s="709"/>
      <c r="L104" s="118">
        <v>51</v>
      </c>
    </row>
    <row r="105" spans="1:12">
      <c r="A105" t="str">
        <f t="shared" si="1"/>
        <v/>
      </c>
      <c r="B105" t="s">
        <v>152</v>
      </c>
      <c r="D105" t="s">
        <v>152</v>
      </c>
      <c r="E105">
        <v>0.47239999999999999</v>
      </c>
      <c r="F105">
        <v>187</v>
      </c>
      <c r="K105" s="708" t="s">
        <v>82</v>
      </c>
      <c r="L105" s="119">
        <v>0.82310000000000005</v>
      </c>
    </row>
    <row r="106" spans="1:12" ht="15.75" thickBot="1">
      <c r="A106" t="str">
        <f t="shared" si="1"/>
        <v/>
      </c>
      <c r="B106" t="s">
        <v>153</v>
      </c>
      <c r="D106" t="s">
        <v>153</v>
      </c>
      <c r="E106">
        <v>0.81640000000000001</v>
      </c>
      <c r="F106">
        <v>53</v>
      </c>
      <c r="K106" s="709"/>
      <c r="L106" s="120">
        <v>52</v>
      </c>
    </row>
    <row r="107" spans="1:12">
      <c r="A107" t="str">
        <f t="shared" si="1"/>
        <v/>
      </c>
      <c r="B107" t="s">
        <v>154</v>
      </c>
      <c r="D107" t="s">
        <v>154</v>
      </c>
      <c r="E107">
        <v>0.4733</v>
      </c>
      <c r="F107">
        <v>186</v>
      </c>
      <c r="K107" s="17" t="s">
        <v>153</v>
      </c>
      <c r="L107" s="121">
        <v>0.81640000000000001</v>
      </c>
    </row>
    <row r="108" spans="1:12" ht="15.75" thickBot="1">
      <c r="A108" t="str">
        <f t="shared" si="1"/>
        <v/>
      </c>
      <c r="B108" t="s">
        <v>155</v>
      </c>
      <c r="D108" t="s">
        <v>155</v>
      </c>
      <c r="E108">
        <v>8.4000000000000005E-2</v>
      </c>
      <c r="F108">
        <v>345</v>
      </c>
      <c r="K108" s="18" t="s">
        <v>423</v>
      </c>
      <c r="L108" s="122">
        <v>53</v>
      </c>
    </row>
    <row r="109" spans="1:12">
      <c r="A109" t="str">
        <f t="shared" si="1"/>
        <v/>
      </c>
      <c r="B109" t="s">
        <v>156</v>
      </c>
      <c r="D109" t="s">
        <v>156</v>
      </c>
      <c r="E109">
        <v>0.25690000000000002</v>
      </c>
      <c r="F109">
        <v>266</v>
      </c>
      <c r="K109" s="708" t="s">
        <v>277</v>
      </c>
      <c r="L109" s="123">
        <v>0.80959999999999999</v>
      </c>
    </row>
    <row r="110" spans="1:12" ht="15.75" thickBot="1">
      <c r="A110" t="str">
        <f t="shared" si="1"/>
        <v/>
      </c>
      <c r="B110" t="s">
        <v>157</v>
      </c>
      <c r="D110" t="s">
        <v>157</v>
      </c>
      <c r="E110">
        <v>0.44409999999999999</v>
      </c>
      <c r="F110">
        <v>196</v>
      </c>
      <c r="K110" s="709"/>
      <c r="L110" s="124">
        <v>54</v>
      </c>
    </row>
    <row r="111" spans="1:12">
      <c r="A111" t="str">
        <f t="shared" si="1"/>
        <v/>
      </c>
      <c r="B111" t="s">
        <v>158</v>
      </c>
      <c r="D111" t="s">
        <v>158</v>
      </c>
      <c r="E111">
        <v>0.54859999999999998</v>
      </c>
      <c r="F111">
        <v>159</v>
      </c>
      <c r="K111" s="17" t="s">
        <v>179</v>
      </c>
      <c r="L111" s="125">
        <v>0.80920000000000003</v>
      </c>
    </row>
    <row r="112" spans="1:12" ht="15.75" thickBot="1">
      <c r="A112" t="str">
        <f t="shared" si="1"/>
        <v/>
      </c>
      <c r="B112" t="s">
        <v>159</v>
      </c>
      <c r="D112" t="s">
        <v>159</v>
      </c>
      <c r="E112">
        <v>0.71199999999999997</v>
      </c>
      <c r="F112">
        <v>90</v>
      </c>
      <c r="K112" s="18" t="s">
        <v>423</v>
      </c>
      <c r="L112" s="126">
        <v>55</v>
      </c>
    </row>
    <row r="113" spans="1:12">
      <c r="A113" t="str">
        <f t="shared" si="1"/>
        <v/>
      </c>
      <c r="B113" t="s">
        <v>160</v>
      </c>
      <c r="D113" t="s">
        <v>160</v>
      </c>
      <c r="E113">
        <v>0.1033</v>
      </c>
      <c r="F113">
        <v>341</v>
      </c>
      <c r="K113" s="708" t="s">
        <v>210</v>
      </c>
      <c r="L113" s="127">
        <v>0.80369999999999997</v>
      </c>
    </row>
    <row r="114" spans="1:12" ht="15.75" thickBot="1">
      <c r="A114" t="str">
        <f t="shared" si="1"/>
        <v/>
      </c>
      <c r="B114" t="s">
        <v>161</v>
      </c>
      <c r="D114" t="s">
        <v>161</v>
      </c>
      <c r="E114">
        <v>0.93740000000000001</v>
      </c>
      <c r="F114">
        <v>8</v>
      </c>
      <c r="K114" s="709"/>
      <c r="L114" s="128">
        <v>56</v>
      </c>
    </row>
    <row r="115" spans="1:12">
      <c r="A115" t="str">
        <f t="shared" si="1"/>
        <v/>
      </c>
      <c r="B115" t="s">
        <v>162</v>
      </c>
      <c r="D115" t="s">
        <v>162</v>
      </c>
      <c r="E115">
        <v>0.1082</v>
      </c>
      <c r="F115">
        <v>338</v>
      </c>
      <c r="K115" s="708" t="s">
        <v>321</v>
      </c>
      <c r="L115" s="129">
        <v>0.80169999999999997</v>
      </c>
    </row>
    <row r="116" spans="1:12" ht="15.75" thickBot="1">
      <c r="A116" t="str">
        <f t="shared" si="1"/>
        <v/>
      </c>
      <c r="B116" t="s">
        <v>163</v>
      </c>
      <c r="D116" t="s">
        <v>163</v>
      </c>
      <c r="E116">
        <v>0.31290000000000001</v>
      </c>
      <c r="F116">
        <v>248</v>
      </c>
      <c r="K116" s="709"/>
      <c r="L116" s="130">
        <v>57</v>
      </c>
    </row>
    <row r="117" spans="1:12">
      <c r="A117" t="str">
        <f t="shared" si="1"/>
        <v/>
      </c>
      <c r="B117" t="s">
        <v>164</v>
      </c>
      <c r="D117" t="s">
        <v>164</v>
      </c>
      <c r="E117">
        <v>0.31640000000000001</v>
      </c>
      <c r="F117">
        <v>244</v>
      </c>
      <c r="K117" s="17" t="s">
        <v>83</v>
      </c>
      <c r="L117" s="131">
        <v>0.80149999999999999</v>
      </c>
    </row>
    <row r="118" spans="1:12" ht="15.75" thickBot="1">
      <c r="A118" t="str">
        <f t="shared" si="1"/>
        <v/>
      </c>
      <c r="B118" t="s">
        <v>165</v>
      </c>
      <c r="D118" t="s">
        <v>165</v>
      </c>
      <c r="E118">
        <v>0.30170000000000002</v>
      </c>
      <c r="F118">
        <v>253</v>
      </c>
      <c r="K118" s="18" t="s">
        <v>416</v>
      </c>
      <c r="L118" s="132">
        <v>58</v>
      </c>
    </row>
    <row r="119" spans="1:12">
      <c r="A119" t="str">
        <f t="shared" si="1"/>
        <v/>
      </c>
      <c r="B119" t="s">
        <v>166</v>
      </c>
      <c r="D119" t="s">
        <v>166</v>
      </c>
      <c r="E119">
        <v>0.92490000000000006</v>
      </c>
      <c r="F119">
        <v>12</v>
      </c>
      <c r="K119" s="17" t="s">
        <v>213</v>
      </c>
      <c r="L119" s="133">
        <v>0.80149999999999999</v>
      </c>
    </row>
    <row r="120" spans="1:12" ht="15.75" thickBot="1">
      <c r="A120" t="str">
        <f t="shared" si="1"/>
        <v/>
      </c>
      <c r="B120" t="s">
        <v>167</v>
      </c>
      <c r="D120" t="s">
        <v>167</v>
      </c>
      <c r="E120">
        <v>0.38490000000000002</v>
      </c>
      <c r="F120">
        <v>217</v>
      </c>
      <c r="K120" s="18" t="s">
        <v>423</v>
      </c>
      <c r="L120" s="134">
        <v>59</v>
      </c>
    </row>
    <row r="121" spans="1:12">
      <c r="A121" t="str">
        <f t="shared" si="1"/>
        <v/>
      </c>
      <c r="B121" t="s">
        <v>168</v>
      </c>
      <c r="D121" t="s">
        <v>168</v>
      </c>
      <c r="E121">
        <v>0.50370000000000004</v>
      </c>
      <c r="F121">
        <v>177</v>
      </c>
      <c r="K121" s="708" t="s">
        <v>285</v>
      </c>
      <c r="L121" s="135">
        <v>0.80030000000000001</v>
      </c>
    </row>
    <row r="122" spans="1:12" ht="15.75" thickBot="1">
      <c r="A122" t="str">
        <f t="shared" si="1"/>
        <v/>
      </c>
      <c r="B122" t="s">
        <v>169</v>
      </c>
      <c r="D122" t="s">
        <v>169</v>
      </c>
      <c r="E122">
        <v>8.2199999999999995E-2</v>
      </c>
      <c r="F122">
        <v>347</v>
      </c>
      <c r="K122" s="709"/>
      <c r="L122" s="136">
        <v>60</v>
      </c>
    </row>
    <row r="123" spans="1:12">
      <c r="A123" t="str">
        <f t="shared" si="1"/>
        <v/>
      </c>
      <c r="B123" t="s">
        <v>170</v>
      </c>
      <c r="D123" t="s">
        <v>170</v>
      </c>
      <c r="E123">
        <v>0.77070000000000005</v>
      </c>
      <c r="F123">
        <v>73</v>
      </c>
      <c r="K123" s="17" t="s">
        <v>120</v>
      </c>
      <c r="L123" s="137">
        <v>0.7984</v>
      </c>
    </row>
    <row r="124" spans="1:12" ht="15.75" thickBot="1">
      <c r="A124" t="str">
        <f t="shared" si="1"/>
        <v/>
      </c>
      <c r="B124" t="s">
        <v>171</v>
      </c>
      <c r="D124" t="s">
        <v>171</v>
      </c>
      <c r="E124">
        <v>0.82850000000000001</v>
      </c>
      <c r="F124">
        <v>51</v>
      </c>
      <c r="K124" s="18" t="s">
        <v>418</v>
      </c>
      <c r="L124" s="138">
        <v>61</v>
      </c>
    </row>
    <row r="125" spans="1:12">
      <c r="A125" t="str">
        <f t="shared" si="1"/>
        <v/>
      </c>
      <c r="B125" t="s">
        <v>172</v>
      </c>
      <c r="D125" t="s">
        <v>172</v>
      </c>
      <c r="E125">
        <v>0.23119999999999999</v>
      </c>
      <c r="F125">
        <v>282</v>
      </c>
      <c r="K125" s="708" t="s">
        <v>199</v>
      </c>
      <c r="L125" s="139">
        <v>0.79720000000000002</v>
      </c>
    </row>
    <row r="126" spans="1:12" ht="15.75" thickBot="1">
      <c r="A126" t="str">
        <f t="shared" si="1"/>
        <v/>
      </c>
      <c r="B126" t="s">
        <v>173</v>
      </c>
      <c r="D126" t="s">
        <v>173</v>
      </c>
      <c r="E126">
        <v>0.8619</v>
      </c>
      <c r="F126">
        <v>38</v>
      </c>
      <c r="K126" s="709"/>
      <c r="L126" s="140">
        <v>62</v>
      </c>
    </row>
    <row r="127" spans="1:12">
      <c r="A127" t="str">
        <f t="shared" si="1"/>
        <v/>
      </c>
      <c r="B127" t="s">
        <v>174</v>
      </c>
      <c r="D127" t="s">
        <v>174</v>
      </c>
      <c r="E127">
        <v>0.97430000000000005</v>
      </c>
      <c r="F127">
        <v>1</v>
      </c>
      <c r="K127" s="17" t="s">
        <v>429</v>
      </c>
      <c r="L127" s="141">
        <v>0.79679999999999995</v>
      </c>
    </row>
    <row r="128" spans="1:12" ht="15.75" thickBot="1">
      <c r="A128" t="str">
        <f t="shared" si="1"/>
        <v/>
      </c>
      <c r="B128" t="s">
        <v>175</v>
      </c>
      <c r="D128" t="s">
        <v>175</v>
      </c>
      <c r="E128">
        <v>4.4999999999999998E-2</v>
      </c>
      <c r="F128">
        <v>358</v>
      </c>
      <c r="K128" s="18" t="s">
        <v>426</v>
      </c>
      <c r="L128" s="142">
        <v>63</v>
      </c>
    </row>
    <row r="129" spans="1:12">
      <c r="A129" t="str">
        <f t="shared" si="1"/>
        <v/>
      </c>
      <c r="B129" t="s">
        <v>176</v>
      </c>
      <c r="D129" t="s">
        <v>176</v>
      </c>
      <c r="E129">
        <v>0.14810000000000001</v>
      </c>
      <c r="F129">
        <v>323</v>
      </c>
      <c r="K129" s="17" t="s">
        <v>52</v>
      </c>
      <c r="L129" s="143">
        <v>0.79159999999999997</v>
      </c>
    </row>
    <row r="130" spans="1:12" ht="15.75" thickBot="1">
      <c r="A130" t="str">
        <f t="shared" si="1"/>
        <v/>
      </c>
      <c r="B130" t="s">
        <v>177</v>
      </c>
      <c r="D130" t="s">
        <v>177</v>
      </c>
      <c r="E130">
        <v>0.3407</v>
      </c>
      <c r="F130">
        <v>232</v>
      </c>
      <c r="K130" s="18" t="s">
        <v>415</v>
      </c>
      <c r="L130" s="144">
        <v>64</v>
      </c>
    </row>
    <row r="131" spans="1:12">
      <c r="A131" t="str">
        <f t="shared" ref="A131:A194" si="2">IF(B131=D131, "", "BAD")</f>
        <v/>
      </c>
      <c r="B131" t="s">
        <v>178</v>
      </c>
      <c r="D131" t="s">
        <v>178</v>
      </c>
      <c r="E131">
        <v>0.30969999999999998</v>
      </c>
      <c r="F131">
        <v>251</v>
      </c>
      <c r="K131" s="708" t="s">
        <v>256</v>
      </c>
      <c r="L131" s="145">
        <v>0.78890000000000005</v>
      </c>
    </row>
    <row r="132" spans="1:12" ht="15.75" thickBot="1">
      <c r="A132" t="str">
        <f t="shared" si="2"/>
        <v/>
      </c>
      <c r="B132" t="s">
        <v>179</v>
      </c>
      <c r="D132" t="s">
        <v>179</v>
      </c>
      <c r="E132">
        <v>0.80920000000000003</v>
      </c>
      <c r="F132">
        <v>55</v>
      </c>
      <c r="K132" s="709"/>
      <c r="L132" s="146">
        <v>65</v>
      </c>
    </row>
    <row r="133" spans="1:12">
      <c r="A133" t="str">
        <f t="shared" si="2"/>
        <v/>
      </c>
      <c r="B133" t="s">
        <v>180</v>
      </c>
      <c r="D133" t="s">
        <v>180</v>
      </c>
      <c r="E133">
        <v>0.5756</v>
      </c>
      <c r="F133">
        <v>143</v>
      </c>
      <c r="K133" s="708" t="s">
        <v>365</v>
      </c>
      <c r="L133" s="147">
        <v>0.78649999999999998</v>
      </c>
    </row>
    <row r="134" spans="1:12" ht="15.75" thickBot="1">
      <c r="A134" t="str">
        <f t="shared" si="2"/>
        <v/>
      </c>
      <c r="B134" t="s">
        <v>181</v>
      </c>
      <c r="D134" t="s">
        <v>181</v>
      </c>
      <c r="E134">
        <v>0.72819999999999996</v>
      </c>
      <c r="F134">
        <v>86</v>
      </c>
      <c r="K134" s="709"/>
      <c r="L134" s="148">
        <v>66</v>
      </c>
    </row>
    <row r="135" spans="1:12">
      <c r="A135" t="str">
        <f t="shared" si="2"/>
        <v/>
      </c>
      <c r="B135" t="s">
        <v>182</v>
      </c>
      <c r="D135" t="s">
        <v>182</v>
      </c>
      <c r="E135">
        <v>0.22189999999999999</v>
      </c>
      <c r="F135">
        <v>287</v>
      </c>
      <c r="K135" s="708" t="s">
        <v>387</v>
      </c>
      <c r="L135" s="149">
        <v>0.78490000000000004</v>
      </c>
    </row>
    <row r="136" spans="1:12" ht="15.75" thickBot="1">
      <c r="A136" t="str">
        <f t="shared" si="2"/>
        <v/>
      </c>
      <c r="B136" t="s">
        <v>183</v>
      </c>
      <c r="D136" t="s">
        <v>183</v>
      </c>
      <c r="E136">
        <v>0.51990000000000003</v>
      </c>
      <c r="F136">
        <v>167</v>
      </c>
      <c r="K136" s="709"/>
      <c r="L136" s="150">
        <v>67</v>
      </c>
    </row>
    <row r="137" spans="1:12">
      <c r="A137" t="str">
        <f t="shared" si="2"/>
        <v/>
      </c>
      <c r="B137" t="s">
        <v>184</v>
      </c>
      <c r="D137" t="s">
        <v>184</v>
      </c>
      <c r="E137">
        <v>0.94089999999999996</v>
      </c>
      <c r="F137">
        <v>7</v>
      </c>
      <c r="K137" s="17" t="s">
        <v>78</v>
      </c>
      <c r="L137" s="151">
        <v>0.78190000000000004</v>
      </c>
    </row>
    <row r="138" spans="1:12" ht="15.75" thickBot="1">
      <c r="A138" t="str">
        <f t="shared" si="2"/>
        <v/>
      </c>
      <c r="B138" t="s">
        <v>185</v>
      </c>
      <c r="D138" t="s">
        <v>185</v>
      </c>
      <c r="E138">
        <v>0.40400000000000003</v>
      </c>
      <c r="F138">
        <v>208</v>
      </c>
      <c r="K138" s="18" t="s">
        <v>434</v>
      </c>
      <c r="L138" s="152">
        <v>68</v>
      </c>
    </row>
    <row r="139" spans="1:12">
      <c r="A139" t="str">
        <f t="shared" si="2"/>
        <v/>
      </c>
      <c r="B139" t="s">
        <v>186</v>
      </c>
      <c r="D139" t="s">
        <v>186</v>
      </c>
      <c r="E139">
        <v>0.24049999999999999</v>
      </c>
      <c r="F139">
        <v>277</v>
      </c>
      <c r="K139" s="708" t="s">
        <v>77</v>
      </c>
      <c r="L139" s="153">
        <v>0.77929999999999999</v>
      </c>
    </row>
    <row r="140" spans="1:12" ht="15.75" thickBot="1">
      <c r="A140" t="str">
        <f t="shared" si="2"/>
        <v/>
      </c>
      <c r="B140" t="s">
        <v>187</v>
      </c>
      <c r="D140" t="s">
        <v>187</v>
      </c>
      <c r="E140">
        <v>0.33279999999999998</v>
      </c>
      <c r="F140">
        <v>237</v>
      </c>
      <c r="K140" s="709"/>
      <c r="L140" s="154">
        <v>69</v>
      </c>
    </row>
    <row r="141" spans="1:12">
      <c r="A141" t="str">
        <f t="shared" si="2"/>
        <v/>
      </c>
      <c r="B141" t="s">
        <v>188</v>
      </c>
      <c r="D141" t="s">
        <v>188</v>
      </c>
      <c r="E141">
        <v>0.18509999999999999</v>
      </c>
      <c r="F141">
        <v>312</v>
      </c>
      <c r="K141" s="17" t="s">
        <v>114</v>
      </c>
      <c r="L141" s="155">
        <v>0.77700000000000002</v>
      </c>
    </row>
    <row r="142" spans="1:12" ht="15.75" thickBot="1">
      <c r="A142" t="str">
        <f t="shared" si="2"/>
        <v/>
      </c>
      <c r="B142" t="s">
        <v>189</v>
      </c>
      <c r="D142" t="s">
        <v>189</v>
      </c>
      <c r="E142">
        <v>0.53169999999999995</v>
      </c>
      <c r="F142">
        <v>163</v>
      </c>
      <c r="K142" s="18" t="s">
        <v>421</v>
      </c>
      <c r="L142" s="156">
        <v>70</v>
      </c>
    </row>
    <row r="143" spans="1:12">
      <c r="A143" t="str">
        <f t="shared" si="2"/>
        <v/>
      </c>
      <c r="B143" t="s">
        <v>190</v>
      </c>
      <c r="D143" t="s">
        <v>190</v>
      </c>
      <c r="E143">
        <v>0.26679999999999998</v>
      </c>
      <c r="F143">
        <v>262</v>
      </c>
      <c r="K143" s="17" t="s">
        <v>106</v>
      </c>
      <c r="L143" s="157">
        <v>0.77669999999999995</v>
      </c>
    </row>
    <row r="144" spans="1:12" ht="15.75" thickBot="1">
      <c r="A144" t="str">
        <f t="shared" si="2"/>
        <v/>
      </c>
      <c r="B144" t="s">
        <v>191</v>
      </c>
      <c r="D144" t="s">
        <v>191</v>
      </c>
      <c r="E144">
        <v>4.5100000000000001E-2</v>
      </c>
      <c r="F144">
        <v>357</v>
      </c>
      <c r="K144" s="18" t="s">
        <v>418</v>
      </c>
      <c r="L144" s="158">
        <v>71</v>
      </c>
    </row>
    <row r="145" spans="1:12">
      <c r="A145" t="str">
        <f t="shared" si="2"/>
        <v/>
      </c>
      <c r="B145" t="s">
        <v>192</v>
      </c>
      <c r="D145" t="s">
        <v>192</v>
      </c>
      <c r="E145">
        <v>0.35649999999999998</v>
      </c>
      <c r="F145">
        <v>225</v>
      </c>
      <c r="K145" s="708" t="s">
        <v>223</v>
      </c>
      <c r="L145" s="159">
        <v>0.77510000000000001</v>
      </c>
    </row>
    <row r="146" spans="1:12" ht="15.75" thickBot="1">
      <c r="A146" t="str">
        <f t="shared" si="2"/>
        <v/>
      </c>
      <c r="B146" t="s">
        <v>193</v>
      </c>
      <c r="D146" t="s">
        <v>193</v>
      </c>
      <c r="E146">
        <v>0.54859999999999998</v>
      </c>
      <c r="F146">
        <v>160</v>
      </c>
      <c r="K146" s="709"/>
      <c r="L146" s="160">
        <v>72</v>
      </c>
    </row>
    <row r="147" spans="1:12">
      <c r="A147" t="str">
        <f t="shared" si="2"/>
        <v>BAD</v>
      </c>
      <c r="B147" t="s">
        <v>194</v>
      </c>
      <c r="D147" t="s">
        <v>437</v>
      </c>
      <c r="E147">
        <v>8.3199999999999996E-2</v>
      </c>
      <c r="F147">
        <v>346</v>
      </c>
      <c r="K147" s="708" t="s">
        <v>170</v>
      </c>
      <c r="L147" s="161">
        <v>0.77070000000000005</v>
      </c>
    </row>
    <row r="148" spans="1:12" ht="15.75" thickBot="1">
      <c r="A148" t="str">
        <f t="shared" si="2"/>
        <v/>
      </c>
      <c r="B148" t="s">
        <v>195</v>
      </c>
      <c r="D148" t="s">
        <v>195</v>
      </c>
      <c r="E148">
        <v>0.56459999999999999</v>
      </c>
      <c r="F148">
        <v>151</v>
      </c>
      <c r="K148" s="709"/>
      <c r="L148" s="162">
        <v>73</v>
      </c>
    </row>
    <row r="149" spans="1:12">
      <c r="A149" t="str">
        <f t="shared" si="2"/>
        <v/>
      </c>
      <c r="B149" t="s">
        <v>196</v>
      </c>
      <c r="D149" t="s">
        <v>196</v>
      </c>
      <c r="E149">
        <v>0.44500000000000001</v>
      </c>
      <c r="F149">
        <v>195</v>
      </c>
      <c r="K149" s="708" t="s">
        <v>61</v>
      </c>
      <c r="L149" s="163">
        <v>0.76590000000000003</v>
      </c>
    </row>
    <row r="150" spans="1:12" ht="15.75" thickBot="1">
      <c r="A150" t="str">
        <f t="shared" si="2"/>
        <v>BAD</v>
      </c>
      <c r="B150" t="s">
        <v>197</v>
      </c>
      <c r="D150" t="s">
        <v>428</v>
      </c>
      <c r="E150">
        <v>0.3145</v>
      </c>
      <c r="F150">
        <v>246</v>
      </c>
      <c r="K150" s="709"/>
      <c r="L150" s="164">
        <v>74</v>
      </c>
    </row>
    <row r="151" spans="1:12">
      <c r="A151" t="str">
        <f t="shared" si="2"/>
        <v/>
      </c>
      <c r="B151" t="s">
        <v>198</v>
      </c>
      <c r="D151" t="s">
        <v>198</v>
      </c>
      <c r="E151">
        <v>0.154</v>
      </c>
      <c r="F151">
        <v>321</v>
      </c>
      <c r="K151" s="708" t="s">
        <v>406</v>
      </c>
      <c r="L151" s="165">
        <v>0.7611</v>
      </c>
    </row>
    <row r="152" spans="1:12" ht="15.75" thickBot="1">
      <c r="A152" t="str">
        <f t="shared" si="2"/>
        <v/>
      </c>
      <c r="B152" t="s">
        <v>199</v>
      </c>
      <c r="D152" t="s">
        <v>199</v>
      </c>
      <c r="E152">
        <v>0.79720000000000002</v>
      </c>
      <c r="F152">
        <v>62</v>
      </c>
      <c r="K152" s="709"/>
      <c r="L152" s="166">
        <v>75</v>
      </c>
    </row>
    <row r="153" spans="1:12" ht="15.75" thickBot="1">
      <c r="A153" t="str">
        <f t="shared" si="2"/>
        <v/>
      </c>
      <c r="B153" t="s">
        <v>200</v>
      </c>
      <c r="D153" t="s">
        <v>200</v>
      </c>
      <c r="E153">
        <v>0.56030000000000002</v>
      </c>
      <c r="F153">
        <v>154</v>
      </c>
      <c r="K153" s="15" t="s">
        <v>25</v>
      </c>
      <c r="L153" s="16" t="s">
        <v>411</v>
      </c>
    </row>
    <row r="154" spans="1:12">
      <c r="A154" t="str">
        <f t="shared" si="2"/>
        <v/>
      </c>
      <c r="B154" t="s">
        <v>201</v>
      </c>
      <c r="D154" t="s">
        <v>201</v>
      </c>
      <c r="E154">
        <v>0.73050000000000004</v>
      </c>
      <c r="F154">
        <v>85</v>
      </c>
      <c r="K154" s="708" t="s">
        <v>212</v>
      </c>
      <c r="L154" s="167">
        <v>0.7581</v>
      </c>
    </row>
    <row r="155" spans="1:12" ht="15.75" thickBot="1">
      <c r="A155" t="str">
        <f t="shared" si="2"/>
        <v/>
      </c>
      <c r="B155" t="s">
        <v>202</v>
      </c>
      <c r="D155" t="s">
        <v>202</v>
      </c>
      <c r="E155">
        <v>0.28199999999999997</v>
      </c>
      <c r="F155">
        <v>257</v>
      </c>
      <c r="K155" s="709"/>
      <c r="L155" s="168">
        <v>76</v>
      </c>
    </row>
    <row r="156" spans="1:12">
      <c r="A156" t="str">
        <f t="shared" si="2"/>
        <v/>
      </c>
      <c r="B156" t="s">
        <v>203</v>
      </c>
      <c r="D156" t="s">
        <v>203</v>
      </c>
      <c r="E156">
        <v>0.2213</v>
      </c>
      <c r="F156">
        <v>288</v>
      </c>
      <c r="K156" s="708" t="s">
        <v>147</v>
      </c>
      <c r="L156" s="169">
        <v>0.75570000000000004</v>
      </c>
    </row>
    <row r="157" spans="1:12" ht="15.75" thickBot="1">
      <c r="A157" t="str">
        <f t="shared" si="2"/>
        <v/>
      </c>
      <c r="B157" t="s">
        <v>204</v>
      </c>
      <c r="D157" t="s">
        <v>204</v>
      </c>
      <c r="E157">
        <v>0.73719999999999997</v>
      </c>
      <c r="F157">
        <v>80</v>
      </c>
      <c r="K157" s="709"/>
      <c r="L157" s="170">
        <v>77</v>
      </c>
    </row>
    <row r="158" spans="1:12">
      <c r="A158" t="str">
        <f t="shared" si="2"/>
        <v/>
      </c>
      <c r="B158" t="s">
        <v>205</v>
      </c>
      <c r="D158" t="s">
        <v>205</v>
      </c>
      <c r="E158">
        <v>0.2447</v>
      </c>
      <c r="F158">
        <v>274</v>
      </c>
      <c r="K158" s="708" t="s">
        <v>364</v>
      </c>
      <c r="L158" s="171">
        <v>0.75490000000000002</v>
      </c>
    </row>
    <row r="159" spans="1:12" ht="15.75" thickBot="1">
      <c r="A159" t="str">
        <f t="shared" si="2"/>
        <v/>
      </c>
      <c r="B159" t="s">
        <v>206</v>
      </c>
      <c r="D159" t="s">
        <v>206</v>
      </c>
      <c r="E159">
        <v>0.14000000000000001</v>
      </c>
      <c r="F159">
        <v>328</v>
      </c>
      <c r="K159" s="709"/>
      <c r="L159" s="172">
        <v>78</v>
      </c>
    </row>
    <row r="160" spans="1:12">
      <c r="A160" t="str">
        <f t="shared" si="2"/>
        <v/>
      </c>
      <c r="B160" t="s">
        <v>207</v>
      </c>
      <c r="D160" t="s">
        <v>207</v>
      </c>
      <c r="E160">
        <v>0.5181</v>
      </c>
      <c r="F160">
        <v>168</v>
      </c>
      <c r="K160" s="17" t="s">
        <v>409</v>
      </c>
      <c r="L160" s="173">
        <v>0.74050000000000005</v>
      </c>
    </row>
    <row r="161" spans="1:12" ht="15.75" thickBot="1">
      <c r="A161" t="str">
        <f t="shared" si="2"/>
        <v/>
      </c>
      <c r="B161" t="s">
        <v>208</v>
      </c>
      <c r="D161" t="s">
        <v>208</v>
      </c>
      <c r="E161">
        <v>0.9163</v>
      </c>
      <c r="F161">
        <v>15</v>
      </c>
      <c r="K161" s="18" t="s">
        <v>426</v>
      </c>
      <c r="L161" s="174">
        <v>79</v>
      </c>
    </row>
    <row r="162" spans="1:12">
      <c r="A162" t="str">
        <f t="shared" si="2"/>
        <v/>
      </c>
      <c r="B162" t="s">
        <v>209</v>
      </c>
      <c r="D162" t="s">
        <v>209</v>
      </c>
      <c r="E162">
        <v>0.22900000000000001</v>
      </c>
      <c r="F162">
        <v>284</v>
      </c>
      <c r="K162" s="708" t="s">
        <v>204</v>
      </c>
      <c r="L162" s="175">
        <v>0.73719999999999997</v>
      </c>
    </row>
    <row r="163" spans="1:12" ht="15.75" thickBot="1">
      <c r="A163" t="str">
        <f t="shared" si="2"/>
        <v/>
      </c>
      <c r="B163" t="s">
        <v>210</v>
      </c>
      <c r="D163" t="s">
        <v>210</v>
      </c>
      <c r="E163">
        <v>0.80369999999999997</v>
      </c>
      <c r="F163">
        <v>56</v>
      </c>
      <c r="K163" s="709"/>
      <c r="L163" s="176">
        <v>80</v>
      </c>
    </row>
    <row r="164" spans="1:12">
      <c r="A164" t="str">
        <f t="shared" si="2"/>
        <v/>
      </c>
      <c r="B164" t="s">
        <v>211</v>
      </c>
      <c r="D164" t="s">
        <v>211</v>
      </c>
      <c r="E164">
        <v>6.6900000000000001E-2</v>
      </c>
      <c r="F164">
        <v>349</v>
      </c>
      <c r="K164" s="17" t="s">
        <v>320</v>
      </c>
      <c r="L164" s="177">
        <v>0.73380000000000001</v>
      </c>
    </row>
    <row r="165" spans="1:12" ht="15.75" thickBot="1">
      <c r="A165" t="str">
        <f t="shared" si="2"/>
        <v/>
      </c>
      <c r="B165" t="s">
        <v>212</v>
      </c>
      <c r="D165" t="s">
        <v>212</v>
      </c>
      <c r="E165">
        <v>0.7581</v>
      </c>
      <c r="F165">
        <v>76</v>
      </c>
      <c r="K165" s="18" t="s">
        <v>431</v>
      </c>
      <c r="L165" s="178">
        <v>81</v>
      </c>
    </row>
    <row r="166" spans="1:12">
      <c r="A166" t="str">
        <f t="shared" si="2"/>
        <v/>
      </c>
      <c r="B166" t="s">
        <v>213</v>
      </c>
      <c r="D166" t="s">
        <v>213</v>
      </c>
      <c r="E166">
        <v>0.80149999999999999</v>
      </c>
      <c r="F166">
        <v>59</v>
      </c>
      <c r="K166" s="17" t="s">
        <v>137</v>
      </c>
      <c r="L166" s="179">
        <v>0.73309999999999997</v>
      </c>
    </row>
    <row r="167" spans="1:12" ht="15.75" thickBot="1">
      <c r="A167" t="str">
        <f t="shared" si="2"/>
        <v/>
      </c>
      <c r="B167" t="s">
        <v>214</v>
      </c>
      <c r="D167" t="s">
        <v>214</v>
      </c>
      <c r="E167">
        <v>0.62729999999999997</v>
      </c>
      <c r="F167">
        <v>122</v>
      </c>
      <c r="K167" s="18" t="s">
        <v>420</v>
      </c>
      <c r="L167" s="180">
        <v>82</v>
      </c>
    </row>
    <row r="168" spans="1:12">
      <c r="A168" t="str">
        <f t="shared" si="2"/>
        <v/>
      </c>
      <c r="B168" t="s">
        <v>215</v>
      </c>
      <c r="D168" t="s">
        <v>215</v>
      </c>
      <c r="E168">
        <v>0.33750000000000002</v>
      </c>
      <c r="F168">
        <v>234</v>
      </c>
      <c r="K168" s="708" t="s">
        <v>293</v>
      </c>
      <c r="L168" s="181">
        <v>0.7319</v>
      </c>
    </row>
    <row r="169" spans="1:12" ht="15.75" thickBot="1">
      <c r="A169" t="str">
        <f t="shared" si="2"/>
        <v/>
      </c>
      <c r="B169" t="s">
        <v>216</v>
      </c>
      <c r="D169" t="s">
        <v>216</v>
      </c>
      <c r="E169">
        <v>0.29060000000000002</v>
      </c>
      <c r="F169">
        <v>254</v>
      </c>
      <c r="K169" s="709"/>
      <c r="L169" s="182">
        <v>83</v>
      </c>
    </row>
    <row r="170" spans="1:12">
      <c r="A170" t="str">
        <f t="shared" si="2"/>
        <v/>
      </c>
      <c r="B170" t="s">
        <v>217</v>
      </c>
      <c r="D170" t="s">
        <v>217</v>
      </c>
      <c r="E170">
        <v>0.50080000000000002</v>
      </c>
      <c r="F170">
        <v>178</v>
      </c>
      <c r="K170" s="17" t="s">
        <v>385</v>
      </c>
      <c r="L170" s="183">
        <v>0.73160000000000003</v>
      </c>
    </row>
    <row r="171" spans="1:12" ht="15.75" thickBot="1">
      <c r="A171" t="str">
        <f t="shared" si="2"/>
        <v/>
      </c>
      <c r="B171" t="s">
        <v>218</v>
      </c>
      <c r="D171" t="s">
        <v>218</v>
      </c>
      <c r="E171">
        <v>0.2354</v>
      </c>
      <c r="F171">
        <v>279</v>
      </c>
      <c r="K171" s="18" t="s">
        <v>424</v>
      </c>
      <c r="L171" s="184">
        <v>84</v>
      </c>
    </row>
    <row r="172" spans="1:12">
      <c r="A172" t="str">
        <f t="shared" si="2"/>
        <v/>
      </c>
      <c r="B172" t="s">
        <v>219</v>
      </c>
      <c r="D172" t="s">
        <v>219</v>
      </c>
      <c r="E172">
        <v>0.25009999999999999</v>
      </c>
      <c r="F172">
        <v>268</v>
      </c>
      <c r="K172" s="708" t="s">
        <v>201</v>
      </c>
      <c r="L172" s="185">
        <v>0.73050000000000004</v>
      </c>
    </row>
    <row r="173" spans="1:12" ht="15.75" thickBot="1">
      <c r="A173" t="str">
        <f t="shared" si="2"/>
        <v/>
      </c>
      <c r="B173" t="s">
        <v>220</v>
      </c>
      <c r="D173" t="s">
        <v>220</v>
      </c>
      <c r="E173">
        <v>0.88090000000000002</v>
      </c>
      <c r="F173">
        <v>28</v>
      </c>
      <c r="K173" s="709"/>
      <c r="L173" s="186">
        <v>85</v>
      </c>
    </row>
    <row r="174" spans="1:12">
      <c r="A174" t="str">
        <f t="shared" si="2"/>
        <v/>
      </c>
      <c r="B174" t="s">
        <v>221</v>
      </c>
      <c r="D174" t="s">
        <v>221</v>
      </c>
      <c r="E174">
        <v>0.1734</v>
      </c>
      <c r="F174">
        <v>316</v>
      </c>
      <c r="K174" s="708" t="s">
        <v>181</v>
      </c>
      <c r="L174" s="187">
        <v>0.72819999999999996</v>
      </c>
    </row>
    <row r="175" spans="1:12" ht="15.75" thickBot="1">
      <c r="A175" t="str">
        <f t="shared" si="2"/>
        <v/>
      </c>
      <c r="B175" t="s">
        <v>222</v>
      </c>
      <c r="D175" t="s">
        <v>222</v>
      </c>
      <c r="E175">
        <v>0.39560000000000001</v>
      </c>
      <c r="F175">
        <v>213</v>
      </c>
      <c r="K175" s="709"/>
      <c r="L175" s="188">
        <v>86</v>
      </c>
    </row>
    <row r="176" spans="1:12">
      <c r="A176" t="str">
        <f t="shared" si="2"/>
        <v/>
      </c>
      <c r="B176" t="s">
        <v>223</v>
      </c>
      <c r="D176" t="s">
        <v>223</v>
      </c>
      <c r="E176">
        <v>0.77510000000000001</v>
      </c>
      <c r="F176">
        <v>72</v>
      </c>
      <c r="K176" s="17" t="s">
        <v>305</v>
      </c>
      <c r="L176" s="189">
        <v>0.72250000000000003</v>
      </c>
    </row>
    <row r="177" spans="1:12" ht="15.75" thickBot="1">
      <c r="A177" t="str">
        <f t="shared" si="2"/>
        <v/>
      </c>
      <c r="B177" t="s">
        <v>224</v>
      </c>
      <c r="D177" t="s">
        <v>224</v>
      </c>
      <c r="E177">
        <v>0.71730000000000005</v>
      </c>
      <c r="F177">
        <v>88</v>
      </c>
      <c r="K177" s="18" t="s">
        <v>426</v>
      </c>
      <c r="L177" s="190">
        <v>87</v>
      </c>
    </row>
    <row r="178" spans="1:12">
      <c r="A178" t="str">
        <f t="shared" si="2"/>
        <v/>
      </c>
      <c r="B178" t="s">
        <v>225</v>
      </c>
      <c r="D178" t="s">
        <v>225</v>
      </c>
      <c r="E178">
        <v>0.89870000000000005</v>
      </c>
      <c r="F178">
        <v>19</v>
      </c>
      <c r="K178" s="708" t="s">
        <v>224</v>
      </c>
      <c r="L178" s="191">
        <v>0.71730000000000005</v>
      </c>
    </row>
    <row r="179" spans="1:12" ht="15.75" thickBot="1">
      <c r="A179" t="str">
        <f t="shared" si="2"/>
        <v/>
      </c>
      <c r="B179" t="s">
        <v>226</v>
      </c>
      <c r="D179" t="s">
        <v>226</v>
      </c>
      <c r="E179">
        <v>6.4699999999999994E-2</v>
      </c>
      <c r="F179">
        <v>350</v>
      </c>
      <c r="K179" s="709"/>
      <c r="L179" s="192">
        <v>88</v>
      </c>
    </row>
    <row r="180" spans="1:12">
      <c r="A180" t="str">
        <f t="shared" si="2"/>
        <v/>
      </c>
      <c r="B180" t="s">
        <v>227</v>
      </c>
      <c r="D180" t="s">
        <v>227</v>
      </c>
      <c r="E180">
        <v>0.62</v>
      </c>
      <c r="F180">
        <v>125</v>
      </c>
      <c r="K180" s="17" t="s">
        <v>266</v>
      </c>
      <c r="L180" s="193">
        <v>0.71399999999999997</v>
      </c>
    </row>
    <row r="181" spans="1:12" ht="15.75" thickBot="1">
      <c r="A181" t="str">
        <f t="shared" si="2"/>
        <v/>
      </c>
      <c r="B181" t="s">
        <v>228</v>
      </c>
      <c r="D181" t="s">
        <v>228</v>
      </c>
      <c r="E181">
        <v>0.57609999999999995</v>
      </c>
      <c r="F181">
        <v>142</v>
      </c>
      <c r="K181" s="18" t="s">
        <v>427</v>
      </c>
      <c r="L181" s="194">
        <v>89</v>
      </c>
    </row>
    <row r="182" spans="1:12">
      <c r="A182" t="str">
        <f t="shared" si="2"/>
        <v/>
      </c>
      <c r="B182" t="s">
        <v>229</v>
      </c>
      <c r="D182" t="s">
        <v>229</v>
      </c>
      <c r="E182">
        <v>0.22789999999999999</v>
      </c>
      <c r="F182">
        <v>285</v>
      </c>
      <c r="K182" s="708" t="s">
        <v>159</v>
      </c>
      <c r="L182" s="195">
        <v>0.71199999999999997</v>
      </c>
    </row>
    <row r="183" spans="1:12" ht="15.75" thickBot="1">
      <c r="A183" t="str">
        <f t="shared" si="2"/>
        <v/>
      </c>
      <c r="B183" t="s">
        <v>230</v>
      </c>
      <c r="D183" t="s">
        <v>230</v>
      </c>
      <c r="E183">
        <v>0.56989999999999996</v>
      </c>
      <c r="F183">
        <v>149</v>
      </c>
      <c r="K183" s="709"/>
      <c r="L183" s="196">
        <v>90</v>
      </c>
    </row>
    <row r="184" spans="1:12">
      <c r="A184" t="str">
        <f t="shared" si="2"/>
        <v/>
      </c>
      <c r="B184" t="s">
        <v>231</v>
      </c>
      <c r="D184" t="s">
        <v>231</v>
      </c>
      <c r="E184">
        <v>0.5141</v>
      </c>
      <c r="F184">
        <v>172</v>
      </c>
      <c r="K184" s="708" t="s">
        <v>284</v>
      </c>
      <c r="L184" s="197">
        <v>0.71</v>
      </c>
    </row>
    <row r="185" spans="1:12" ht="15.75" thickBot="1">
      <c r="A185" t="str">
        <f t="shared" si="2"/>
        <v/>
      </c>
      <c r="B185" t="s">
        <v>232</v>
      </c>
      <c r="D185" t="s">
        <v>232</v>
      </c>
      <c r="E185">
        <v>0.6744</v>
      </c>
      <c r="F185">
        <v>100</v>
      </c>
      <c r="K185" s="709"/>
      <c r="L185" s="198">
        <v>91</v>
      </c>
    </row>
    <row r="186" spans="1:12">
      <c r="A186" t="str">
        <f t="shared" si="2"/>
        <v/>
      </c>
      <c r="B186" t="s">
        <v>233</v>
      </c>
      <c r="D186" t="s">
        <v>233</v>
      </c>
      <c r="E186">
        <v>0.1195</v>
      </c>
      <c r="F186">
        <v>335</v>
      </c>
      <c r="K186" s="708" t="s">
        <v>338</v>
      </c>
      <c r="L186" s="199">
        <v>0.70879999999999999</v>
      </c>
    </row>
    <row r="187" spans="1:12" ht="15.75" thickBot="1">
      <c r="A187" t="str">
        <f t="shared" si="2"/>
        <v/>
      </c>
      <c r="B187" t="s">
        <v>234</v>
      </c>
      <c r="D187" t="s">
        <v>234</v>
      </c>
      <c r="E187">
        <v>0.40970000000000001</v>
      </c>
      <c r="F187">
        <v>207</v>
      </c>
      <c r="K187" s="709"/>
      <c r="L187" s="200">
        <v>92</v>
      </c>
    </row>
    <row r="188" spans="1:12">
      <c r="A188" t="str">
        <f t="shared" si="2"/>
        <v/>
      </c>
      <c r="B188" t="s">
        <v>235</v>
      </c>
      <c r="D188" t="s">
        <v>235</v>
      </c>
      <c r="E188">
        <v>0.52300000000000002</v>
      </c>
      <c r="F188">
        <v>166</v>
      </c>
      <c r="K188" s="708" t="s">
        <v>270</v>
      </c>
      <c r="L188" s="201">
        <v>0.70760000000000001</v>
      </c>
    </row>
    <row r="189" spans="1:12" ht="15.75" thickBot="1">
      <c r="A189" t="str">
        <f t="shared" si="2"/>
        <v/>
      </c>
      <c r="B189" t="s">
        <v>236</v>
      </c>
      <c r="D189" t="s">
        <v>236</v>
      </c>
      <c r="E189">
        <v>0.86909999999999998</v>
      </c>
      <c r="F189">
        <v>36</v>
      </c>
      <c r="K189" s="709"/>
      <c r="L189" s="202">
        <v>93</v>
      </c>
    </row>
    <row r="190" spans="1:12">
      <c r="A190" t="str">
        <f t="shared" si="2"/>
        <v/>
      </c>
      <c r="B190" t="s">
        <v>237</v>
      </c>
      <c r="D190" t="s">
        <v>237</v>
      </c>
      <c r="E190">
        <v>0.1321</v>
      </c>
      <c r="F190">
        <v>331</v>
      </c>
      <c r="K190" s="708" t="s">
        <v>377</v>
      </c>
      <c r="L190" s="203">
        <v>0.70530000000000004</v>
      </c>
    </row>
    <row r="191" spans="1:12" ht="15.75" thickBot="1">
      <c r="A191" t="str">
        <f t="shared" si="2"/>
        <v/>
      </c>
      <c r="B191" t="s">
        <v>238</v>
      </c>
      <c r="D191" t="s">
        <v>238</v>
      </c>
      <c r="E191">
        <v>0.91830000000000001</v>
      </c>
      <c r="F191">
        <v>14</v>
      </c>
      <c r="K191" s="709"/>
      <c r="L191" s="204">
        <v>94</v>
      </c>
    </row>
    <row r="192" spans="1:12">
      <c r="A192" t="str">
        <f t="shared" si="2"/>
        <v/>
      </c>
      <c r="B192" t="s">
        <v>239</v>
      </c>
      <c r="D192" t="s">
        <v>239</v>
      </c>
      <c r="E192">
        <v>0.1447</v>
      </c>
      <c r="F192">
        <v>327</v>
      </c>
      <c r="K192" s="708" t="s">
        <v>373</v>
      </c>
      <c r="L192" s="205">
        <v>0.70309999999999995</v>
      </c>
    </row>
    <row r="193" spans="1:12" ht="15.75" thickBot="1">
      <c r="A193" t="str">
        <f t="shared" si="2"/>
        <v/>
      </c>
      <c r="B193" t="s">
        <v>240</v>
      </c>
      <c r="D193" t="s">
        <v>240</v>
      </c>
      <c r="E193">
        <v>0.91069999999999995</v>
      </c>
      <c r="F193">
        <v>16</v>
      </c>
      <c r="K193" s="709"/>
      <c r="L193" s="206">
        <v>95</v>
      </c>
    </row>
    <row r="194" spans="1:12">
      <c r="A194" t="str">
        <f t="shared" si="2"/>
        <v/>
      </c>
      <c r="B194" t="s">
        <v>241</v>
      </c>
      <c r="D194" t="s">
        <v>241</v>
      </c>
      <c r="E194">
        <v>0.2036</v>
      </c>
      <c r="F194">
        <v>296</v>
      </c>
      <c r="K194" s="708" t="s">
        <v>304</v>
      </c>
      <c r="L194" s="207">
        <v>0.69010000000000005</v>
      </c>
    </row>
    <row r="195" spans="1:12" ht="15.75" thickBot="1">
      <c r="A195" t="str">
        <f t="shared" ref="A195:A258" si="3">IF(B195=D195, "", "BAD")</f>
        <v/>
      </c>
      <c r="B195" t="s">
        <v>242</v>
      </c>
      <c r="D195" t="s">
        <v>242</v>
      </c>
      <c r="E195">
        <v>0.92630000000000001</v>
      </c>
      <c r="F195">
        <v>11</v>
      </c>
      <c r="K195" s="709"/>
      <c r="L195" s="208">
        <v>96</v>
      </c>
    </row>
    <row r="196" spans="1:12">
      <c r="A196" t="str">
        <f t="shared" si="3"/>
        <v/>
      </c>
      <c r="B196" t="s">
        <v>243</v>
      </c>
      <c r="D196" t="s">
        <v>243</v>
      </c>
      <c r="E196">
        <v>0.1993</v>
      </c>
      <c r="F196">
        <v>300</v>
      </c>
      <c r="K196" s="708" t="s">
        <v>310</v>
      </c>
      <c r="L196" s="209">
        <v>0.68859999999999999</v>
      </c>
    </row>
    <row r="197" spans="1:12" ht="15.75" thickBot="1">
      <c r="A197" t="str">
        <f t="shared" si="3"/>
        <v/>
      </c>
      <c r="B197" t="s">
        <v>244</v>
      </c>
      <c r="D197" t="s">
        <v>244</v>
      </c>
      <c r="E197">
        <v>0.16439999999999999</v>
      </c>
      <c r="F197">
        <v>317</v>
      </c>
      <c r="K197" s="709"/>
      <c r="L197" s="210">
        <v>97</v>
      </c>
    </row>
    <row r="198" spans="1:12">
      <c r="A198" t="str">
        <f t="shared" si="3"/>
        <v/>
      </c>
      <c r="B198" t="s">
        <v>245</v>
      </c>
      <c r="D198" t="s">
        <v>245</v>
      </c>
      <c r="E198">
        <v>0.36370000000000002</v>
      </c>
      <c r="F198">
        <v>222</v>
      </c>
      <c r="K198" s="708" t="s">
        <v>368</v>
      </c>
      <c r="L198" s="211">
        <v>0.6875</v>
      </c>
    </row>
    <row r="199" spans="1:12" ht="15.75" thickBot="1">
      <c r="A199" t="str">
        <f t="shared" si="3"/>
        <v/>
      </c>
      <c r="B199" t="s">
        <v>246</v>
      </c>
      <c r="D199" t="s">
        <v>246</v>
      </c>
      <c r="E199">
        <v>0.47749999999999998</v>
      </c>
      <c r="F199">
        <v>184</v>
      </c>
      <c r="K199" s="709"/>
      <c r="L199" s="212">
        <v>98</v>
      </c>
    </row>
    <row r="200" spans="1:12">
      <c r="A200" t="str">
        <f t="shared" si="3"/>
        <v/>
      </c>
      <c r="B200" t="s">
        <v>247</v>
      </c>
      <c r="D200" t="s">
        <v>247</v>
      </c>
      <c r="E200">
        <v>0.11269999999999999</v>
      </c>
      <c r="F200">
        <v>337</v>
      </c>
      <c r="K200" s="708" t="s">
        <v>110</v>
      </c>
      <c r="L200" s="213">
        <v>0.6764</v>
      </c>
    </row>
    <row r="201" spans="1:12" ht="15.75" thickBot="1">
      <c r="A201" t="str">
        <f t="shared" si="3"/>
        <v/>
      </c>
      <c r="B201" t="s">
        <v>248</v>
      </c>
      <c r="D201" t="s">
        <v>248</v>
      </c>
      <c r="E201">
        <v>0.14779999999999999</v>
      </c>
      <c r="F201">
        <v>324</v>
      </c>
      <c r="K201" s="709"/>
      <c r="L201" s="214">
        <v>99</v>
      </c>
    </row>
    <row r="202" spans="1:12">
      <c r="A202" t="str">
        <f t="shared" si="3"/>
        <v/>
      </c>
      <c r="B202" t="s">
        <v>249</v>
      </c>
      <c r="D202" t="s">
        <v>249</v>
      </c>
      <c r="E202">
        <v>0.34549999999999997</v>
      </c>
      <c r="F202">
        <v>230</v>
      </c>
      <c r="K202" s="17" t="s">
        <v>232</v>
      </c>
      <c r="L202" s="215">
        <v>0.6744</v>
      </c>
    </row>
    <row r="203" spans="1:12" ht="15.75" thickBot="1">
      <c r="A203" t="str">
        <f t="shared" si="3"/>
        <v/>
      </c>
      <c r="B203" t="s">
        <v>250</v>
      </c>
      <c r="D203" t="s">
        <v>250</v>
      </c>
      <c r="E203">
        <v>0.92420000000000002</v>
      </c>
      <c r="F203">
        <v>13</v>
      </c>
      <c r="K203" s="18" t="s">
        <v>427</v>
      </c>
      <c r="L203" s="216">
        <v>100</v>
      </c>
    </row>
    <row r="204" spans="1:12" ht="15.75" thickBot="1">
      <c r="A204" t="str">
        <f t="shared" si="3"/>
        <v/>
      </c>
      <c r="B204" t="s">
        <v>251</v>
      </c>
      <c r="D204" t="s">
        <v>251</v>
      </c>
      <c r="E204">
        <v>0.1062</v>
      </c>
      <c r="F204">
        <v>339</v>
      </c>
      <c r="K204" s="15" t="s">
        <v>25</v>
      </c>
      <c r="L204" s="16" t="s">
        <v>411</v>
      </c>
    </row>
    <row r="205" spans="1:12">
      <c r="A205" t="str">
        <f t="shared" si="3"/>
        <v/>
      </c>
      <c r="B205" t="s">
        <v>252</v>
      </c>
      <c r="D205" t="s">
        <v>252</v>
      </c>
      <c r="E205">
        <v>0.18029999999999999</v>
      </c>
      <c r="F205">
        <v>314</v>
      </c>
      <c r="K205" s="708" t="s">
        <v>63</v>
      </c>
      <c r="L205" s="217">
        <v>0.67190000000000005</v>
      </c>
    </row>
    <row r="206" spans="1:12" ht="15.75" thickBot="1">
      <c r="A206" t="str">
        <f t="shared" si="3"/>
        <v/>
      </c>
      <c r="B206" t="s">
        <v>253</v>
      </c>
      <c r="D206" t="s">
        <v>253</v>
      </c>
      <c r="E206">
        <v>0.5423</v>
      </c>
      <c r="F206">
        <v>162</v>
      </c>
      <c r="K206" s="709"/>
      <c r="L206" s="218">
        <v>101</v>
      </c>
    </row>
    <row r="207" spans="1:12">
      <c r="A207" t="str">
        <f t="shared" si="3"/>
        <v/>
      </c>
      <c r="B207" t="s">
        <v>254</v>
      </c>
      <c r="D207" t="s">
        <v>254</v>
      </c>
      <c r="E207">
        <v>0.2702</v>
      </c>
      <c r="F207">
        <v>260</v>
      </c>
      <c r="K207" s="17" t="s">
        <v>388</v>
      </c>
      <c r="L207" s="219">
        <v>0.67190000000000005</v>
      </c>
    </row>
    <row r="208" spans="1:12" ht="15.75" thickBot="1">
      <c r="A208" t="str">
        <f t="shared" si="3"/>
        <v/>
      </c>
      <c r="B208" t="s">
        <v>255</v>
      </c>
      <c r="D208" t="s">
        <v>255</v>
      </c>
      <c r="E208">
        <v>0.40400000000000003</v>
      </c>
      <c r="F208">
        <v>209</v>
      </c>
      <c r="K208" s="18" t="s">
        <v>418</v>
      </c>
      <c r="L208" s="220">
        <v>102</v>
      </c>
    </row>
    <row r="209" spans="1:12">
      <c r="A209" t="str">
        <f t="shared" si="3"/>
        <v/>
      </c>
      <c r="B209" t="s">
        <v>256</v>
      </c>
      <c r="D209" t="s">
        <v>256</v>
      </c>
      <c r="E209">
        <v>0.78890000000000005</v>
      </c>
      <c r="F209">
        <v>65</v>
      </c>
      <c r="K209" s="708" t="s">
        <v>360</v>
      </c>
      <c r="L209" s="219">
        <v>0.66839999999999999</v>
      </c>
    </row>
    <row r="210" spans="1:12" ht="15.75" thickBot="1">
      <c r="A210" t="str">
        <f t="shared" si="3"/>
        <v/>
      </c>
      <c r="B210" t="s">
        <v>257</v>
      </c>
      <c r="D210" t="s">
        <v>257</v>
      </c>
      <c r="E210">
        <v>0.35630000000000001</v>
      </c>
      <c r="F210">
        <v>226</v>
      </c>
      <c r="K210" s="709"/>
      <c r="L210" s="220">
        <v>103</v>
      </c>
    </row>
    <row r="211" spans="1:12">
      <c r="A211" t="str">
        <f t="shared" si="3"/>
        <v/>
      </c>
      <c r="B211" t="s">
        <v>258</v>
      </c>
      <c r="D211" t="s">
        <v>258</v>
      </c>
      <c r="E211">
        <v>0.19220000000000001</v>
      </c>
      <c r="F211">
        <v>306</v>
      </c>
      <c r="K211" s="17" t="s">
        <v>378</v>
      </c>
      <c r="L211" s="219">
        <v>0.66420000000000001</v>
      </c>
    </row>
    <row r="212" spans="1:12" ht="15.75" thickBot="1">
      <c r="A212" t="str">
        <f t="shared" si="3"/>
        <v/>
      </c>
      <c r="B212" t="s">
        <v>259</v>
      </c>
      <c r="D212" t="s">
        <v>259</v>
      </c>
      <c r="E212">
        <v>0.32300000000000001</v>
      </c>
      <c r="F212">
        <v>239</v>
      </c>
      <c r="K212" s="18" t="s">
        <v>420</v>
      </c>
      <c r="L212" s="220">
        <v>104</v>
      </c>
    </row>
    <row r="213" spans="1:12">
      <c r="A213" t="str">
        <f t="shared" si="3"/>
        <v/>
      </c>
      <c r="B213" t="s">
        <v>260</v>
      </c>
      <c r="D213" t="s">
        <v>260</v>
      </c>
      <c r="E213">
        <v>0.21759999999999999</v>
      </c>
      <c r="F213">
        <v>293</v>
      </c>
      <c r="K213" s="708" t="s">
        <v>300</v>
      </c>
      <c r="L213" s="219">
        <v>0.66400000000000003</v>
      </c>
    </row>
    <row r="214" spans="1:12" ht="15.75" thickBot="1">
      <c r="A214" t="str">
        <f t="shared" si="3"/>
        <v/>
      </c>
      <c r="B214" t="s">
        <v>261</v>
      </c>
      <c r="D214" t="s">
        <v>261</v>
      </c>
      <c r="E214">
        <v>0.54359999999999997</v>
      </c>
      <c r="F214">
        <v>161</v>
      </c>
      <c r="K214" s="709"/>
      <c r="L214" s="220">
        <v>105</v>
      </c>
    </row>
    <row r="215" spans="1:12">
      <c r="A215" t="str">
        <f t="shared" si="3"/>
        <v/>
      </c>
      <c r="B215" t="s">
        <v>262</v>
      </c>
      <c r="D215" t="s">
        <v>262</v>
      </c>
      <c r="E215">
        <v>0.49580000000000002</v>
      </c>
      <c r="F215">
        <v>180</v>
      </c>
      <c r="K215" s="708" t="s">
        <v>389</v>
      </c>
      <c r="L215" s="219">
        <v>0.66210000000000002</v>
      </c>
    </row>
    <row r="216" spans="1:12" ht="15.75" thickBot="1">
      <c r="A216" t="str">
        <f t="shared" si="3"/>
        <v/>
      </c>
      <c r="B216" t="s">
        <v>263</v>
      </c>
      <c r="D216" t="s">
        <v>263</v>
      </c>
      <c r="E216">
        <v>0.88160000000000005</v>
      </c>
      <c r="F216">
        <v>26</v>
      </c>
      <c r="K216" s="709"/>
      <c r="L216" s="220">
        <v>106</v>
      </c>
    </row>
    <row r="217" spans="1:12">
      <c r="A217" t="str">
        <f t="shared" si="3"/>
        <v/>
      </c>
      <c r="B217" t="s">
        <v>264</v>
      </c>
      <c r="D217" t="s">
        <v>264</v>
      </c>
      <c r="E217">
        <v>0.2467</v>
      </c>
      <c r="F217">
        <v>272</v>
      </c>
      <c r="K217" s="17" t="s">
        <v>340</v>
      </c>
      <c r="L217" s="219">
        <v>0.66069999999999995</v>
      </c>
    </row>
    <row r="218" spans="1:12" ht="15.75" thickBot="1">
      <c r="A218" t="str">
        <f t="shared" si="3"/>
        <v/>
      </c>
      <c r="B218" t="s">
        <v>265</v>
      </c>
      <c r="D218" t="s">
        <v>265</v>
      </c>
      <c r="E218">
        <v>0.56979999999999997</v>
      </c>
      <c r="F218">
        <v>150</v>
      </c>
      <c r="K218" s="18" t="s">
        <v>433</v>
      </c>
      <c r="L218" s="220">
        <v>107</v>
      </c>
    </row>
    <row r="219" spans="1:12">
      <c r="A219" t="str">
        <f t="shared" si="3"/>
        <v/>
      </c>
      <c r="B219" t="s">
        <v>266</v>
      </c>
      <c r="D219" t="s">
        <v>266</v>
      </c>
      <c r="E219">
        <v>0.71399999999999997</v>
      </c>
      <c r="F219">
        <v>89</v>
      </c>
      <c r="K219" s="708" t="s">
        <v>267</v>
      </c>
      <c r="L219" s="219">
        <v>0.65710000000000002</v>
      </c>
    </row>
    <row r="220" spans="1:12" ht="15.75" thickBot="1">
      <c r="A220" t="str">
        <f t="shared" si="3"/>
        <v/>
      </c>
      <c r="B220" t="s">
        <v>267</v>
      </c>
      <c r="D220" t="s">
        <v>267</v>
      </c>
      <c r="E220">
        <v>0.65710000000000002</v>
      </c>
      <c r="F220">
        <v>108</v>
      </c>
      <c r="K220" s="709"/>
      <c r="L220" s="220">
        <v>108</v>
      </c>
    </row>
    <row r="221" spans="1:12">
      <c r="A221" t="str">
        <f t="shared" si="3"/>
        <v/>
      </c>
      <c r="B221" t="s">
        <v>268</v>
      </c>
      <c r="D221" t="s">
        <v>268</v>
      </c>
      <c r="E221">
        <v>0.87949999999999995</v>
      </c>
      <c r="F221">
        <v>29</v>
      </c>
      <c r="K221" s="708" t="s">
        <v>355</v>
      </c>
      <c r="L221" s="219">
        <v>0.65580000000000005</v>
      </c>
    </row>
    <row r="222" spans="1:12" ht="15.75" thickBot="1">
      <c r="A222" t="str">
        <f t="shared" si="3"/>
        <v/>
      </c>
      <c r="B222" t="s">
        <v>269</v>
      </c>
      <c r="D222" t="s">
        <v>269</v>
      </c>
      <c r="E222">
        <v>0.58930000000000005</v>
      </c>
      <c r="F222">
        <v>136</v>
      </c>
      <c r="K222" s="709"/>
      <c r="L222" s="220">
        <v>109</v>
      </c>
    </row>
    <row r="223" spans="1:12">
      <c r="A223" t="str">
        <f t="shared" si="3"/>
        <v/>
      </c>
      <c r="B223" t="s">
        <v>270</v>
      </c>
      <c r="D223" t="s">
        <v>270</v>
      </c>
      <c r="E223">
        <v>0.70760000000000001</v>
      </c>
      <c r="F223">
        <v>93</v>
      </c>
      <c r="K223" s="17" t="s">
        <v>399</v>
      </c>
      <c r="L223" s="219">
        <v>0.65559999999999996</v>
      </c>
    </row>
    <row r="224" spans="1:12" ht="15.75" thickBot="1">
      <c r="A224" t="str">
        <f t="shared" si="3"/>
        <v/>
      </c>
      <c r="B224" t="s">
        <v>271</v>
      </c>
      <c r="D224" t="s">
        <v>271</v>
      </c>
      <c r="E224">
        <v>0.2268</v>
      </c>
      <c r="F224">
        <v>286</v>
      </c>
      <c r="K224" s="18" t="s">
        <v>431</v>
      </c>
      <c r="L224" s="220">
        <v>110</v>
      </c>
    </row>
    <row r="225" spans="1:12">
      <c r="A225" t="str">
        <f t="shared" si="3"/>
        <v/>
      </c>
      <c r="B225" t="s">
        <v>272</v>
      </c>
      <c r="D225" t="s">
        <v>272</v>
      </c>
      <c r="E225">
        <v>0.24709999999999999</v>
      </c>
      <c r="F225">
        <v>271</v>
      </c>
      <c r="K225" s="708" t="s">
        <v>292</v>
      </c>
      <c r="L225" s="219">
        <v>0.65539999999999998</v>
      </c>
    </row>
    <row r="226" spans="1:12" ht="15.75" thickBot="1">
      <c r="A226" t="str">
        <f t="shared" si="3"/>
        <v/>
      </c>
      <c r="B226" t="s">
        <v>273</v>
      </c>
      <c r="D226" t="s">
        <v>273</v>
      </c>
      <c r="E226">
        <v>0.85360000000000003</v>
      </c>
      <c r="F226">
        <v>46</v>
      </c>
      <c r="K226" s="709"/>
      <c r="L226" s="220">
        <v>111</v>
      </c>
    </row>
    <row r="227" spans="1:12">
      <c r="A227" t="str">
        <f t="shared" si="3"/>
        <v/>
      </c>
      <c r="B227" t="s">
        <v>274</v>
      </c>
      <c r="D227" t="s">
        <v>274</v>
      </c>
      <c r="E227">
        <v>0.48599999999999999</v>
      </c>
      <c r="F227">
        <v>183</v>
      </c>
      <c r="K227" s="708" t="s">
        <v>367</v>
      </c>
      <c r="L227" s="219">
        <v>0.65310000000000001</v>
      </c>
    </row>
    <row r="228" spans="1:12" ht="15.75" thickBot="1">
      <c r="A228" t="str">
        <f t="shared" si="3"/>
        <v/>
      </c>
      <c r="B228" t="s">
        <v>275</v>
      </c>
      <c r="D228" t="s">
        <v>275</v>
      </c>
      <c r="E228">
        <v>3.3099999999999997E-2</v>
      </c>
      <c r="F228">
        <v>360</v>
      </c>
      <c r="K228" s="709"/>
      <c r="L228" s="220">
        <v>112</v>
      </c>
    </row>
    <row r="229" spans="1:12">
      <c r="A229" t="str">
        <f t="shared" si="3"/>
        <v/>
      </c>
      <c r="B229" t="s">
        <v>276</v>
      </c>
      <c r="D229" t="s">
        <v>276</v>
      </c>
      <c r="E229">
        <v>0.41930000000000001</v>
      </c>
      <c r="F229">
        <v>204</v>
      </c>
      <c r="K229" s="708" t="s">
        <v>301</v>
      </c>
      <c r="L229" s="219">
        <v>0.64300000000000002</v>
      </c>
    </row>
    <row r="230" spans="1:12" ht="15.75" thickBot="1">
      <c r="A230" t="str">
        <f t="shared" si="3"/>
        <v/>
      </c>
      <c r="B230" t="s">
        <v>277</v>
      </c>
      <c r="D230" t="s">
        <v>277</v>
      </c>
      <c r="E230">
        <v>0.80959999999999999</v>
      </c>
      <c r="F230">
        <v>54</v>
      </c>
      <c r="K230" s="709"/>
      <c r="L230" s="220">
        <v>113</v>
      </c>
    </row>
    <row r="231" spans="1:12">
      <c r="A231" t="str">
        <f t="shared" si="3"/>
        <v/>
      </c>
      <c r="B231" t="s">
        <v>278</v>
      </c>
      <c r="D231" t="s">
        <v>278</v>
      </c>
      <c r="E231">
        <v>0.55500000000000005</v>
      </c>
      <c r="F231">
        <v>156</v>
      </c>
      <c r="K231" s="708" t="s">
        <v>408</v>
      </c>
      <c r="L231" s="219">
        <v>0.63959999999999995</v>
      </c>
    </row>
    <row r="232" spans="1:12" ht="15.75" thickBot="1">
      <c r="A232" t="str">
        <f t="shared" si="3"/>
        <v/>
      </c>
      <c r="B232" t="s">
        <v>279</v>
      </c>
      <c r="D232" t="s">
        <v>279</v>
      </c>
      <c r="E232">
        <v>0.9093</v>
      </c>
      <c r="F232">
        <v>17</v>
      </c>
      <c r="K232" s="709"/>
      <c r="L232" s="220">
        <v>114</v>
      </c>
    </row>
    <row r="233" spans="1:12">
      <c r="A233" t="str">
        <f t="shared" si="3"/>
        <v/>
      </c>
      <c r="B233" t="s">
        <v>280</v>
      </c>
      <c r="D233" t="s">
        <v>280</v>
      </c>
      <c r="E233">
        <v>0.16020000000000001</v>
      </c>
      <c r="F233">
        <v>318</v>
      </c>
      <c r="K233" s="708" t="s">
        <v>337</v>
      </c>
      <c r="L233" s="219">
        <v>0.63780000000000003</v>
      </c>
    </row>
    <row r="234" spans="1:12" ht="15.75" thickBot="1">
      <c r="A234" t="str">
        <f t="shared" si="3"/>
        <v/>
      </c>
      <c r="B234" t="s">
        <v>281</v>
      </c>
      <c r="D234" t="s">
        <v>281</v>
      </c>
      <c r="E234">
        <v>0.191</v>
      </c>
      <c r="F234">
        <v>308</v>
      </c>
      <c r="K234" s="709"/>
      <c r="L234" s="220">
        <v>115</v>
      </c>
    </row>
    <row r="235" spans="1:12">
      <c r="A235" t="str">
        <f t="shared" si="3"/>
        <v/>
      </c>
      <c r="B235" t="s">
        <v>282</v>
      </c>
      <c r="D235" t="s">
        <v>282</v>
      </c>
      <c r="E235">
        <v>5.2999999999999999E-2</v>
      </c>
      <c r="F235">
        <v>355</v>
      </c>
      <c r="K235" s="708" t="s">
        <v>397</v>
      </c>
      <c r="L235" s="219">
        <v>0.63670000000000004</v>
      </c>
    </row>
    <row r="236" spans="1:12" ht="15.75" thickBot="1">
      <c r="A236" t="str">
        <f t="shared" si="3"/>
        <v/>
      </c>
      <c r="B236" t="s">
        <v>283</v>
      </c>
      <c r="D236" t="s">
        <v>283</v>
      </c>
      <c r="E236">
        <v>0.59350000000000003</v>
      </c>
      <c r="F236">
        <v>134</v>
      </c>
      <c r="K236" s="709"/>
      <c r="L236" s="220">
        <v>116</v>
      </c>
    </row>
    <row r="237" spans="1:12">
      <c r="A237" t="str">
        <f t="shared" si="3"/>
        <v/>
      </c>
      <c r="B237" t="s">
        <v>284</v>
      </c>
      <c r="D237" t="s">
        <v>284</v>
      </c>
      <c r="E237">
        <v>0.71</v>
      </c>
      <c r="F237">
        <v>91</v>
      </c>
      <c r="K237" s="708" t="s">
        <v>150</v>
      </c>
      <c r="L237" s="219">
        <v>0.63600000000000001</v>
      </c>
    </row>
    <row r="238" spans="1:12" ht="15.75" thickBot="1">
      <c r="A238" t="str">
        <f t="shared" si="3"/>
        <v/>
      </c>
      <c r="B238" t="s">
        <v>285</v>
      </c>
      <c r="D238" t="s">
        <v>285</v>
      </c>
      <c r="E238">
        <v>0.80030000000000001</v>
      </c>
      <c r="F238">
        <v>60</v>
      </c>
      <c r="K238" s="709"/>
      <c r="L238" s="220">
        <v>117</v>
      </c>
    </row>
    <row r="239" spans="1:12">
      <c r="A239" t="str">
        <f t="shared" si="3"/>
        <v/>
      </c>
      <c r="B239" t="s">
        <v>286</v>
      </c>
      <c r="D239" t="s">
        <v>286</v>
      </c>
      <c r="E239">
        <v>0.93230000000000002</v>
      </c>
      <c r="F239">
        <v>9</v>
      </c>
      <c r="K239" s="708" t="s">
        <v>315</v>
      </c>
      <c r="L239" s="219">
        <v>0.63480000000000003</v>
      </c>
    </row>
    <row r="240" spans="1:12" ht="15.75" thickBot="1">
      <c r="A240" t="str">
        <f t="shared" si="3"/>
        <v/>
      </c>
      <c r="B240" t="s">
        <v>287</v>
      </c>
      <c r="D240" t="s">
        <v>287</v>
      </c>
      <c r="E240">
        <v>0.63049999999999995</v>
      </c>
      <c r="F240">
        <v>119</v>
      </c>
      <c r="K240" s="709"/>
      <c r="L240" s="220">
        <v>118</v>
      </c>
    </row>
    <row r="241" spans="1:12">
      <c r="A241" t="str">
        <f t="shared" si="3"/>
        <v/>
      </c>
      <c r="B241" t="s">
        <v>288</v>
      </c>
      <c r="D241" t="s">
        <v>288</v>
      </c>
      <c r="E241">
        <v>0.39369999999999999</v>
      </c>
      <c r="F241">
        <v>215</v>
      </c>
      <c r="K241" s="708" t="s">
        <v>432</v>
      </c>
      <c r="L241" s="219">
        <v>0.63049999999999995</v>
      </c>
    </row>
    <row r="242" spans="1:12" ht="15.75" thickBot="1">
      <c r="A242" t="str">
        <f t="shared" si="3"/>
        <v/>
      </c>
      <c r="B242" t="s">
        <v>289</v>
      </c>
      <c r="D242" t="s">
        <v>289</v>
      </c>
      <c r="E242">
        <v>0.58630000000000004</v>
      </c>
      <c r="F242">
        <v>138</v>
      </c>
      <c r="K242" s="709"/>
      <c r="L242" s="220">
        <v>119</v>
      </c>
    </row>
    <row r="243" spans="1:12">
      <c r="A243" t="str">
        <f t="shared" si="3"/>
        <v/>
      </c>
      <c r="B243" t="s">
        <v>290</v>
      </c>
      <c r="D243" t="s">
        <v>290</v>
      </c>
      <c r="E243">
        <v>0.34749999999999998</v>
      </c>
      <c r="F243">
        <v>228</v>
      </c>
      <c r="K243" s="708" t="s">
        <v>57</v>
      </c>
      <c r="L243" s="219">
        <v>0.62990000000000002</v>
      </c>
    </row>
    <row r="244" spans="1:12" ht="15.75" thickBot="1">
      <c r="A244" t="str">
        <f t="shared" si="3"/>
        <v/>
      </c>
      <c r="B244" t="s">
        <v>291</v>
      </c>
      <c r="D244" t="s">
        <v>291</v>
      </c>
      <c r="E244">
        <v>0.4229</v>
      </c>
      <c r="F244">
        <v>201</v>
      </c>
      <c r="K244" s="709"/>
      <c r="L244" s="220">
        <v>120</v>
      </c>
    </row>
    <row r="245" spans="1:12">
      <c r="A245" t="str">
        <f t="shared" si="3"/>
        <v/>
      </c>
      <c r="B245" t="s">
        <v>292</v>
      </c>
      <c r="D245" t="s">
        <v>292</v>
      </c>
      <c r="E245">
        <v>0.65539999999999998</v>
      </c>
      <c r="F245">
        <v>111</v>
      </c>
      <c r="K245" s="708" t="s">
        <v>329</v>
      </c>
      <c r="L245" s="219">
        <v>0.62809999999999999</v>
      </c>
    </row>
    <row r="246" spans="1:12" ht="15.75" thickBot="1">
      <c r="A246" t="str">
        <f t="shared" si="3"/>
        <v/>
      </c>
      <c r="B246" t="s">
        <v>293</v>
      </c>
      <c r="D246" t="s">
        <v>293</v>
      </c>
      <c r="E246">
        <v>0.7319</v>
      </c>
      <c r="F246">
        <v>83</v>
      </c>
      <c r="K246" s="709"/>
      <c r="L246" s="220">
        <v>121</v>
      </c>
    </row>
    <row r="247" spans="1:12">
      <c r="A247" t="str">
        <f t="shared" si="3"/>
        <v/>
      </c>
      <c r="B247" t="s">
        <v>294</v>
      </c>
      <c r="D247" t="s">
        <v>294</v>
      </c>
      <c r="E247">
        <v>0.50560000000000005</v>
      </c>
      <c r="F247">
        <v>176</v>
      </c>
      <c r="K247" s="708" t="s">
        <v>214</v>
      </c>
      <c r="L247" s="219">
        <v>0.62729999999999997</v>
      </c>
    </row>
    <row r="248" spans="1:12" ht="15.75" thickBot="1">
      <c r="A248" t="str">
        <f t="shared" si="3"/>
        <v/>
      </c>
      <c r="B248" t="s">
        <v>295</v>
      </c>
      <c r="D248" t="s">
        <v>295</v>
      </c>
      <c r="E248">
        <v>0.14829999999999999</v>
      </c>
      <c r="F248">
        <v>322</v>
      </c>
      <c r="K248" s="709"/>
      <c r="L248" s="220">
        <v>122</v>
      </c>
    </row>
    <row r="249" spans="1:12">
      <c r="A249" t="str">
        <f t="shared" si="3"/>
        <v/>
      </c>
      <c r="B249" t="s">
        <v>296</v>
      </c>
      <c r="D249" t="s">
        <v>296</v>
      </c>
      <c r="E249">
        <v>0.58799999999999997</v>
      </c>
      <c r="F249">
        <v>137</v>
      </c>
      <c r="K249" s="708" t="s">
        <v>407</v>
      </c>
      <c r="L249" s="219">
        <v>0.62690000000000001</v>
      </c>
    </row>
    <row r="250" spans="1:12" ht="15.75" thickBot="1">
      <c r="A250" t="str">
        <f t="shared" si="3"/>
        <v/>
      </c>
      <c r="B250" t="s">
        <v>297</v>
      </c>
      <c r="D250" t="s">
        <v>297</v>
      </c>
      <c r="E250">
        <v>0.28449999999999998</v>
      </c>
      <c r="F250">
        <v>256</v>
      </c>
      <c r="K250" s="709"/>
      <c r="L250" s="220">
        <v>123</v>
      </c>
    </row>
    <row r="251" spans="1:12">
      <c r="A251" t="str">
        <f t="shared" si="3"/>
        <v/>
      </c>
      <c r="B251" t="s">
        <v>298</v>
      </c>
      <c r="D251" t="s">
        <v>298</v>
      </c>
      <c r="E251">
        <v>0.3387</v>
      </c>
      <c r="F251">
        <v>233</v>
      </c>
      <c r="K251" s="708" t="s">
        <v>138</v>
      </c>
      <c r="L251" s="219">
        <v>0.62570000000000003</v>
      </c>
    </row>
    <row r="252" spans="1:12" ht="15.75" thickBot="1">
      <c r="A252" t="str">
        <f t="shared" si="3"/>
        <v/>
      </c>
      <c r="B252" t="s">
        <v>299</v>
      </c>
      <c r="D252" t="s">
        <v>299</v>
      </c>
      <c r="E252">
        <v>4.9599999999999998E-2</v>
      </c>
      <c r="F252">
        <v>356</v>
      </c>
      <c r="K252" s="709"/>
      <c r="L252" s="220">
        <v>124</v>
      </c>
    </row>
    <row r="253" spans="1:12">
      <c r="A253" t="str">
        <f t="shared" si="3"/>
        <v/>
      </c>
      <c r="B253" t="s">
        <v>300</v>
      </c>
      <c r="D253" t="s">
        <v>300</v>
      </c>
      <c r="E253">
        <v>0.66400000000000003</v>
      </c>
      <c r="F253">
        <v>105</v>
      </c>
      <c r="K253" s="708" t="s">
        <v>227</v>
      </c>
      <c r="L253" s="219">
        <v>0.62</v>
      </c>
    </row>
    <row r="254" spans="1:12" ht="15.75" thickBot="1">
      <c r="A254" t="str">
        <f t="shared" si="3"/>
        <v/>
      </c>
      <c r="B254" t="s">
        <v>301</v>
      </c>
      <c r="D254" t="s">
        <v>301</v>
      </c>
      <c r="E254">
        <v>0.64300000000000002</v>
      </c>
      <c r="F254">
        <v>113</v>
      </c>
      <c r="K254" s="709"/>
      <c r="L254" s="220">
        <v>125</v>
      </c>
    </row>
    <row r="255" spans="1:12" ht="15.75" thickBot="1">
      <c r="A255" t="str">
        <f t="shared" si="3"/>
        <v/>
      </c>
      <c r="B255" t="s">
        <v>302</v>
      </c>
      <c r="D255" t="s">
        <v>302</v>
      </c>
      <c r="E255">
        <v>0.96240000000000003</v>
      </c>
      <c r="F255">
        <v>3</v>
      </c>
      <c r="K255" s="15" t="s">
        <v>25</v>
      </c>
      <c r="L255" s="16" t="s">
        <v>411</v>
      </c>
    </row>
    <row r="256" spans="1:12">
      <c r="A256" t="str">
        <f t="shared" si="3"/>
        <v/>
      </c>
      <c r="B256" t="s">
        <v>303</v>
      </c>
      <c r="D256" t="s">
        <v>303</v>
      </c>
      <c r="E256">
        <v>0.44030000000000002</v>
      </c>
      <c r="F256">
        <v>197</v>
      </c>
      <c r="K256" s="708" t="s">
        <v>311</v>
      </c>
      <c r="L256" s="219">
        <v>0.61960000000000004</v>
      </c>
    </row>
    <row r="257" spans="1:12" ht="15.75" thickBot="1">
      <c r="A257" t="str">
        <f t="shared" si="3"/>
        <v/>
      </c>
      <c r="B257" t="s">
        <v>304</v>
      </c>
      <c r="D257" t="s">
        <v>304</v>
      </c>
      <c r="E257">
        <v>0.69010000000000005</v>
      </c>
      <c r="F257">
        <v>96</v>
      </c>
      <c r="K257" s="709"/>
      <c r="L257" s="220">
        <v>126</v>
      </c>
    </row>
    <row r="258" spans="1:12">
      <c r="A258" t="str">
        <f t="shared" si="3"/>
        <v/>
      </c>
      <c r="B258" t="s">
        <v>305</v>
      </c>
      <c r="D258" t="s">
        <v>305</v>
      </c>
      <c r="E258">
        <v>0.72250000000000003</v>
      </c>
      <c r="F258">
        <v>87</v>
      </c>
      <c r="K258" s="708" t="s">
        <v>144</v>
      </c>
      <c r="L258" s="219">
        <v>0.61760000000000004</v>
      </c>
    </row>
    <row r="259" spans="1:12" ht="15.75" thickBot="1">
      <c r="A259" t="str">
        <f t="shared" ref="A259:A322" si="4">IF(B259=D259, "", "BAD")</f>
        <v/>
      </c>
      <c r="B259" t="s">
        <v>306</v>
      </c>
      <c r="D259" t="s">
        <v>306</v>
      </c>
      <c r="E259">
        <v>0.3196</v>
      </c>
      <c r="F259">
        <v>241</v>
      </c>
      <c r="K259" s="709"/>
      <c r="L259" s="220">
        <v>127</v>
      </c>
    </row>
    <row r="260" spans="1:12">
      <c r="A260" t="str">
        <f t="shared" si="4"/>
        <v/>
      </c>
      <c r="B260" t="s">
        <v>307</v>
      </c>
      <c r="D260" t="s">
        <v>307</v>
      </c>
      <c r="E260">
        <v>0.89470000000000005</v>
      </c>
      <c r="F260">
        <v>21</v>
      </c>
      <c r="K260" s="708" t="s">
        <v>139</v>
      </c>
      <c r="L260" s="219">
        <v>0.61470000000000002</v>
      </c>
    </row>
    <row r="261" spans="1:12" ht="15.75" thickBot="1">
      <c r="A261" t="str">
        <f t="shared" si="4"/>
        <v/>
      </c>
      <c r="B261" t="s">
        <v>308</v>
      </c>
      <c r="D261" t="s">
        <v>308</v>
      </c>
      <c r="E261">
        <v>0.85809999999999997</v>
      </c>
      <c r="F261">
        <v>42</v>
      </c>
      <c r="K261" s="709"/>
      <c r="L261" s="220">
        <v>128</v>
      </c>
    </row>
    <row r="262" spans="1:12">
      <c r="A262" t="str">
        <f t="shared" si="4"/>
        <v/>
      </c>
      <c r="B262" t="s">
        <v>309</v>
      </c>
      <c r="D262" t="s">
        <v>309</v>
      </c>
      <c r="E262">
        <v>0.24940000000000001</v>
      </c>
      <c r="F262">
        <v>269</v>
      </c>
      <c r="K262" s="708" t="s">
        <v>381</v>
      </c>
      <c r="L262" s="219">
        <v>0.61250000000000004</v>
      </c>
    </row>
    <row r="263" spans="1:12" ht="15.75" thickBot="1">
      <c r="A263" t="str">
        <f t="shared" si="4"/>
        <v/>
      </c>
      <c r="B263" t="s">
        <v>310</v>
      </c>
      <c r="D263" t="s">
        <v>310</v>
      </c>
      <c r="E263">
        <v>0.68859999999999999</v>
      </c>
      <c r="F263">
        <v>97</v>
      </c>
      <c r="K263" s="709"/>
      <c r="L263" s="220">
        <v>129</v>
      </c>
    </row>
    <row r="264" spans="1:12">
      <c r="A264" t="str">
        <f t="shared" si="4"/>
        <v/>
      </c>
      <c r="B264" t="s">
        <v>311</v>
      </c>
      <c r="D264" t="s">
        <v>311</v>
      </c>
      <c r="E264">
        <v>0.61960000000000004</v>
      </c>
      <c r="F264">
        <v>126</v>
      </c>
      <c r="K264" s="708" t="s">
        <v>371</v>
      </c>
      <c r="L264" s="219">
        <v>0.61009999999999998</v>
      </c>
    </row>
    <row r="265" spans="1:12" ht="15.75" thickBot="1">
      <c r="A265" t="str">
        <f t="shared" si="4"/>
        <v/>
      </c>
      <c r="B265" t="s">
        <v>312</v>
      </c>
      <c r="D265" t="s">
        <v>312</v>
      </c>
      <c r="E265">
        <v>0.56189999999999996</v>
      </c>
      <c r="F265">
        <v>152</v>
      </c>
      <c r="K265" s="709"/>
      <c r="L265" s="220">
        <v>130</v>
      </c>
    </row>
    <row r="266" spans="1:12">
      <c r="A266" t="str">
        <f t="shared" si="4"/>
        <v/>
      </c>
      <c r="B266" t="s">
        <v>313</v>
      </c>
      <c r="D266" t="s">
        <v>313</v>
      </c>
      <c r="E266">
        <v>5.5199999999999999E-2</v>
      </c>
      <c r="F266">
        <v>354</v>
      </c>
      <c r="K266" s="708" t="s">
        <v>113</v>
      </c>
      <c r="L266" s="219">
        <v>0.60819999999999996</v>
      </c>
    </row>
    <row r="267" spans="1:12" ht="15.75" thickBot="1">
      <c r="A267" t="str">
        <f t="shared" si="4"/>
        <v/>
      </c>
      <c r="B267" t="s">
        <v>314</v>
      </c>
      <c r="D267" t="s">
        <v>314</v>
      </c>
      <c r="E267">
        <v>0.1585</v>
      </c>
      <c r="F267">
        <v>319</v>
      </c>
      <c r="K267" s="709"/>
      <c r="L267" s="220">
        <v>131</v>
      </c>
    </row>
    <row r="268" spans="1:12">
      <c r="A268" t="str">
        <f t="shared" si="4"/>
        <v/>
      </c>
      <c r="B268" t="s">
        <v>315</v>
      </c>
      <c r="D268" t="s">
        <v>315</v>
      </c>
      <c r="E268">
        <v>0.63480000000000003</v>
      </c>
      <c r="F268">
        <v>118</v>
      </c>
      <c r="K268" s="708" t="s">
        <v>115</v>
      </c>
      <c r="L268" s="219">
        <v>0.60519999999999996</v>
      </c>
    </row>
    <row r="269" spans="1:12" ht="15.75" thickBot="1">
      <c r="A269" t="str">
        <f t="shared" si="4"/>
        <v/>
      </c>
      <c r="B269" t="s">
        <v>316</v>
      </c>
      <c r="D269" t="s">
        <v>316</v>
      </c>
      <c r="E269">
        <v>0.25469999999999998</v>
      </c>
      <c r="F269">
        <v>267</v>
      </c>
      <c r="K269" s="709"/>
      <c r="L269" s="220">
        <v>132</v>
      </c>
    </row>
    <row r="270" spans="1:12">
      <c r="A270" t="str">
        <f t="shared" si="4"/>
        <v/>
      </c>
      <c r="B270" t="s">
        <v>317</v>
      </c>
      <c r="D270" t="s">
        <v>317</v>
      </c>
      <c r="E270">
        <v>0.85229999999999995</v>
      </c>
      <c r="F270">
        <v>47</v>
      </c>
      <c r="K270" s="708" t="s">
        <v>332</v>
      </c>
      <c r="L270" s="219">
        <v>0.59899999999999998</v>
      </c>
    </row>
    <row r="271" spans="1:12" ht="15.75" thickBot="1">
      <c r="A271" t="str">
        <f t="shared" si="4"/>
        <v/>
      </c>
      <c r="B271" t="s">
        <v>318</v>
      </c>
      <c r="D271" t="s">
        <v>318</v>
      </c>
      <c r="E271">
        <v>0.2397</v>
      </c>
      <c r="F271">
        <v>278</v>
      </c>
      <c r="K271" s="709"/>
      <c r="L271" s="220">
        <v>133</v>
      </c>
    </row>
    <row r="272" spans="1:12">
      <c r="A272" t="str">
        <f t="shared" si="4"/>
        <v/>
      </c>
      <c r="B272" t="s">
        <v>319</v>
      </c>
      <c r="D272" t="s">
        <v>319</v>
      </c>
      <c r="E272">
        <v>0.22040000000000001</v>
      </c>
      <c r="F272">
        <v>289</v>
      </c>
      <c r="K272" s="708" t="s">
        <v>283</v>
      </c>
      <c r="L272" s="219">
        <v>0.59350000000000003</v>
      </c>
    </row>
    <row r="273" spans="1:12" ht="15.75" thickBot="1">
      <c r="A273" t="str">
        <f t="shared" si="4"/>
        <v/>
      </c>
      <c r="B273" t="s">
        <v>320</v>
      </c>
      <c r="D273" t="s">
        <v>320</v>
      </c>
      <c r="E273">
        <v>0.73380000000000001</v>
      </c>
      <c r="F273">
        <v>81</v>
      </c>
      <c r="K273" s="709"/>
      <c r="L273" s="220">
        <v>134</v>
      </c>
    </row>
    <row r="274" spans="1:12">
      <c r="A274" t="str">
        <f t="shared" si="4"/>
        <v/>
      </c>
      <c r="B274" t="s">
        <v>321</v>
      </c>
      <c r="D274" t="s">
        <v>321</v>
      </c>
      <c r="E274">
        <v>0.80169999999999997</v>
      </c>
      <c r="F274">
        <v>57</v>
      </c>
      <c r="K274" s="708" t="s">
        <v>410</v>
      </c>
      <c r="L274" s="219">
        <v>0.5927</v>
      </c>
    </row>
    <row r="275" spans="1:12" ht="15.75" thickBot="1">
      <c r="A275" t="str">
        <f t="shared" si="4"/>
        <v/>
      </c>
      <c r="B275" t="s">
        <v>322</v>
      </c>
      <c r="D275" t="s">
        <v>322</v>
      </c>
      <c r="E275">
        <v>0.1048</v>
      </c>
      <c r="F275">
        <v>340</v>
      </c>
      <c r="K275" s="709"/>
      <c r="L275" s="220">
        <v>135</v>
      </c>
    </row>
    <row r="276" spans="1:12">
      <c r="A276" t="str">
        <f t="shared" si="4"/>
        <v/>
      </c>
      <c r="B276" t="s">
        <v>323</v>
      </c>
      <c r="D276" t="s">
        <v>323</v>
      </c>
      <c r="E276">
        <v>0.2596</v>
      </c>
      <c r="F276">
        <v>265</v>
      </c>
      <c r="K276" s="708" t="s">
        <v>269</v>
      </c>
      <c r="L276" s="219">
        <v>0.58930000000000005</v>
      </c>
    </row>
    <row r="277" spans="1:12" ht="15.75" thickBot="1">
      <c r="A277" t="str">
        <f t="shared" si="4"/>
        <v/>
      </c>
      <c r="B277" t="s">
        <v>324</v>
      </c>
      <c r="D277" t="s">
        <v>324</v>
      </c>
      <c r="E277">
        <v>0.1971</v>
      </c>
      <c r="F277">
        <v>303</v>
      </c>
      <c r="K277" s="709"/>
      <c r="L277" s="220">
        <v>136</v>
      </c>
    </row>
    <row r="278" spans="1:12">
      <c r="A278" t="str">
        <f t="shared" si="4"/>
        <v/>
      </c>
      <c r="B278" t="s">
        <v>325</v>
      </c>
      <c r="D278" t="s">
        <v>325</v>
      </c>
      <c r="E278">
        <v>0.51680000000000004</v>
      </c>
      <c r="F278">
        <v>169</v>
      </c>
      <c r="K278" s="708" t="s">
        <v>296</v>
      </c>
      <c r="L278" s="219">
        <v>0.58799999999999997</v>
      </c>
    </row>
    <row r="279" spans="1:12" ht="15.75" thickBot="1">
      <c r="A279" t="str">
        <f t="shared" si="4"/>
        <v/>
      </c>
      <c r="B279" t="s">
        <v>326</v>
      </c>
      <c r="D279" t="s">
        <v>326</v>
      </c>
      <c r="E279">
        <v>0.21210000000000001</v>
      </c>
      <c r="F279">
        <v>294</v>
      </c>
      <c r="K279" s="709"/>
      <c r="L279" s="220">
        <v>137</v>
      </c>
    </row>
    <row r="280" spans="1:12">
      <c r="A280" t="str">
        <f t="shared" si="4"/>
        <v/>
      </c>
      <c r="B280" t="s">
        <v>327</v>
      </c>
      <c r="D280" t="s">
        <v>327</v>
      </c>
      <c r="E280">
        <v>0.1958</v>
      </c>
      <c r="F280">
        <v>304</v>
      </c>
      <c r="K280" s="708" t="s">
        <v>289</v>
      </c>
      <c r="L280" s="219">
        <v>0.58630000000000004</v>
      </c>
    </row>
    <row r="281" spans="1:12" ht="15.75" thickBot="1">
      <c r="A281" t="str">
        <f t="shared" si="4"/>
        <v/>
      </c>
      <c r="B281" t="s">
        <v>328</v>
      </c>
      <c r="D281" t="s">
        <v>328</v>
      </c>
      <c r="E281">
        <v>0.2198</v>
      </c>
      <c r="F281">
        <v>292</v>
      </c>
      <c r="K281" s="709"/>
      <c r="L281" s="220">
        <v>138</v>
      </c>
    </row>
    <row r="282" spans="1:12">
      <c r="A282" t="str">
        <f t="shared" si="4"/>
        <v/>
      </c>
      <c r="B282" t="s">
        <v>329</v>
      </c>
      <c r="D282" t="s">
        <v>329</v>
      </c>
      <c r="E282">
        <v>0.62809999999999999</v>
      </c>
      <c r="F282">
        <v>121</v>
      </c>
      <c r="K282" s="17" t="s">
        <v>104</v>
      </c>
      <c r="L282" s="219">
        <v>0.58479999999999999</v>
      </c>
    </row>
    <row r="283" spans="1:12" ht="15.75" thickBot="1">
      <c r="A283" t="str">
        <f t="shared" si="4"/>
        <v/>
      </c>
      <c r="B283" t="s">
        <v>330</v>
      </c>
      <c r="D283" t="s">
        <v>330</v>
      </c>
      <c r="E283">
        <v>0.89529999999999998</v>
      </c>
      <c r="F283">
        <v>20</v>
      </c>
      <c r="K283" s="18" t="s">
        <v>427</v>
      </c>
      <c r="L283" s="220">
        <v>139</v>
      </c>
    </row>
    <row r="284" spans="1:12">
      <c r="A284" t="str">
        <f t="shared" si="4"/>
        <v/>
      </c>
      <c r="B284" t="s">
        <v>331</v>
      </c>
      <c r="D284" t="s">
        <v>331</v>
      </c>
      <c r="E284">
        <v>0.37669999999999998</v>
      </c>
      <c r="F284">
        <v>220</v>
      </c>
      <c r="K284" s="708" t="s">
        <v>98</v>
      </c>
      <c r="L284" s="219">
        <v>0.5847</v>
      </c>
    </row>
    <row r="285" spans="1:12" ht="15.75" thickBot="1">
      <c r="A285" t="str">
        <f t="shared" si="4"/>
        <v/>
      </c>
      <c r="B285" t="s">
        <v>332</v>
      </c>
      <c r="D285" t="s">
        <v>332</v>
      </c>
      <c r="E285">
        <v>0.59899999999999998</v>
      </c>
      <c r="F285">
        <v>133</v>
      </c>
      <c r="K285" s="709"/>
      <c r="L285" s="220">
        <v>140</v>
      </c>
    </row>
    <row r="286" spans="1:12">
      <c r="A286" t="str">
        <f t="shared" si="4"/>
        <v/>
      </c>
      <c r="B286" t="s">
        <v>333</v>
      </c>
      <c r="D286" t="s">
        <v>333</v>
      </c>
      <c r="E286">
        <v>0.20799999999999999</v>
      </c>
      <c r="F286">
        <v>295</v>
      </c>
      <c r="K286" s="708" t="s">
        <v>97</v>
      </c>
      <c r="L286" s="219">
        <v>0.57779999999999998</v>
      </c>
    </row>
    <row r="287" spans="1:12" ht="15.75" thickBot="1">
      <c r="A287" t="str">
        <f t="shared" si="4"/>
        <v/>
      </c>
      <c r="B287" t="s">
        <v>334</v>
      </c>
      <c r="D287" t="s">
        <v>334</v>
      </c>
      <c r="E287">
        <v>0.32200000000000001</v>
      </c>
      <c r="F287">
        <v>240</v>
      </c>
      <c r="K287" s="709"/>
      <c r="L287" s="220">
        <v>141</v>
      </c>
    </row>
    <row r="288" spans="1:12">
      <c r="A288" t="str">
        <f t="shared" si="4"/>
        <v/>
      </c>
      <c r="B288" t="s">
        <v>335</v>
      </c>
      <c r="D288" t="s">
        <v>335</v>
      </c>
      <c r="E288">
        <v>5.6800000000000003E-2</v>
      </c>
      <c r="F288">
        <v>353</v>
      </c>
      <c r="K288" s="708" t="s">
        <v>228</v>
      </c>
      <c r="L288" s="219">
        <v>0.57609999999999995</v>
      </c>
    </row>
    <row r="289" spans="1:12" ht="15.75" thickBot="1">
      <c r="A289" t="str">
        <f t="shared" si="4"/>
        <v/>
      </c>
      <c r="B289" t="s">
        <v>336</v>
      </c>
      <c r="D289" t="s">
        <v>336</v>
      </c>
      <c r="E289">
        <v>0.47720000000000001</v>
      </c>
      <c r="F289">
        <v>185</v>
      </c>
      <c r="K289" s="709"/>
      <c r="L289" s="220">
        <v>142</v>
      </c>
    </row>
    <row r="290" spans="1:12">
      <c r="A290" t="str">
        <f t="shared" si="4"/>
        <v/>
      </c>
      <c r="B290" t="s">
        <v>337</v>
      </c>
      <c r="D290" t="s">
        <v>337</v>
      </c>
      <c r="E290">
        <v>0.63780000000000003</v>
      </c>
      <c r="F290">
        <v>115</v>
      </c>
      <c r="K290" s="17" t="s">
        <v>180</v>
      </c>
      <c r="L290" s="219">
        <v>0.5756</v>
      </c>
    </row>
    <row r="291" spans="1:12" ht="15.75" thickBot="1">
      <c r="A291" t="str">
        <f t="shared" si="4"/>
        <v/>
      </c>
      <c r="B291" t="s">
        <v>338</v>
      </c>
      <c r="D291" t="s">
        <v>338</v>
      </c>
      <c r="E291">
        <v>0.70879999999999999</v>
      </c>
      <c r="F291">
        <v>92</v>
      </c>
      <c r="K291" s="18" t="s">
        <v>415</v>
      </c>
      <c r="L291" s="220">
        <v>143</v>
      </c>
    </row>
    <row r="292" spans="1:12">
      <c r="A292" t="str">
        <f t="shared" si="4"/>
        <v/>
      </c>
      <c r="B292" t="s">
        <v>339</v>
      </c>
      <c r="D292" t="s">
        <v>339</v>
      </c>
      <c r="E292">
        <v>0.88460000000000005</v>
      </c>
      <c r="F292">
        <v>25</v>
      </c>
      <c r="K292" s="708" t="s">
        <v>125</v>
      </c>
      <c r="L292" s="219">
        <v>0.57499999999999996</v>
      </c>
    </row>
    <row r="293" spans="1:12" ht="15.75" thickBot="1">
      <c r="A293" t="str">
        <f t="shared" si="4"/>
        <v/>
      </c>
      <c r="B293" t="s">
        <v>340</v>
      </c>
      <c r="D293" t="s">
        <v>340</v>
      </c>
      <c r="E293">
        <v>0.66069999999999995</v>
      </c>
      <c r="F293">
        <v>107</v>
      </c>
      <c r="K293" s="709"/>
      <c r="L293" s="220">
        <v>144</v>
      </c>
    </row>
    <row r="294" spans="1:12">
      <c r="A294" t="str">
        <f t="shared" si="4"/>
        <v/>
      </c>
      <c r="B294" t="s">
        <v>341</v>
      </c>
      <c r="D294" t="s">
        <v>341</v>
      </c>
      <c r="E294">
        <v>0.88859999999999995</v>
      </c>
      <c r="F294">
        <v>24</v>
      </c>
      <c r="K294" s="708" t="s">
        <v>140</v>
      </c>
      <c r="L294" s="219">
        <v>0.57420000000000004</v>
      </c>
    </row>
    <row r="295" spans="1:12" ht="15.75" thickBot="1">
      <c r="A295" t="str">
        <f t="shared" si="4"/>
        <v/>
      </c>
      <c r="B295" t="s">
        <v>342</v>
      </c>
      <c r="D295" t="s">
        <v>342</v>
      </c>
      <c r="E295">
        <v>0.4461</v>
      </c>
      <c r="F295">
        <v>194</v>
      </c>
      <c r="K295" s="709"/>
      <c r="L295" s="220">
        <v>145</v>
      </c>
    </row>
    <row r="296" spans="1:12">
      <c r="A296" t="str">
        <f t="shared" si="4"/>
        <v/>
      </c>
      <c r="B296" t="s">
        <v>343</v>
      </c>
      <c r="D296" t="s">
        <v>343</v>
      </c>
      <c r="E296">
        <v>0.19220000000000001</v>
      </c>
      <c r="F296">
        <v>307</v>
      </c>
      <c r="K296" s="708" t="s">
        <v>107</v>
      </c>
      <c r="L296" s="219">
        <v>0.57140000000000002</v>
      </c>
    </row>
    <row r="297" spans="1:12" ht="15.75" thickBot="1">
      <c r="A297" t="str">
        <f t="shared" si="4"/>
        <v/>
      </c>
      <c r="B297" t="s">
        <v>344</v>
      </c>
      <c r="D297" t="s">
        <v>344</v>
      </c>
      <c r="E297">
        <v>0.03</v>
      </c>
      <c r="F297">
        <v>361</v>
      </c>
      <c r="K297" s="709"/>
      <c r="L297" s="220">
        <v>146</v>
      </c>
    </row>
    <row r="298" spans="1:12">
      <c r="A298" t="str">
        <f t="shared" si="4"/>
        <v/>
      </c>
      <c r="B298" t="s">
        <v>345</v>
      </c>
      <c r="D298" t="s">
        <v>345</v>
      </c>
      <c r="E298">
        <v>0.89039999999999997</v>
      </c>
      <c r="F298">
        <v>23</v>
      </c>
      <c r="K298" s="708" t="s">
        <v>89</v>
      </c>
      <c r="L298" s="219">
        <v>0.57099999999999995</v>
      </c>
    </row>
    <row r="299" spans="1:12" ht="15.75" thickBot="1">
      <c r="A299" t="str">
        <f t="shared" si="4"/>
        <v/>
      </c>
      <c r="B299" t="s">
        <v>346</v>
      </c>
      <c r="D299" t="s">
        <v>346</v>
      </c>
      <c r="E299">
        <v>0.88139999999999996</v>
      </c>
      <c r="F299">
        <v>27</v>
      </c>
      <c r="K299" s="709"/>
      <c r="L299" s="220">
        <v>147</v>
      </c>
    </row>
    <row r="300" spans="1:12">
      <c r="A300" t="str">
        <f t="shared" si="4"/>
        <v/>
      </c>
      <c r="B300" t="s">
        <v>347</v>
      </c>
      <c r="D300" t="s">
        <v>347</v>
      </c>
      <c r="E300">
        <v>9.9699999999999997E-2</v>
      </c>
      <c r="F300">
        <v>342</v>
      </c>
      <c r="K300" s="708" t="s">
        <v>380</v>
      </c>
      <c r="L300" s="219">
        <v>0.57040000000000002</v>
      </c>
    </row>
    <row r="301" spans="1:12" ht="15.75" thickBot="1">
      <c r="A301" t="str">
        <f t="shared" si="4"/>
        <v/>
      </c>
      <c r="B301" t="s">
        <v>348</v>
      </c>
      <c r="D301" t="s">
        <v>348</v>
      </c>
      <c r="E301">
        <v>0.46079999999999999</v>
      </c>
      <c r="F301">
        <v>189</v>
      </c>
      <c r="K301" s="709"/>
      <c r="L301" s="220">
        <v>148</v>
      </c>
    </row>
    <row r="302" spans="1:12">
      <c r="A302" t="str">
        <f t="shared" si="4"/>
        <v/>
      </c>
      <c r="B302" t="s">
        <v>349</v>
      </c>
      <c r="D302" t="s">
        <v>349</v>
      </c>
      <c r="E302">
        <v>0.3105</v>
      </c>
      <c r="F302">
        <v>250</v>
      </c>
      <c r="K302" s="708" t="s">
        <v>230</v>
      </c>
      <c r="L302" s="219">
        <v>0.56989999999999996</v>
      </c>
    </row>
    <row r="303" spans="1:12" ht="15.75" thickBot="1">
      <c r="A303" t="str">
        <f t="shared" si="4"/>
        <v/>
      </c>
      <c r="B303" t="s">
        <v>350</v>
      </c>
      <c r="D303" t="s">
        <v>350</v>
      </c>
      <c r="E303">
        <v>0.4022</v>
      </c>
      <c r="F303">
        <v>210</v>
      </c>
      <c r="K303" s="709"/>
      <c r="L303" s="220">
        <v>149</v>
      </c>
    </row>
    <row r="304" spans="1:12">
      <c r="A304" t="str">
        <f t="shared" si="4"/>
        <v/>
      </c>
      <c r="B304" t="s">
        <v>351</v>
      </c>
      <c r="D304" t="s">
        <v>351</v>
      </c>
      <c r="E304">
        <v>0.89090000000000003</v>
      </c>
      <c r="F304">
        <v>22</v>
      </c>
      <c r="K304" s="708" t="s">
        <v>265</v>
      </c>
      <c r="L304" s="219">
        <v>0.56979999999999997</v>
      </c>
    </row>
    <row r="305" spans="1:12" ht="15.75" thickBot="1">
      <c r="A305" t="str">
        <f t="shared" si="4"/>
        <v/>
      </c>
      <c r="B305" t="s">
        <v>352</v>
      </c>
      <c r="D305" t="s">
        <v>352</v>
      </c>
      <c r="E305">
        <v>0.3024</v>
      </c>
      <c r="F305">
        <v>252</v>
      </c>
      <c r="K305" s="709"/>
      <c r="L305" s="220">
        <v>150</v>
      </c>
    </row>
    <row r="306" spans="1:12" ht="15.75" thickBot="1">
      <c r="A306" t="str">
        <f t="shared" si="4"/>
        <v/>
      </c>
      <c r="B306" t="s">
        <v>353</v>
      </c>
      <c r="D306" t="s">
        <v>353</v>
      </c>
      <c r="E306">
        <v>0.51519999999999999</v>
      </c>
      <c r="F306">
        <v>171</v>
      </c>
      <c r="K306" s="15" t="s">
        <v>25</v>
      </c>
      <c r="L306" s="16" t="s">
        <v>411</v>
      </c>
    </row>
    <row r="307" spans="1:12">
      <c r="A307" t="str">
        <f t="shared" si="4"/>
        <v/>
      </c>
      <c r="B307" t="s">
        <v>354</v>
      </c>
      <c r="D307" t="s">
        <v>354</v>
      </c>
      <c r="E307">
        <v>0.5615</v>
      </c>
      <c r="F307">
        <v>153</v>
      </c>
      <c r="K307" s="17" t="s">
        <v>195</v>
      </c>
      <c r="L307" s="219">
        <v>0.56459999999999999</v>
      </c>
    </row>
    <row r="308" spans="1:12" ht="15.75" thickBot="1">
      <c r="A308" t="str">
        <f t="shared" si="4"/>
        <v/>
      </c>
      <c r="B308" t="s">
        <v>355</v>
      </c>
      <c r="D308" t="s">
        <v>355</v>
      </c>
      <c r="E308">
        <v>0.65580000000000005</v>
      </c>
      <c r="F308">
        <v>109</v>
      </c>
      <c r="K308" s="18" t="s">
        <v>431</v>
      </c>
      <c r="L308" s="220">
        <v>151</v>
      </c>
    </row>
    <row r="309" spans="1:12">
      <c r="A309" t="str">
        <f t="shared" si="4"/>
        <v/>
      </c>
      <c r="B309" t="s">
        <v>356</v>
      </c>
      <c r="D309" t="s">
        <v>356</v>
      </c>
      <c r="E309">
        <v>0.45019999999999999</v>
      </c>
      <c r="F309">
        <v>190</v>
      </c>
      <c r="K309" s="708" t="s">
        <v>312</v>
      </c>
      <c r="L309" s="219">
        <v>0.56189999999999996</v>
      </c>
    </row>
    <row r="310" spans="1:12" ht="15.75" thickBot="1">
      <c r="A310" t="str">
        <f t="shared" si="4"/>
        <v/>
      </c>
      <c r="B310" t="s">
        <v>357</v>
      </c>
      <c r="D310" t="s">
        <v>357</v>
      </c>
      <c r="E310">
        <v>0.22009999999999999</v>
      </c>
      <c r="F310">
        <v>291</v>
      </c>
      <c r="K310" s="709"/>
      <c r="L310" s="220">
        <v>152</v>
      </c>
    </row>
    <row r="311" spans="1:12">
      <c r="A311" t="str">
        <f t="shared" si="4"/>
        <v/>
      </c>
      <c r="B311" t="s">
        <v>358</v>
      </c>
      <c r="D311" t="s">
        <v>358</v>
      </c>
      <c r="E311">
        <v>0.8367</v>
      </c>
      <c r="F311">
        <v>50</v>
      </c>
      <c r="K311" s="708" t="s">
        <v>354</v>
      </c>
      <c r="L311" s="219">
        <v>0.5615</v>
      </c>
    </row>
    <row r="312" spans="1:12" ht="15.75" thickBot="1">
      <c r="A312" t="str">
        <f t="shared" si="4"/>
        <v/>
      </c>
      <c r="B312" t="s">
        <v>359</v>
      </c>
      <c r="D312" t="s">
        <v>359</v>
      </c>
      <c r="E312">
        <v>0.55449999999999999</v>
      </c>
      <c r="F312">
        <v>157</v>
      </c>
      <c r="K312" s="709"/>
      <c r="L312" s="220">
        <v>153</v>
      </c>
    </row>
    <row r="313" spans="1:12">
      <c r="A313" t="str">
        <f t="shared" si="4"/>
        <v/>
      </c>
      <c r="B313" t="s">
        <v>360</v>
      </c>
      <c r="D313" t="s">
        <v>360</v>
      </c>
      <c r="E313">
        <v>0.66839999999999999</v>
      </c>
      <c r="F313">
        <v>103</v>
      </c>
      <c r="K313" s="708" t="s">
        <v>200</v>
      </c>
      <c r="L313" s="219">
        <v>0.56030000000000002</v>
      </c>
    </row>
    <row r="314" spans="1:12" ht="15.75" thickBot="1">
      <c r="A314" t="str">
        <f t="shared" si="4"/>
        <v/>
      </c>
      <c r="B314" t="s">
        <v>361</v>
      </c>
      <c r="D314" t="s">
        <v>361</v>
      </c>
      <c r="E314">
        <v>0.55640000000000001</v>
      </c>
      <c r="F314">
        <v>155</v>
      </c>
      <c r="K314" s="709"/>
      <c r="L314" s="220">
        <v>154</v>
      </c>
    </row>
    <row r="315" spans="1:12">
      <c r="A315" t="str">
        <f t="shared" si="4"/>
        <v/>
      </c>
      <c r="B315" t="s">
        <v>362</v>
      </c>
      <c r="D315" t="s">
        <v>362</v>
      </c>
      <c r="E315">
        <v>0.4496</v>
      </c>
      <c r="F315">
        <v>191</v>
      </c>
      <c r="K315" s="708" t="s">
        <v>361</v>
      </c>
      <c r="L315" s="219">
        <v>0.55640000000000001</v>
      </c>
    </row>
    <row r="316" spans="1:12" ht="15.75" thickBot="1">
      <c r="A316" t="str">
        <f t="shared" si="4"/>
        <v/>
      </c>
      <c r="B316" t="s">
        <v>363</v>
      </c>
      <c r="D316" t="s">
        <v>363</v>
      </c>
      <c r="E316">
        <v>0.31080000000000002</v>
      </c>
      <c r="F316">
        <v>249</v>
      </c>
      <c r="K316" s="709"/>
      <c r="L316" s="220">
        <v>155</v>
      </c>
    </row>
    <row r="317" spans="1:12">
      <c r="A317" t="str">
        <f t="shared" si="4"/>
        <v/>
      </c>
      <c r="B317" t="s">
        <v>364</v>
      </c>
      <c r="D317" t="s">
        <v>364</v>
      </c>
      <c r="E317">
        <v>0.75490000000000002</v>
      </c>
      <c r="F317">
        <v>78</v>
      </c>
      <c r="K317" s="708" t="s">
        <v>278</v>
      </c>
      <c r="L317" s="219">
        <v>0.55500000000000005</v>
      </c>
    </row>
    <row r="318" spans="1:12" ht="15.75" thickBot="1">
      <c r="A318" t="str">
        <f t="shared" si="4"/>
        <v/>
      </c>
      <c r="B318" t="s">
        <v>365</v>
      </c>
      <c r="D318" t="s">
        <v>365</v>
      </c>
      <c r="E318">
        <v>0.78649999999999998</v>
      </c>
      <c r="F318">
        <v>66</v>
      </c>
      <c r="K318" s="709"/>
      <c r="L318" s="220">
        <v>156</v>
      </c>
    </row>
    <row r="319" spans="1:12">
      <c r="A319" t="str">
        <f t="shared" si="4"/>
        <v/>
      </c>
      <c r="B319" t="s">
        <v>366</v>
      </c>
      <c r="D319" t="s">
        <v>366</v>
      </c>
      <c r="E319">
        <v>0.34870000000000001</v>
      </c>
      <c r="F319">
        <v>227</v>
      </c>
      <c r="K319" s="708" t="s">
        <v>359</v>
      </c>
      <c r="L319" s="219">
        <v>0.55449999999999999</v>
      </c>
    </row>
    <row r="320" spans="1:12" ht="15.75" thickBot="1">
      <c r="A320" t="str">
        <f t="shared" si="4"/>
        <v/>
      </c>
      <c r="B320" t="s">
        <v>367</v>
      </c>
      <c r="D320" t="s">
        <v>367</v>
      </c>
      <c r="E320">
        <v>0.65310000000000001</v>
      </c>
      <c r="F320">
        <v>112</v>
      </c>
      <c r="K320" s="709"/>
      <c r="L320" s="220">
        <v>157</v>
      </c>
    </row>
    <row r="321" spans="1:12">
      <c r="A321" t="str">
        <f t="shared" si="4"/>
        <v/>
      </c>
      <c r="B321" t="s">
        <v>368</v>
      </c>
      <c r="D321" t="s">
        <v>368</v>
      </c>
      <c r="E321">
        <v>0.6875</v>
      </c>
      <c r="F321">
        <v>98</v>
      </c>
      <c r="K321" s="708" t="s">
        <v>370</v>
      </c>
      <c r="L321" s="219">
        <v>0.5524</v>
      </c>
    </row>
    <row r="322" spans="1:12" ht="15.75" thickBot="1">
      <c r="A322" t="str">
        <f t="shared" si="4"/>
        <v/>
      </c>
      <c r="B322" t="s">
        <v>369</v>
      </c>
      <c r="D322" t="s">
        <v>369</v>
      </c>
      <c r="E322">
        <v>0.38150000000000001</v>
      </c>
      <c r="F322">
        <v>219</v>
      </c>
      <c r="K322" s="709"/>
      <c r="L322" s="220">
        <v>158</v>
      </c>
    </row>
    <row r="323" spans="1:12">
      <c r="A323" t="str">
        <f t="shared" ref="A323:A363" si="5">IF(B323=D323, "", "BAD")</f>
        <v/>
      </c>
      <c r="B323" t="s">
        <v>370</v>
      </c>
      <c r="D323" t="s">
        <v>370</v>
      </c>
      <c r="E323">
        <v>0.5524</v>
      </c>
      <c r="F323">
        <v>158</v>
      </c>
      <c r="K323" s="708" t="s">
        <v>158</v>
      </c>
      <c r="L323" s="219">
        <v>0.54859999999999998</v>
      </c>
    </row>
    <row r="324" spans="1:12" ht="15.75" thickBot="1">
      <c r="A324" t="str">
        <f t="shared" si="5"/>
        <v/>
      </c>
      <c r="B324" t="s">
        <v>371</v>
      </c>
      <c r="D324" t="s">
        <v>371</v>
      </c>
      <c r="E324">
        <v>0.61009999999999998</v>
      </c>
      <c r="F324">
        <v>130</v>
      </c>
      <c r="K324" s="709"/>
      <c r="L324" s="220">
        <v>159</v>
      </c>
    </row>
    <row r="325" spans="1:12">
      <c r="A325" t="str">
        <f t="shared" si="5"/>
        <v/>
      </c>
      <c r="B325" t="s">
        <v>372</v>
      </c>
      <c r="D325" t="s">
        <v>372</v>
      </c>
      <c r="E325">
        <v>0.85860000000000003</v>
      </c>
      <c r="F325">
        <v>40</v>
      </c>
      <c r="K325" s="708" t="s">
        <v>193</v>
      </c>
      <c r="L325" s="219">
        <v>0.54859999999999998</v>
      </c>
    </row>
    <row r="326" spans="1:12" ht="15.75" thickBot="1">
      <c r="A326" t="str">
        <f t="shared" si="5"/>
        <v/>
      </c>
      <c r="B326" t="s">
        <v>373</v>
      </c>
      <c r="D326" t="s">
        <v>373</v>
      </c>
      <c r="E326">
        <v>0.70309999999999995</v>
      </c>
      <c r="F326">
        <v>95</v>
      </c>
      <c r="K326" s="709"/>
      <c r="L326" s="220">
        <v>160</v>
      </c>
    </row>
    <row r="327" spans="1:12">
      <c r="A327" t="str">
        <f t="shared" si="5"/>
        <v/>
      </c>
      <c r="B327" t="s">
        <v>374</v>
      </c>
      <c r="D327" t="s">
        <v>374</v>
      </c>
      <c r="E327">
        <v>0.39489999999999997</v>
      </c>
      <c r="F327">
        <v>214</v>
      </c>
      <c r="K327" s="708" t="s">
        <v>261</v>
      </c>
      <c r="L327" s="219">
        <v>0.54359999999999997</v>
      </c>
    </row>
    <row r="328" spans="1:12" ht="15.75" thickBot="1">
      <c r="A328" t="str">
        <f t="shared" si="5"/>
        <v/>
      </c>
      <c r="B328" t="s">
        <v>375</v>
      </c>
      <c r="D328" t="s">
        <v>375</v>
      </c>
      <c r="E328">
        <v>0.85670000000000002</v>
      </c>
      <c r="F328">
        <v>44</v>
      </c>
      <c r="K328" s="709"/>
      <c r="L328" s="220">
        <v>161</v>
      </c>
    </row>
    <row r="329" spans="1:12">
      <c r="A329" t="str">
        <f t="shared" si="5"/>
        <v/>
      </c>
      <c r="B329" t="s">
        <v>376</v>
      </c>
      <c r="D329" t="s">
        <v>376</v>
      </c>
      <c r="E329">
        <v>6.0600000000000001E-2</v>
      </c>
      <c r="F329">
        <v>351</v>
      </c>
      <c r="K329" s="708" t="s">
        <v>253</v>
      </c>
      <c r="L329" s="219">
        <v>0.5423</v>
      </c>
    </row>
    <row r="330" spans="1:12" ht="15.75" thickBot="1">
      <c r="A330" t="str">
        <f t="shared" si="5"/>
        <v/>
      </c>
      <c r="B330" t="s">
        <v>377</v>
      </c>
      <c r="D330" t="s">
        <v>377</v>
      </c>
      <c r="E330">
        <v>0.70530000000000004</v>
      </c>
      <c r="F330">
        <v>94</v>
      </c>
      <c r="K330" s="709"/>
      <c r="L330" s="220">
        <v>162</v>
      </c>
    </row>
    <row r="331" spans="1:12">
      <c r="A331" t="str">
        <f t="shared" si="5"/>
        <v/>
      </c>
      <c r="B331" t="s">
        <v>378</v>
      </c>
      <c r="D331" t="s">
        <v>378</v>
      </c>
      <c r="E331">
        <v>0.66420000000000001</v>
      </c>
      <c r="F331">
        <v>104</v>
      </c>
      <c r="K331" s="708" t="s">
        <v>189</v>
      </c>
      <c r="L331" s="219">
        <v>0.53169999999999995</v>
      </c>
    </row>
    <row r="332" spans="1:12" ht="15.75" thickBot="1">
      <c r="A332" t="str">
        <f t="shared" si="5"/>
        <v/>
      </c>
      <c r="B332" t="s">
        <v>379</v>
      </c>
      <c r="D332" t="s">
        <v>379</v>
      </c>
      <c r="E332">
        <v>0.31859999999999999</v>
      </c>
      <c r="F332">
        <v>243</v>
      </c>
      <c r="K332" s="709"/>
      <c r="L332" s="220">
        <v>163</v>
      </c>
    </row>
    <row r="333" spans="1:12">
      <c r="A333" t="str">
        <f t="shared" si="5"/>
        <v/>
      </c>
      <c r="B333" t="s">
        <v>380</v>
      </c>
      <c r="D333" t="s">
        <v>380</v>
      </c>
      <c r="E333">
        <v>0.57040000000000002</v>
      </c>
      <c r="F333">
        <v>148</v>
      </c>
      <c r="K333" s="17" t="s">
        <v>386</v>
      </c>
      <c r="L333" s="219">
        <v>0.52449999999999997</v>
      </c>
    </row>
    <row r="334" spans="1:12" ht="15.75" thickBot="1">
      <c r="A334" t="str">
        <f t="shared" si="5"/>
        <v/>
      </c>
      <c r="B334" t="s">
        <v>381</v>
      </c>
      <c r="D334" t="s">
        <v>381</v>
      </c>
      <c r="E334">
        <v>0.61250000000000004</v>
      </c>
      <c r="F334">
        <v>129</v>
      </c>
      <c r="K334" s="18" t="s">
        <v>426</v>
      </c>
      <c r="L334" s="220">
        <v>164</v>
      </c>
    </row>
    <row r="335" spans="1:12">
      <c r="A335" t="str">
        <f t="shared" si="5"/>
        <v/>
      </c>
      <c r="B335" t="s">
        <v>382</v>
      </c>
      <c r="D335" t="s">
        <v>382</v>
      </c>
      <c r="E335">
        <v>0.4143</v>
      </c>
      <c r="F335">
        <v>206</v>
      </c>
      <c r="K335" s="708" t="s">
        <v>401</v>
      </c>
      <c r="L335" s="219">
        <v>0.52349999999999997</v>
      </c>
    </row>
    <row r="336" spans="1:12" ht="15.75" thickBot="1">
      <c r="A336" t="str">
        <f t="shared" si="5"/>
        <v/>
      </c>
      <c r="B336" t="s">
        <v>383</v>
      </c>
      <c r="D336" t="s">
        <v>383</v>
      </c>
      <c r="E336">
        <v>0.2021</v>
      </c>
      <c r="F336">
        <v>297</v>
      </c>
      <c r="K336" s="709"/>
      <c r="L336" s="220">
        <v>165</v>
      </c>
    </row>
    <row r="337" spans="1:12">
      <c r="A337" t="str">
        <f t="shared" si="5"/>
        <v/>
      </c>
      <c r="B337" t="s">
        <v>384</v>
      </c>
      <c r="D337" t="s">
        <v>384</v>
      </c>
      <c r="E337">
        <v>0.51680000000000004</v>
      </c>
      <c r="F337">
        <v>170</v>
      </c>
      <c r="K337" s="708" t="s">
        <v>235</v>
      </c>
      <c r="L337" s="219">
        <v>0.52300000000000002</v>
      </c>
    </row>
    <row r="338" spans="1:12" ht="15.75" thickBot="1">
      <c r="A338" t="str">
        <f t="shared" si="5"/>
        <v/>
      </c>
      <c r="B338" t="s">
        <v>385</v>
      </c>
      <c r="D338" t="s">
        <v>385</v>
      </c>
      <c r="E338">
        <v>0.73160000000000003</v>
      </c>
      <c r="F338">
        <v>84</v>
      </c>
      <c r="K338" s="709"/>
      <c r="L338" s="220">
        <v>166</v>
      </c>
    </row>
    <row r="339" spans="1:12">
      <c r="A339" t="str">
        <f t="shared" si="5"/>
        <v/>
      </c>
      <c r="B339" t="s">
        <v>386</v>
      </c>
      <c r="D339" t="s">
        <v>386</v>
      </c>
      <c r="E339">
        <v>0.52449999999999997</v>
      </c>
      <c r="F339">
        <v>164</v>
      </c>
      <c r="K339" s="708" t="s">
        <v>183</v>
      </c>
      <c r="L339" s="219">
        <v>0.51990000000000003</v>
      </c>
    </row>
    <row r="340" spans="1:12" ht="15.75" thickBot="1">
      <c r="A340" t="str">
        <f t="shared" si="5"/>
        <v/>
      </c>
      <c r="B340" t="s">
        <v>387</v>
      </c>
      <c r="D340" t="s">
        <v>387</v>
      </c>
      <c r="E340">
        <v>0.78490000000000004</v>
      </c>
      <c r="F340">
        <v>67</v>
      </c>
      <c r="K340" s="709"/>
      <c r="L340" s="220">
        <v>167</v>
      </c>
    </row>
    <row r="341" spans="1:12">
      <c r="A341" t="str">
        <f t="shared" si="5"/>
        <v/>
      </c>
      <c r="B341" t="s">
        <v>388</v>
      </c>
      <c r="D341" t="s">
        <v>388</v>
      </c>
      <c r="E341">
        <v>0.67190000000000005</v>
      </c>
      <c r="F341">
        <v>102</v>
      </c>
      <c r="K341" s="708" t="s">
        <v>207</v>
      </c>
      <c r="L341" s="219">
        <v>0.5181</v>
      </c>
    </row>
    <row r="342" spans="1:12" ht="15.75" thickBot="1">
      <c r="A342" t="str">
        <f t="shared" si="5"/>
        <v/>
      </c>
      <c r="B342" t="s">
        <v>389</v>
      </c>
      <c r="D342" t="s">
        <v>389</v>
      </c>
      <c r="E342">
        <v>0.66210000000000002</v>
      </c>
      <c r="F342">
        <v>106</v>
      </c>
      <c r="K342" s="709"/>
      <c r="L342" s="220">
        <v>168</v>
      </c>
    </row>
    <row r="343" spans="1:12">
      <c r="A343" t="str">
        <f t="shared" si="5"/>
        <v/>
      </c>
      <c r="B343" t="s">
        <v>390</v>
      </c>
      <c r="D343" t="s">
        <v>390</v>
      </c>
      <c r="E343">
        <v>4.4600000000000001E-2</v>
      </c>
      <c r="F343">
        <v>359</v>
      </c>
      <c r="K343" s="708" t="s">
        <v>384</v>
      </c>
      <c r="L343" s="219">
        <v>0.51680000000000004</v>
      </c>
    </row>
    <row r="344" spans="1:12" ht="15.75" thickBot="1">
      <c r="A344" t="str">
        <f t="shared" si="5"/>
        <v/>
      </c>
      <c r="B344" t="s">
        <v>391</v>
      </c>
      <c r="D344" t="s">
        <v>391</v>
      </c>
      <c r="E344">
        <v>0.2354</v>
      </c>
      <c r="F344">
        <v>280</v>
      </c>
      <c r="K344" s="709"/>
      <c r="L344" s="220">
        <v>169</v>
      </c>
    </row>
    <row r="345" spans="1:12">
      <c r="A345" t="str">
        <f t="shared" si="5"/>
        <v/>
      </c>
      <c r="B345" t="s">
        <v>392</v>
      </c>
      <c r="D345" t="s">
        <v>392</v>
      </c>
      <c r="E345">
        <v>0.86960000000000004</v>
      </c>
      <c r="F345">
        <v>35</v>
      </c>
      <c r="K345" s="708" t="s">
        <v>325</v>
      </c>
      <c r="L345" s="219">
        <v>0.51680000000000004</v>
      </c>
    </row>
    <row r="346" spans="1:12" ht="15.75" thickBot="1">
      <c r="A346" t="str">
        <f t="shared" si="5"/>
        <v/>
      </c>
      <c r="B346" t="s">
        <v>393</v>
      </c>
      <c r="D346" t="s">
        <v>393</v>
      </c>
      <c r="E346">
        <v>0.84050000000000002</v>
      </c>
      <c r="F346">
        <v>49</v>
      </c>
      <c r="K346" s="709"/>
      <c r="L346" s="220">
        <v>170</v>
      </c>
    </row>
    <row r="347" spans="1:12">
      <c r="A347" t="str">
        <f t="shared" si="5"/>
        <v/>
      </c>
      <c r="B347" t="s">
        <v>394</v>
      </c>
      <c r="D347" t="s">
        <v>394</v>
      </c>
      <c r="E347">
        <v>0.87609999999999999</v>
      </c>
      <c r="F347">
        <v>31</v>
      </c>
      <c r="K347" s="708" t="s">
        <v>353</v>
      </c>
      <c r="L347" s="219">
        <v>0.51519999999999999</v>
      </c>
    </row>
    <row r="348" spans="1:12" ht="15.75" thickBot="1">
      <c r="A348" t="str">
        <f t="shared" si="5"/>
        <v/>
      </c>
      <c r="B348" t="s">
        <v>395</v>
      </c>
      <c r="D348" t="s">
        <v>395</v>
      </c>
      <c r="E348">
        <v>0.41460000000000002</v>
      </c>
      <c r="F348">
        <v>205</v>
      </c>
      <c r="K348" s="709"/>
      <c r="L348" s="220">
        <v>171</v>
      </c>
    </row>
    <row r="349" spans="1:12">
      <c r="A349" t="str">
        <f t="shared" si="5"/>
        <v/>
      </c>
      <c r="B349" t="s">
        <v>396</v>
      </c>
      <c r="D349" t="s">
        <v>396</v>
      </c>
      <c r="E349">
        <v>0.5081</v>
      </c>
      <c r="F349">
        <v>175</v>
      </c>
      <c r="K349" s="17" t="s">
        <v>231</v>
      </c>
      <c r="L349" s="219">
        <v>0.5141</v>
      </c>
    </row>
    <row r="350" spans="1:12" ht="15.75" thickBot="1">
      <c r="A350" t="str">
        <f t="shared" si="5"/>
        <v/>
      </c>
      <c r="B350" t="s">
        <v>397</v>
      </c>
      <c r="D350" t="s">
        <v>397</v>
      </c>
      <c r="E350">
        <v>0.63670000000000004</v>
      </c>
      <c r="F350">
        <v>116</v>
      </c>
      <c r="K350" s="18" t="s">
        <v>430</v>
      </c>
      <c r="L350" s="220">
        <v>172</v>
      </c>
    </row>
    <row r="351" spans="1:12">
      <c r="A351" t="str">
        <f t="shared" si="5"/>
        <v/>
      </c>
      <c r="B351" t="s">
        <v>398</v>
      </c>
      <c r="D351" t="s">
        <v>398</v>
      </c>
      <c r="E351">
        <v>0.37330000000000002</v>
      </c>
      <c r="F351">
        <v>221</v>
      </c>
      <c r="K351" s="708" t="s">
        <v>142</v>
      </c>
      <c r="L351" s="219">
        <v>0.51259999999999994</v>
      </c>
    </row>
    <row r="352" spans="1:12" ht="15.75" thickBot="1">
      <c r="A352" t="str">
        <f t="shared" si="5"/>
        <v/>
      </c>
      <c r="B352" t="s">
        <v>399</v>
      </c>
      <c r="D352" t="s">
        <v>399</v>
      </c>
      <c r="E352">
        <v>0.65559999999999996</v>
      </c>
      <c r="F352">
        <v>110</v>
      </c>
      <c r="K352" s="709"/>
      <c r="L352" s="220">
        <v>173</v>
      </c>
    </row>
    <row r="353" spans="1:12">
      <c r="A353" t="str">
        <f t="shared" si="5"/>
        <v/>
      </c>
      <c r="B353" t="s">
        <v>400</v>
      </c>
      <c r="D353" t="s">
        <v>400</v>
      </c>
      <c r="E353">
        <v>7.6100000000000001E-2</v>
      </c>
      <c r="F353">
        <v>348</v>
      </c>
      <c r="K353" s="708" t="s">
        <v>141</v>
      </c>
      <c r="L353" s="219">
        <v>0.5091</v>
      </c>
    </row>
    <row r="354" spans="1:12" ht="15.75" thickBot="1">
      <c r="A354" t="str">
        <f t="shared" si="5"/>
        <v/>
      </c>
      <c r="B354" t="s">
        <v>401</v>
      </c>
      <c r="D354" t="s">
        <v>401</v>
      </c>
      <c r="E354">
        <v>0.52349999999999997</v>
      </c>
      <c r="F354">
        <v>165</v>
      </c>
      <c r="K354" s="709"/>
      <c r="L354" s="220">
        <v>174</v>
      </c>
    </row>
    <row r="355" spans="1:12">
      <c r="A355" t="str">
        <f t="shared" si="5"/>
        <v/>
      </c>
      <c r="B355" t="s">
        <v>402</v>
      </c>
      <c r="D355" t="s">
        <v>402</v>
      </c>
      <c r="E355">
        <v>0.26</v>
      </c>
      <c r="F355">
        <v>264</v>
      </c>
      <c r="K355" s="708" t="s">
        <v>396</v>
      </c>
      <c r="L355" s="219">
        <v>0.5081</v>
      </c>
    </row>
    <row r="356" spans="1:12" ht="15.75" thickBot="1">
      <c r="A356" t="str">
        <f t="shared" si="5"/>
        <v/>
      </c>
      <c r="B356" t="s">
        <v>403</v>
      </c>
      <c r="D356" t="s">
        <v>403</v>
      </c>
      <c r="E356">
        <v>0.3967</v>
      </c>
      <c r="F356">
        <v>211</v>
      </c>
      <c r="K356" s="709"/>
      <c r="L356" s="220">
        <v>175</v>
      </c>
    </row>
    <row r="357" spans="1:12" ht="15.75" thickBot="1">
      <c r="A357" t="str">
        <f t="shared" si="5"/>
        <v/>
      </c>
      <c r="B357" t="s">
        <v>404</v>
      </c>
      <c r="D357" t="s">
        <v>404</v>
      </c>
      <c r="E357">
        <v>0.87429999999999997</v>
      </c>
      <c r="F357">
        <v>32</v>
      </c>
      <c r="K357" s="15" t="s">
        <v>25</v>
      </c>
      <c r="L357" s="16" t="s">
        <v>411</v>
      </c>
    </row>
    <row r="358" spans="1:12">
      <c r="A358" t="str">
        <f t="shared" si="5"/>
        <v/>
      </c>
      <c r="B358" t="s">
        <v>405</v>
      </c>
      <c r="D358" t="s">
        <v>405</v>
      </c>
      <c r="E358">
        <v>0.33029999999999998</v>
      </c>
      <c r="F358">
        <v>238</v>
      </c>
      <c r="K358" s="708" t="s">
        <v>294</v>
      </c>
      <c r="L358" s="219">
        <v>0.50560000000000005</v>
      </c>
    </row>
    <row r="359" spans="1:12" ht="15.75" thickBot="1">
      <c r="A359" t="str">
        <f t="shared" si="5"/>
        <v/>
      </c>
      <c r="B359" t="s">
        <v>406</v>
      </c>
      <c r="D359" t="s">
        <v>406</v>
      </c>
      <c r="E359">
        <v>0.7611</v>
      </c>
      <c r="F359">
        <v>75</v>
      </c>
      <c r="K359" s="709"/>
      <c r="L359" s="220">
        <v>176</v>
      </c>
    </row>
    <row r="360" spans="1:12">
      <c r="A360" t="str">
        <f t="shared" si="5"/>
        <v/>
      </c>
      <c r="B360" t="s">
        <v>407</v>
      </c>
      <c r="D360" t="s">
        <v>407</v>
      </c>
      <c r="E360">
        <v>0.62690000000000001</v>
      </c>
      <c r="F360">
        <v>123</v>
      </c>
      <c r="K360" s="708" t="s">
        <v>168</v>
      </c>
      <c r="L360" s="219">
        <v>0.50370000000000004</v>
      </c>
    </row>
    <row r="361" spans="1:12" ht="15.75" thickBot="1">
      <c r="A361" t="str">
        <f t="shared" si="5"/>
        <v/>
      </c>
      <c r="B361" t="s">
        <v>408</v>
      </c>
      <c r="D361" t="s">
        <v>408</v>
      </c>
      <c r="E361">
        <v>0.63959999999999995</v>
      </c>
      <c r="F361">
        <v>114</v>
      </c>
      <c r="K361" s="709"/>
      <c r="L361" s="220">
        <v>177</v>
      </c>
    </row>
    <row r="362" spans="1:12">
      <c r="A362" t="str">
        <f t="shared" si="5"/>
        <v/>
      </c>
      <c r="B362" t="s">
        <v>409</v>
      </c>
      <c r="D362" t="s">
        <v>409</v>
      </c>
      <c r="E362">
        <v>0.74050000000000005</v>
      </c>
      <c r="F362">
        <v>79</v>
      </c>
      <c r="K362" s="708" t="s">
        <v>217</v>
      </c>
      <c r="L362" s="219">
        <v>0.50080000000000002</v>
      </c>
    </row>
    <row r="363" spans="1:12" ht="15.75" thickBot="1">
      <c r="A363" t="str">
        <f t="shared" si="5"/>
        <v/>
      </c>
      <c r="B363" t="s">
        <v>410</v>
      </c>
      <c r="D363" t="s">
        <v>410</v>
      </c>
      <c r="E363">
        <v>0.5927</v>
      </c>
      <c r="F363">
        <v>135</v>
      </c>
      <c r="K363" s="709"/>
      <c r="L363" s="220">
        <v>178</v>
      </c>
    </row>
    <row r="364" spans="1:12">
      <c r="K364" s="708" t="s">
        <v>102</v>
      </c>
      <c r="L364" s="219">
        <v>0.49880000000000002</v>
      </c>
    </row>
    <row r="365" spans="1:12" ht="15.75" thickBot="1">
      <c r="K365" s="709"/>
      <c r="L365" s="220">
        <v>179</v>
      </c>
    </row>
    <row r="366" spans="1:12">
      <c r="K366" s="708" t="s">
        <v>262</v>
      </c>
      <c r="L366" s="219">
        <v>0.49580000000000002</v>
      </c>
    </row>
    <row r="367" spans="1:12" ht="15.75" thickBot="1">
      <c r="K367" s="709"/>
      <c r="L367" s="220">
        <v>180</v>
      </c>
    </row>
    <row r="368" spans="1:12">
      <c r="K368" s="708" t="s">
        <v>58</v>
      </c>
      <c r="L368" s="219">
        <v>0.49280000000000002</v>
      </c>
    </row>
    <row r="369" spans="9:12" ht="15.75" thickBot="1">
      <c r="K369" s="709"/>
      <c r="L369" s="220">
        <v>181</v>
      </c>
    </row>
    <row r="370" spans="9:12">
      <c r="K370" s="708" t="s">
        <v>60</v>
      </c>
      <c r="L370" s="219">
        <v>0.49199999999999999</v>
      </c>
    </row>
    <row r="371" spans="9:12" ht="15.75" thickBot="1">
      <c r="K371" s="709"/>
      <c r="L371" s="220">
        <v>182</v>
      </c>
    </row>
    <row r="372" spans="9:12">
      <c r="K372" s="708" t="s">
        <v>274</v>
      </c>
      <c r="L372" s="219">
        <v>0.48599999999999999</v>
      </c>
    </row>
    <row r="373" spans="9:12" ht="15.75" thickBot="1">
      <c r="K373" s="709"/>
      <c r="L373" s="220">
        <v>183</v>
      </c>
    </row>
    <row r="374" spans="9:12">
      <c r="K374" s="708" t="s">
        <v>246</v>
      </c>
      <c r="L374" s="219">
        <v>0.47749999999999998</v>
      </c>
    </row>
    <row r="375" spans="9:12" ht="15.75" thickBot="1">
      <c r="K375" s="709"/>
      <c r="L375" s="220">
        <v>184</v>
      </c>
    </row>
    <row r="376" spans="9:12">
      <c r="K376" s="708" t="s">
        <v>336</v>
      </c>
      <c r="L376" s="219">
        <v>0.47720000000000001</v>
      </c>
    </row>
    <row r="377" spans="9:12" ht="15.75" thickBot="1">
      <c r="I377">
        <v>17</v>
      </c>
      <c r="K377" s="709"/>
      <c r="L377" s="220">
        <v>185</v>
      </c>
    </row>
    <row r="378" spans="9:12">
      <c r="I378">
        <v>20</v>
      </c>
      <c r="K378" s="708" t="s">
        <v>154</v>
      </c>
      <c r="L378" s="219">
        <v>0.4733</v>
      </c>
    </row>
    <row r="379" spans="9:12" ht="15.75" thickBot="1">
      <c r="I379">
        <v>29</v>
      </c>
      <c r="K379" s="709"/>
      <c r="L379" s="220">
        <v>186</v>
      </c>
    </row>
    <row r="380" spans="9:12">
      <c r="I380">
        <v>35</v>
      </c>
      <c r="K380" s="17" t="s">
        <v>152</v>
      </c>
      <c r="L380" s="219">
        <v>0.47239999999999999</v>
      </c>
    </row>
    <row r="381" spans="9:12" ht="15.75" thickBot="1">
      <c r="I381">
        <v>38</v>
      </c>
      <c r="K381" s="18" t="s">
        <v>430</v>
      </c>
      <c r="L381" s="220">
        <v>187</v>
      </c>
    </row>
    <row r="382" spans="9:12">
      <c r="I382">
        <v>40</v>
      </c>
      <c r="K382" s="708" t="s">
        <v>88</v>
      </c>
      <c r="L382" s="219">
        <v>0.46139999999999998</v>
      </c>
    </row>
    <row r="383" spans="9:12" ht="15.75" thickBot="1">
      <c r="I383">
        <v>41</v>
      </c>
      <c r="K383" s="709"/>
      <c r="L383" s="220">
        <v>188</v>
      </c>
    </row>
    <row r="384" spans="9:12">
      <c r="I384">
        <v>42</v>
      </c>
      <c r="K384" s="708" t="s">
        <v>348</v>
      </c>
      <c r="L384" s="219">
        <v>0.46079999999999999</v>
      </c>
    </row>
    <row r="385" spans="9:12" ht="15.75" thickBot="1">
      <c r="I385">
        <v>43</v>
      </c>
      <c r="K385" s="709"/>
      <c r="L385" s="220">
        <v>189</v>
      </c>
    </row>
    <row r="386" spans="9:12">
      <c r="I386">
        <v>44</v>
      </c>
      <c r="K386" s="708" t="s">
        <v>356</v>
      </c>
      <c r="L386" s="219">
        <v>0.45019999999999999</v>
      </c>
    </row>
    <row r="387" spans="9:12" ht="15.75" thickBot="1">
      <c r="I387">
        <v>45</v>
      </c>
      <c r="K387" s="709"/>
      <c r="L387" s="220">
        <v>190</v>
      </c>
    </row>
    <row r="388" spans="9:12">
      <c r="I388">
        <v>49</v>
      </c>
      <c r="K388" s="708" t="s">
        <v>362</v>
      </c>
      <c r="L388" s="219">
        <v>0.4496</v>
      </c>
    </row>
    <row r="389" spans="9:12" ht="15.75" thickBot="1">
      <c r="I389">
        <v>51</v>
      </c>
      <c r="K389" s="709"/>
      <c r="L389" s="220">
        <v>191</v>
      </c>
    </row>
    <row r="390" spans="9:12">
      <c r="I390">
        <v>52</v>
      </c>
      <c r="K390" s="708" t="s">
        <v>124</v>
      </c>
      <c r="L390" s="219">
        <v>0.4491</v>
      </c>
    </row>
    <row r="391" spans="9:12" ht="15.75" thickBot="1">
      <c r="I391">
        <v>54</v>
      </c>
      <c r="K391" s="709"/>
      <c r="L391" s="220">
        <v>192</v>
      </c>
    </row>
    <row r="392" spans="9:12">
      <c r="I392">
        <v>56</v>
      </c>
      <c r="K392" s="708" t="s">
        <v>121</v>
      </c>
      <c r="L392" s="219">
        <v>0.44779999999999998</v>
      </c>
    </row>
    <row r="393" spans="9:12" ht="15.75" thickBot="1">
      <c r="I393">
        <v>57</v>
      </c>
      <c r="K393" s="709"/>
      <c r="L393" s="220">
        <v>193</v>
      </c>
    </row>
    <row r="394" spans="9:12">
      <c r="I394">
        <v>60</v>
      </c>
      <c r="K394" s="708" t="s">
        <v>342</v>
      </c>
      <c r="L394" s="219">
        <v>0.4461</v>
      </c>
    </row>
    <row r="395" spans="9:12" ht="15.75" thickBot="1">
      <c r="I395">
        <v>62</v>
      </c>
      <c r="K395" s="709"/>
      <c r="L395" s="220">
        <v>194</v>
      </c>
    </row>
    <row r="396" spans="9:12">
      <c r="I396">
        <v>65</v>
      </c>
      <c r="K396" s="17" t="s">
        <v>196</v>
      </c>
      <c r="L396" s="219">
        <v>0.44500000000000001</v>
      </c>
    </row>
    <row r="397" spans="9:12" ht="15.75" thickBot="1">
      <c r="I397">
        <v>66</v>
      </c>
      <c r="K397" s="18" t="s">
        <v>430</v>
      </c>
      <c r="L397" s="220">
        <v>195</v>
      </c>
    </row>
    <row r="398" spans="9:12">
      <c r="I398">
        <v>67</v>
      </c>
      <c r="K398" s="708" t="s">
        <v>157</v>
      </c>
      <c r="L398" s="219">
        <v>0.44409999999999999</v>
      </c>
    </row>
    <row r="399" spans="9:12" ht="15.75" thickBot="1">
      <c r="I399">
        <v>69</v>
      </c>
      <c r="K399" s="709"/>
      <c r="L399" s="220">
        <v>196</v>
      </c>
    </row>
    <row r="400" spans="9:12">
      <c r="I400">
        <v>72</v>
      </c>
      <c r="K400" s="17" t="s">
        <v>303</v>
      </c>
      <c r="L400" s="219">
        <v>0.44030000000000002</v>
      </c>
    </row>
    <row r="401" spans="9:12" ht="15.75" thickBot="1">
      <c r="I401">
        <v>73</v>
      </c>
      <c r="K401" s="18" t="s">
        <v>431</v>
      </c>
      <c r="L401" s="220">
        <v>197</v>
      </c>
    </row>
    <row r="402" spans="9:12">
      <c r="I402">
        <v>74</v>
      </c>
      <c r="K402" s="708" t="s">
        <v>132</v>
      </c>
      <c r="L402" s="219">
        <v>0.43409999999999999</v>
      </c>
    </row>
    <row r="403" spans="9:12" ht="15.75" thickBot="1">
      <c r="I403">
        <v>75</v>
      </c>
      <c r="K403" s="709"/>
      <c r="L403" s="220">
        <v>198</v>
      </c>
    </row>
    <row r="404" spans="9:12">
      <c r="I404">
        <v>76</v>
      </c>
      <c r="K404" s="708" t="s">
        <v>143</v>
      </c>
      <c r="L404" s="219">
        <v>0.43020000000000003</v>
      </c>
    </row>
    <row r="405" spans="9:12" ht="15.75" thickBot="1">
      <c r="I405">
        <v>77</v>
      </c>
      <c r="K405" s="709"/>
      <c r="L405" s="220">
        <v>199</v>
      </c>
    </row>
    <row r="406" spans="9:12">
      <c r="I406">
        <v>78</v>
      </c>
      <c r="K406" s="708" t="s">
        <v>80</v>
      </c>
      <c r="L406" s="219">
        <v>0.42970000000000003</v>
      </c>
    </row>
    <row r="407" spans="9:12" ht="15.75" thickBot="1">
      <c r="I407">
        <v>80</v>
      </c>
      <c r="K407" s="709"/>
      <c r="L407" s="220">
        <v>200</v>
      </c>
    </row>
    <row r="408" spans="9:12" ht="15.75" thickBot="1">
      <c r="I408">
        <v>83</v>
      </c>
      <c r="K408" s="15" t="s">
        <v>25</v>
      </c>
      <c r="L408" s="16" t="s">
        <v>411</v>
      </c>
    </row>
    <row r="409" spans="9:12">
      <c r="I409">
        <v>85</v>
      </c>
      <c r="K409" s="708" t="s">
        <v>291</v>
      </c>
      <c r="L409" s="219">
        <v>0.4229</v>
      </c>
    </row>
    <row r="410" spans="9:12" ht="15.75" thickBot="1">
      <c r="I410">
        <v>86</v>
      </c>
      <c r="K410" s="709"/>
      <c r="L410" s="220">
        <v>201</v>
      </c>
    </row>
    <row r="411" spans="9:12">
      <c r="I411">
        <v>88</v>
      </c>
      <c r="K411" s="17" t="s">
        <v>51</v>
      </c>
      <c r="L411" s="219">
        <v>0.42059999999999997</v>
      </c>
    </row>
    <row r="412" spans="9:12" ht="15.75" thickBot="1">
      <c r="I412">
        <v>90</v>
      </c>
      <c r="K412" s="18" t="s">
        <v>427</v>
      </c>
      <c r="L412" s="220">
        <v>202</v>
      </c>
    </row>
    <row r="413" spans="9:12">
      <c r="I413">
        <v>91</v>
      </c>
      <c r="K413" s="708" t="s">
        <v>146</v>
      </c>
      <c r="L413" s="219">
        <v>0.41959999999999997</v>
      </c>
    </row>
    <row r="414" spans="9:12" ht="15.75" thickBot="1">
      <c r="I414">
        <v>92</v>
      </c>
      <c r="K414" s="709"/>
      <c r="L414" s="220">
        <v>203</v>
      </c>
    </row>
    <row r="415" spans="9:12">
      <c r="I415">
        <v>93</v>
      </c>
      <c r="K415" s="708" t="s">
        <v>276</v>
      </c>
      <c r="L415" s="219">
        <v>0.41930000000000001</v>
      </c>
    </row>
    <row r="416" spans="9:12" ht="15.75" thickBot="1">
      <c r="I416">
        <v>94</v>
      </c>
      <c r="K416" s="709"/>
      <c r="L416" s="220">
        <v>204</v>
      </c>
    </row>
    <row r="417" spans="9:12">
      <c r="I417">
        <v>95</v>
      </c>
      <c r="K417" s="708" t="s">
        <v>395</v>
      </c>
      <c r="L417" s="219">
        <v>0.41460000000000002</v>
      </c>
    </row>
    <row r="418" spans="9:12" ht="15.75" thickBot="1">
      <c r="I418">
        <v>96</v>
      </c>
      <c r="K418" s="709"/>
      <c r="L418" s="220">
        <v>205</v>
      </c>
    </row>
    <row r="419" spans="9:12">
      <c r="I419">
        <v>97</v>
      </c>
      <c r="K419" s="708" t="s">
        <v>382</v>
      </c>
      <c r="L419" s="219">
        <v>0.4143</v>
      </c>
    </row>
    <row r="420" spans="9:12" ht="15.75" thickBot="1">
      <c r="I420">
        <v>98</v>
      </c>
      <c r="K420" s="709"/>
      <c r="L420" s="220">
        <v>206</v>
      </c>
    </row>
    <row r="421" spans="9:12">
      <c r="I421">
        <v>99</v>
      </c>
      <c r="K421" s="708" t="s">
        <v>234</v>
      </c>
      <c r="L421" s="219">
        <v>0.40970000000000001</v>
      </c>
    </row>
    <row r="422" spans="9:12" ht="15.75" thickBot="1">
      <c r="I422">
        <v>101</v>
      </c>
      <c r="K422" s="709"/>
      <c r="L422" s="220">
        <v>207</v>
      </c>
    </row>
    <row r="423" spans="9:12">
      <c r="I423">
        <v>103</v>
      </c>
      <c r="K423" s="708" t="s">
        <v>255</v>
      </c>
      <c r="L423" s="219">
        <v>0.40400000000000003</v>
      </c>
    </row>
    <row r="424" spans="9:12" ht="15.75" thickBot="1">
      <c r="I424">
        <v>105</v>
      </c>
      <c r="K424" s="709"/>
      <c r="L424" s="220">
        <v>208</v>
      </c>
    </row>
    <row r="425" spans="9:12">
      <c r="I425">
        <v>106</v>
      </c>
      <c r="K425" s="708" t="s">
        <v>185</v>
      </c>
      <c r="L425" s="219">
        <v>0.40400000000000003</v>
      </c>
    </row>
    <row r="426" spans="9:12" ht="15.75" thickBot="1">
      <c r="I426">
        <v>108</v>
      </c>
      <c r="K426" s="709"/>
      <c r="L426" s="220">
        <v>209</v>
      </c>
    </row>
    <row r="427" spans="9:12">
      <c r="I427">
        <v>109</v>
      </c>
      <c r="K427" s="708" t="s">
        <v>350</v>
      </c>
      <c r="L427" s="219">
        <v>0.4022</v>
      </c>
    </row>
    <row r="428" spans="9:12" ht="15.75" thickBot="1">
      <c r="I428">
        <v>111</v>
      </c>
      <c r="K428" s="709"/>
      <c r="L428" s="220">
        <v>210</v>
      </c>
    </row>
    <row r="429" spans="9:12">
      <c r="I429">
        <v>112</v>
      </c>
      <c r="K429" s="708" t="s">
        <v>403</v>
      </c>
      <c r="L429" s="219">
        <v>0.3967</v>
      </c>
    </row>
    <row r="430" spans="9:12" ht="15.75" thickBot="1">
      <c r="I430">
        <v>113</v>
      </c>
      <c r="K430" s="709"/>
      <c r="L430" s="220">
        <v>211</v>
      </c>
    </row>
    <row r="431" spans="9:12">
      <c r="I431">
        <v>114</v>
      </c>
      <c r="K431" s="708" t="s">
        <v>129</v>
      </c>
      <c r="L431" s="219">
        <v>0.39650000000000002</v>
      </c>
    </row>
    <row r="432" spans="9:12" ht="15.75" thickBot="1">
      <c r="I432">
        <v>115</v>
      </c>
      <c r="K432" s="709"/>
      <c r="L432" s="220">
        <v>212</v>
      </c>
    </row>
    <row r="433" spans="9:12">
      <c r="I433">
        <v>116</v>
      </c>
      <c r="K433" s="708" t="s">
        <v>222</v>
      </c>
      <c r="L433" s="219">
        <v>0.39560000000000001</v>
      </c>
    </row>
    <row r="434" spans="9:12" ht="15.75" thickBot="1">
      <c r="I434">
        <v>117</v>
      </c>
      <c r="K434" s="709"/>
      <c r="L434" s="220">
        <v>213</v>
      </c>
    </row>
    <row r="435" spans="9:12">
      <c r="I435">
        <v>118</v>
      </c>
      <c r="K435" s="708" t="s">
        <v>374</v>
      </c>
      <c r="L435" s="219">
        <v>0.39489999999999997</v>
      </c>
    </row>
    <row r="436" spans="9:12" ht="15.75" thickBot="1">
      <c r="I436">
        <v>119</v>
      </c>
      <c r="K436" s="709"/>
      <c r="L436" s="220">
        <v>214</v>
      </c>
    </row>
    <row r="437" spans="9:12">
      <c r="I437">
        <v>120</v>
      </c>
      <c r="K437" s="708" t="s">
        <v>288</v>
      </c>
      <c r="L437" s="219">
        <v>0.39369999999999999</v>
      </c>
    </row>
    <row r="438" spans="9:12" ht="15.75" thickBot="1">
      <c r="I438">
        <v>121</v>
      </c>
      <c r="K438" s="709"/>
      <c r="L438" s="220">
        <v>215</v>
      </c>
    </row>
    <row r="439" spans="9:12">
      <c r="I439">
        <v>122</v>
      </c>
      <c r="K439" s="708" t="s">
        <v>75</v>
      </c>
      <c r="L439" s="219">
        <v>0.39040000000000002</v>
      </c>
    </row>
    <row r="440" spans="9:12" ht="15.75" thickBot="1">
      <c r="I440">
        <v>123</v>
      </c>
      <c r="K440" s="709"/>
      <c r="L440" s="220">
        <v>216</v>
      </c>
    </row>
    <row r="441" spans="9:12">
      <c r="I441">
        <v>124</v>
      </c>
      <c r="K441" s="708" t="s">
        <v>167</v>
      </c>
      <c r="L441" s="219">
        <v>0.38490000000000002</v>
      </c>
    </row>
    <row r="442" spans="9:12" ht="15.75" thickBot="1">
      <c r="I442">
        <v>125</v>
      </c>
      <c r="K442" s="709"/>
      <c r="L442" s="220">
        <v>217</v>
      </c>
    </row>
    <row r="443" spans="9:12">
      <c r="I443">
        <v>126</v>
      </c>
      <c r="K443" s="708" t="s">
        <v>118</v>
      </c>
      <c r="L443" s="219">
        <v>0.38469999999999999</v>
      </c>
    </row>
    <row r="444" spans="9:12" ht="15.75" thickBot="1">
      <c r="I444">
        <v>127</v>
      </c>
      <c r="K444" s="709"/>
      <c r="L444" s="220">
        <v>218</v>
      </c>
    </row>
    <row r="445" spans="9:12">
      <c r="I445">
        <v>128</v>
      </c>
      <c r="K445" s="708" t="s">
        <v>369</v>
      </c>
      <c r="L445" s="219">
        <v>0.38150000000000001</v>
      </c>
    </row>
    <row r="446" spans="9:12" ht="15.75" thickBot="1">
      <c r="I446">
        <v>129</v>
      </c>
      <c r="K446" s="709"/>
      <c r="L446" s="220">
        <v>219</v>
      </c>
    </row>
    <row r="447" spans="9:12">
      <c r="I447">
        <v>130</v>
      </c>
      <c r="K447" s="708" t="s">
        <v>331</v>
      </c>
      <c r="L447" s="219">
        <v>0.37669999999999998</v>
      </c>
    </row>
    <row r="448" spans="9:12" ht="15.75" thickBot="1">
      <c r="I448">
        <v>131</v>
      </c>
      <c r="K448" s="709"/>
      <c r="L448" s="220">
        <v>220</v>
      </c>
    </row>
    <row r="449" spans="9:12">
      <c r="I449">
        <v>132</v>
      </c>
      <c r="K449" s="708" t="s">
        <v>398</v>
      </c>
      <c r="L449" s="219">
        <v>0.37330000000000002</v>
      </c>
    </row>
    <row r="450" spans="9:12" ht="15.75" thickBot="1">
      <c r="I450">
        <v>133</v>
      </c>
      <c r="K450" s="709"/>
      <c r="L450" s="220">
        <v>221</v>
      </c>
    </row>
    <row r="451" spans="9:12">
      <c r="I451">
        <v>134</v>
      </c>
      <c r="K451" s="708" t="s">
        <v>245</v>
      </c>
      <c r="L451" s="219">
        <v>0.36370000000000002</v>
      </c>
    </row>
    <row r="452" spans="9:12" ht="15.75" thickBot="1">
      <c r="I452">
        <v>135</v>
      </c>
      <c r="K452" s="709"/>
      <c r="L452" s="220">
        <v>222</v>
      </c>
    </row>
    <row r="453" spans="9:12">
      <c r="I453">
        <v>136</v>
      </c>
      <c r="K453" s="708" t="s">
        <v>145</v>
      </c>
      <c r="L453" s="219">
        <v>0.36330000000000001</v>
      </c>
    </row>
    <row r="454" spans="9:12" ht="15.75" thickBot="1">
      <c r="I454">
        <v>137</v>
      </c>
      <c r="K454" s="709"/>
      <c r="L454" s="220">
        <v>223</v>
      </c>
    </row>
    <row r="455" spans="9:12">
      <c r="I455">
        <v>138</v>
      </c>
      <c r="K455" s="708" t="s">
        <v>50</v>
      </c>
      <c r="L455" s="219">
        <v>0.35859999999999997</v>
      </c>
    </row>
    <row r="456" spans="9:12" ht="15.75" thickBot="1">
      <c r="I456">
        <v>140</v>
      </c>
      <c r="K456" s="709"/>
      <c r="L456" s="220">
        <v>224</v>
      </c>
    </row>
    <row r="457" spans="9:12">
      <c r="I457">
        <v>141</v>
      </c>
      <c r="K457" s="708" t="s">
        <v>192</v>
      </c>
      <c r="L457" s="219">
        <v>0.35649999999999998</v>
      </c>
    </row>
    <row r="458" spans="9:12" ht="15.75" thickBot="1">
      <c r="I458">
        <v>142</v>
      </c>
      <c r="K458" s="709"/>
      <c r="L458" s="220">
        <v>225</v>
      </c>
    </row>
    <row r="459" spans="9:12" ht="15.75" thickBot="1">
      <c r="I459">
        <v>144</v>
      </c>
      <c r="K459" s="15" t="s">
        <v>25</v>
      </c>
      <c r="L459" s="16" t="s">
        <v>411</v>
      </c>
    </row>
    <row r="460" spans="9:12">
      <c r="I460">
        <v>145</v>
      </c>
      <c r="K460" s="708" t="s">
        <v>257</v>
      </c>
      <c r="L460" s="219">
        <v>0.35630000000000001</v>
      </c>
    </row>
    <row r="461" spans="9:12" ht="15.75" thickBot="1">
      <c r="I461">
        <v>146</v>
      </c>
      <c r="K461" s="709"/>
      <c r="L461" s="220">
        <v>226</v>
      </c>
    </row>
    <row r="462" spans="9:12">
      <c r="I462">
        <v>147</v>
      </c>
      <c r="K462" s="708" t="s">
        <v>366</v>
      </c>
      <c r="L462" s="219">
        <v>0.34870000000000001</v>
      </c>
    </row>
    <row r="463" spans="9:12" ht="15.75" thickBot="1">
      <c r="I463">
        <v>148</v>
      </c>
      <c r="K463" s="709"/>
      <c r="L463" s="220">
        <v>227</v>
      </c>
    </row>
    <row r="464" spans="9:12">
      <c r="I464">
        <v>149</v>
      </c>
      <c r="K464" s="708" t="s">
        <v>290</v>
      </c>
      <c r="L464" s="219">
        <v>0.34749999999999998</v>
      </c>
    </row>
    <row r="465" spans="9:12" ht="15.75" thickBot="1">
      <c r="I465">
        <v>150</v>
      </c>
      <c r="K465" s="709"/>
      <c r="L465" s="220">
        <v>228</v>
      </c>
    </row>
    <row r="466" spans="9:12">
      <c r="I466">
        <v>152</v>
      </c>
      <c r="K466" s="708" t="s">
        <v>131</v>
      </c>
      <c r="L466" s="219">
        <v>0.34570000000000001</v>
      </c>
    </row>
    <row r="467" spans="9:12" ht="15.75" thickBot="1">
      <c r="I467">
        <v>153</v>
      </c>
      <c r="K467" s="709"/>
      <c r="L467" s="220">
        <v>229</v>
      </c>
    </row>
    <row r="468" spans="9:12">
      <c r="I468">
        <v>154</v>
      </c>
      <c r="K468" s="708" t="s">
        <v>249</v>
      </c>
      <c r="L468" s="219">
        <v>0.34549999999999997</v>
      </c>
    </row>
    <row r="469" spans="9:12" ht="15.75" thickBot="1">
      <c r="I469">
        <v>155</v>
      </c>
      <c r="K469" s="709"/>
      <c r="L469" s="220">
        <v>230</v>
      </c>
    </row>
    <row r="470" spans="9:12">
      <c r="I470">
        <v>156</v>
      </c>
      <c r="K470" s="708" t="s">
        <v>86</v>
      </c>
      <c r="L470" s="219">
        <v>0.34150000000000003</v>
      </c>
    </row>
    <row r="471" spans="9:12" ht="15.75" thickBot="1">
      <c r="I471">
        <v>157</v>
      </c>
      <c r="K471" s="709"/>
      <c r="L471" s="220">
        <v>231</v>
      </c>
    </row>
    <row r="472" spans="9:12">
      <c r="I472">
        <v>158</v>
      </c>
      <c r="K472" s="708" t="s">
        <v>177</v>
      </c>
      <c r="L472" s="219">
        <v>0.3407</v>
      </c>
    </row>
    <row r="473" spans="9:12" ht="15.75" thickBot="1">
      <c r="I473">
        <v>159</v>
      </c>
      <c r="K473" s="709"/>
      <c r="L473" s="220">
        <v>232</v>
      </c>
    </row>
    <row r="474" spans="9:12">
      <c r="I474">
        <v>160</v>
      </c>
      <c r="K474" s="708" t="s">
        <v>298</v>
      </c>
      <c r="L474" s="219">
        <v>0.3387</v>
      </c>
    </row>
    <row r="475" spans="9:12" ht="15.75" thickBot="1">
      <c r="I475">
        <v>161</v>
      </c>
      <c r="K475" s="709"/>
      <c r="L475" s="220">
        <v>233</v>
      </c>
    </row>
    <row r="476" spans="9:12">
      <c r="I476">
        <v>162</v>
      </c>
      <c r="K476" s="708" t="s">
        <v>215</v>
      </c>
      <c r="L476" s="219">
        <v>0.33750000000000002</v>
      </c>
    </row>
    <row r="477" spans="9:12" ht="15.75" thickBot="1">
      <c r="I477">
        <v>163</v>
      </c>
      <c r="K477" s="709"/>
      <c r="L477" s="220">
        <v>234</v>
      </c>
    </row>
    <row r="478" spans="9:12">
      <c r="I478">
        <v>165</v>
      </c>
      <c r="K478" s="708" t="s">
        <v>148</v>
      </c>
      <c r="L478" s="219">
        <v>0.33560000000000001</v>
      </c>
    </row>
    <row r="479" spans="9:12" ht="15.75" thickBot="1">
      <c r="I479">
        <v>166</v>
      </c>
      <c r="K479" s="709"/>
      <c r="L479" s="220">
        <v>235</v>
      </c>
    </row>
    <row r="480" spans="9:12">
      <c r="I480">
        <v>167</v>
      </c>
      <c r="K480" s="708" t="s">
        <v>67</v>
      </c>
      <c r="L480" s="219">
        <v>0.33339999999999997</v>
      </c>
    </row>
    <row r="481" spans="9:12" ht="15.75" thickBot="1">
      <c r="I481">
        <v>168</v>
      </c>
      <c r="K481" s="709"/>
      <c r="L481" s="220">
        <v>236</v>
      </c>
    </row>
    <row r="482" spans="9:12">
      <c r="I482">
        <v>169</v>
      </c>
      <c r="K482" s="708" t="s">
        <v>187</v>
      </c>
      <c r="L482" s="219">
        <v>0.33279999999999998</v>
      </c>
    </row>
    <row r="483" spans="9:12" ht="15.75" thickBot="1">
      <c r="I483">
        <v>170</v>
      </c>
      <c r="K483" s="709"/>
      <c r="L483" s="220">
        <v>237</v>
      </c>
    </row>
    <row r="484" spans="9:12">
      <c r="I484">
        <v>171</v>
      </c>
      <c r="K484" s="708" t="s">
        <v>405</v>
      </c>
      <c r="L484" s="219">
        <v>0.33029999999999998</v>
      </c>
    </row>
    <row r="485" spans="9:12" ht="15.75" thickBot="1">
      <c r="I485">
        <v>173</v>
      </c>
      <c r="K485" s="709"/>
      <c r="L485" s="220">
        <v>238</v>
      </c>
    </row>
    <row r="486" spans="9:12">
      <c r="I486">
        <v>174</v>
      </c>
      <c r="K486" s="708" t="s">
        <v>259</v>
      </c>
      <c r="L486" s="219">
        <v>0.32300000000000001</v>
      </c>
    </row>
    <row r="487" spans="9:12" ht="15.75" thickBot="1">
      <c r="I487">
        <v>175</v>
      </c>
      <c r="K487" s="709"/>
      <c r="L487" s="220">
        <v>239</v>
      </c>
    </row>
    <row r="488" spans="9:12">
      <c r="I488">
        <v>176</v>
      </c>
      <c r="K488" s="17" t="s">
        <v>334</v>
      </c>
      <c r="L488" s="219">
        <v>0.32200000000000001</v>
      </c>
    </row>
    <row r="489" spans="9:12" ht="15.75" thickBot="1">
      <c r="I489">
        <v>177</v>
      </c>
      <c r="K489" s="18" t="s">
        <v>430</v>
      </c>
      <c r="L489" s="220">
        <v>240</v>
      </c>
    </row>
    <row r="490" spans="9:12">
      <c r="I490">
        <v>178</v>
      </c>
      <c r="K490" s="708" t="s">
        <v>306</v>
      </c>
      <c r="L490" s="219">
        <v>0.3196</v>
      </c>
    </row>
    <row r="491" spans="9:12" ht="15.75" thickBot="1">
      <c r="I491">
        <v>179</v>
      </c>
      <c r="K491" s="709"/>
      <c r="L491" s="220">
        <v>241</v>
      </c>
    </row>
    <row r="492" spans="9:12">
      <c r="I492">
        <v>180</v>
      </c>
      <c r="K492" s="708" t="s">
        <v>87</v>
      </c>
      <c r="L492" s="219">
        <v>0.31900000000000001</v>
      </c>
    </row>
    <row r="493" spans="9:12" ht="15.75" thickBot="1">
      <c r="I493">
        <v>181</v>
      </c>
      <c r="K493" s="709"/>
      <c r="L493" s="220">
        <v>242</v>
      </c>
    </row>
    <row r="494" spans="9:12">
      <c r="I494">
        <v>182</v>
      </c>
      <c r="K494" s="708" t="s">
        <v>379</v>
      </c>
      <c r="L494" s="219">
        <v>0.31859999999999999</v>
      </c>
    </row>
    <row r="495" spans="9:12" ht="15.75" thickBot="1">
      <c r="I495">
        <v>183</v>
      </c>
      <c r="K495" s="709"/>
      <c r="L495" s="220">
        <v>243</v>
      </c>
    </row>
    <row r="496" spans="9:12">
      <c r="I496">
        <v>184</v>
      </c>
      <c r="K496" s="708" t="s">
        <v>164</v>
      </c>
      <c r="L496" s="219">
        <v>0.31640000000000001</v>
      </c>
    </row>
    <row r="497" spans="9:12" ht="15.75" thickBot="1">
      <c r="I497">
        <v>185</v>
      </c>
      <c r="K497" s="709"/>
      <c r="L497" s="220">
        <v>244</v>
      </c>
    </row>
    <row r="498" spans="9:12">
      <c r="I498">
        <v>186</v>
      </c>
      <c r="K498" s="708" t="s">
        <v>127</v>
      </c>
      <c r="L498" s="219">
        <v>0.31580000000000003</v>
      </c>
    </row>
    <row r="499" spans="9:12" ht="15.75" thickBot="1">
      <c r="I499">
        <v>188</v>
      </c>
      <c r="K499" s="709"/>
      <c r="L499" s="220">
        <v>245</v>
      </c>
    </row>
    <row r="500" spans="9:12">
      <c r="I500">
        <v>189</v>
      </c>
      <c r="K500" s="708" t="s">
        <v>428</v>
      </c>
      <c r="L500" s="219">
        <v>0.3145</v>
      </c>
    </row>
    <row r="501" spans="9:12" ht="15.75" thickBot="1">
      <c r="I501">
        <v>190</v>
      </c>
      <c r="K501" s="709"/>
      <c r="L501" s="220">
        <v>246</v>
      </c>
    </row>
    <row r="502" spans="9:12">
      <c r="I502">
        <v>191</v>
      </c>
      <c r="K502" s="708" t="s">
        <v>72</v>
      </c>
      <c r="L502" s="219">
        <v>0.31319999999999998</v>
      </c>
    </row>
    <row r="503" spans="9:12" ht="15.75" thickBot="1">
      <c r="I503">
        <v>192</v>
      </c>
      <c r="K503" s="709"/>
      <c r="L503" s="220">
        <v>247</v>
      </c>
    </row>
    <row r="504" spans="9:12">
      <c r="I504">
        <v>193</v>
      </c>
      <c r="K504" s="17" t="s">
        <v>163</v>
      </c>
      <c r="L504" s="219">
        <v>0.31290000000000001</v>
      </c>
    </row>
    <row r="505" spans="9:12" ht="15.75" thickBot="1">
      <c r="I505">
        <v>194</v>
      </c>
      <c r="K505" s="18" t="s">
        <v>430</v>
      </c>
      <c r="L505" s="220">
        <v>248</v>
      </c>
    </row>
    <row r="506" spans="9:12">
      <c r="I506">
        <v>196</v>
      </c>
      <c r="K506" s="708" t="s">
        <v>363</v>
      </c>
      <c r="L506" s="219">
        <v>0.31080000000000002</v>
      </c>
    </row>
    <row r="507" spans="9:12" ht="15.75" thickBot="1">
      <c r="I507">
        <v>198</v>
      </c>
      <c r="K507" s="709"/>
      <c r="L507" s="220">
        <v>249</v>
      </c>
    </row>
    <row r="508" spans="9:12">
      <c r="I508">
        <v>199</v>
      </c>
      <c r="K508" s="708" t="s">
        <v>349</v>
      </c>
      <c r="L508" s="219">
        <v>0.3105</v>
      </c>
    </row>
    <row r="509" spans="9:12" ht="15.75" thickBot="1">
      <c r="I509">
        <v>200</v>
      </c>
      <c r="K509" s="709"/>
      <c r="L509" s="220">
        <v>250</v>
      </c>
    </row>
    <row r="510" spans="9:12" ht="15.75" thickBot="1">
      <c r="I510">
        <v>201</v>
      </c>
      <c r="K510" s="15" t="s">
        <v>25</v>
      </c>
      <c r="L510" s="16" t="s">
        <v>411</v>
      </c>
    </row>
    <row r="511" spans="9:12">
      <c r="I511">
        <v>203</v>
      </c>
      <c r="K511" s="708" t="s">
        <v>178</v>
      </c>
      <c r="L511" s="219">
        <v>0.30969999999999998</v>
      </c>
    </row>
    <row r="512" spans="9:12" ht="15.75" thickBot="1">
      <c r="I512">
        <v>204</v>
      </c>
      <c r="K512" s="709"/>
      <c r="L512" s="220">
        <v>251</v>
      </c>
    </row>
    <row r="513" spans="9:12">
      <c r="I513">
        <v>205</v>
      </c>
      <c r="K513" s="708" t="s">
        <v>352</v>
      </c>
      <c r="L513" s="217">
        <v>0.3024</v>
      </c>
    </row>
    <row r="514" spans="9:12" ht="15.75" thickBot="1">
      <c r="I514">
        <v>206</v>
      </c>
      <c r="K514" s="709"/>
      <c r="L514" s="218">
        <v>252</v>
      </c>
    </row>
    <row r="515" spans="9:12">
      <c r="I515">
        <v>207</v>
      </c>
      <c r="K515" s="708" t="s">
        <v>165</v>
      </c>
      <c r="L515" s="221">
        <v>0.30170000000000002</v>
      </c>
    </row>
    <row r="516" spans="9:12" ht="15.75" thickBot="1">
      <c r="I516">
        <v>208</v>
      </c>
      <c r="K516" s="709"/>
      <c r="L516" s="222">
        <v>253</v>
      </c>
    </row>
    <row r="517" spans="9:12">
      <c r="I517">
        <v>209</v>
      </c>
      <c r="K517" s="708" t="s">
        <v>216</v>
      </c>
      <c r="L517" s="223">
        <v>0.29060000000000002</v>
      </c>
    </row>
    <row r="518" spans="9:12" ht="15.75" thickBot="1">
      <c r="I518">
        <v>210</v>
      </c>
      <c r="K518" s="709"/>
      <c r="L518" s="224">
        <v>254</v>
      </c>
    </row>
    <row r="519" spans="9:12">
      <c r="I519">
        <v>211</v>
      </c>
      <c r="K519" s="708" t="s">
        <v>79</v>
      </c>
      <c r="L519" s="225">
        <v>0.2898</v>
      </c>
    </row>
    <row r="520" spans="9:12" ht="15.75" thickBot="1">
      <c r="I520">
        <v>212</v>
      </c>
      <c r="K520" s="709"/>
      <c r="L520" s="226">
        <v>255</v>
      </c>
    </row>
    <row r="521" spans="9:12">
      <c r="I521">
        <v>213</v>
      </c>
      <c r="K521" s="708" t="s">
        <v>297</v>
      </c>
      <c r="L521" s="227">
        <v>0.28449999999999998</v>
      </c>
    </row>
    <row r="522" spans="9:12" ht="15.75" thickBot="1">
      <c r="I522">
        <v>214</v>
      </c>
      <c r="K522" s="709"/>
      <c r="L522" s="228">
        <v>256</v>
      </c>
    </row>
    <row r="523" spans="9:12">
      <c r="I523">
        <v>215</v>
      </c>
      <c r="K523" s="708" t="s">
        <v>202</v>
      </c>
      <c r="L523" s="229">
        <v>0.28199999999999997</v>
      </c>
    </row>
    <row r="524" spans="9:12" ht="15.75" thickBot="1">
      <c r="I524">
        <v>216</v>
      </c>
      <c r="K524" s="709"/>
      <c r="L524" s="230">
        <v>257</v>
      </c>
    </row>
    <row r="525" spans="9:12">
      <c r="I525">
        <v>217</v>
      </c>
      <c r="K525" s="708" t="s">
        <v>55</v>
      </c>
      <c r="L525" s="231">
        <v>0.28089999999999998</v>
      </c>
    </row>
    <row r="526" spans="9:12" ht="15.75" thickBot="1">
      <c r="I526">
        <v>218</v>
      </c>
      <c r="K526" s="709"/>
      <c r="L526" s="232">
        <v>258</v>
      </c>
    </row>
    <row r="527" spans="9:12">
      <c r="I527">
        <v>219</v>
      </c>
      <c r="K527" s="708" t="s">
        <v>49</v>
      </c>
      <c r="L527" s="231">
        <v>0.2772</v>
      </c>
    </row>
    <row r="528" spans="9:12" ht="15.75" thickBot="1">
      <c r="I528">
        <v>220</v>
      </c>
      <c r="K528" s="709"/>
      <c r="L528" s="232">
        <v>259</v>
      </c>
    </row>
    <row r="529" spans="9:12">
      <c r="I529">
        <v>221</v>
      </c>
      <c r="K529" s="708" t="s">
        <v>254</v>
      </c>
      <c r="L529" s="233">
        <v>0.2702</v>
      </c>
    </row>
    <row r="530" spans="9:12" ht="15.75" thickBot="1">
      <c r="I530">
        <v>222</v>
      </c>
      <c r="K530" s="709"/>
      <c r="L530" s="234">
        <v>260</v>
      </c>
    </row>
    <row r="531" spans="9:12">
      <c r="I531">
        <v>223</v>
      </c>
      <c r="K531" s="708" t="s">
        <v>66</v>
      </c>
      <c r="L531" s="235">
        <v>0.26860000000000001</v>
      </c>
    </row>
    <row r="532" spans="9:12" ht="15.75" thickBot="1">
      <c r="I532">
        <v>224</v>
      </c>
      <c r="K532" s="709"/>
      <c r="L532" s="236">
        <v>261</v>
      </c>
    </row>
    <row r="533" spans="9:12">
      <c r="I533">
        <v>225</v>
      </c>
      <c r="K533" s="708" t="s">
        <v>190</v>
      </c>
      <c r="L533" s="237">
        <v>0.26679999999999998</v>
      </c>
    </row>
    <row r="534" spans="9:12" ht="15.75" thickBot="1">
      <c r="I534">
        <v>226</v>
      </c>
      <c r="K534" s="709"/>
      <c r="L534" s="238">
        <v>262</v>
      </c>
    </row>
    <row r="535" spans="9:12">
      <c r="I535">
        <v>227</v>
      </c>
      <c r="K535" s="708" t="s">
        <v>84</v>
      </c>
      <c r="L535" s="239">
        <v>0.26150000000000001</v>
      </c>
    </row>
    <row r="536" spans="9:12" ht="15.75" thickBot="1">
      <c r="I536">
        <v>228</v>
      </c>
      <c r="K536" s="709"/>
      <c r="L536" s="240">
        <v>263</v>
      </c>
    </row>
    <row r="537" spans="9:12">
      <c r="I537">
        <v>229</v>
      </c>
      <c r="K537" s="708" t="s">
        <v>402</v>
      </c>
      <c r="L537" s="241">
        <v>0.26</v>
      </c>
    </row>
    <row r="538" spans="9:12" ht="15.75" thickBot="1">
      <c r="I538">
        <v>230</v>
      </c>
      <c r="K538" s="709"/>
      <c r="L538" s="242">
        <v>264</v>
      </c>
    </row>
    <row r="539" spans="9:12">
      <c r="I539">
        <v>231</v>
      </c>
      <c r="K539" s="708" t="s">
        <v>323</v>
      </c>
      <c r="L539" s="241">
        <v>0.2596</v>
      </c>
    </row>
    <row r="540" spans="9:12" ht="15.75" thickBot="1">
      <c r="I540">
        <v>232</v>
      </c>
      <c r="K540" s="709"/>
      <c r="L540" s="242">
        <v>265</v>
      </c>
    </row>
    <row r="541" spans="9:12">
      <c r="I541">
        <v>233</v>
      </c>
      <c r="K541" s="708" t="s">
        <v>156</v>
      </c>
      <c r="L541" s="243">
        <v>0.25690000000000002</v>
      </c>
    </row>
    <row r="542" spans="9:12" ht="15.75" thickBot="1">
      <c r="I542">
        <v>234</v>
      </c>
      <c r="K542" s="709"/>
      <c r="L542" s="244">
        <v>266</v>
      </c>
    </row>
    <row r="543" spans="9:12">
      <c r="I543">
        <v>235</v>
      </c>
      <c r="K543" s="708" t="s">
        <v>316</v>
      </c>
      <c r="L543" s="245">
        <v>0.25469999999999998</v>
      </c>
    </row>
    <row r="544" spans="9:12" ht="15.75" thickBot="1">
      <c r="I544">
        <v>236</v>
      </c>
      <c r="K544" s="709"/>
      <c r="L544" s="246">
        <v>267</v>
      </c>
    </row>
    <row r="545" spans="9:12">
      <c r="I545">
        <v>237</v>
      </c>
      <c r="K545" s="708" t="s">
        <v>219</v>
      </c>
      <c r="L545" s="247">
        <v>0.25009999999999999</v>
      </c>
    </row>
    <row r="546" spans="9:12" ht="15.75" thickBot="1">
      <c r="I546">
        <v>238</v>
      </c>
      <c r="K546" s="709"/>
      <c r="L546" s="248">
        <v>268</v>
      </c>
    </row>
    <row r="547" spans="9:12">
      <c r="I547">
        <v>239</v>
      </c>
      <c r="K547" s="708" t="s">
        <v>309</v>
      </c>
      <c r="L547" s="249">
        <v>0.24940000000000001</v>
      </c>
    </row>
    <row r="548" spans="9:12" ht="15.75" thickBot="1">
      <c r="I548">
        <v>241</v>
      </c>
      <c r="K548" s="709"/>
      <c r="L548" s="250">
        <v>269</v>
      </c>
    </row>
    <row r="549" spans="9:12">
      <c r="I549">
        <v>242</v>
      </c>
      <c r="K549" s="708" t="s">
        <v>436</v>
      </c>
      <c r="L549" s="251">
        <v>0.2482</v>
      </c>
    </row>
    <row r="550" spans="9:12" ht="15.75" thickBot="1">
      <c r="I550">
        <v>243</v>
      </c>
      <c r="K550" s="709"/>
      <c r="L550" s="252">
        <v>270</v>
      </c>
    </row>
    <row r="551" spans="9:12">
      <c r="I551">
        <v>244</v>
      </c>
      <c r="K551" s="708" t="s">
        <v>272</v>
      </c>
      <c r="L551" s="253">
        <v>0.24709999999999999</v>
      </c>
    </row>
    <row r="552" spans="9:12" ht="15.75" thickBot="1">
      <c r="I552">
        <v>245</v>
      </c>
      <c r="K552" s="709"/>
      <c r="L552" s="254">
        <v>271</v>
      </c>
    </row>
    <row r="553" spans="9:12">
      <c r="I553">
        <v>246</v>
      </c>
      <c r="K553" s="708" t="s">
        <v>264</v>
      </c>
      <c r="L553" s="255">
        <v>0.2467</v>
      </c>
    </row>
    <row r="554" spans="9:12" ht="15.75" thickBot="1">
      <c r="I554">
        <v>247</v>
      </c>
      <c r="K554" s="709"/>
      <c r="L554" s="256">
        <v>272</v>
      </c>
    </row>
    <row r="555" spans="9:12">
      <c r="I555">
        <v>249</v>
      </c>
      <c r="K555" s="708" t="s">
        <v>92</v>
      </c>
      <c r="L555" s="257">
        <v>0.2457</v>
      </c>
    </row>
    <row r="556" spans="9:12" ht="15.75" thickBot="1">
      <c r="I556">
        <v>250</v>
      </c>
      <c r="K556" s="709"/>
      <c r="L556" s="258">
        <v>273</v>
      </c>
    </row>
    <row r="557" spans="9:12">
      <c r="I557">
        <v>251</v>
      </c>
      <c r="K557" s="708" t="s">
        <v>205</v>
      </c>
      <c r="L557" s="259">
        <v>0.2447</v>
      </c>
    </row>
    <row r="558" spans="9:12" ht="15.75" thickBot="1">
      <c r="I558">
        <v>252</v>
      </c>
      <c r="K558" s="709"/>
      <c r="L558" s="260">
        <v>274</v>
      </c>
    </row>
    <row r="559" spans="9:12">
      <c r="I559">
        <v>253</v>
      </c>
      <c r="K559" s="708" t="s">
        <v>90</v>
      </c>
      <c r="L559" s="261">
        <v>0.2437</v>
      </c>
    </row>
    <row r="560" spans="9:12" ht="15.75" thickBot="1">
      <c r="I560">
        <v>254</v>
      </c>
      <c r="K560" s="709"/>
      <c r="L560" s="262">
        <v>275</v>
      </c>
    </row>
    <row r="561" spans="9:12" ht="15.75" thickBot="1">
      <c r="I561">
        <v>255</v>
      </c>
      <c r="K561" s="15" t="s">
        <v>25</v>
      </c>
      <c r="L561" s="16" t="s">
        <v>411</v>
      </c>
    </row>
    <row r="562" spans="9:12">
      <c r="I562">
        <v>256</v>
      </c>
      <c r="K562" s="708" t="s">
        <v>56</v>
      </c>
      <c r="L562" s="263">
        <v>0.2432</v>
      </c>
    </row>
    <row r="563" spans="9:12" ht="15.75" thickBot="1">
      <c r="I563">
        <v>257</v>
      </c>
      <c r="K563" s="709"/>
      <c r="L563" s="264">
        <v>276</v>
      </c>
    </row>
    <row r="564" spans="9:12">
      <c r="I564">
        <v>258</v>
      </c>
      <c r="K564" s="708" t="s">
        <v>186</v>
      </c>
      <c r="L564" s="265">
        <v>0.24049999999999999</v>
      </c>
    </row>
    <row r="565" spans="9:12" ht="15.75" thickBot="1">
      <c r="I565">
        <v>259</v>
      </c>
      <c r="K565" s="709"/>
      <c r="L565" s="266">
        <v>277</v>
      </c>
    </row>
    <row r="566" spans="9:12">
      <c r="I566">
        <v>260</v>
      </c>
      <c r="K566" s="708" t="s">
        <v>318</v>
      </c>
      <c r="L566" s="267">
        <v>0.2397</v>
      </c>
    </row>
    <row r="567" spans="9:12" ht="15.75" thickBot="1">
      <c r="I567">
        <v>261</v>
      </c>
      <c r="K567" s="709"/>
      <c r="L567" s="268">
        <v>278</v>
      </c>
    </row>
    <row r="568" spans="9:12">
      <c r="I568">
        <v>262</v>
      </c>
      <c r="K568" s="708" t="s">
        <v>218</v>
      </c>
      <c r="L568" s="269">
        <v>0.2354</v>
      </c>
    </row>
    <row r="569" spans="9:12" ht="15.75" thickBot="1">
      <c r="I569">
        <v>263</v>
      </c>
      <c r="K569" s="709"/>
      <c r="L569" s="270">
        <v>279</v>
      </c>
    </row>
    <row r="570" spans="9:12">
      <c r="I570">
        <v>264</v>
      </c>
      <c r="K570" s="17" t="s">
        <v>391</v>
      </c>
      <c r="L570" s="271">
        <v>0.2354</v>
      </c>
    </row>
    <row r="571" spans="9:12" ht="15.75" thickBot="1">
      <c r="I571">
        <v>265</v>
      </c>
      <c r="K571" s="18" t="s">
        <v>430</v>
      </c>
      <c r="L571" s="272">
        <v>280</v>
      </c>
    </row>
    <row r="572" spans="9:12">
      <c r="I572">
        <v>266</v>
      </c>
      <c r="K572" s="708" t="s">
        <v>69</v>
      </c>
      <c r="L572" s="273">
        <v>0.2316</v>
      </c>
    </row>
    <row r="573" spans="9:12" ht="15.75" thickBot="1">
      <c r="I573">
        <v>267</v>
      </c>
      <c r="K573" s="709"/>
      <c r="L573" s="274">
        <v>281</v>
      </c>
    </row>
    <row r="574" spans="9:12">
      <c r="I574">
        <v>268</v>
      </c>
      <c r="K574" s="708" t="s">
        <v>172</v>
      </c>
      <c r="L574" s="275">
        <v>0.23119999999999999</v>
      </c>
    </row>
    <row r="575" spans="9:12" ht="15.75" thickBot="1">
      <c r="I575">
        <v>269</v>
      </c>
      <c r="K575" s="709"/>
      <c r="L575" s="276">
        <v>282</v>
      </c>
    </row>
    <row r="576" spans="9:12">
      <c r="I576">
        <v>270</v>
      </c>
      <c r="K576" s="708" t="s">
        <v>149</v>
      </c>
      <c r="L576" s="277">
        <v>0.2296</v>
      </c>
    </row>
    <row r="577" spans="9:12" ht="15.75" thickBot="1">
      <c r="I577">
        <v>271</v>
      </c>
      <c r="K577" s="709"/>
      <c r="L577" s="278">
        <v>283</v>
      </c>
    </row>
    <row r="578" spans="9:12">
      <c r="I578">
        <v>272</v>
      </c>
      <c r="K578" s="708" t="s">
        <v>209</v>
      </c>
      <c r="L578" s="279">
        <v>0.22900000000000001</v>
      </c>
    </row>
    <row r="579" spans="9:12" ht="15.75" thickBot="1">
      <c r="I579">
        <v>273</v>
      </c>
      <c r="K579" s="709"/>
      <c r="L579" s="280">
        <v>284</v>
      </c>
    </row>
    <row r="580" spans="9:12">
      <c r="I580">
        <v>274</v>
      </c>
      <c r="K580" s="708" t="s">
        <v>229</v>
      </c>
      <c r="L580" s="281">
        <v>0.22789999999999999</v>
      </c>
    </row>
    <row r="581" spans="9:12" ht="15.75" thickBot="1">
      <c r="I581">
        <v>275</v>
      </c>
      <c r="K581" s="709"/>
      <c r="L581" s="282">
        <v>285</v>
      </c>
    </row>
    <row r="582" spans="9:12">
      <c r="I582">
        <v>276</v>
      </c>
      <c r="K582" s="708" t="s">
        <v>271</v>
      </c>
      <c r="L582" s="283">
        <v>0.2268</v>
      </c>
    </row>
    <row r="583" spans="9:12" ht="15.75" thickBot="1">
      <c r="I583">
        <v>277</v>
      </c>
      <c r="K583" s="709"/>
      <c r="L583" s="284">
        <v>286</v>
      </c>
    </row>
    <row r="584" spans="9:12">
      <c r="I584">
        <v>278</v>
      </c>
      <c r="K584" s="708" t="s">
        <v>182</v>
      </c>
      <c r="L584" s="285">
        <v>0.22189999999999999</v>
      </c>
    </row>
    <row r="585" spans="9:12" ht="15.75" thickBot="1">
      <c r="I585">
        <v>279</v>
      </c>
      <c r="K585" s="709"/>
      <c r="L585" s="286">
        <v>287</v>
      </c>
    </row>
    <row r="586" spans="9:12">
      <c r="I586">
        <v>281</v>
      </c>
      <c r="K586" s="708" t="s">
        <v>203</v>
      </c>
      <c r="L586" s="287">
        <v>0.2213</v>
      </c>
    </row>
    <row r="587" spans="9:12" ht="15.75" thickBot="1">
      <c r="I587">
        <v>282</v>
      </c>
      <c r="K587" s="709"/>
      <c r="L587" s="288">
        <v>288</v>
      </c>
    </row>
    <row r="588" spans="9:12">
      <c r="I588">
        <v>283</v>
      </c>
      <c r="K588" s="708" t="s">
        <v>319</v>
      </c>
      <c r="L588" s="289">
        <v>0.22040000000000001</v>
      </c>
    </row>
    <row r="589" spans="9:12" ht="15.75" thickBot="1">
      <c r="I589">
        <v>284</v>
      </c>
      <c r="K589" s="709"/>
      <c r="L589" s="290">
        <v>289</v>
      </c>
    </row>
    <row r="590" spans="9:12">
      <c r="I590">
        <v>285</v>
      </c>
      <c r="K590" s="708" t="s">
        <v>93</v>
      </c>
      <c r="L590" s="291">
        <v>0.2203</v>
      </c>
    </row>
    <row r="591" spans="9:12" ht="15.75" thickBot="1">
      <c r="I591">
        <v>286</v>
      </c>
      <c r="K591" s="709"/>
      <c r="L591" s="292">
        <v>290</v>
      </c>
    </row>
    <row r="592" spans="9:12">
      <c r="I592">
        <v>287</v>
      </c>
      <c r="K592" s="708" t="s">
        <v>357</v>
      </c>
      <c r="L592" s="293">
        <v>0.22009999999999999</v>
      </c>
    </row>
    <row r="593" spans="9:12" ht="15.75" thickBot="1">
      <c r="I593">
        <v>288</v>
      </c>
      <c r="K593" s="709"/>
      <c r="L593" s="294">
        <v>291</v>
      </c>
    </row>
    <row r="594" spans="9:12">
      <c r="I594">
        <v>289</v>
      </c>
      <c r="K594" s="708" t="s">
        <v>328</v>
      </c>
      <c r="L594" s="295">
        <v>0.2198</v>
      </c>
    </row>
    <row r="595" spans="9:12" ht="15.75" thickBot="1">
      <c r="I595">
        <v>290</v>
      </c>
      <c r="K595" s="709"/>
      <c r="L595" s="296">
        <v>292</v>
      </c>
    </row>
    <row r="596" spans="9:12">
      <c r="I596">
        <v>291</v>
      </c>
      <c r="K596" s="708" t="s">
        <v>260</v>
      </c>
      <c r="L596" s="297">
        <v>0.21759999999999999</v>
      </c>
    </row>
    <row r="597" spans="9:12" ht="15.75" thickBot="1">
      <c r="I597">
        <v>292</v>
      </c>
      <c r="K597" s="709"/>
      <c r="L597" s="298">
        <v>293</v>
      </c>
    </row>
    <row r="598" spans="9:12">
      <c r="I598">
        <v>293</v>
      </c>
      <c r="K598" s="708" t="s">
        <v>326</v>
      </c>
      <c r="L598" s="299">
        <v>0.21210000000000001</v>
      </c>
    </row>
    <row r="599" spans="9:12" ht="15.75" thickBot="1">
      <c r="I599">
        <v>294</v>
      </c>
      <c r="K599" s="709"/>
      <c r="L599" s="300">
        <v>294</v>
      </c>
    </row>
    <row r="600" spans="9:12">
      <c r="I600">
        <v>295</v>
      </c>
      <c r="K600" s="708" t="s">
        <v>333</v>
      </c>
      <c r="L600" s="301">
        <v>0.20799999999999999</v>
      </c>
    </row>
    <row r="601" spans="9:12" ht="15.75" thickBot="1">
      <c r="I601">
        <v>296</v>
      </c>
      <c r="K601" s="709"/>
      <c r="L601" s="302">
        <v>295</v>
      </c>
    </row>
    <row r="602" spans="9:12">
      <c r="I602">
        <v>297</v>
      </c>
      <c r="K602" s="708" t="s">
        <v>241</v>
      </c>
      <c r="L602" s="303">
        <v>0.2036</v>
      </c>
    </row>
    <row r="603" spans="9:12" ht="15.75" thickBot="1">
      <c r="I603">
        <v>298</v>
      </c>
      <c r="K603" s="709"/>
      <c r="L603" s="304">
        <v>296</v>
      </c>
    </row>
    <row r="604" spans="9:12">
      <c r="I604">
        <v>299</v>
      </c>
      <c r="K604" s="708" t="s">
        <v>383</v>
      </c>
      <c r="L604" s="305">
        <v>0.2021</v>
      </c>
    </row>
    <row r="605" spans="9:12" ht="15.75" thickBot="1">
      <c r="I605">
        <v>300</v>
      </c>
      <c r="K605" s="709"/>
      <c r="L605" s="306">
        <v>297</v>
      </c>
    </row>
    <row r="606" spans="9:12">
      <c r="I606">
        <v>301</v>
      </c>
      <c r="K606" s="708" t="s">
        <v>64</v>
      </c>
      <c r="L606" s="307">
        <v>0.2014</v>
      </c>
    </row>
    <row r="607" spans="9:12" ht="15.75" thickBot="1">
      <c r="I607">
        <v>302</v>
      </c>
      <c r="K607" s="709"/>
      <c r="L607" s="308">
        <v>298</v>
      </c>
    </row>
    <row r="608" spans="9:12">
      <c r="I608">
        <v>303</v>
      </c>
      <c r="K608" s="708" t="s">
        <v>76</v>
      </c>
      <c r="L608" s="309">
        <v>0.20050000000000001</v>
      </c>
    </row>
    <row r="609" spans="9:12" ht="15.75" thickBot="1">
      <c r="I609">
        <v>304</v>
      </c>
      <c r="K609" s="709"/>
      <c r="L609" s="310">
        <v>299</v>
      </c>
    </row>
    <row r="610" spans="9:12">
      <c r="I610">
        <v>305</v>
      </c>
      <c r="K610" s="708" t="s">
        <v>243</v>
      </c>
      <c r="L610" s="311">
        <v>0.1993</v>
      </c>
    </row>
    <row r="611" spans="9:12" ht="15.75" thickBot="1">
      <c r="I611">
        <v>306</v>
      </c>
      <c r="K611" s="709"/>
      <c r="L611" s="312">
        <v>300</v>
      </c>
    </row>
    <row r="612" spans="9:12" ht="15.75" thickBot="1">
      <c r="I612">
        <v>307</v>
      </c>
      <c r="K612" s="15" t="s">
        <v>25</v>
      </c>
      <c r="L612" s="16" t="s">
        <v>411</v>
      </c>
    </row>
    <row r="613" spans="9:12">
      <c r="I613">
        <v>308</v>
      </c>
      <c r="K613" s="708" t="s">
        <v>91</v>
      </c>
      <c r="L613" s="313">
        <v>0.1973</v>
      </c>
    </row>
    <row r="614" spans="9:12" ht="15.75" thickBot="1">
      <c r="I614">
        <v>309</v>
      </c>
      <c r="K614" s="709"/>
      <c r="L614" s="314">
        <v>301</v>
      </c>
    </row>
    <row r="615" spans="9:12">
      <c r="I615">
        <v>310</v>
      </c>
      <c r="K615" s="708" t="s">
        <v>53</v>
      </c>
      <c r="L615" s="315">
        <v>0.1971</v>
      </c>
    </row>
    <row r="616" spans="9:12" ht="15.75" thickBot="1">
      <c r="I616">
        <v>311</v>
      </c>
      <c r="K616" s="709"/>
      <c r="L616" s="316">
        <v>302</v>
      </c>
    </row>
    <row r="617" spans="9:12">
      <c r="I617">
        <v>312</v>
      </c>
      <c r="K617" s="708" t="s">
        <v>324</v>
      </c>
      <c r="L617" s="317">
        <v>0.1971</v>
      </c>
    </row>
    <row r="618" spans="9:12" ht="15.75" thickBot="1">
      <c r="I618">
        <v>313</v>
      </c>
      <c r="K618" s="709"/>
      <c r="L618" s="318">
        <v>303</v>
      </c>
    </row>
    <row r="619" spans="9:12">
      <c r="I619">
        <v>314</v>
      </c>
      <c r="K619" s="708" t="s">
        <v>327</v>
      </c>
      <c r="L619" s="319">
        <v>0.1958</v>
      </c>
    </row>
    <row r="620" spans="9:12" ht="15.75" thickBot="1">
      <c r="I620">
        <v>315</v>
      </c>
      <c r="K620" s="709"/>
      <c r="L620" s="320">
        <v>304</v>
      </c>
    </row>
    <row r="621" spans="9:12">
      <c r="I621">
        <v>316</v>
      </c>
      <c r="K621" s="708" t="s">
        <v>128</v>
      </c>
      <c r="L621" s="321">
        <v>0.19550000000000001</v>
      </c>
    </row>
    <row r="622" spans="9:12" ht="15.75" thickBot="1">
      <c r="I622">
        <v>317</v>
      </c>
      <c r="K622" s="709"/>
      <c r="L622" s="322">
        <v>305</v>
      </c>
    </row>
    <row r="623" spans="9:12">
      <c r="I623">
        <v>318</v>
      </c>
      <c r="K623" s="708" t="s">
        <v>258</v>
      </c>
      <c r="L623" s="323">
        <v>0.19220000000000001</v>
      </c>
    </row>
    <row r="624" spans="9:12" ht="15.75" thickBot="1">
      <c r="I624">
        <v>319</v>
      </c>
      <c r="K624" s="709"/>
      <c r="L624" s="324">
        <v>306</v>
      </c>
    </row>
    <row r="625" spans="9:12">
      <c r="I625">
        <v>320</v>
      </c>
      <c r="K625" s="708" t="s">
        <v>343</v>
      </c>
      <c r="L625" s="325">
        <v>0.19220000000000001</v>
      </c>
    </row>
    <row r="626" spans="9:12" ht="15.75" thickBot="1">
      <c r="I626">
        <v>321</v>
      </c>
      <c r="K626" s="709"/>
      <c r="L626" s="326">
        <v>307</v>
      </c>
    </row>
    <row r="627" spans="9:12">
      <c r="I627">
        <v>322</v>
      </c>
      <c r="K627" s="708" t="s">
        <v>281</v>
      </c>
      <c r="L627" s="327">
        <v>0.191</v>
      </c>
    </row>
    <row r="628" spans="9:12" ht="15.75" thickBot="1">
      <c r="I628">
        <v>323</v>
      </c>
      <c r="K628" s="709"/>
      <c r="L628" s="328">
        <v>308</v>
      </c>
    </row>
    <row r="629" spans="9:12">
      <c r="I629">
        <v>324</v>
      </c>
      <c r="K629" s="708" t="s">
        <v>130</v>
      </c>
      <c r="L629" s="329">
        <v>0.189</v>
      </c>
    </row>
    <row r="630" spans="9:12" ht="15.75" thickBot="1">
      <c r="I630">
        <v>325</v>
      </c>
      <c r="K630" s="709"/>
      <c r="L630" s="330">
        <v>309</v>
      </c>
    </row>
    <row r="631" spans="9:12">
      <c r="I631">
        <v>326</v>
      </c>
      <c r="K631" s="708" t="s">
        <v>94</v>
      </c>
      <c r="L631" s="331">
        <v>0.18720000000000001</v>
      </c>
    </row>
    <row r="632" spans="9:12" ht="15.75" thickBot="1">
      <c r="I632">
        <v>327</v>
      </c>
      <c r="K632" s="709"/>
      <c r="L632" s="332">
        <v>310</v>
      </c>
    </row>
    <row r="633" spans="9:12">
      <c r="I633">
        <v>328</v>
      </c>
      <c r="K633" s="708" t="s">
        <v>85</v>
      </c>
      <c r="L633" s="333">
        <v>0.18579999999999999</v>
      </c>
    </row>
    <row r="634" spans="9:12" ht="15.75" thickBot="1">
      <c r="I634">
        <v>329</v>
      </c>
      <c r="K634" s="709"/>
      <c r="L634" s="334">
        <v>311</v>
      </c>
    </row>
    <row r="635" spans="9:12">
      <c r="I635">
        <v>330</v>
      </c>
      <c r="K635" s="708" t="s">
        <v>188</v>
      </c>
      <c r="L635" s="335">
        <v>0.18509999999999999</v>
      </c>
    </row>
    <row r="636" spans="9:12" ht="15.75" thickBot="1">
      <c r="I636">
        <v>331</v>
      </c>
      <c r="K636" s="709"/>
      <c r="L636" s="336">
        <v>312</v>
      </c>
    </row>
    <row r="637" spans="9:12">
      <c r="I637">
        <v>332</v>
      </c>
      <c r="K637" s="708" t="s">
        <v>71</v>
      </c>
      <c r="L637" s="337">
        <v>0.1822</v>
      </c>
    </row>
    <row r="638" spans="9:12" ht="15.75" thickBot="1">
      <c r="I638">
        <v>333</v>
      </c>
      <c r="K638" s="709"/>
      <c r="L638" s="338">
        <v>313</v>
      </c>
    </row>
    <row r="639" spans="9:12">
      <c r="I639">
        <v>334</v>
      </c>
      <c r="K639" s="708" t="s">
        <v>252</v>
      </c>
      <c r="L639" s="339">
        <v>0.18029999999999999</v>
      </c>
    </row>
    <row r="640" spans="9:12" ht="15.75" thickBot="1">
      <c r="I640">
        <v>335</v>
      </c>
      <c r="K640" s="709"/>
      <c r="L640" s="340">
        <v>314</v>
      </c>
    </row>
    <row r="641" spans="9:12">
      <c r="I641">
        <v>336</v>
      </c>
      <c r="K641" s="708" t="s">
        <v>116</v>
      </c>
      <c r="L641" s="341">
        <v>0.18010000000000001</v>
      </c>
    </row>
    <row r="642" spans="9:12" ht="15.75" thickBot="1">
      <c r="I642">
        <v>337</v>
      </c>
      <c r="K642" s="709"/>
      <c r="L642" s="342">
        <v>315</v>
      </c>
    </row>
    <row r="643" spans="9:12">
      <c r="I643">
        <v>338</v>
      </c>
      <c r="K643" s="708" t="s">
        <v>221</v>
      </c>
      <c r="L643" s="343">
        <v>0.1734</v>
      </c>
    </row>
    <row r="644" spans="9:12" ht="15.75" thickBot="1">
      <c r="I644">
        <v>339</v>
      </c>
      <c r="K644" s="709"/>
      <c r="L644" s="344">
        <v>316</v>
      </c>
    </row>
    <row r="645" spans="9:12">
      <c r="I645">
        <v>340</v>
      </c>
      <c r="K645" s="708" t="s">
        <v>244</v>
      </c>
      <c r="L645" s="345">
        <v>0.16439999999999999</v>
      </c>
    </row>
    <row r="646" spans="9:12" ht="15.75" thickBot="1">
      <c r="I646">
        <v>341</v>
      </c>
      <c r="K646" s="709"/>
      <c r="L646" s="346">
        <v>317</v>
      </c>
    </row>
    <row r="647" spans="9:12">
      <c r="I647">
        <v>342</v>
      </c>
      <c r="K647" s="708" t="s">
        <v>280</v>
      </c>
      <c r="L647" s="347">
        <v>0.16020000000000001</v>
      </c>
    </row>
    <row r="648" spans="9:12" ht="15.75" thickBot="1">
      <c r="I648">
        <v>343</v>
      </c>
      <c r="K648" s="709"/>
      <c r="L648" s="348">
        <v>318</v>
      </c>
    </row>
    <row r="649" spans="9:12">
      <c r="I649">
        <v>344</v>
      </c>
      <c r="K649" s="708" t="s">
        <v>314</v>
      </c>
      <c r="L649" s="349">
        <v>0.1585</v>
      </c>
    </row>
    <row r="650" spans="9:12" ht="15.75" thickBot="1">
      <c r="I650">
        <v>345</v>
      </c>
      <c r="K650" s="709"/>
      <c r="L650" s="350">
        <v>319</v>
      </c>
    </row>
    <row r="651" spans="9:12">
      <c r="I651">
        <v>346</v>
      </c>
      <c r="K651" s="708" t="s">
        <v>134</v>
      </c>
      <c r="L651" s="351">
        <v>0.157</v>
      </c>
    </row>
    <row r="652" spans="9:12" ht="15.75" thickBot="1">
      <c r="I652">
        <v>347</v>
      </c>
      <c r="K652" s="709"/>
      <c r="L652" s="352">
        <v>320</v>
      </c>
    </row>
    <row r="653" spans="9:12">
      <c r="I653">
        <v>348</v>
      </c>
      <c r="K653" s="708" t="s">
        <v>198</v>
      </c>
      <c r="L653" s="353">
        <v>0.154</v>
      </c>
    </row>
    <row r="654" spans="9:12" ht="15.75" thickBot="1">
      <c r="I654">
        <v>349</v>
      </c>
      <c r="K654" s="709"/>
      <c r="L654" s="354">
        <v>321</v>
      </c>
    </row>
    <row r="655" spans="9:12">
      <c r="I655">
        <v>350</v>
      </c>
      <c r="K655" s="708" t="s">
        <v>295</v>
      </c>
      <c r="L655" s="355">
        <v>0.14829999999999999</v>
      </c>
    </row>
    <row r="656" spans="9:12" ht="15.75" thickBot="1">
      <c r="I656">
        <v>351</v>
      </c>
      <c r="K656" s="709"/>
      <c r="L656" s="356">
        <v>322</v>
      </c>
    </row>
    <row r="657" spans="9:12">
      <c r="I657">
        <v>352</v>
      </c>
      <c r="K657" s="708" t="s">
        <v>176</v>
      </c>
      <c r="L657" s="357">
        <v>0.14810000000000001</v>
      </c>
    </row>
    <row r="658" spans="9:12" ht="15.75" thickBot="1">
      <c r="I658">
        <v>353</v>
      </c>
      <c r="K658" s="709"/>
      <c r="L658" s="358">
        <v>323</v>
      </c>
    </row>
    <row r="659" spans="9:12">
      <c r="I659">
        <v>354</v>
      </c>
      <c r="K659" s="708" t="s">
        <v>248</v>
      </c>
      <c r="L659" s="359">
        <v>0.14779999999999999</v>
      </c>
    </row>
    <row r="660" spans="9:12" ht="15.75" thickBot="1">
      <c r="I660">
        <v>355</v>
      </c>
      <c r="K660" s="709"/>
      <c r="L660" s="360">
        <v>324</v>
      </c>
    </row>
    <row r="661" spans="9:12">
      <c r="I661">
        <v>356</v>
      </c>
      <c r="K661" s="708" t="s">
        <v>117</v>
      </c>
      <c r="L661" s="361">
        <v>0.14749999999999999</v>
      </c>
    </row>
    <row r="662" spans="9:12" ht="15.75" thickBot="1">
      <c r="I662">
        <v>357</v>
      </c>
      <c r="K662" s="709"/>
      <c r="L662" s="362">
        <v>325</v>
      </c>
    </row>
    <row r="663" spans="9:12" ht="15.75" thickBot="1">
      <c r="I663">
        <v>358</v>
      </c>
      <c r="K663" s="15" t="s">
        <v>25</v>
      </c>
      <c r="L663" s="16" t="s">
        <v>411</v>
      </c>
    </row>
    <row r="664" spans="9:12">
      <c r="I664">
        <v>359</v>
      </c>
      <c r="K664" s="708" t="s">
        <v>81</v>
      </c>
      <c r="L664" s="363">
        <v>0.14699999999999999</v>
      </c>
    </row>
    <row r="665" spans="9:12" ht="15.75" thickBot="1">
      <c r="I665">
        <v>360</v>
      </c>
      <c r="K665" s="709"/>
      <c r="L665" s="364">
        <v>326</v>
      </c>
    </row>
    <row r="666" spans="9:12">
      <c r="I666">
        <v>361</v>
      </c>
      <c r="K666" s="708" t="s">
        <v>239</v>
      </c>
      <c r="L666" s="365">
        <v>0.1447</v>
      </c>
    </row>
    <row r="667" spans="9:12" ht="15.75" thickBot="1">
      <c r="I667">
        <v>362</v>
      </c>
      <c r="K667" s="709"/>
      <c r="L667" s="366">
        <v>327</v>
      </c>
    </row>
    <row r="668" spans="9:12">
      <c r="K668" s="708" t="s">
        <v>206</v>
      </c>
      <c r="L668" s="367">
        <v>0.14000000000000001</v>
      </c>
    </row>
    <row r="669" spans="9:12" ht="15.75" thickBot="1">
      <c r="K669" s="709"/>
      <c r="L669" s="368">
        <v>328</v>
      </c>
    </row>
    <row r="670" spans="9:12">
      <c r="K670" s="708" t="s">
        <v>62</v>
      </c>
      <c r="L670" s="369">
        <v>0.13919999999999999</v>
      </c>
    </row>
    <row r="671" spans="9:12" ht="15.75" thickBot="1">
      <c r="K671" s="709"/>
      <c r="L671" s="370">
        <v>329</v>
      </c>
    </row>
    <row r="672" spans="9:12">
      <c r="K672" s="708" t="s">
        <v>126</v>
      </c>
      <c r="L672" s="371">
        <v>0.13500000000000001</v>
      </c>
    </row>
    <row r="673" spans="11:12" ht="15.75" thickBot="1">
      <c r="K673" s="709"/>
      <c r="L673" s="372">
        <v>330</v>
      </c>
    </row>
    <row r="674" spans="11:12">
      <c r="K674" s="708" t="s">
        <v>237</v>
      </c>
      <c r="L674" s="373">
        <v>0.1321</v>
      </c>
    </row>
    <row r="675" spans="11:12" ht="15.75" thickBot="1">
      <c r="K675" s="709"/>
      <c r="L675" s="374">
        <v>331</v>
      </c>
    </row>
    <row r="676" spans="11:12">
      <c r="K676" s="708" t="s">
        <v>103</v>
      </c>
      <c r="L676" s="375">
        <v>0.13039999999999999</v>
      </c>
    </row>
    <row r="677" spans="11:12" ht="15.75" thickBot="1">
      <c r="K677" s="709"/>
      <c r="L677" s="376">
        <v>332</v>
      </c>
    </row>
    <row r="678" spans="11:12">
      <c r="K678" s="708" t="s">
        <v>112</v>
      </c>
      <c r="L678" s="377">
        <v>0.12520000000000001</v>
      </c>
    </row>
    <row r="679" spans="11:12" ht="15.75" thickBot="1">
      <c r="K679" s="709"/>
      <c r="L679" s="378">
        <v>333</v>
      </c>
    </row>
    <row r="680" spans="11:12">
      <c r="K680" s="708" t="s">
        <v>96</v>
      </c>
      <c r="L680" s="379">
        <v>0.1202</v>
      </c>
    </row>
    <row r="681" spans="11:12" ht="15.75" thickBot="1">
      <c r="K681" s="709"/>
      <c r="L681" s="380">
        <v>334</v>
      </c>
    </row>
    <row r="682" spans="11:12">
      <c r="K682" s="708" t="s">
        <v>233</v>
      </c>
      <c r="L682" s="381">
        <v>0.1195</v>
      </c>
    </row>
    <row r="683" spans="11:12" ht="15.75" thickBot="1">
      <c r="K683" s="709"/>
      <c r="L683" s="382">
        <v>335</v>
      </c>
    </row>
    <row r="684" spans="11:12">
      <c r="K684" s="708" t="s">
        <v>133</v>
      </c>
      <c r="L684" s="383">
        <v>0.1144</v>
      </c>
    </row>
    <row r="685" spans="11:12" ht="15.75" thickBot="1">
      <c r="K685" s="709"/>
      <c r="L685" s="384">
        <v>336</v>
      </c>
    </row>
    <row r="686" spans="11:12">
      <c r="K686" s="708" t="s">
        <v>247</v>
      </c>
      <c r="L686" s="385">
        <v>0.11269999999999999</v>
      </c>
    </row>
    <row r="687" spans="11:12" ht="15.75" thickBot="1">
      <c r="K687" s="709"/>
      <c r="L687" s="386">
        <v>337</v>
      </c>
    </row>
    <row r="688" spans="11:12">
      <c r="K688" s="708" t="s">
        <v>162</v>
      </c>
      <c r="L688" s="387">
        <v>0.1082</v>
      </c>
    </row>
    <row r="689" spans="11:12" ht="15.75" thickBot="1">
      <c r="K689" s="709"/>
      <c r="L689" s="388">
        <v>338</v>
      </c>
    </row>
    <row r="690" spans="11:12">
      <c r="K690" s="708" t="s">
        <v>251</v>
      </c>
      <c r="L690" s="389">
        <v>0.1062</v>
      </c>
    </row>
    <row r="691" spans="11:12" ht="15.75" thickBot="1">
      <c r="K691" s="709"/>
      <c r="L691" s="390">
        <v>339</v>
      </c>
    </row>
    <row r="692" spans="11:12">
      <c r="K692" s="708" t="s">
        <v>322</v>
      </c>
      <c r="L692" s="391">
        <v>0.1048</v>
      </c>
    </row>
    <row r="693" spans="11:12" ht="15.75" thickBot="1">
      <c r="K693" s="709"/>
      <c r="L693" s="392">
        <v>340</v>
      </c>
    </row>
    <row r="694" spans="11:12">
      <c r="K694" s="708" t="s">
        <v>160</v>
      </c>
      <c r="L694" s="415">
        <v>0.1033</v>
      </c>
    </row>
    <row r="695" spans="11:12" ht="15.75" thickBot="1">
      <c r="K695" s="709"/>
      <c r="L695" s="416">
        <v>341</v>
      </c>
    </row>
    <row r="696" spans="11:12">
      <c r="K696" s="708" t="s">
        <v>347</v>
      </c>
      <c r="L696" s="395">
        <v>9.9699999999999997E-2</v>
      </c>
    </row>
    <row r="697" spans="11:12" ht="15.75" thickBot="1">
      <c r="K697" s="709"/>
      <c r="L697" s="396">
        <v>342</v>
      </c>
    </row>
    <row r="698" spans="11:12">
      <c r="K698" s="708" t="s">
        <v>99</v>
      </c>
      <c r="L698" s="397">
        <v>9.8100000000000007E-2</v>
      </c>
    </row>
    <row r="699" spans="11:12" ht="15.75" thickBot="1">
      <c r="K699" s="709"/>
      <c r="L699" s="398">
        <v>343</v>
      </c>
    </row>
    <row r="700" spans="11:12">
      <c r="K700" s="708" t="s">
        <v>54</v>
      </c>
      <c r="L700" s="399">
        <v>9.7100000000000006E-2</v>
      </c>
    </row>
    <row r="701" spans="11:12" ht="15.75" thickBot="1">
      <c r="K701" s="709"/>
      <c r="L701" s="400">
        <v>344</v>
      </c>
    </row>
    <row r="702" spans="11:12">
      <c r="K702" s="708" t="s">
        <v>155</v>
      </c>
      <c r="L702" s="401">
        <v>8.4000000000000005E-2</v>
      </c>
    </row>
    <row r="703" spans="11:12" ht="15.75" thickBot="1">
      <c r="K703" s="709"/>
      <c r="L703" s="402">
        <v>345</v>
      </c>
    </row>
    <row r="704" spans="11:12">
      <c r="K704" s="708" t="s">
        <v>437</v>
      </c>
      <c r="L704" s="403">
        <v>8.3199999999999996E-2</v>
      </c>
    </row>
    <row r="705" spans="11:12" ht="15.75" thickBot="1">
      <c r="K705" s="709"/>
      <c r="L705" s="404">
        <v>346</v>
      </c>
    </row>
    <row r="706" spans="11:12">
      <c r="K706" s="708" t="s">
        <v>169</v>
      </c>
      <c r="L706" s="405">
        <v>8.2199999999999995E-2</v>
      </c>
    </row>
    <row r="707" spans="11:12" ht="15.75" thickBot="1">
      <c r="K707" s="709"/>
      <c r="L707" s="406">
        <v>347</v>
      </c>
    </row>
    <row r="708" spans="11:12">
      <c r="K708" s="708" t="s">
        <v>400</v>
      </c>
      <c r="L708" s="407">
        <v>7.6100000000000001E-2</v>
      </c>
    </row>
    <row r="709" spans="11:12" ht="15.75" thickBot="1">
      <c r="K709" s="709"/>
      <c r="L709" s="408">
        <v>348</v>
      </c>
    </row>
    <row r="710" spans="11:12">
      <c r="K710" s="708" t="s">
        <v>211</v>
      </c>
      <c r="L710" s="409">
        <v>6.6900000000000001E-2</v>
      </c>
    </row>
    <row r="711" spans="11:12" ht="15.75" thickBot="1">
      <c r="K711" s="709"/>
      <c r="L711" s="410">
        <v>349</v>
      </c>
    </row>
    <row r="712" spans="11:12">
      <c r="K712" s="708" t="s">
        <v>226</v>
      </c>
      <c r="L712" s="411">
        <v>6.4699999999999994E-2</v>
      </c>
    </row>
    <row r="713" spans="11:12" ht="15.75" thickBot="1">
      <c r="K713" s="709"/>
      <c r="L713" s="412">
        <v>350</v>
      </c>
    </row>
    <row r="714" spans="11:12">
      <c r="K714" s="708" t="s">
        <v>376</v>
      </c>
      <c r="L714" s="413">
        <v>6.0600000000000001E-2</v>
      </c>
    </row>
    <row r="715" spans="11:12" ht="15.75" thickBot="1">
      <c r="K715" s="709"/>
      <c r="L715" s="414">
        <v>351</v>
      </c>
    </row>
    <row r="716" spans="11:12">
      <c r="K716" s="708" t="s">
        <v>136</v>
      </c>
      <c r="L716" s="413">
        <v>5.79E-2</v>
      </c>
    </row>
    <row r="717" spans="11:12" ht="15.75" thickBot="1">
      <c r="K717" s="709"/>
      <c r="L717" s="414">
        <v>352</v>
      </c>
    </row>
    <row r="718" spans="11:12">
      <c r="K718" s="708" t="s">
        <v>335</v>
      </c>
      <c r="L718" s="413">
        <v>5.6800000000000003E-2</v>
      </c>
    </row>
    <row r="719" spans="11:12" ht="15.75" thickBot="1">
      <c r="K719" s="709"/>
      <c r="L719" s="414">
        <v>353</v>
      </c>
    </row>
    <row r="720" spans="11:12">
      <c r="K720" s="708" t="s">
        <v>313</v>
      </c>
      <c r="L720" s="413">
        <v>5.5199999999999999E-2</v>
      </c>
    </row>
    <row r="721" spans="11:12" ht="15.75" thickBot="1">
      <c r="K721" s="709"/>
      <c r="L721" s="414">
        <v>354</v>
      </c>
    </row>
    <row r="722" spans="11:12">
      <c r="K722" s="708" t="s">
        <v>282</v>
      </c>
      <c r="L722" s="413">
        <v>5.2999999999999999E-2</v>
      </c>
    </row>
    <row r="723" spans="11:12" ht="15.75" thickBot="1">
      <c r="K723" s="709"/>
      <c r="L723" s="414">
        <v>355</v>
      </c>
    </row>
    <row r="724" spans="11:12">
      <c r="K724" s="708" t="s">
        <v>435</v>
      </c>
      <c r="L724" s="413">
        <v>4.9599999999999998E-2</v>
      </c>
    </row>
    <row r="725" spans="11:12" ht="15.75" thickBot="1">
      <c r="K725" s="709"/>
      <c r="L725" s="414">
        <v>356</v>
      </c>
    </row>
    <row r="726" spans="11:12">
      <c r="K726" s="708" t="s">
        <v>191</v>
      </c>
      <c r="L726" s="413">
        <v>4.5100000000000001E-2</v>
      </c>
    </row>
    <row r="727" spans="11:12" ht="15.75" thickBot="1">
      <c r="K727" s="709"/>
      <c r="L727" s="414">
        <v>357</v>
      </c>
    </row>
    <row r="728" spans="11:12">
      <c r="K728" s="708" t="s">
        <v>175</v>
      </c>
      <c r="L728" s="413">
        <v>4.4999999999999998E-2</v>
      </c>
    </row>
    <row r="729" spans="11:12" ht="15.75" thickBot="1">
      <c r="K729" s="709"/>
      <c r="L729" s="414">
        <v>358</v>
      </c>
    </row>
    <row r="730" spans="11:12">
      <c r="K730" s="708" t="s">
        <v>390</v>
      </c>
      <c r="L730" s="413">
        <v>4.4600000000000001E-2</v>
      </c>
    </row>
    <row r="731" spans="11:12" ht="15.75" thickBot="1">
      <c r="K731" s="709"/>
      <c r="L731" s="414">
        <v>359</v>
      </c>
    </row>
    <row r="732" spans="11:12">
      <c r="K732" s="708" t="s">
        <v>275</v>
      </c>
      <c r="L732" s="413">
        <v>3.3099999999999997E-2</v>
      </c>
    </row>
    <row r="733" spans="11:12" ht="15.75" thickBot="1">
      <c r="K733" s="709"/>
      <c r="L733" s="414">
        <v>360</v>
      </c>
    </row>
    <row r="734" spans="11:12">
      <c r="K734" s="708" t="s">
        <v>344</v>
      </c>
      <c r="L734" s="413">
        <v>0.03</v>
      </c>
    </row>
    <row r="735" spans="11:12" ht="15.75" thickBot="1">
      <c r="K735" s="709"/>
      <c r="L735" s="414">
        <v>361</v>
      </c>
    </row>
    <row r="736" spans="11:12">
      <c r="K736" s="708" t="s">
        <v>109</v>
      </c>
      <c r="L736" s="413">
        <v>2.5600000000000001E-2</v>
      </c>
    </row>
    <row r="737" spans="11:12" ht="15.75" thickBot="1">
      <c r="K737" s="709"/>
      <c r="L737" s="414">
        <v>362</v>
      </c>
    </row>
    <row r="738" spans="11:12" ht="15.75" thickBot="1">
      <c r="K738" s="15" t="s">
        <v>25</v>
      </c>
      <c r="L738" s="16" t="s">
        <v>411</v>
      </c>
    </row>
  </sheetData>
  <sortState xmlns:xlrd2="http://schemas.microsoft.com/office/spreadsheetml/2017/richdata2" ref="D2:F363">
    <sortCondition ref="D2:D363"/>
  </sortState>
  <mergeCells count="291">
    <mergeCell ref="K734:K735"/>
    <mergeCell ref="K736:K737"/>
    <mergeCell ref="K730:K731"/>
    <mergeCell ref="K732:K733"/>
    <mergeCell ref="K726:K727"/>
    <mergeCell ref="K728:K729"/>
    <mergeCell ref="K722:K723"/>
    <mergeCell ref="K724:K725"/>
    <mergeCell ref="K718:K719"/>
    <mergeCell ref="K720:K721"/>
    <mergeCell ref="K714:K715"/>
    <mergeCell ref="K716:K717"/>
    <mergeCell ref="K710:K711"/>
    <mergeCell ref="K712:K713"/>
    <mergeCell ref="K706:K707"/>
    <mergeCell ref="K708:K709"/>
    <mergeCell ref="K702:K703"/>
    <mergeCell ref="K704:K705"/>
    <mergeCell ref="K698:K699"/>
    <mergeCell ref="K700:K701"/>
    <mergeCell ref="K694:K695"/>
    <mergeCell ref="K696:K697"/>
    <mergeCell ref="K690:K691"/>
    <mergeCell ref="K692:K693"/>
    <mergeCell ref="K686:K687"/>
    <mergeCell ref="K688:K689"/>
    <mergeCell ref="K682:K683"/>
    <mergeCell ref="K684:K685"/>
    <mergeCell ref="K678:K679"/>
    <mergeCell ref="K680:K681"/>
    <mergeCell ref="K674:K675"/>
    <mergeCell ref="K676:K677"/>
    <mergeCell ref="K670:K671"/>
    <mergeCell ref="K672:K673"/>
    <mergeCell ref="K666:K667"/>
    <mergeCell ref="K668:K669"/>
    <mergeCell ref="K661:K662"/>
    <mergeCell ref="K664:K665"/>
    <mergeCell ref="K657:K658"/>
    <mergeCell ref="K659:K660"/>
    <mergeCell ref="K653:K654"/>
    <mergeCell ref="K655:K656"/>
    <mergeCell ref="K649:K650"/>
    <mergeCell ref="K651:K652"/>
    <mergeCell ref="K645:K646"/>
    <mergeCell ref="K647:K648"/>
    <mergeCell ref="K641:K642"/>
    <mergeCell ref="K643:K644"/>
    <mergeCell ref="K637:K638"/>
    <mergeCell ref="K639:K640"/>
    <mergeCell ref="K633:K634"/>
    <mergeCell ref="K635:K636"/>
    <mergeCell ref="K629:K630"/>
    <mergeCell ref="K631:K632"/>
    <mergeCell ref="K625:K626"/>
    <mergeCell ref="K627:K628"/>
    <mergeCell ref="K621:K622"/>
    <mergeCell ref="K623:K624"/>
    <mergeCell ref="K617:K618"/>
    <mergeCell ref="K619:K620"/>
    <mergeCell ref="K613:K614"/>
    <mergeCell ref="K615:K616"/>
    <mergeCell ref="K608:K609"/>
    <mergeCell ref="K610:K611"/>
    <mergeCell ref="K604:K605"/>
    <mergeCell ref="K606:K607"/>
    <mergeCell ref="K600:K601"/>
    <mergeCell ref="K602:K603"/>
    <mergeCell ref="K596:K597"/>
    <mergeCell ref="K598:K599"/>
    <mergeCell ref="K592:K593"/>
    <mergeCell ref="K594:K595"/>
    <mergeCell ref="K588:K589"/>
    <mergeCell ref="K590:K591"/>
    <mergeCell ref="K584:K585"/>
    <mergeCell ref="K586:K587"/>
    <mergeCell ref="K580:K581"/>
    <mergeCell ref="K582:K583"/>
    <mergeCell ref="K576:K577"/>
    <mergeCell ref="K578:K579"/>
    <mergeCell ref="K572:K573"/>
    <mergeCell ref="K574:K575"/>
    <mergeCell ref="K568:K569"/>
    <mergeCell ref="K564:K565"/>
    <mergeCell ref="K566:K567"/>
    <mergeCell ref="K559:K560"/>
    <mergeCell ref="K562:K563"/>
    <mergeCell ref="K555:K556"/>
    <mergeCell ref="K557:K558"/>
    <mergeCell ref="K551:K552"/>
    <mergeCell ref="K553:K554"/>
    <mergeCell ref="K547:K548"/>
    <mergeCell ref="K549:K550"/>
    <mergeCell ref="K543:K544"/>
    <mergeCell ref="K545:K546"/>
    <mergeCell ref="K539:K540"/>
    <mergeCell ref="K541:K542"/>
    <mergeCell ref="K535:K536"/>
    <mergeCell ref="K537:K538"/>
    <mergeCell ref="K531:K532"/>
    <mergeCell ref="K533:K534"/>
    <mergeCell ref="K527:K528"/>
    <mergeCell ref="K529:K530"/>
    <mergeCell ref="K523:K524"/>
    <mergeCell ref="K525:K526"/>
    <mergeCell ref="K519:K520"/>
    <mergeCell ref="K521:K522"/>
    <mergeCell ref="K515:K516"/>
    <mergeCell ref="K517:K518"/>
    <mergeCell ref="K511:K512"/>
    <mergeCell ref="K513:K514"/>
    <mergeCell ref="K506:K507"/>
    <mergeCell ref="K508:K509"/>
    <mergeCell ref="K502:K503"/>
    <mergeCell ref="K498:K499"/>
    <mergeCell ref="K500:K501"/>
    <mergeCell ref="K494:K495"/>
    <mergeCell ref="K496:K497"/>
    <mergeCell ref="K490:K491"/>
    <mergeCell ref="K492:K493"/>
    <mergeCell ref="K486:K487"/>
    <mergeCell ref="K482:K483"/>
    <mergeCell ref="K484:K485"/>
    <mergeCell ref="K478:K479"/>
    <mergeCell ref="K480:K481"/>
    <mergeCell ref="K474:K475"/>
    <mergeCell ref="K476:K477"/>
    <mergeCell ref="K470:K471"/>
    <mergeCell ref="K472:K473"/>
    <mergeCell ref="K466:K467"/>
    <mergeCell ref="K468:K469"/>
    <mergeCell ref="K462:K463"/>
    <mergeCell ref="K464:K465"/>
    <mergeCell ref="K457:K458"/>
    <mergeCell ref="K460:K461"/>
    <mergeCell ref="K453:K454"/>
    <mergeCell ref="K455:K456"/>
    <mergeCell ref="K449:K450"/>
    <mergeCell ref="K451:K452"/>
    <mergeCell ref="K445:K446"/>
    <mergeCell ref="K447:K448"/>
    <mergeCell ref="K441:K442"/>
    <mergeCell ref="K443:K444"/>
    <mergeCell ref="K437:K438"/>
    <mergeCell ref="K439:K440"/>
    <mergeCell ref="K433:K434"/>
    <mergeCell ref="K435:K436"/>
    <mergeCell ref="K429:K430"/>
    <mergeCell ref="K431:K432"/>
    <mergeCell ref="K425:K426"/>
    <mergeCell ref="K427:K428"/>
    <mergeCell ref="K421:K422"/>
    <mergeCell ref="K423:K424"/>
    <mergeCell ref="K417:K418"/>
    <mergeCell ref="K419:K420"/>
    <mergeCell ref="K413:K414"/>
    <mergeCell ref="K415:K416"/>
    <mergeCell ref="K409:K410"/>
    <mergeCell ref="K404:K405"/>
    <mergeCell ref="K406:K407"/>
    <mergeCell ref="K402:K403"/>
    <mergeCell ref="K398:K399"/>
    <mergeCell ref="K392:K393"/>
    <mergeCell ref="K394:K395"/>
    <mergeCell ref="K388:K389"/>
    <mergeCell ref="K390:K391"/>
    <mergeCell ref="K384:K385"/>
    <mergeCell ref="K386:K387"/>
    <mergeCell ref="K382:K383"/>
    <mergeCell ref="K376:K377"/>
    <mergeCell ref="K378:K379"/>
    <mergeCell ref="K372:K373"/>
    <mergeCell ref="K374:K375"/>
    <mergeCell ref="K368:K369"/>
    <mergeCell ref="K370:K371"/>
    <mergeCell ref="K364:K365"/>
    <mergeCell ref="K366:K367"/>
    <mergeCell ref="K360:K361"/>
    <mergeCell ref="K362:K363"/>
    <mergeCell ref="K355:K356"/>
    <mergeCell ref="K358:K359"/>
    <mergeCell ref="K351:K352"/>
    <mergeCell ref="K353:K354"/>
    <mergeCell ref="K347:K348"/>
    <mergeCell ref="K343:K344"/>
    <mergeCell ref="K345:K346"/>
    <mergeCell ref="K339:K340"/>
    <mergeCell ref="K341:K342"/>
    <mergeCell ref="K335:K336"/>
    <mergeCell ref="K337:K338"/>
    <mergeCell ref="K331:K332"/>
    <mergeCell ref="K327:K328"/>
    <mergeCell ref="K329:K330"/>
    <mergeCell ref="K323:K324"/>
    <mergeCell ref="K325:K326"/>
    <mergeCell ref="K319:K320"/>
    <mergeCell ref="K321:K322"/>
    <mergeCell ref="K315:K316"/>
    <mergeCell ref="K317:K318"/>
    <mergeCell ref="K311:K312"/>
    <mergeCell ref="K313:K314"/>
    <mergeCell ref="K309:K310"/>
    <mergeCell ref="K302:K303"/>
    <mergeCell ref="K304:K305"/>
    <mergeCell ref="K298:K299"/>
    <mergeCell ref="K300:K301"/>
    <mergeCell ref="K294:K295"/>
    <mergeCell ref="K296:K297"/>
    <mergeCell ref="K292:K293"/>
    <mergeCell ref="K286:K287"/>
    <mergeCell ref="K288:K289"/>
    <mergeCell ref="K284:K285"/>
    <mergeCell ref="K278:K279"/>
    <mergeCell ref="K280:K281"/>
    <mergeCell ref="K274:K275"/>
    <mergeCell ref="K276:K277"/>
    <mergeCell ref="K270:K271"/>
    <mergeCell ref="K272:K273"/>
    <mergeCell ref="K266:K267"/>
    <mergeCell ref="K268:K269"/>
    <mergeCell ref="K262:K263"/>
    <mergeCell ref="K264:K265"/>
    <mergeCell ref="K258:K259"/>
    <mergeCell ref="K260:K261"/>
    <mergeCell ref="K253:K254"/>
    <mergeCell ref="K256:K257"/>
    <mergeCell ref="K249:K250"/>
    <mergeCell ref="K251:K252"/>
    <mergeCell ref="K245:K246"/>
    <mergeCell ref="K247:K248"/>
    <mergeCell ref="K241:K242"/>
    <mergeCell ref="K243:K244"/>
    <mergeCell ref="K237:K238"/>
    <mergeCell ref="K239:K240"/>
    <mergeCell ref="K233:K234"/>
    <mergeCell ref="K235:K236"/>
    <mergeCell ref="K229:K230"/>
    <mergeCell ref="K231:K232"/>
    <mergeCell ref="K225:K226"/>
    <mergeCell ref="K227:K228"/>
    <mergeCell ref="K221:K222"/>
    <mergeCell ref="K219:K220"/>
    <mergeCell ref="K213:K214"/>
    <mergeCell ref="K215:K216"/>
    <mergeCell ref="K209:K210"/>
    <mergeCell ref="K205:K206"/>
    <mergeCell ref="K200:K201"/>
    <mergeCell ref="K196:K197"/>
    <mergeCell ref="K198:K199"/>
    <mergeCell ref="K192:K193"/>
    <mergeCell ref="K194:K195"/>
    <mergeCell ref="K188:K189"/>
    <mergeCell ref="K190:K191"/>
    <mergeCell ref="K184:K185"/>
    <mergeCell ref="K186:K187"/>
    <mergeCell ref="K182:K183"/>
    <mergeCell ref="K178:K179"/>
    <mergeCell ref="K172:K173"/>
    <mergeCell ref="K174:K175"/>
    <mergeCell ref="K168:K169"/>
    <mergeCell ref="K162:K163"/>
    <mergeCell ref="K156:K157"/>
    <mergeCell ref="K158:K159"/>
    <mergeCell ref="K151:K152"/>
    <mergeCell ref="K154:K155"/>
    <mergeCell ref="K147:K148"/>
    <mergeCell ref="K149:K150"/>
    <mergeCell ref="K145:K146"/>
    <mergeCell ref="K139:K140"/>
    <mergeCell ref="K135:K136"/>
    <mergeCell ref="K131:K132"/>
    <mergeCell ref="K133:K134"/>
    <mergeCell ref="K125:K126"/>
    <mergeCell ref="K121:K122"/>
    <mergeCell ref="K115:K116"/>
    <mergeCell ref="K113:K114"/>
    <mergeCell ref="K109:K110"/>
    <mergeCell ref="K76:K77"/>
    <mergeCell ref="K70:K71"/>
    <mergeCell ref="K58:K59"/>
    <mergeCell ref="K39:K40"/>
    <mergeCell ref="K33:K34"/>
    <mergeCell ref="K103:K104"/>
    <mergeCell ref="K105:K106"/>
    <mergeCell ref="K98:K99"/>
    <mergeCell ref="K90:K91"/>
    <mergeCell ref="K86:K87"/>
    <mergeCell ref="K88:K89"/>
    <mergeCell ref="K82:K83"/>
    <mergeCell ref="K84:K85"/>
    <mergeCell ref="K80:K81"/>
  </mergeCells>
  <hyperlinks>
    <hyperlink ref="K1" r:id="rId1" display="https://barttorvik.com/team.php?team=Iowa+St.&amp;year=2024" xr:uid="{6A574448-0915-4434-A6EB-5F621A0DBEDF}"/>
    <hyperlink ref="K2" r:id="rId2" display="https://barttorvik.com/team.php?team=Iowa+St.&amp;year=2024" xr:uid="{7FFE2EAD-1779-493E-AD07-B7D08CD53A3B}"/>
    <hyperlink ref="K3" r:id="rId3" display="https://barttorvik.com/team.php?team=Connecticut&amp;year=2024" xr:uid="{929EF4FF-FF48-43C4-80AB-E42A0CB6FD53}"/>
    <hyperlink ref="K4" r:id="rId4" display="https://barttorvik.com/team.php?team=Connecticut&amp;year=2024" xr:uid="{144ED3E0-4D47-4B0A-8319-F37443F0DAD8}"/>
    <hyperlink ref="K5" r:id="rId5" display="https://barttorvik.com/team.php?team=Saint+Mary%27s&amp;year=2024" xr:uid="{A3363846-4D1A-4573-BD5A-B1FAB2470945}"/>
    <hyperlink ref="K6" r:id="rId6" display="https://barttorvik.com/team.php?team=Saint+Mary%27s&amp;year=2024" xr:uid="{5040580A-E437-4AA4-89F0-37657144E9D9}"/>
    <hyperlink ref="K7" r:id="rId7" display="https://barttorvik.com/team.php?team=Arizona&amp;year=2024" xr:uid="{9705292E-98B9-4F83-A021-A021D2308FA1}"/>
    <hyperlink ref="K8" r:id="rId8" display="https://barttorvik.com/team.php?team=Arizona&amp;year=2024" xr:uid="{566FF31C-2CB7-49D0-8257-FE3E0D79B97B}"/>
    <hyperlink ref="K9" r:id="rId9" display="https://barttorvik.com/team.php?team=Auburn&amp;year=2024" xr:uid="{711990A9-FA6C-4F06-899A-9720A9472F45}"/>
    <hyperlink ref="K10" r:id="rId10" display="https://barttorvik.com/team.php?team=Auburn&amp;year=2024" xr:uid="{DE3EB950-CD26-4CDA-97E1-606D01FD0460}"/>
    <hyperlink ref="K11" r:id="rId11" display="https://barttorvik.com/team.php?team=Gonzaga&amp;year=2024" xr:uid="{3D48C9E0-644B-4315-900D-BF255AF734B5}"/>
    <hyperlink ref="K12" r:id="rId12" display="https://barttorvik.com/team.php?team=Gonzaga&amp;year=2024" xr:uid="{9F4EB44F-1E66-44A5-B19B-BC23B06CC66B}"/>
    <hyperlink ref="K13" r:id="rId13" display="https://barttorvik.com/team.php?team=Kentucky&amp;year=2024" xr:uid="{8FDD62C5-A283-49BC-8BDE-96F9855226AD}"/>
    <hyperlink ref="K14" r:id="rId14" display="https://barttorvik.com/team.php?team=Kentucky&amp;year=2024" xr:uid="{312B976B-9FDA-4A6A-BE9D-3DE6FAC35F61}"/>
    <hyperlink ref="K15" r:id="rId15" display="https://barttorvik.com/team.php?team=Houston&amp;year=2024" xr:uid="{24E5C861-9EF8-4024-A4E5-81FCBC99BF04}"/>
    <hyperlink ref="K16" r:id="rId16" display="https://barttorvik.com/team.php?team=Houston&amp;year=2024" xr:uid="{AA44BB9C-0D5D-43D4-BDDE-97365AD4B265}"/>
    <hyperlink ref="K17" r:id="rId17" display="https://barttorvik.com/team.php?team=Purdue&amp;year=2024" xr:uid="{D42FF678-E6B3-4AF7-82B2-541B50FF5064}"/>
    <hyperlink ref="K18" r:id="rId18" display="https://barttorvik.com/team.php?team=Purdue&amp;year=2024" xr:uid="{07598348-AC07-4AED-80A9-148A40EDA4C5}"/>
    <hyperlink ref="K19" r:id="rId19" display="https://barttorvik.com/team.php?team=Duke&amp;year=2024" xr:uid="{D02FE183-795D-40AB-B5F2-8E7DB4FEE5FB}"/>
    <hyperlink ref="K20" r:id="rId20" display="https://barttorvik.com/team.php?team=Duke&amp;year=2024" xr:uid="{35B6BECC-86FA-4078-B5DD-51C369A9C187}"/>
    <hyperlink ref="K21" r:id="rId21" display="https://barttorvik.com/team.php?team=New+Mexico&amp;year=2024" xr:uid="{CE6E2EA7-47F3-440A-9F94-284C44D5C134}"/>
    <hyperlink ref="K22" r:id="rId22" display="https://barttorvik.com/team.php?team=New+Mexico&amp;year=2024" xr:uid="{303F257F-28D0-4EA6-BE00-344BFAF64968}"/>
    <hyperlink ref="K23" r:id="rId23" display="https://barttorvik.com/team.php?team=Illinois&amp;year=2024" xr:uid="{DA4374F3-9E42-4B06-9875-7ADFAA9202DF}"/>
    <hyperlink ref="K24" r:id="rId24" display="https://barttorvik.com/team.php?team=Illinois&amp;year=2024" xr:uid="{028FB02E-EFB4-49E9-ACF1-662C56A592F8}"/>
    <hyperlink ref="K25" r:id="rId25" display="https://barttorvik.com/team.php?team=North+Carolina&amp;year=2024" xr:uid="{AE63666D-F5EA-4A34-9EA4-0FAAA90DCE04}"/>
    <hyperlink ref="K26" r:id="rId26" display="https://barttorvik.com/team.php?team=North+Carolina&amp;year=2024" xr:uid="{0BBD9AEB-F301-4A99-A636-3C434BB025F2}"/>
    <hyperlink ref="K27" r:id="rId27" display="https://barttorvik.com/team.php?team=Nebraska&amp;year=2024" xr:uid="{A06288C7-E3F0-4E9A-B522-25AB298024CC}"/>
    <hyperlink ref="K28" r:id="rId28" display="https://barttorvik.com/team.php?team=Nebraska&amp;year=2024" xr:uid="{92AEA1D2-BFD9-4E6E-A85C-214F31288232}"/>
    <hyperlink ref="K29" r:id="rId29" display="https://barttorvik.com/team.php?team=Marquette&amp;year=2024" xr:uid="{B519C663-42BD-408A-819B-3BF4826B76F8}"/>
    <hyperlink ref="K30" r:id="rId30" display="https://barttorvik.com/team.php?team=Marquette&amp;year=2024" xr:uid="{65D7569F-9D52-4B98-911C-E5E26D2A5D76}"/>
    <hyperlink ref="K31" r:id="rId31" display="https://barttorvik.com/team.php?team=Nevada&amp;year=2024" xr:uid="{9141A720-9535-46CB-90E8-E51D4B1C1A84}"/>
    <hyperlink ref="K32" r:id="rId32" display="https://barttorvik.com/team.php?team=Nevada&amp;year=2024" xr:uid="{309C166B-454A-4D8C-9CF2-3F08257B12E7}"/>
    <hyperlink ref="K33" r:id="rId33" display="https://barttorvik.com/team.php?team=Pittsburgh&amp;year=2024" xr:uid="{ADA175D9-E2AB-4B34-A317-4A86F7559EE8}"/>
    <hyperlink ref="K35" r:id="rId34" display="https://barttorvik.com/team.php?team=Creighton&amp;year=2024" xr:uid="{BDDAB1BE-6BFC-4C95-90FC-90BB458B0426}"/>
    <hyperlink ref="K36" r:id="rId35" display="https://barttorvik.com/team.php?team=Creighton&amp;year=2024" xr:uid="{5A84366B-81C0-484A-B911-2DADBB0224B3}"/>
    <hyperlink ref="K37" r:id="rId36" display="https://barttorvik.com/team.php?team=Mississippi+St.&amp;year=2024" xr:uid="{A35C4CF4-D934-488B-82F7-A8619779C381}"/>
    <hyperlink ref="K38" r:id="rId37" display="https://barttorvik.com/team.php?team=Mississippi+St.&amp;year=2024" xr:uid="{B7A5E52D-B53B-4F93-8D1F-BA4690C5077C}"/>
    <hyperlink ref="K39" r:id="rId38" display="https://barttorvik.com/team.php?team=St.+John%27s&amp;year=2024" xr:uid="{6E14AC4F-D049-4957-A6E0-1E01EED82373}"/>
    <hyperlink ref="K41" r:id="rId39" display="https://barttorvik.com/team.php?team=San+Diego+St.&amp;year=2024" xr:uid="{C343A89B-7971-42E9-A8F8-3E7FC13AF120}"/>
    <hyperlink ref="K42" r:id="rId40" display="https://barttorvik.com/team.php?team=San+Diego+St.&amp;year=2024" xr:uid="{1820DE20-C68C-428F-98F1-1B2F84283A24}"/>
    <hyperlink ref="K43" r:id="rId41" display="https://barttorvik.com/team.php?team=Texas+Tech&amp;year=2024" xr:uid="{71C37226-11F1-4066-A4DC-7166AD07F6D7}"/>
    <hyperlink ref="K44" r:id="rId42" display="https://barttorvik.com/team.php?team=Texas+Tech&amp;year=2024" xr:uid="{BCEA3C28-140D-4986-8156-E14349B1979D}"/>
    <hyperlink ref="K45" r:id="rId43" display="https://barttorvik.com/team.php?team=Texas&amp;year=2024" xr:uid="{FE6FE1B8-ABA0-4F89-8088-A8C4918E4CB1}"/>
    <hyperlink ref="K46" r:id="rId44" display="https://barttorvik.com/team.php?team=Texas&amp;year=2024" xr:uid="{600BB427-E08A-462F-A7D6-B9ED8CF362F0}"/>
    <hyperlink ref="K47" r:id="rId45" display="https://barttorvik.com/team.php?team=Tennessee&amp;year=2024" xr:uid="{3D9E1E29-E5EE-467B-94D4-1C474D1ADCB4}"/>
    <hyperlink ref="K48" r:id="rId46" display="https://barttorvik.com/team.php?team=Tennessee&amp;year=2024" xr:uid="{4AD39754-00F2-4013-8D16-F32626355530}"/>
    <hyperlink ref="K49" r:id="rId47" display="https://barttorvik.com/team.php?team=TCU&amp;year=2024" xr:uid="{C96B0C4D-9AA8-4A40-97C7-9E77F43A9D30}"/>
    <hyperlink ref="K50" r:id="rId48" display="https://barttorvik.com/team.php?team=TCU&amp;year=2024" xr:uid="{91839AF6-BEC2-41D6-894A-5B296A2AE180}"/>
    <hyperlink ref="L51" r:id="rId49" display="https://barttorvik.com/?&amp;begin=20240131&amp;end=20240501&amp;conlimit=All&amp;year=2024&amp;top=0&amp;venue=A-N&amp;type=All&amp;mingames=0&amp;quad=5&amp;rpi=" xr:uid="{9562186E-2B75-46C4-9DB4-66B08D8F84E4}"/>
    <hyperlink ref="K52" r:id="rId50" display="https://barttorvik.com/team.php?team=Northwestern&amp;year=2024" xr:uid="{39C14652-E634-48C0-98ED-71D710C9497C}"/>
    <hyperlink ref="K53" r:id="rId51" display="https://barttorvik.com/team.php?team=Northwestern&amp;year=2024" xr:uid="{CA0A0AC2-4925-4377-8742-142D9FCBD86B}"/>
    <hyperlink ref="K54" r:id="rId52" display="https://barttorvik.com/team.php?team=Texas+A%26M&amp;year=2024" xr:uid="{B69C6483-0EA5-4A23-AFAC-8F38FFA299EF}"/>
    <hyperlink ref="K55" r:id="rId53" display="https://barttorvik.com/team.php?team=Texas+A%26M&amp;year=2024" xr:uid="{CE8A412A-4861-46A1-87D7-4F93D30BF09D}"/>
    <hyperlink ref="K56" r:id="rId54" display="https://barttorvik.com/team.php?team=Michigan+St.&amp;year=2024" xr:uid="{8221F61F-DF9B-496C-9CED-42DB85959A42}"/>
    <hyperlink ref="K57" r:id="rId55" display="https://barttorvik.com/team.php?team=Michigan+St.&amp;year=2024" xr:uid="{E016276F-056F-41F7-A0DE-6C896E733299}"/>
    <hyperlink ref="K58" r:id="rId56" display="https://barttorvik.com/team.php?team=Ohio+St.&amp;year=2024" xr:uid="{6FFFC375-E481-44D0-A282-A6E4D7A37CC1}"/>
    <hyperlink ref="K60" r:id="rId57" display="https://barttorvik.com/team.php?team=Baylor&amp;year=2024" xr:uid="{34A027E1-B787-4A93-870F-BBC905C36E86}"/>
    <hyperlink ref="K61" r:id="rId58" display="https://barttorvik.com/team.php?team=Baylor&amp;year=2024" xr:uid="{AF7A8F0D-98CB-4B8D-9746-4CD63AD80D69}"/>
    <hyperlink ref="K62" r:id="rId59" display="https://barttorvik.com/team.php?team=Washington+St.&amp;year=2024" xr:uid="{33EA00C4-43B1-4390-86F4-A64508EF87C1}"/>
    <hyperlink ref="K63" r:id="rId60" display="https://barttorvik.com/team.php?team=Washington+St.&amp;year=2024" xr:uid="{9BAE2D5A-0DCC-4533-B91A-FC75995239C0}"/>
    <hyperlink ref="K64" r:id="rId61" display="https://barttorvik.com/team.php?team=Wisconsin&amp;year=2024" xr:uid="{A4E8BFB4-1550-444A-9466-58D4DE5BF787}"/>
    <hyperlink ref="K65" r:id="rId62" display="https://barttorvik.com/team.php?team=Wisconsin&amp;year=2024" xr:uid="{B4C006EA-8CEA-43F7-8FDD-E21A15D8ECB4}"/>
    <hyperlink ref="K66" r:id="rId63" display="https://barttorvik.com/team.php?team=Colorado&amp;year=2024" xr:uid="{D0E5E0DF-B846-435E-8078-9354F9219A68}"/>
    <hyperlink ref="K67" r:id="rId64" display="https://barttorvik.com/team.php?team=Colorado&amp;year=2024" xr:uid="{F510F4AA-8B68-4CD7-96BE-F8C9E40B6075}"/>
    <hyperlink ref="K68" r:id="rId65" display="https://barttorvik.com/team.php?team=Florida&amp;year=2024" xr:uid="{79846F5B-8BFC-4251-8AAE-50F006910E9B}"/>
    <hyperlink ref="K69" r:id="rId66" display="https://barttorvik.com/team.php?team=Florida&amp;year=2024" xr:uid="{0ADD96C8-A145-45DA-994B-84A1287F6C46}"/>
    <hyperlink ref="K70" r:id="rId67" display="https://barttorvik.com/team.php?team=Wake+Forest&amp;year=2024" xr:uid="{750019E8-E2CE-4724-9638-D85B9FFC553C}"/>
    <hyperlink ref="K72" r:id="rId68" display="https://barttorvik.com/team.php?team=North+Carolina+St.&amp;year=2024" xr:uid="{3A8D15C2-EF88-4ED5-B410-70B4CDA3C55B}"/>
    <hyperlink ref="K73" r:id="rId69" display="https://barttorvik.com/team.php?team=North+Carolina+St.&amp;year=2024" xr:uid="{A92D27BB-E5CE-4B5D-9090-10AB049BCC26}"/>
    <hyperlink ref="K74" r:id="rId70" display="https://barttorvik.com/team.php?team=Clemson&amp;year=2024" xr:uid="{7E126839-44D4-4384-870C-A1BC7505A87E}"/>
    <hyperlink ref="K75" r:id="rId71" display="https://barttorvik.com/team.php?team=Clemson&amp;year=2024" xr:uid="{679A71ED-A44C-4745-A226-1D62F815EEBA}"/>
    <hyperlink ref="K76" r:id="rId72" display="https://barttorvik.com/team.php?team=Iowa&amp;year=2024" xr:uid="{3F4C4C23-7D50-47BD-8D13-716FC3F55E46}"/>
    <hyperlink ref="K78" r:id="rId73" display="https://barttorvik.com/team.php?team=Duquesne&amp;year=2024" xr:uid="{9D40DBCE-DF76-4CD2-8556-473C34C301E9}"/>
    <hyperlink ref="K79" r:id="rId74" display="https://barttorvik.com/team.php?team=Duquesne&amp;year=2024" xr:uid="{741D46CD-FFEC-4521-840F-1360A201A257}"/>
    <hyperlink ref="K80" r:id="rId75" display="https://barttorvik.com/team.php?team=UNLV&amp;year=2024" xr:uid="{59499F4D-114B-4435-A613-96394C9AA12C}"/>
    <hyperlink ref="K82" r:id="rId76" display="https://barttorvik.com/team.php?team=Cincinnati&amp;year=2024" xr:uid="{71D75967-DFE5-4A6B-9946-64D17A048480}"/>
    <hyperlink ref="K84" r:id="rId77" display="https://barttorvik.com/team.php?team=San+Francisco&amp;year=2024" xr:uid="{6C8B9B50-1EC1-4C05-81F1-D6A5DB55FA73}"/>
    <hyperlink ref="K86" r:id="rId78" display="https://barttorvik.com/team.php?team=Belmont&amp;year=2024" xr:uid="{7C0471BB-9C15-4E87-8263-B055438BFE75}"/>
    <hyperlink ref="K88" r:id="rId79" display="https://barttorvik.com/team.php?team=UT+Arlington&amp;year=2024" xr:uid="{898FC0DD-1A19-44D7-A9BC-6487B54FF5B8}"/>
    <hyperlink ref="K90" r:id="rId80" display="https://barttorvik.com/team.php?team=Boston+College&amp;year=2024" xr:uid="{84F1B9F1-3AD8-4194-9090-95435D4C63C6}"/>
    <hyperlink ref="K92" r:id="rId81" display="https://barttorvik.com/team.php?team=Oregon&amp;year=2024" xr:uid="{5C190526-DAF9-4B8B-AA13-55BA6A922A8B}"/>
    <hyperlink ref="K93" r:id="rId82" display="https://barttorvik.com/team.php?team=Oregon&amp;year=2024" xr:uid="{50D2B180-07D5-44AB-A2D9-1B77379A92C4}"/>
    <hyperlink ref="K94" r:id="rId83" display="https://barttorvik.com/team.php?team=South+Carolina&amp;year=2024" xr:uid="{46983347-432A-4979-B377-016F47266D72}"/>
    <hyperlink ref="K95" r:id="rId84" display="https://barttorvik.com/team.php?team=South+Carolina&amp;year=2024" xr:uid="{66B38AF8-397A-4B13-A73B-21363250FC63}"/>
    <hyperlink ref="K96" r:id="rId85" display="https://barttorvik.com/team.php?team=Boise+St.&amp;year=2024" xr:uid="{87968D62-D407-4784-B906-093FB6D89044}"/>
    <hyperlink ref="K97" r:id="rId86" display="https://barttorvik.com/team.php?team=Boise+St.&amp;year=2024" xr:uid="{5DD9E0A0-6B2F-47EA-BD1A-61DDC47B71C9}"/>
    <hyperlink ref="K98" r:id="rId87" display="https://barttorvik.com/team.php?team=Washington&amp;year=2024" xr:uid="{B7BE9D00-03D7-411B-8F9D-48EFE70507AD}"/>
    <hyperlink ref="K100" r:id="rId88" display="https://barttorvik.com/team.php?team=UAB&amp;year=2024" xr:uid="{48BA39FF-D97C-4BC2-A647-48B3FE6231FF}"/>
    <hyperlink ref="K101" r:id="rId89" display="https://barttorvik.com/team.php?team=UAB&amp;year=2024" xr:uid="{D52B4810-E5C1-460C-95FE-F132BC98F417}"/>
    <hyperlink ref="L102" r:id="rId90" display="https://barttorvik.com/?&amp;begin=20240131&amp;end=20240501&amp;conlimit=All&amp;year=2024&amp;top=0&amp;venue=A-N&amp;type=All&amp;mingames=0&amp;quad=5&amp;rpi=" xr:uid="{3C8BE6E7-1F02-4E89-9FA3-54CCDCABD217}"/>
    <hyperlink ref="K103" r:id="rId91" display="https://barttorvik.com/team.php?team=Indiana+St.&amp;year=2024" xr:uid="{971CAB27-A034-4AC2-8705-9113C6E056E6}"/>
    <hyperlink ref="K105" r:id="rId92" display="https://barttorvik.com/team.php?team=Butler&amp;year=2024" xr:uid="{64E0156F-BF70-4915-97CE-8CB088D363E3}"/>
    <hyperlink ref="K107" r:id="rId93" display="https://barttorvik.com/team.php?team=Grand+Canyon&amp;year=2024" xr:uid="{F5910076-E8D5-4018-9800-4DB14D0420BE}"/>
    <hyperlink ref="K108" r:id="rId94" display="https://barttorvik.com/team.php?team=Grand+Canyon&amp;year=2024" xr:uid="{4C733043-50FC-4CEB-8AAD-61BE1D4CA682}"/>
    <hyperlink ref="K109" r:id="rId95" display="https://barttorvik.com/team.php?team=Penn+St.&amp;year=2024" xr:uid="{09942C8D-94B1-4537-A09E-41F5B161B3D6}"/>
    <hyperlink ref="K111" r:id="rId96" display="https://barttorvik.com/team.php?team=James+Madison&amp;year=2024" xr:uid="{78A5D4D9-3227-43CA-86B7-692512599FE9}"/>
    <hyperlink ref="K112" r:id="rId97" display="https://barttorvik.com/team.php?team=James+Madison&amp;year=2024" xr:uid="{105B2683-2535-4808-9F01-8ECA6E516C5F}"/>
    <hyperlink ref="K113" r:id="rId98" display="https://barttorvik.com/team.php?team=Maryland&amp;year=2024" xr:uid="{6260C840-FA73-4AA8-B743-E7AFC71A0187}"/>
    <hyperlink ref="K115" r:id="rId99" display="https://barttorvik.com/team.php?team=South+Florida&amp;year=2024" xr:uid="{A80DAF02-4BEA-44EB-94B8-6ABCDA2A443B}"/>
    <hyperlink ref="K117" r:id="rId100" display="https://barttorvik.com/team.php?team=BYU&amp;year=2024" xr:uid="{C4A3A07B-66F2-496E-9CA6-CA857CFFF87E}"/>
    <hyperlink ref="K118" r:id="rId101" display="https://barttorvik.com/team.php?team=BYU&amp;year=2024" xr:uid="{F45FD883-C7FC-4D29-8245-28C307845F1E}"/>
    <hyperlink ref="K119" r:id="rId102" display="https://barttorvik.com/team.php?team=McNeese+St.&amp;year=2024" xr:uid="{2E56F338-03A7-47C7-95F6-ACD0344D4A38}"/>
    <hyperlink ref="K120" r:id="rId103" display="https://barttorvik.com/team.php?team=McNeese+St.&amp;year=2024" xr:uid="{A74AF1FD-E58D-4088-B931-91637B713D56}"/>
    <hyperlink ref="K121" r:id="rId104" display="https://barttorvik.com/team.php?team=Providence&amp;year=2024" xr:uid="{3DB91111-BEA4-4197-95AD-C385B123DB81}"/>
    <hyperlink ref="K123" r:id="rId105" display="https://barttorvik.com/team.php?team=Drake&amp;year=2024" xr:uid="{B174E696-BD8C-402E-8402-BB2E7D5AECF2}"/>
    <hyperlink ref="K124" r:id="rId106" display="https://barttorvik.com/team.php?team=Drake&amp;year=2024" xr:uid="{450B696F-7822-469E-85B1-338311D93E5E}"/>
    <hyperlink ref="K125" r:id="rId107" display="https://barttorvik.com/team.php?team=Louisiana+Tech&amp;year=2024" xr:uid="{AA47250E-A31E-4BFD-B963-CE4DAD9972FC}"/>
    <hyperlink ref="K127" r:id="rId108" display="https://barttorvik.com/team.php?team=College+of+Charleston&amp;year=2024" xr:uid="{D4496B1B-59E3-4AE5-B712-0A5294F268AA}"/>
    <hyperlink ref="K128" r:id="rId109" display="https://barttorvik.com/team.php?team=College+of+Charleston&amp;year=2024" xr:uid="{ACAA4897-A57E-4805-B2AA-FAB61A310D3D}"/>
    <hyperlink ref="K129" r:id="rId110" display="https://barttorvik.com/team.php?team=Alabama&amp;year=2024" xr:uid="{5D02BD9F-7F14-4B23-A2D1-3FDAEF822A2D}"/>
    <hyperlink ref="K130" r:id="rId111" display="https://barttorvik.com/team.php?team=Alabama&amp;year=2024" xr:uid="{C82C0E33-D08F-4289-9DE4-8F72D7AB4493}"/>
    <hyperlink ref="K131" r:id="rId112" display="https://barttorvik.com/team.php?team=North+Texas&amp;year=2024" xr:uid="{EF027110-52F3-4B1C-A77D-B76FC8C98BBE}"/>
    <hyperlink ref="K133" r:id="rId113" display="https://barttorvik.com/team.php?team=UCLA&amp;year=2024" xr:uid="{3342B7D9-0DDD-4207-9969-22FF60A50381}"/>
    <hyperlink ref="K135" r:id="rId114" display="https://barttorvik.com/team.php?team=Villanova&amp;year=2024" xr:uid="{40F3C3E4-3536-4C6A-8050-E3D99488F9C7}"/>
    <hyperlink ref="K137" r:id="rId115" display="https://barttorvik.com/team.php?team=Brown&amp;year=2024" xr:uid="{A54E3357-8BC9-434B-9804-8B25A6DCD0AD}"/>
    <hyperlink ref="K138" r:id="rId116" display="https://barttorvik.com/team.php?team=Brown&amp;year=2024" xr:uid="{4C9F7070-8F14-4A64-9C9E-335B265E81B0}"/>
    <hyperlink ref="K139" r:id="rId117" display="https://barttorvik.com/team.php?team=Bradley&amp;year=2024" xr:uid="{9FB405C6-ECAA-4006-AAA7-6EC735BDF99B}"/>
    <hyperlink ref="K141" r:id="rId118" display="https://barttorvik.com/team.php?team=Dayton&amp;year=2024" xr:uid="{E0BA63B9-4165-4225-B57C-7B1AB608C22D}"/>
    <hyperlink ref="K142" r:id="rId119" display="https://barttorvik.com/team.php?team=Dayton&amp;year=2024" xr:uid="{0FEF16CB-DA19-4F2A-83AB-11763A23773B}"/>
    <hyperlink ref="K143" r:id="rId120" display="https://barttorvik.com/team.php?team=Colorado+St.&amp;year=2024" xr:uid="{8C56F552-F96E-44A0-AD69-E19BCCC58FB4}"/>
    <hyperlink ref="K144" r:id="rId121" display="https://barttorvik.com/team.php?team=Colorado+St.&amp;year=2024" xr:uid="{B60AF261-F4B0-403A-8C26-BED8333091A6}"/>
    <hyperlink ref="K145" r:id="rId122" display="https://barttorvik.com/team.php?team=Minnesota&amp;year=2024" xr:uid="{B124344A-EBE3-457C-B822-E41B0B1F5282}"/>
    <hyperlink ref="K147" r:id="rId123" display="https://barttorvik.com/team.php?team=Indiana&amp;year=2024" xr:uid="{5395EEB6-F8D3-46E5-A958-AC47F21887CC}"/>
    <hyperlink ref="K149" r:id="rId124" display="https://barttorvik.com/team.php?team=Arkansas&amp;year=2024" xr:uid="{D64CC2CF-9C0C-4BB6-8AEB-7DDBD131DDBB}"/>
    <hyperlink ref="K151" r:id="rId125" display="https://barttorvik.com/team.php?team=Wright+St.&amp;year=2024" xr:uid="{F5BB96B4-639B-4DFD-AC5E-DE7A29DB5868}"/>
    <hyperlink ref="L153" r:id="rId126" display="https://barttorvik.com/?&amp;begin=20240131&amp;end=20240501&amp;conlimit=All&amp;year=2024&amp;top=0&amp;venue=A-N&amp;type=All&amp;mingames=0&amp;quad=5&amp;rpi=" xr:uid="{42C92291-F859-452B-9B28-CD149F4BA7BB}"/>
    <hyperlink ref="K154" r:id="rId127" display="https://barttorvik.com/team.php?team=Massachusetts&amp;year=2024" xr:uid="{9746B33B-0A13-49ED-83F9-33B494BA370C}"/>
    <hyperlink ref="K156" r:id="rId128" display="https://barttorvik.com/team.php?team=Georgia&amp;year=2024" xr:uid="{F1326FCF-5719-4F68-9C6C-8FA5D72841A4}"/>
    <hyperlink ref="K158" r:id="rId129" display="https://barttorvik.com/team.php?team=UCF&amp;year=2024" xr:uid="{318C112C-CE5E-4BDE-990F-1F493884F05E}"/>
    <hyperlink ref="K160" r:id="rId130" display="https://barttorvik.com/team.php?team=Yale&amp;year=2024" xr:uid="{9C7B9C0E-C783-468F-B997-0082151B73BE}"/>
    <hyperlink ref="K161" r:id="rId131" display="https://barttorvik.com/team.php?team=Yale&amp;year=2024" xr:uid="{3C6B01E3-599D-4755-BCC4-D45590DB663B}"/>
    <hyperlink ref="K162" r:id="rId132" display="https://barttorvik.com/team.php?team=LSU&amp;year=2024" xr:uid="{231A0F91-C208-4315-B512-D3954D4F6D0E}"/>
    <hyperlink ref="K164" r:id="rId133" display="https://barttorvik.com/team.php?team=South+Dakota+St.&amp;year=2024" xr:uid="{953814C4-E216-47C9-AA83-D984F23FA294}"/>
    <hyperlink ref="K165" r:id="rId134" display="https://barttorvik.com/team.php?team=South+Dakota+St.&amp;year=2024" xr:uid="{D9A39519-A1A7-4261-B527-E989E3609F10}"/>
    <hyperlink ref="K166" r:id="rId135" display="https://barttorvik.com/team.php?team=Florida+Atlantic&amp;year=2024" xr:uid="{DC2773C2-9412-4038-9E2E-0E8440EF018E}"/>
    <hyperlink ref="K167" r:id="rId136" display="https://barttorvik.com/team.php?team=Florida+Atlantic&amp;year=2024" xr:uid="{04E038A9-004D-4FE1-B875-EFA0DF1E4FA4}"/>
    <hyperlink ref="K168" r:id="rId137" display="https://barttorvik.com/team.php?team=Richmond&amp;year=2024" xr:uid="{642FBC2F-6334-4747-9FCD-84DF3FFFF84C}"/>
    <hyperlink ref="K170" r:id="rId138" display="https://barttorvik.com/team.php?team=VCU&amp;year=2024" xr:uid="{0F282959-B93B-45E4-94BD-975B693DAD92}"/>
    <hyperlink ref="K171" r:id="rId139" display="https://barttorvik.com/team.php?team=VCU&amp;year=2024" xr:uid="{BB890024-5CAF-4C0B-958A-774059ED33A2}"/>
    <hyperlink ref="K172" r:id="rId140" display="https://barttorvik.com/team.php?team=Loyola+Chicago&amp;year=2024" xr:uid="{6176DFE5-6290-48D1-82BE-E09969517094}"/>
    <hyperlink ref="K174" r:id="rId141" display="https://barttorvik.com/team.php?team=Kansas+St.&amp;year=2024" xr:uid="{83468698-2687-49F1-A81A-A81AD6D8C3A6}"/>
    <hyperlink ref="K176" r:id="rId142" display="https://barttorvik.com/team.php?team=Samford&amp;year=2024" xr:uid="{1C26A401-652B-4C90-89B6-AC03F9D0A461}"/>
    <hyperlink ref="K177" r:id="rId143" display="https://barttorvik.com/team.php?team=Samford&amp;year=2024" xr:uid="{2A8A44F2-78A4-44A5-AFB7-D1C253A2CAA8}"/>
    <hyperlink ref="K178" r:id="rId144" display="https://barttorvik.com/team.php?team=Mississippi&amp;year=2024" xr:uid="{121EA241-C916-4E76-A46E-CFF44F5AFB12}"/>
    <hyperlink ref="K180" r:id="rId145" display="https://barttorvik.com/team.php?team=Oakland&amp;year=2024" xr:uid="{ACEB281B-AE82-4BBA-B54D-2578AE17C0CC}"/>
    <hyperlink ref="K181" r:id="rId146" display="https://barttorvik.com/team.php?team=Oakland&amp;year=2024" xr:uid="{6EF55020-B2F5-41D8-A691-EF606BC29090}"/>
    <hyperlink ref="K182" r:id="rId147" display="https://barttorvik.com/team.php?team=Hofstra&amp;year=2024" xr:uid="{DF8E5B44-F04E-4C85-A143-662E6D65B68B}"/>
    <hyperlink ref="K184" r:id="rId148" display="https://barttorvik.com/team.php?team=Princeton&amp;year=2024" xr:uid="{A26281CD-7C84-4BA2-B98C-1D656D2FFE87}"/>
    <hyperlink ref="K186" r:id="rId149" display="https://barttorvik.com/team.php?team=Tarleton+St.&amp;year=2024" xr:uid="{7C6E1903-2083-4D29-8719-471B1A4ECC53}"/>
    <hyperlink ref="K188" r:id="rId150" display="https://barttorvik.com/team.php?team=Oklahoma+St.&amp;year=2024" xr:uid="{C845D177-3108-42CE-ABB7-782EB18FC245}"/>
    <hyperlink ref="K190" r:id="rId151" display="https://barttorvik.com/team.php?team=Utah&amp;year=2024" xr:uid="{81CAF6E5-F091-4197-B9CB-DDCBE1F5FF99}"/>
    <hyperlink ref="K192" r:id="rId152" display="https://barttorvik.com/team.php?team=USC&amp;year=2024" xr:uid="{6046370D-A2C5-4AE5-B023-D184BA2632A2}"/>
    <hyperlink ref="K194" r:id="rId153" display="https://barttorvik.com/team.php?team=Sam+Houston+St.&amp;year=2024" xr:uid="{19B8DA89-4979-426B-A5EF-510302DA75D8}"/>
    <hyperlink ref="K196" r:id="rId154" display="https://barttorvik.com/team.php?team=Santa+Clara&amp;year=2024" xr:uid="{48E815E0-7EE2-4D74-9CDA-123B315BB035}"/>
    <hyperlink ref="K198" r:id="rId155" display="https://barttorvik.com/team.php?team=UMKC&amp;year=2024" xr:uid="{E9A40A6D-5308-4057-AFD0-56E9F3E5AA0E}"/>
    <hyperlink ref="K200" r:id="rId156" display="https://barttorvik.com/team.php?team=Cornell&amp;year=2024" xr:uid="{CF451267-DE4D-4724-89A2-04CD265B68CC}"/>
    <hyperlink ref="K202" r:id="rId157" display="https://barttorvik.com/team.php?team=Morehead+St.&amp;year=2024" xr:uid="{19B65BA1-F148-433E-9741-A22E88215905}"/>
    <hyperlink ref="K203" r:id="rId158" display="https://barttorvik.com/team.php?team=Morehead+St.&amp;year=2024" xr:uid="{D2AE6D18-FC4A-44F0-AB71-774DA116B533}"/>
    <hyperlink ref="L204" r:id="rId159" display="https://barttorvik.com/?&amp;begin=20240131&amp;end=20240501&amp;conlimit=All&amp;year=2024&amp;top=0&amp;venue=A-N&amp;type=All&amp;mingames=0&amp;quad=5&amp;rpi=" xr:uid="{45E9E5FF-7E6C-4689-A23F-A4626A7DFD56}"/>
    <hyperlink ref="K205" r:id="rId160" display="https://barttorvik.com/team.php?team=Arkansas+St.&amp;year=2024" xr:uid="{DBB30EFB-01E9-4513-8B98-BDDC0DC0CE2B}"/>
    <hyperlink ref="K207" r:id="rId161" display="https://barttorvik.com/team.php?team=Virginia&amp;year=2024" xr:uid="{7AA2EC81-4F81-4089-B9CC-2C6BF2EC3652}"/>
    <hyperlink ref="K208" r:id="rId162" display="https://barttorvik.com/team.php?team=Virginia&amp;year=2024" xr:uid="{B5B3D970-03D0-4050-926F-48A04C9ACC90}"/>
    <hyperlink ref="K209" r:id="rId163" display="https://barttorvik.com/team.php?team=UC+Irvine&amp;year=2024" xr:uid="{2237C848-C14A-446C-9E60-076DBA49301D}"/>
    <hyperlink ref="K211" r:id="rId164" display="https://barttorvik.com/team.php?team=Utah+St.&amp;year=2024" xr:uid="{AE9A7B62-4735-402E-AFBA-886135DA854A}"/>
    <hyperlink ref="K212" r:id="rId165" display="https://barttorvik.com/team.php?team=Utah+St.&amp;year=2024" xr:uid="{E48DA436-3C5A-4BB6-A3EB-9DBBD469618B}"/>
    <hyperlink ref="K213" r:id="rId166" display="https://barttorvik.com/team.php?team=Saint+Joseph%27s&amp;year=2024" xr:uid="{778CFCD8-50F2-4575-9456-EFD45771BBF5}"/>
    <hyperlink ref="K215" r:id="rId167" display="https://barttorvik.com/team.php?team=Virginia+Tech&amp;year=2024" xr:uid="{48870083-4B20-4CA3-99AA-09B6E9A17C16}"/>
    <hyperlink ref="K217" r:id="rId168" display="https://barttorvik.com/team.php?team=Temple&amp;year=2024" xr:uid="{9D0BDBD6-F408-4369-BF64-F2621C5E4EE1}"/>
    <hyperlink ref="K218" r:id="rId169" display="https://barttorvik.com/team.php?team=Temple&amp;year=2024" xr:uid="{572BA8F3-8978-4C95-9FA7-8E2E3BB96E21}"/>
    <hyperlink ref="K219" r:id="rId170" display="https://barttorvik.com/team.php?team=Ohio&amp;year=2024" xr:uid="{7E7F6D85-0A08-4B2C-BE84-0C253AFC3631}"/>
    <hyperlink ref="K221" r:id="rId171" display="https://barttorvik.com/team.php?team=Troy&amp;year=2024" xr:uid="{B3D71F8C-7C81-47D8-ADD6-11CCE1EFE3B6}"/>
    <hyperlink ref="K223" r:id="rId172" display="https://barttorvik.com/team.php?team=Western+Kentucky&amp;year=2024" xr:uid="{D922B9E1-821A-4851-A84F-852E7C4A340E}"/>
    <hyperlink ref="K224" r:id="rId173" display="https://barttorvik.com/team.php?team=Western+Kentucky&amp;year=2024" xr:uid="{2C8FC149-54BB-437A-A652-A9D011D3F4EC}"/>
    <hyperlink ref="K225" r:id="rId174" display="https://barttorvik.com/team.php?team=Rice&amp;year=2024" xr:uid="{D01F175F-EFDE-4E74-909C-E9F45856DEEA}"/>
    <hyperlink ref="K227" r:id="rId175" display="https://barttorvik.com/team.php?team=UMBC&amp;year=2024" xr:uid="{0D4399A8-9AD3-4667-9C4B-1947E087577F}"/>
    <hyperlink ref="K229" r:id="rId176" display="https://barttorvik.com/team.php?team=Saint+Louis&amp;year=2024" xr:uid="{D689F1F5-5D64-4E21-842D-0418D5B98E67}"/>
    <hyperlink ref="K231" r:id="rId177" display="https://barttorvik.com/team.php?team=Xavier&amp;year=2024" xr:uid="{C05AA27E-1614-4075-898A-5951889B2135}"/>
    <hyperlink ref="K233" r:id="rId178" display="https://barttorvik.com/team.php?team=Syracuse&amp;year=2024" xr:uid="{E7FBACAC-F3CB-47E2-81D7-8C618F087D19}"/>
    <hyperlink ref="K235" r:id="rId179" display="https://barttorvik.com/team.php?team=Western+Carolina&amp;year=2024" xr:uid="{D3535C3B-2AFC-44CF-AA00-B44D46A36519}"/>
    <hyperlink ref="K237" r:id="rId180" display="https://barttorvik.com/team.php?team=Georgia+Tech&amp;year=2024" xr:uid="{76E44C03-0A73-4EDD-8051-C54480F58104}"/>
    <hyperlink ref="K239" r:id="rId181" display="https://barttorvik.com/team.php?team=SMU&amp;year=2024" xr:uid="{2E972274-62DD-49D9-84E9-5C52B484FF1B}"/>
    <hyperlink ref="K241" r:id="rId182" display="https://barttorvik.com/team.php?team=Fort+Wayne&amp;year=2024" xr:uid="{08DB38AA-A2A8-4007-A3B3-851901C9CAE7}"/>
    <hyperlink ref="K243" r:id="rId183" display="https://barttorvik.com/team.php?team=American&amp;year=2024" xr:uid="{995AABFA-F6A4-45DD-AB44-8F24727799D1}"/>
    <hyperlink ref="K245" r:id="rId184" display="https://barttorvik.com/team.php?team=St.+Bonaventure&amp;year=2024" xr:uid="{A65BBAE2-9C33-420D-A248-1AE7A8147227}"/>
    <hyperlink ref="K247" r:id="rId185" display="https://barttorvik.com/team.php?team=Memphis&amp;year=2024" xr:uid="{9BC6B08E-2B1A-45F7-A329-2281F478010A}"/>
    <hyperlink ref="K249" r:id="rId186" display="https://barttorvik.com/team.php?team=Wyoming&amp;year=2024" xr:uid="{61A4D32F-BF26-4388-9068-D399BB161B7A}"/>
    <hyperlink ref="K251" r:id="rId187" display="https://barttorvik.com/team.php?team=Florida+Gulf+Coast&amp;year=2024" xr:uid="{E6714469-3AB2-463F-A5BA-65C24286FDA1}"/>
    <hyperlink ref="K253" r:id="rId188" display="https://barttorvik.com/team.php?team=Missouri&amp;year=2024" xr:uid="{89148117-7960-4BF0-BA67-5C7457C5A2B2}"/>
    <hyperlink ref="L255" r:id="rId189" display="https://barttorvik.com/?&amp;begin=20240131&amp;end=20240501&amp;conlimit=All&amp;year=2024&amp;top=0&amp;venue=A-N&amp;type=All&amp;mingames=0&amp;quad=5&amp;rpi=" xr:uid="{5972102E-2ACF-4EBF-BCC0-58E76DD315CF}"/>
    <hyperlink ref="K256" r:id="rId190" display="https://barttorvik.com/team.php?team=Seattle&amp;year=2024" xr:uid="{DCF9ACC9-6455-4794-B3B1-7F93DFF80CB8}"/>
    <hyperlink ref="K258" r:id="rId191" display="https://barttorvik.com/team.php?team=George+Mason&amp;year=2024" xr:uid="{4814DF0F-3D37-43D2-AE3D-72655558F4B4}"/>
    <hyperlink ref="K260" r:id="rId192" display="https://barttorvik.com/team.php?team=Florida+St.&amp;year=2024" xr:uid="{0BCD99A3-DA1F-4BEE-B1BA-B15D4F50DDF6}"/>
    <hyperlink ref="K262" r:id="rId193" display="https://barttorvik.com/team.php?team=UTEP&amp;year=2024" xr:uid="{55403C8D-5416-4CAE-9580-FE6A80A7120D}"/>
    <hyperlink ref="K264" r:id="rId194" display="https://barttorvik.com/team.php?team=UNC+Wilmington&amp;year=2024" xr:uid="{C4051D64-CEAC-4BA2-831A-5C315D286252}"/>
    <hyperlink ref="K266" r:id="rId195" display="https://barttorvik.com/team.php?team=Davidson&amp;year=2024" xr:uid="{200BCD00-B289-4352-BF74-7DE359DF8CBF}"/>
    <hyperlink ref="K268" r:id="rId196" display="https://barttorvik.com/team.php?team=Delaware&amp;year=2024" xr:uid="{6464F089-F445-429B-AC79-52EC4C543D10}"/>
    <hyperlink ref="K270" r:id="rId197" display="https://barttorvik.com/team.php?team=Stanford&amp;year=2024" xr:uid="{DE0EA864-953A-47DF-A6B7-B90E7386AF4C}"/>
    <hyperlink ref="K272" r:id="rId198" display="https://barttorvik.com/team.php?team=Presbyterian&amp;year=2024" xr:uid="{D14EC186-F6FC-4926-901D-D57E30986D14}"/>
    <hyperlink ref="K274" r:id="rId199" display="https://barttorvik.com/team.php?team=Youngstown+St.&amp;year=2024" xr:uid="{96A686E6-7604-42F7-98BE-3F8FE19477F7}"/>
    <hyperlink ref="K276" r:id="rId200" display="https://barttorvik.com/team.php?team=Oklahoma&amp;year=2024" xr:uid="{4CC0B4F0-45FE-4410-AA4A-7D108EA6BADA}"/>
    <hyperlink ref="K278" r:id="rId201" display="https://barttorvik.com/team.php?team=Rutgers&amp;year=2024" xr:uid="{8B0BFC63-F636-4FCE-A79F-65F56D986983}"/>
    <hyperlink ref="K280" r:id="rId202" display="https://barttorvik.com/team.php?team=Quinnipiac&amp;year=2024" xr:uid="{10407872-E28A-4D98-8798-EAD3A94090F0}"/>
    <hyperlink ref="K282" r:id="rId203" display="https://barttorvik.com/team.php?team=Colgate&amp;year=2024" xr:uid="{CE6E7159-08F5-424E-98B1-1D2470E36A3B}"/>
    <hyperlink ref="K283" r:id="rId204" display="https://barttorvik.com/team.php?team=Colgate&amp;year=2024" xr:uid="{8FE0023A-755F-4E09-A550-09DB0519C05F}"/>
    <hyperlink ref="K284" r:id="rId205" display="https://barttorvik.com/team.php?team=Chattanooga&amp;year=2024" xr:uid="{FE4D6BB6-2974-4499-A4C4-5BC53484F292}"/>
    <hyperlink ref="K286" r:id="rId206" display="https://barttorvik.com/team.php?team=Charlotte&amp;year=2024" xr:uid="{5CA89195-A5AE-40EF-B2B1-177BA826B3A7}"/>
    <hyperlink ref="K288" r:id="rId207" display="https://barttorvik.com/team.php?team=Missouri+St.&amp;year=2024" xr:uid="{B03FE249-58EA-443F-B653-859EFF230DC8}"/>
    <hyperlink ref="K290" r:id="rId208" display="https://barttorvik.com/team.php?team=Kansas&amp;year=2024" xr:uid="{59427570-6871-4064-85EC-14C289F02E80}"/>
    <hyperlink ref="K291" r:id="rId209" display="https://barttorvik.com/team.php?team=Kansas&amp;year=2024" xr:uid="{14A095F0-0AFE-40E0-8477-EEB871EACEA0}"/>
    <hyperlink ref="K292" r:id="rId210" display="https://barttorvik.com/team.php?team=East+Tennessee+St.&amp;year=2024" xr:uid="{8C84B7D9-2D84-43DE-A37C-4A16D8F3D5C1}"/>
    <hyperlink ref="K294" r:id="rId211" display="https://barttorvik.com/team.php?team=Fordham&amp;year=2024" xr:uid="{0FC60DE2-D2CC-4D49-B9EB-0F092E4C05BF}"/>
    <hyperlink ref="K296" r:id="rId212" display="https://barttorvik.com/team.php?team=Columbia&amp;year=2024" xr:uid="{3197C01D-7C5A-4832-A87C-B71B078C69A5}"/>
    <hyperlink ref="K298" r:id="rId213" display="https://barttorvik.com/team.php?team=California&amp;year=2024" xr:uid="{84C08473-E586-46BE-9227-0058DD41DBAB}"/>
    <hyperlink ref="K300" r:id="rId214" display="https://barttorvik.com/team.php?team=Utah+Valley&amp;year=2024" xr:uid="{D24BDA3F-D0D8-4B42-ADC9-561FF816C434}"/>
    <hyperlink ref="K302" r:id="rId215" display="https://barttorvik.com/team.php?team=Montana&amp;year=2024" xr:uid="{8B98CE11-E8B6-4E63-91BF-DB0588123993}"/>
    <hyperlink ref="K304" r:id="rId216" display="https://barttorvik.com/team.php?team=Notre+Dame&amp;year=2024" xr:uid="{FA2F2B2D-F3E0-415B-812E-2EEB7B9511DF}"/>
    <hyperlink ref="L306" r:id="rId217" display="https://barttorvik.com/?&amp;begin=20240131&amp;end=20240501&amp;conlimit=All&amp;year=2024&amp;top=0&amp;venue=A-N&amp;type=All&amp;mingames=0&amp;quad=5&amp;rpi=" xr:uid="{33B2C887-6C00-4571-A2F4-46D4D573B404}"/>
    <hyperlink ref="K307" r:id="rId218" display="https://barttorvik.com/team.php?team=Long+Beach+St.&amp;year=2024" xr:uid="{39A5D3F2-102E-4CC1-B510-B146BA4623D3}"/>
    <hyperlink ref="K308" r:id="rId219" display="https://barttorvik.com/team.php?team=Long+Beach+St.&amp;year=2024" xr:uid="{33212216-CED4-45A7-BAAE-060BFAE92EE5}"/>
    <hyperlink ref="K309" r:id="rId220" display="https://barttorvik.com/team.php?team=Seton+Hall&amp;year=2024" xr:uid="{15E7C037-213E-4BF2-9435-97A5F2D73621}"/>
    <hyperlink ref="K311" r:id="rId221" display="https://barttorvik.com/team.php?team=Towson&amp;year=2024" xr:uid="{25F61D7C-12CC-4C99-8893-E251306D4337}"/>
    <hyperlink ref="K313" r:id="rId222" display="https://barttorvik.com/team.php?team=Louisville&amp;year=2024" xr:uid="{FAAEACE2-4DE5-4A72-9CC1-6CF5A4589077}"/>
    <hyperlink ref="K315" r:id="rId223" display="https://barttorvik.com/team.php?team=UC+Riverside&amp;year=2024" xr:uid="{B916BF57-E17C-4E45-A378-A937479D66A6}"/>
    <hyperlink ref="K317" r:id="rId224" display="https://barttorvik.com/team.php?team=Pepperdine&amp;year=2024" xr:uid="{1C88E58B-8216-4CF1-98B0-EAEF9870EA47}"/>
    <hyperlink ref="K319" r:id="rId225" display="https://barttorvik.com/team.php?team=UC+Davis&amp;year=2024" xr:uid="{ED1DD76D-6490-44B5-9978-439FC9B866C0}"/>
    <hyperlink ref="K321" r:id="rId226" display="https://barttorvik.com/team.php?team=UNC+Greensboro&amp;year=2024" xr:uid="{84162556-C356-4CD1-9F28-E8AAD50C561C}"/>
    <hyperlink ref="K323" r:id="rId227" display="https://barttorvik.com/team.php?team=High+Point&amp;year=2024" xr:uid="{B8EA7633-351B-4232-B8C4-AF4DB95FA23F}"/>
    <hyperlink ref="K325" r:id="rId228" display="https://barttorvik.com/team.php?team=Little+Rock&amp;year=2024" xr:uid="{4F190E3D-4D14-4340-B594-430DF930C3B6}"/>
    <hyperlink ref="K327" r:id="rId229" display="https://barttorvik.com/team.php?team=Northern+Iowa&amp;year=2024" xr:uid="{43B51D50-7E76-4F4F-AFAD-59EE87CF9E19}"/>
    <hyperlink ref="K329" r:id="rId230" display="https://barttorvik.com/team.php?team=North+Dakota&amp;year=2024" xr:uid="{4EF4E66D-C73E-415D-A5D8-938E7B4D43BA}"/>
    <hyperlink ref="K331" r:id="rId231" display="https://barttorvik.com/team.php?team=Lehigh&amp;year=2024" xr:uid="{D0AD7013-5496-4E81-A5FE-EBEA3DD9686A}"/>
    <hyperlink ref="K333" r:id="rId232" display="https://barttorvik.com/team.php?team=Vermont&amp;year=2024" xr:uid="{A23B5441-7F47-4347-862F-CED43A458A7B}"/>
    <hyperlink ref="K334" r:id="rId233" display="https://barttorvik.com/team.php?team=Vermont&amp;year=2024" xr:uid="{4F8B7EAF-CB42-4F64-8B2D-833DB8F9DC74}"/>
    <hyperlink ref="K335" r:id="rId234" display="https://barttorvik.com/team.php?team=Wichita+St.&amp;year=2024" xr:uid="{8500E3FF-FE92-4770-A19D-192BA07969CE}"/>
    <hyperlink ref="K337" r:id="rId235" display="https://barttorvik.com/team.php?team=Murray+St.&amp;year=2024" xr:uid="{67C418B0-EAEE-41A3-AFDD-C6888F0DF716}"/>
    <hyperlink ref="K339" r:id="rId236" display="https://barttorvik.com/team.php?team=Kent+St.&amp;year=2024" xr:uid="{A53C8122-1A69-4299-9928-0FF9979AA6C4}"/>
    <hyperlink ref="K341" r:id="rId237" display="https://barttorvik.com/team.php?team=Marist&amp;year=2024" xr:uid="{68047017-7A82-4F02-866A-B36E05A31C16}"/>
    <hyperlink ref="K343" r:id="rId238" display="https://barttorvik.com/team.php?team=Vanderbilt&amp;year=2024" xr:uid="{A5A9FC4E-61D0-48E6-B3BC-636425D89CB8}"/>
    <hyperlink ref="K345" r:id="rId239" display="https://barttorvik.com/team.php?team=Southern+Illinois&amp;year=2024" xr:uid="{735DEC58-35BD-493E-9E47-8C78465B1498}"/>
    <hyperlink ref="K347" r:id="rId240" display="https://barttorvik.com/team.php?team=Toledo&amp;year=2024" xr:uid="{DFBE15E5-04D2-4911-9B90-FB680895C7CC}"/>
    <hyperlink ref="K349" r:id="rId241" display="https://barttorvik.com/team.php?team=Montana+St.&amp;year=2024" xr:uid="{F117FE84-B015-409E-9405-2686E5A44F4D}"/>
    <hyperlink ref="K350" r:id="rId242" display="https://barttorvik.com/team.php?team=Montana+St.&amp;year=2024" xr:uid="{6DBE7562-4E48-41C7-878A-384836D2B30B}"/>
    <hyperlink ref="K351" r:id="rId243" display="https://barttorvik.com/team.php?team=Furman&amp;year=2024" xr:uid="{39EDDC15-A2DF-47A0-B26C-802156434F64}"/>
    <hyperlink ref="K353" r:id="rId244" display="https://barttorvik.com/team.php?team=Fresno+St.&amp;year=2024" xr:uid="{9CED88FA-D4E8-4797-8692-A026D78760DB}"/>
    <hyperlink ref="K355" r:id="rId245" display="https://barttorvik.com/team.php?team=West+Virginia&amp;year=2024" xr:uid="{EBDB679E-9CE1-4957-978A-47DD69DDB0BB}"/>
    <hyperlink ref="L357" r:id="rId246" display="https://barttorvik.com/?&amp;begin=20240131&amp;end=20240501&amp;conlimit=All&amp;year=2024&amp;top=0&amp;venue=A-N&amp;type=All&amp;mingames=0&amp;quad=5&amp;rpi=" xr:uid="{55FF09EC-1937-4718-8924-B39F2557B14B}"/>
    <hyperlink ref="K358" r:id="rId247" display="https://barttorvik.com/team.php?team=Rider&amp;year=2024" xr:uid="{DF38DE0F-B84E-40A0-A741-0AAFFAC13493}"/>
    <hyperlink ref="K360" r:id="rId248" display="https://barttorvik.com/team.php?team=Illinois+St.&amp;year=2024" xr:uid="{A16F9323-40AB-4EF9-8A56-61A1AC8C7807}"/>
    <hyperlink ref="K362" r:id="rId249" display="https://barttorvik.com/team.php?team=Miami+FL&amp;year=2024" xr:uid="{D00F6F79-53F1-4578-B3FD-07A03047CC15}"/>
    <hyperlink ref="K364" r:id="rId250" display="https://barttorvik.com/team.php?team=Cleveland+St.&amp;year=2024" xr:uid="{46638E3D-5F3C-4D52-A6D2-1DAA465BEEDF}"/>
    <hyperlink ref="K366" r:id="rId251" display="https://barttorvik.com/team.php?team=Northern+Kentucky&amp;year=2024" xr:uid="{A5878494-A5E9-4B05-B386-53EED74D5644}"/>
    <hyperlink ref="K368" r:id="rId252" display="https://barttorvik.com/team.php?team=Appalachian+St.&amp;year=2024" xr:uid="{35BFD6C5-6BD7-4824-B904-C7E8BDCA804F}"/>
    <hyperlink ref="K370" r:id="rId253" display="https://barttorvik.com/team.php?team=Arizona+St.&amp;year=2024" xr:uid="{53FC11DF-9E68-4A56-AC39-DFE53ED68214}"/>
    <hyperlink ref="K372" r:id="rId254" display="https://barttorvik.com/team.php?team=Oregon+St.&amp;year=2024" xr:uid="{6056CC52-D44A-44C2-A75A-AEBEDBF62722}"/>
    <hyperlink ref="K374" r:id="rId255" display="https://barttorvik.com/team.php?team=Nicholls+St.&amp;year=2024" xr:uid="{B43CD7EE-5184-4991-91A8-6B499F984458}"/>
    <hyperlink ref="K376" r:id="rId256" display="https://barttorvik.com/team.php?team=Stony+Brook&amp;year=2024" xr:uid="{48EA354E-FB44-4B43-A875-A7F738AC4032}"/>
    <hyperlink ref="K378" r:id="rId257" display="https://barttorvik.com/team.php?team=Green+Bay&amp;year=2024" xr:uid="{8F6F78BD-C7B0-4FB5-B00B-44ED3F2CC081}"/>
    <hyperlink ref="K380" r:id="rId258" display="https://barttorvik.com/team.php?team=Grambling+St.&amp;year=2024" xr:uid="{D3A00D5F-5C31-417D-825E-DFB94687D0CD}"/>
    <hyperlink ref="K381" r:id="rId259" display="https://barttorvik.com/team.php?team=Grambling+St.&amp;year=2024" xr:uid="{884E7698-6E9F-4864-A7FD-4BAA882B941E}"/>
    <hyperlink ref="K382" r:id="rId260" display="https://barttorvik.com/team.php?team=Cal+St.+Northridge&amp;year=2024" xr:uid="{8FC8031A-1275-4142-BCA5-CBB71306D8AF}"/>
    <hyperlink ref="K384" r:id="rId261" display="https://barttorvik.com/team.php?team=Texas+A%26M+Corpus+Chris&amp;year=2024" xr:uid="{2B095850-FA54-476F-BB15-1E0269F13B1C}"/>
    <hyperlink ref="K386" r:id="rId262" display="https://barttorvik.com/team.php?team=Tulane&amp;year=2024" xr:uid="{30EADAE4-6BC5-4A9A-A4BF-AE8E6C0729F5}"/>
    <hyperlink ref="K388" r:id="rId263" display="https://barttorvik.com/team.php?team=UC+San+Diego&amp;year=2024" xr:uid="{16FE125C-4457-4FCB-8DEF-3A6D9A91B0F4}"/>
    <hyperlink ref="K390" r:id="rId264" display="https://barttorvik.com/team.php?team=East+Carolina&amp;year=2024" xr:uid="{7006AE12-A4B6-4C8F-9E97-F8E34F90B381}"/>
    <hyperlink ref="K392" r:id="rId265" display="https://barttorvik.com/team.php?team=Drexel&amp;year=2024" xr:uid="{2D150696-98BD-4B22-B669-16803EE93D03}"/>
    <hyperlink ref="K394" r:id="rId266" display="https://barttorvik.com/team.php?team=Tennessee+Martin&amp;year=2024" xr:uid="{17692708-DACF-4F91-BD15-E61DDF8C8FD3}"/>
    <hyperlink ref="K396" r:id="rId267" display="https://barttorvik.com/team.php?team=Longwood&amp;year=2024" xr:uid="{6E33642A-01EC-4D34-910B-D25E3549CECB}"/>
    <hyperlink ref="K397" r:id="rId268" display="https://barttorvik.com/team.php?team=Longwood&amp;year=2024" xr:uid="{40CFC790-14A0-4370-9150-72897183B257}"/>
    <hyperlink ref="K398" r:id="rId269" display="https://barttorvik.com/team.php?team=Hawaii&amp;year=2024" xr:uid="{F071F1FB-1412-42B4-AC47-C37F7EF64A96}"/>
    <hyperlink ref="K400" r:id="rId270" display="https://barttorvik.com/team.php?team=Saint+Peter%27s&amp;year=2024" xr:uid="{FC27210B-90C2-4763-A4C1-2C59749F496A}"/>
    <hyperlink ref="K401" r:id="rId271" display="https://barttorvik.com/team.php?team=Saint+Peter%27s&amp;year=2024" xr:uid="{144C7685-6E33-48EE-BA75-F8E5FB39E892}"/>
    <hyperlink ref="K402" r:id="rId272" display="https://barttorvik.com/team.php?team=Fairfield&amp;year=2024" xr:uid="{0F1AD9DD-085C-482D-9B1F-A22F3B8579C3}"/>
    <hyperlink ref="K404" r:id="rId273" display="https://barttorvik.com/team.php?team=Gardner+Webb&amp;year=2024" xr:uid="{F50B97AD-78A6-4FD5-9739-822119FDA32B}"/>
    <hyperlink ref="K406" r:id="rId274" display="https://barttorvik.com/team.php?team=Bucknell&amp;year=2024" xr:uid="{CFBC1ED7-C842-4EFD-B018-F3C61BADF5BB}"/>
    <hyperlink ref="L408" r:id="rId275" display="https://barttorvik.com/?&amp;begin=20240131&amp;end=20240501&amp;conlimit=All&amp;year=2024&amp;top=0&amp;venue=A-N&amp;type=All&amp;mingames=0&amp;quad=5&amp;rpi=" xr:uid="{84AB1866-A022-4DCC-BED6-F7F8843C5916}"/>
    <hyperlink ref="K409" r:id="rId276" display="https://barttorvik.com/team.php?team=Rhode+Island&amp;year=2024" xr:uid="{1421E414-6743-4E4D-B8D8-3ACECAE9FA8B}"/>
    <hyperlink ref="K411" r:id="rId277" display="https://barttorvik.com/team.php?team=Akron&amp;year=2024" xr:uid="{E09DF856-670F-458F-B66D-9786A736DA43}"/>
    <hyperlink ref="K412" r:id="rId278" display="https://barttorvik.com/team.php?team=Akron&amp;year=2024" xr:uid="{EC8ABBBA-075B-4A70-BEF7-33EC4501E579}"/>
    <hyperlink ref="K413" r:id="rId279" display="https://barttorvik.com/team.php?team=Georgetown&amp;year=2024" xr:uid="{DE5AA0C5-FA8F-4B0C-92BE-486252CA2AC2}"/>
    <hyperlink ref="K415" r:id="rId280" display="https://barttorvik.com/team.php?team=Penn&amp;year=2024" xr:uid="{49DD6AA3-9C38-4EBB-B27B-6133BE50903C}"/>
    <hyperlink ref="K417" r:id="rId281" display="https://barttorvik.com/team.php?team=Weber+St.&amp;year=2024" xr:uid="{84E5C032-14F6-49D7-8BF5-9CE249563ED4}"/>
    <hyperlink ref="K419" r:id="rId282" display="https://barttorvik.com/team.php?team=UTSA&amp;year=2024" xr:uid="{D620D9E8-A3E1-4502-AD16-62DA61D98309}"/>
    <hyperlink ref="K421" r:id="rId283" display="https://barttorvik.com/team.php?team=Mount+St.+Mary%27s&amp;year=2024" xr:uid="{09AEA8C8-2F9D-42D4-B7BC-396B743675E6}"/>
    <hyperlink ref="K423" r:id="rId284" display="https://barttorvik.com/team.php?team=North+Florida&amp;year=2024" xr:uid="{8139D4D0-245E-4BC8-B6F8-DC2BBBAED048}"/>
    <hyperlink ref="K425" r:id="rId285" display="https://barttorvik.com/team.php?team=La+Salle&amp;year=2024" xr:uid="{7881DC9D-2A99-4E4F-A021-5FB523376961}"/>
    <hyperlink ref="K427" r:id="rId286" display="https://barttorvik.com/team.php?team=Texas+St.&amp;year=2024" xr:uid="{D2EF1D53-10E7-4116-A100-0A02B5BAC9C9}"/>
    <hyperlink ref="K429" r:id="rId287" display="https://barttorvik.com/team.php?team=Winthrop&amp;year=2024" xr:uid="{9ADA239A-F82E-4EF6-B929-06EDEAF3DD47}"/>
    <hyperlink ref="K431" r:id="rId288" display="https://barttorvik.com/team.php?team=Eastern+Washington&amp;year=2024" xr:uid="{ECC29242-57B2-459E-A0F7-DF4AF3910967}"/>
    <hyperlink ref="K433" r:id="rId289" display="https://barttorvik.com/team.php?team=Milwaukee&amp;year=2024" xr:uid="{5B4D963B-70D0-432A-9154-6C32EE681966}"/>
    <hyperlink ref="K435" r:id="rId290" display="https://barttorvik.com/team.php?team=USC+Upstate&amp;year=2024" xr:uid="{4F4F989B-F4B7-4CB5-A23B-BA65035B12C3}"/>
    <hyperlink ref="K437" r:id="rId291" display="https://barttorvik.com/team.php?team=Queens&amp;year=2024" xr:uid="{79E02F1D-074A-4A69-A76B-80510895EB33}"/>
    <hyperlink ref="K439" r:id="rId292" display="https://barttorvik.com/team.php?team=Boston+University&amp;year=2024" xr:uid="{D00A033D-04CA-4C4F-BD30-B3DBF5D755DE}"/>
    <hyperlink ref="K441" r:id="rId293" display="https://barttorvik.com/team.php?team=Illinois+Chicago&amp;year=2024" xr:uid="{EC4C0F8C-B087-4431-95E4-48B3538FCF78}"/>
    <hyperlink ref="K443" r:id="rId294" display="https://barttorvik.com/team.php?team=DePaul&amp;year=2024" xr:uid="{164539D9-0900-4A68-9888-F1D02F271B5A}"/>
    <hyperlink ref="K445" r:id="rId295" display="https://barttorvik.com/team.php?team=UNC+Asheville&amp;year=2024" xr:uid="{557AC0C9-681E-418A-881C-B595658E834C}"/>
    <hyperlink ref="K447" r:id="rId296" display="https://barttorvik.com/team.php?team=St.+Thomas&amp;year=2024" xr:uid="{C7687F37-CF34-4FDA-9EF3-E99E616D52F0}"/>
    <hyperlink ref="K449" r:id="rId297" display="https://barttorvik.com/team.php?team=Western+Illinois&amp;year=2024" xr:uid="{A9F46F79-A265-431B-9FDD-1FCBE851B714}"/>
    <hyperlink ref="K451" r:id="rId298" display="https://barttorvik.com/team.php?team=Niagara&amp;year=2024" xr:uid="{9DFB194F-5FB1-4945-81A5-3F51F1D45ACA}"/>
    <hyperlink ref="K453" r:id="rId299" display="https://barttorvik.com/team.php?team=George+Washington&amp;year=2024" xr:uid="{57CDE93D-BE6C-4A23-8962-DF764F75DB74}"/>
    <hyperlink ref="K455" r:id="rId300" display="https://barttorvik.com/team.php?team=Air+Force&amp;year=2024" xr:uid="{FC979E57-EA09-4DDA-B7FF-6B7159215DAD}"/>
    <hyperlink ref="K457" r:id="rId301" display="https://barttorvik.com/team.php?team=Lipscomb&amp;year=2024" xr:uid="{CE1CA04E-D7C7-4E46-9CC9-B70C7A240014}"/>
    <hyperlink ref="L459" r:id="rId302" display="https://barttorvik.com/?&amp;begin=20240131&amp;end=20240501&amp;conlimit=All&amp;year=2024&amp;top=0&amp;venue=A-N&amp;type=All&amp;mingames=0&amp;quad=5&amp;rpi=" xr:uid="{99C10182-981D-487D-BFDB-35AC8B72ABDB}"/>
    <hyperlink ref="K460" r:id="rId303" display="https://barttorvik.com/team.php?team=Northeastern&amp;year=2024" xr:uid="{FFA161EB-356F-4E32-949A-D1C0E078FEF6}"/>
    <hyperlink ref="K462" r:id="rId304" display="https://barttorvik.com/team.php?team=UMass+Lowell&amp;year=2024" xr:uid="{CB275E7F-4CBC-437A-88F7-DFFBDEB79D49}"/>
    <hyperlink ref="K464" r:id="rId305" display="https://barttorvik.com/team.php?team=Radford&amp;year=2024" xr:uid="{D2FB1B79-DAFF-41F6-A0D4-85F6EF37FEA4}"/>
    <hyperlink ref="K466" r:id="rId306" display="https://barttorvik.com/team.php?team=Evansville&amp;year=2024" xr:uid="{46019486-2FCE-4269-8466-D23DEFD0D69A}"/>
    <hyperlink ref="K468" r:id="rId307" display="https://barttorvik.com/team.php?team=North+Alabama&amp;year=2024" xr:uid="{200A2BA6-5D7F-41E4-A7AE-D98A2856F25B}"/>
    <hyperlink ref="K470" r:id="rId308" display="https://barttorvik.com/team.php?team=Cal+St.+Bakersfield&amp;year=2024" xr:uid="{EE1F59BC-345A-4E2D-B5E4-403839047F78}"/>
    <hyperlink ref="K472" r:id="rId309" display="https://barttorvik.com/team.php?team=Jacksonville&amp;year=2024" xr:uid="{5B26EF9F-FE54-455D-ACA5-DE04504739FF}"/>
    <hyperlink ref="K474" r:id="rId310" display="https://barttorvik.com/team.php?team=Sacred+Heart&amp;year=2024" xr:uid="{2ECD9208-268A-4B47-A949-D13750E5CA9A}"/>
    <hyperlink ref="K476" r:id="rId311" display="https://barttorvik.com/team.php?team=Mercer&amp;year=2024" xr:uid="{9B0D0DFF-1CC5-4BCC-915E-C04AFF593CEB}"/>
    <hyperlink ref="K478" r:id="rId312" display="https://barttorvik.com/team.php?team=Georgia+Southern&amp;year=2024" xr:uid="{31229529-1C3C-4DAD-AE01-3C849694E978}"/>
    <hyperlink ref="K480" r:id="rId313" display="https://barttorvik.com/team.php?team=Ball+St.&amp;year=2024" xr:uid="{175015D3-EFB4-407A-A8AF-F26150A4B92D}"/>
    <hyperlink ref="K482" r:id="rId314" display="https://barttorvik.com/team.php?team=Lamar&amp;year=2024" xr:uid="{436DBB98-3903-4338-8192-0E4D467419AD}"/>
    <hyperlink ref="K484" r:id="rId315" display="https://barttorvik.com/team.php?team=Wofford&amp;year=2024" xr:uid="{5DCC2050-999C-4EE4-ABAA-0F0A32E8E2CE}"/>
    <hyperlink ref="K486" r:id="rId316" display="https://barttorvik.com/team.php?team=Northern+Colorado&amp;year=2024" xr:uid="{B0E708EA-AE52-4F33-A841-A9F61292FF45}"/>
    <hyperlink ref="K488" r:id="rId317" display="https://barttorvik.com/team.php?team=Stetson&amp;year=2024" xr:uid="{DB63EA2F-A2ED-41CB-936B-B02BA8069BFE}"/>
    <hyperlink ref="K489" r:id="rId318" display="https://barttorvik.com/team.php?team=Stetson&amp;year=2024" xr:uid="{0D758A24-A187-4055-95B5-694809C6937E}"/>
    <hyperlink ref="K490" r:id="rId319" display="https://barttorvik.com/team.php?team=San+Diego&amp;year=2024" xr:uid="{9397F609-899C-4217-84A4-5205626788ED}"/>
    <hyperlink ref="K492" r:id="rId320" display="https://barttorvik.com/team.php?team=Cal+St.+Fullerton&amp;year=2024" xr:uid="{D629B458-FDF3-4BBF-A8C7-ADE87B7B3299}"/>
    <hyperlink ref="K494" r:id="rId321" display="https://barttorvik.com/team.php?team=Utah+Tech&amp;year=2024" xr:uid="{D2D41CD5-EEB1-43DB-BE0C-7A243390FDC7}"/>
    <hyperlink ref="K496" r:id="rId322" display="https://barttorvik.com/team.php?team=Idaho&amp;year=2024" xr:uid="{AC8BCA6C-0F50-400F-BA68-ADBF4F7A1481}"/>
    <hyperlink ref="K498" r:id="rId323" display="https://barttorvik.com/team.php?team=Eastern+Kentucky&amp;year=2024" xr:uid="{5A1CBD82-DFA2-4BA6-A698-E49F40091E51}"/>
    <hyperlink ref="K500" r:id="rId324" display="https://barttorvik.com/team.php?team=Louisiana+Lafayette&amp;year=2024" xr:uid="{38AAF58A-9C74-4333-A458-FDCD01222A99}"/>
    <hyperlink ref="K502" r:id="rId325" display="https://barttorvik.com/team.php?team=Binghamton&amp;year=2024" xr:uid="{36E8A5F4-8F3F-4524-BE1F-78118FA243F8}"/>
    <hyperlink ref="K504" r:id="rId326" display="https://barttorvik.com/team.php?team=Howard&amp;year=2024" xr:uid="{0E276F77-F5B9-4ED2-BC27-A21E6448C734}"/>
    <hyperlink ref="K505" r:id="rId327" display="https://barttorvik.com/team.php?team=Howard&amp;year=2024" xr:uid="{20CA899C-492E-48CB-AA08-300AE2BAAD5D}"/>
    <hyperlink ref="K506" r:id="rId328" display="https://barttorvik.com/team.php?team=UC+Santa+Barbara&amp;year=2024" xr:uid="{393D018A-6743-4DA3-B9C0-2FAD131C6895}"/>
    <hyperlink ref="K508" r:id="rId329" display="https://barttorvik.com/team.php?team=Texas+Southern&amp;year=2024" xr:uid="{432A7367-32A1-4F0D-988F-93EE3FDD2318}"/>
    <hyperlink ref="L510" r:id="rId330" display="https://barttorvik.com/?&amp;begin=20240131&amp;end=20240501&amp;conlimit=All&amp;year=2024&amp;top=0&amp;venue=A-N&amp;type=All&amp;mingames=0&amp;quad=5&amp;rpi=" xr:uid="{BD1CD772-9DDA-4235-BC00-F6A146D06C34}"/>
    <hyperlink ref="K511" r:id="rId331" display="https://barttorvik.com/team.php?team=Jacksonville+St.&amp;year=2024" xr:uid="{0EB2DE6A-655B-4A44-92CD-4B5F8AC04984}"/>
    <hyperlink ref="K513" r:id="rId332" display="https://barttorvik.com/team.php?team=The+Citadel&amp;year=2024" xr:uid="{B277118E-2A90-4E40-8CE5-817A77E8771B}"/>
    <hyperlink ref="K515" r:id="rId333" display="https://barttorvik.com/team.php?team=Idaho+St.&amp;year=2024" xr:uid="{CEECD9E6-DB06-4DA4-986B-EC96887A78D0}"/>
    <hyperlink ref="K517" r:id="rId334" display="https://barttorvik.com/team.php?team=Merrimack&amp;year=2024" xr:uid="{A93680EB-B600-4722-A9F6-3F7CA5A2D872}"/>
    <hyperlink ref="K519" r:id="rId335" display="https://barttorvik.com/team.php?team=Bryant&amp;year=2024" xr:uid="{9B3C707C-0E5E-43AF-8AE5-17AE146709EF}"/>
    <hyperlink ref="K521" r:id="rId336" display="https://barttorvik.com/team.php?team=Sacramento+St.&amp;year=2024" xr:uid="{7418DAE4-276F-4B07-A394-1F95AA785660}"/>
    <hyperlink ref="K523" r:id="rId337" display="https://barttorvik.com/team.php?team=Loyola+Marymount&amp;year=2024" xr:uid="{E26D1E9A-56DB-4CD8-B644-7EB25212FB14}"/>
    <hyperlink ref="K525" r:id="rId338" display="https://barttorvik.com/team.php?team=Albany&amp;year=2024" xr:uid="{4D3B62AC-A5A6-4B49-9994-E74D113CAE17}"/>
    <hyperlink ref="K527" r:id="rId339" display="https://barttorvik.com/team.php?team=Abilene+Christian&amp;year=2024" xr:uid="{8EADFAE7-9B4E-4BD6-82DB-F2A52F256C91}"/>
    <hyperlink ref="K529" r:id="rId340" display="https://barttorvik.com/team.php?team=North+Dakota+St.&amp;year=2024" xr:uid="{2A289B03-9A8B-4047-A0EF-C8DF2C40E53B}"/>
    <hyperlink ref="K531" r:id="rId341" display="https://barttorvik.com/team.php?team=Austin+Peay&amp;year=2024" xr:uid="{25F60836-573C-499D-A3C7-6ABDFD0D8888}"/>
    <hyperlink ref="K533" r:id="rId342" display="https://barttorvik.com/team.php?team=Liberty&amp;year=2024" xr:uid="{CC52BA6C-D757-48AA-8111-B4C9B26B058A}"/>
    <hyperlink ref="K535" r:id="rId343" display="https://barttorvik.com/team.php?team=Cal+Baptist&amp;year=2024" xr:uid="{31ED3D0F-01E2-4D7B-99A2-C5084E7130B6}"/>
    <hyperlink ref="K537" r:id="rId344" display="https://barttorvik.com/team.php?team=William+%26+Mary&amp;year=2024" xr:uid="{0D9B048D-BD60-4AF3-B944-B3E59D265213}"/>
    <hyperlink ref="K539" r:id="rId345" display="https://barttorvik.com/team.php?team=Southeastern+Louisiana&amp;year=2024" xr:uid="{5AEA142B-28D6-4A63-8C3A-C5DCE99D3CCC}"/>
    <hyperlink ref="K541" r:id="rId346" display="https://barttorvik.com/team.php?team=Harvard&amp;year=2024" xr:uid="{87A7DA22-228E-43A7-92E8-53FC205B08BF}"/>
    <hyperlink ref="K543" r:id="rId347" display="https://barttorvik.com/team.php?team=South+Alabama&amp;year=2024" xr:uid="{E73520C8-0398-47D2-89D1-1D810C8D7074}"/>
    <hyperlink ref="K545" r:id="rId348" display="https://barttorvik.com/team.php?team=Michigan&amp;year=2024" xr:uid="{B96AE63B-0E57-4D5B-B445-84437F78C037}"/>
    <hyperlink ref="K547" r:id="rId349" display="https://barttorvik.com/team.php?team=San+Jose+St.&amp;year=2024" xr:uid="{65AA6355-E5E0-41BB-AFEF-8342A5718AEF}"/>
    <hyperlink ref="K549" r:id="rId350" display="https://barttorvik.com/team.php?team=Detroit&amp;year=2024" xr:uid="{2792BADA-6B16-4CA0-8AAF-0CFB2CA10F27}"/>
    <hyperlink ref="K551" r:id="rId351" display="https://barttorvik.com/team.php?team=Oral+Roberts&amp;year=2024" xr:uid="{8583C059-7933-4858-B9E5-FAB0775FC607}"/>
    <hyperlink ref="K553" r:id="rId352" display="https://barttorvik.com/team.php?team=Northwestern+St.&amp;year=2024" xr:uid="{F5626C3B-2959-4698-B6FE-0AA6C51831D0}"/>
    <hyperlink ref="K555" r:id="rId353" display="https://barttorvik.com/team.php?team=Central+Arkansas&amp;year=2024" xr:uid="{2D7EFA9D-BAC1-4972-8627-E7133785C9BA}"/>
    <hyperlink ref="K557" r:id="rId354" display="https://barttorvik.com/team.php?team=Maine&amp;year=2024" xr:uid="{31E3320E-DB2B-41F6-A521-91E4583C6D0D}"/>
    <hyperlink ref="K559" r:id="rId355" display="https://barttorvik.com/team.php?team=Campbell&amp;year=2024" xr:uid="{ABC11476-384C-4B03-AC45-423C514BB25A}"/>
    <hyperlink ref="L561" r:id="rId356" display="https://barttorvik.com/?&amp;begin=20240131&amp;end=20240501&amp;conlimit=All&amp;year=2024&amp;top=0&amp;venue=A-N&amp;type=All&amp;mingames=0&amp;quad=5&amp;rpi=" xr:uid="{209253B0-2C0A-4F71-BF2C-2373FD0DB139}"/>
    <hyperlink ref="K562" r:id="rId357" display="https://barttorvik.com/team.php?team=Alcorn+St.&amp;year=2024" xr:uid="{3C84F13E-250D-4A89-AA27-E0EB51A56A20}"/>
    <hyperlink ref="K564" r:id="rId358" display="https://barttorvik.com/team.php?team=Lafayette&amp;year=2024" xr:uid="{BFBE5C5B-95A9-4A1D-8CA2-13821AAFF594}"/>
    <hyperlink ref="K566" r:id="rId359" display="https://barttorvik.com/team.php?team=South+Carolina+St.&amp;year=2024" xr:uid="{768415F3-71F4-4E74-9BC7-46958493DE72}"/>
    <hyperlink ref="K568" r:id="rId360" display="https://barttorvik.com/team.php?team=Miami+OH&amp;year=2024" xr:uid="{845F307B-FE55-4A78-879E-AA3F1DB4D2D0}"/>
    <hyperlink ref="K570" r:id="rId361" display="https://barttorvik.com/team.php?team=Wagner&amp;year=2024" xr:uid="{908ADF12-D0AF-499E-B368-8D36037EA755}"/>
    <hyperlink ref="K571" r:id="rId362" display="https://barttorvik.com/team.php?team=Wagner&amp;year=2024" xr:uid="{3F6AC476-6F8B-41FA-9681-77F530C0AC90}"/>
    <hyperlink ref="K572" r:id="rId363" display="https://barttorvik.com/team.php?team=Bellarmine&amp;year=2024" xr:uid="{97BB3F10-A15F-43BF-B57E-C3C146E3A6A6}"/>
    <hyperlink ref="K574" r:id="rId364" display="https://barttorvik.com/team.php?team=Iona&amp;year=2024" xr:uid="{A15BDAB2-7C2C-4583-8F00-B5E091AA4CC7}"/>
    <hyperlink ref="K576" r:id="rId365" display="https://barttorvik.com/team.php?team=Georgia+St.&amp;year=2024" xr:uid="{7538470D-5FF8-4402-9F49-616DA6AFE112}"/>
    <hyperlink ref="K578" r:id="rId366" display="https://barttorvik.com/team.php?team=Marshall&amp;year=2024" xr:uid="{D4F988A1-2422-4160-970F-05ADF01B0017}"/>
    <hyperlink ref="K580" r:id="rId367" display="https://barttorvik.com/team.php?team=Monmouth&amp;year=2024" xr:uid="{473D9BA9-8AD4-4C1A-BD97-C76618A24749}"/>
    <hyperlink ref="K582" r:id="rId368" display="https://barttorvik.com/team.php?team=Old+Dominion&amp;year=2024" xr:uid="{9972BDFD-64CC-407B-BF27-1A776C86BFA3}"/>
    <hyperlink ref="K584" r:id="rId369" display="https://barttorvik.com/team.php?team=Kennesaw+St.&amp;year=2024" xr:uid="{FCF2848E-A157-4184-ACD6-CDBE9D08898B}"/>
    <hyperlink ref="K586" r:id="rId370" display="https://barttorvik.com/team.php?team=Loyola+MD&amp;year=2024" xr:uid="{E3D9D54F-B4C7-43C8-842A-03A978C916B6}"/>
    <hyperlink ref="K588" r:id="rId371" display="https://barttorvik.com/team.php?team=South+Dakota&amp;year=2024" xr:uid="{512676A6-D672-48D7-A980-13BAF886CF76}"/>
    <hyperlink ref="K590" r:id="rId372" display="https://barttorvik.com/team.php?team=Central+Connecticut&amp;year=2024" xr:uid="{995A72C5-D70F-47EE-B3EF-A6E794062ACD}"/>
    <hyperlink ref="K592" r:id="rId373" display="https://barttorvik.com/team.php?team=Tulsa&amp;year=2024" xr:uid="{B91EAE79-299A-4322-A40B-DE7C4D80A11B}"/>
    <hyperlink ref="K594" r:id="rId374" display="https://barttorvik.com/team.php?team=Southern+Utah&amp;year=2024" xr:uid="{1274E8CF-8B48-46C3-9A6A-A5D9AC43F3C2}"/>
    <hyperlink ref="K596" r:id="rId375" display="https://barttorvik.com/team.php?team=Northern+Illinois&amp;year=2024" xr:uid="{BD15F6BD-CCF0-41A3-BDED-EAEDA057E9F6}"/>
    <hyperlink ref="K598" r:id="rId376" display="https://barttorvik.com/team.php?team=Southern+Indiana&amp;year=2024" xr:uid="{1CE0C680-C137-4B39-A37A-E6C1B36F079F}"/>
    <hyperlink ref="K600" r:id="rId377" display="https://barttorvik.com/team.php?team=Stephen+F.+Austin&amp;year=2024" xr:uid="{A2E0F350-74B1-4EC6-86F5-379F7D2F4AB0}"/>
    <hyperlink ref="K602" r:id="rId378" display="https://barttorvik.com/team.php?team=New+Hampshire&amp;year=2024" xr:uid="{873A2D35-D53A-4A1C-B17F-10EB98D09177}"/>
    <hyperlink ref="K604" r:id="rId379" display="https://barttorvik.com/team.php?team=Valparaiso&amp;year=2024" xr:uid="{288F8772-C421-46E1-B72F-8290A399AE01}"/>
    <hyperlink ref="K606" r:id="rId380" display="https://barttorvik.com/team.php?team=Army&amp;year=2024" xr:uid="{A0A97949-918D-4409-8A5F-F4553AFE5600}"/>
    <hyperlink ref="K608" r:id="rId381" display="https://barttorvik.com/team.php?team=Bowling+Green&amp;year=2024" xr:uid="{1FB7F0CB-1A1E-40FD-A407-6E4E9007E645}"/>
    <hyperlink ref="K610" r:id="rId382" display="https://barttorvik.com/team.php?team=New+Mexico+St.&amp;year=2024" xr:uid="{03E7DF88-127E-4196-8BAF-AB6B7EAC4A6E}"/>
    <hyperlink ref="L612" r:id="rId383" display="https://barttorvik.com/?&amp;begin=20240131&amp;end=20240501&amp;conlimit=All&amp;year=2024&amp;top=0&amp;venue=A-N&amp;type=All&amp;mingames=0&amp;quad=5&amp;rpi=" xr:uid="{3981FB54-FDCA-42C2-A2FC-2A4C10565CCE}"/>
    <hyperlink ref="K613" r:id="rId384" display="https://barttorvik.com/team.php?team=Canisius&amp;year=2024" xr:uid="{3167A8FC-D019-401E-B5DA-B0A5AF0AD5DF}"/>
    <hyperlink ref="K615" r:id="rId385" display="https://barttorvik.com/team.php?team=Alabama+A%26M&amp;year=2024" xr:uid="{34BC3FA1-DF61-42CF-ACBB-CE4E0CCAC960}"/>
    <hyperlink ref="K617" r:id="rId386" display="https://barttorvik.com/team.php?team=Southern&amp;year=2024" xr:uid="{EFD83A14-91A8-4A38-BA3D-FD567FC16DB7}"/>
    <hyperlink ref="K619" r:id="rId387" display="https://barttorvik.com/team.php?team=Southern+Miss&amp;year=2024" xr:uid="{92A3F6DF-EA22-4015-97B4-551B027AA268}"/>
    <hyperlink ref="K621" r:id="rId388" display="https://barttorvik.com/team.php?team=Eastern+Michigan&amp;year=2024" xr:uid="{8F6CC78F-B396-4DB6-A917-63748D8C13C4}"/>
    <hyperlink ref="K623" r:id="rId389" display="https://barttorvik.com/team.php?team=Northern+Arizona&amp;year=2024" xr:uid="{F9CB065B-DF89-44DE-A499-3BF58C6486FD}"/>
    <hyperlink ref="K625" r:id="rId390" display="https://barttorvik.com/team.php?team=Tennessee+St.&amp;year=2024" xr:uid="{9A4A3283-C85E-4E05-B0E1-8B4F00583659}"/>
    <hyperlink ref="K627" r:id="rId391" display="https://barttorvik.com/team.php?team=Portland+St.&amp;year=2024" xr:uid="{788F3B3F-A6E7-4D6A-949C-B4BFA3A5D0AF}"/>
    <hyperlink ref="K629" r:id="rId392" display="https://barttorvik.com/team.php?team=Elon&amp;year=2024" xr:uid="{7549AEA9-69C4-4735-B433-FB0098593841}"/>
    <hyperlink ref="K631" r:id="rId393" display="https://barttorvik.com/team.php?team=Central+Michigan&amp;year=2024" xr:uid="{2685878A-6207-4D1C-8213-4259B3841BC1}"/>
    <hyperlink ref="K633" r:id="rId394" display="https://barttorvik.com/team.php?team=Cal+Poly&amp;year=2024" xr:uid="{7DB42BBB-D95F-4770-8AC4-2971174A29C8}"/>
    <hyperlink ref="K635" r:id="rId395" display="https://barttorvik.com/team.php?team=Le+Moyne&amp;year=2024" xr:uid="{2119EA86-25F9-465B-8E7D-65367AFFA42D}"/>
    <hyperlink ref="K637" r:id="rId396" display="https://barttorvik.com/team.php?team=Bethune+Cookman&amp;year=2024" xr:uid="{EDFC223A-BBB6-4D35-87D2-978B8B385CFD}"/>
    <hyperlink ref="K639" r:id="rId397" display="https://barttorvik.com/team.php?team=North+Carolina+Central&amp;year=2024" xr:uid="{52B416C4-E55B-480F-B4FE-5D8DE1FCD310}"/>
    <hyperlink ref="K641" r:id="rId398" display="https://barttorvik.com/team.php?team=Delaware+St.&amp;year=2024" xr:uid="{A4B8CE56-DB09-494A-A19E-E36C32E02000}"/>
    <hyperlink ref="K643" r:id="rId399" display="https://barttorvik.com/team.php?team=Middle+Tennessee&amp;year=2024" xr:uid="{F8FC8D93-F67C-45D0-BE5B-44A627312F2E}"/>
    <hyperlink ref="K645" r:id="rId400" display="https://barttorvik.com/team.php?team=New+Orleans&amp;year=2024" xr:uid="{9D943C9A-71EB-4C0D-A85D-D0639F3DF5AC}"/>
    <hyperlink ref="K647" r:id="rId401" display="https://barttorvik.com/team.php?team=Portland&amp;year=2024" xr:uid="{66D5FDC8-5939-498B-94D6-0878A5D4C563}"/>
    <hyperlink ref="K649" r:id="rId402" display="https://barttorvik.com/team.php?team=SIU+Edwardsville&amp;year=2024" xr:uid="{A0C4B4F2-224F-467E-866C-B77D7531ECD1}"/>
    <hyperlink ref="K651" r:id="rId403" display="https://barttorvik.com/team.php?team=FIU&amp;year=2024" xr:uid="{ECA63C1D-72C3-4E85-BB2F-9CDAEF6CD564}"/>
    <hyperlink ref="K653" r:id="rId404" display="https://barttorvik.com/team.php?team=Louisiana+Monroe&amp;year=2024" xr:uid="{93CF4F78-E599-446C-AEEA-925510E17E65}"/>
    <hyperlink ref="K655" r:id="rId405" display="https://barttorvik.com/team.php?team=Robert+Morris&amp;year=2024" xr:uid="{F9EDB929-2732-41C6-B69B-8F8A8BDE5438}"/>
    <hyperlink ref="K657" r:id="rId406" display="https://barttorvik.com/team.php?team=Jackson+St.&amp;year=2024" xr:uid="{0284D138-8FE4-4A8F-9EBB-59E9FF236D88}"/>
    <hyperlink ref="K659" r:id="rId407" display="https://barttorvik.com/team.php?team=Norfolk+St.&amp;year=2024" xr:uid="{A46C9B33-D9A8-47C4-B850-98FE686E770E}"/>
    <hyperlink ref="K661" r:id="rId408" display="https://barttorvik.com/team.php?team=Denver&amp;year=2024" xr:uid="{1C35C1E6-23BD-4005-AA42-67E36A3BE08E}"/>
    <hyperlink ref="L663" r:id="rId409" display="https://barttorvik.com/?&amp;begin=20240131&amp;end=20240501&amp;conlimit=All&amp;year=2024&amp;top=0&amp;venue=A-N&amp;type=All&amp;mingames=0&amp;quad=5&amp;rpi=" xr:uid="{25D698F2-5E28-4740-953A-6F899740D16E}"/>
    <hyperlink ref="K664" r:id="rId410" display="https://barttorvik.com/team.php?team=Buffalo&amp;year=2024" xr:uid="{9F6810E5-2FFC-46AE-8AF8-030049DBCF95}"/>
    <hyperlink ref="K666" r:id="rId411" display="https://barttorvik.com/team.php?team=Nebraska+Omaha&amp;year=2024" xr:uid="{21D66380-6DB7-4198-BAE3-AB0568942066}"/>
    <hyperlink ref="K668" r:id="rId412" display="https://barttorvik.com/team.php?team=Manhattan&amp;year=2024" xr:uid="{BCA2450A-8347-4469-B856-65C347169259}"/>
    <hyperlink ref="K670" r:id="rId413" display="https://barttorvik.com/team.php?team=Arkansas+Pine+Bluff&amp;year=2024" xr:uid="{C9E1E764-5D40-4DF7-B2FA-6A36E81A3C71}"/>
    <hyperlink ref="K672" r:id="rId414" display="https://barttorvik.com/team.php?team=Eastern+Illinois&amp;year=2024" xr:uid="{B702E60A-6A1B-40C3-AA6B-A0806EF0B6E9}"/>
    <hyperlink ref="K674" r:id="rId415" display="https://barttorvik.com/team.php?team=Navy&amp;year=2024" xr:uid="{8608E694-0990-4881-9B50-6DB4287FF68D}"/>
    <hyperlink ref="K676" r:id="rId416" display="https://barttorvik.com/team.php?team=Coastal+Carolina&amp;year=2024" xr:uid="{B0F2FB94-D7C2-4B85-B7D5-F9C66174A44A}"/>
    <hyperlink ref="K678" r:id="rId417" display="https://barttorvik.com/team.php?team=Dartmouth&amp;year=2024" xr:uid="{50039993-03CE-4BFE-96BA-5D855D70DAA0}"/>
    <hyperlink ref="K680" r:id="rId418" display="https://barttorvik.com/team.php?team=Charleston+Southern&amp;year=2024" xr:uid="{46027502-78DB-48C5-B0AB-C92000BC643E}"/>
    <hyperlink ref="K682" r:id="rId419" display="https://barttorvik.com/team.php?team=Morgan+St.&amp;year=2024" xr:uid="{70252CCA-E116-43C9-9B8F-EB1CE619CEEB}"/>
    <hyperlink ref="K684" r:id="rId420" display="https://barttorvik.com/team.php?team=Fairleigh+Dickinson&amp;year=2024" xr:uid="{D1FC54A5-C510-47DE-A461-6C6A8CCBA5AF}"/>
    <hyperlink ref="K686" r:id="rId421" display="https://barttorvik.com/team.php?team=NJIT&amp;year=2024" xr:uid="{FF5109CE-F00C-410D-9970-47A8D0414DFB}"/>
    <hyperlink ref="K688" r:id="rId422" display="https://barttorvik.com/team.php?team=Houston+Christian&amp;year=2024" xr:uid="{2096E870-0219-4832-ABCA-1BAE17E01E26}"/>
    <hyperlink ref="K690" r:id="rId423" display="https://barttorvik.com/team.php?team=North+Carolina+A%26T&amp;year=2024" xr:uid="{8917AF4E-4A17-4EDD-979F-0EA4702525FD}"/>
    <hyperlink ref="K692" r:id="rId424" display="https://barttorvik.com/team.php?team=Southeast+Missouri+St.&amp;year=2024" xr:uid="{7E83A2DD-49B9-4DF8-BC1F-017E6D675B03}"/>
    <hyperlink ref="K694" r:id="rId425" display="https://barttorvik.com/team.php?team=Holy+Cross&amp;year=2024" xr:uid="{B7B1C9CE-70C6-4140-9B05-DD994194C103}"/>
    <hyperlink ref="K696" r:id="rId426" display="https://barttorvik.com/team.php?team=Texas+A%26M+Commerce&amp;year=2024" xr:uid="{6B0D9425-5337-4285-98BA-F6BFC655172A}"/>
    <hyperlink ref="K698" r:id="rId427" display="https://barttorvik.com/team.php?team=Chicago+St.&amp;year=2024" xr:uid="{4BD43D3A-F3FB-4EE4-956B-30B653459049}"/>
    <hyperlink ref="K700" r:id="rId428" display="https://barttorvik.com/team.php?team=Alabama+St.&amp;year=2024" xr:uid="{B6A314A6-9422-47F6-B9CB-14B5AFC7111C}"/>
    <hyperlink ref="K702" r:id="rId429" display="https://barttorvik.com/team.php?team=Hampton&amp;year=2024" xr:uid="{A66060BB-7D53-4EF4-ABE8-4AD8B0F836CC}"/>
    <hyperlink ref="K704" r:id="rId430" display="https://barttorvik.com/team.php?team=LIU+Brooklyn&amp;year=2024" xr:uid="{B8E65F87-97C5-4921-BFB7-47160BFDC065}"/>
    <hyperlink ref="K706" r:id="rId431" display="https://barttorvik.com/team.php?team=Incarnate+Word&amp;year=2024" xr:uid="{6BA1540C-D6E2-4609-B8CA-41A6467588AE}"/>
    <hyperlink ref="K708" r:id="rId432" display="https://barttorvik.com/team.php?team=Western+Michigan&amp;year=2024" xr:uid="{8EE50772-1543-4E25-8802-A64B0391309D}"/>
    <hyperlink ref="K710" r:id="rId433" display="https://barttorvik.com/team.php?team=Maryland+Eastern+Shore&amp;year=2024" xr:uid="{8311F8B4-2EFC-41B7-81DE-AB772EAB1D6B}"/>
    <hyperlink ref="K712" r:id="rId434" display="https://barttorvik.com/team.php?team=Mississippi+Valley+St.&amp;year=2024" xr:uid="{B673CEB5-F4E3-4D41-9BF5-65AAC8CE758C}"/>
    <hyperlink ref="K714" r:id="rId435" display="https://barttorvik.com/team.php?team=UT+Rio+Grande+Valley&amp;year=2024" xr:uid="{0D6AE434-CF55-42C4-8EBF-68FB951C80CC}"/>
    <hyperlink ref="K716" r:id="rId436" display="https://barttorvik.com/team.php?team=Florida+A%26M&amp;year=2024" xr:uid="{5C565310-C4BE-425E-B93F-0B33BD0F4C9B}"/>
    <hyperlink ref="K718" r:id="rId437" display="https://barttorvik.com/team.php?team=Stonehill&amp;year=2024" xr:uid="{BCA06E3F-A360-405E-BFBF-5E424D6ACEF2}"/>
    <hyperlink ref="K720" r:id="rId438" display="https://barttorvik.com/team.php?team=Siena&amp;year=2024" xr:uid="{590B4117-C71B-474A-B10B-2AC439D0B51A}"/>
    <hyperlink ref="K722" r:id="rId439" display="https://barttorvik.com/team.php?team=Prairie+View+A%26M&amp;year=2024" xr:uid="{12FD66B8-0FF7-4AB0-B399-6641AF042ED9}"/>
    <hyperlink ref="K724" r:id="rId440" display="https://barttorvik.com/team.php?team=St.+Francis+PA&amp;year=2024" xr:uid="{9C0A9BD3-982E-4550-AE97-418AEA897D3D}"/>
    <hyperlink ref="K726" r:id="rId441" display="https://barttorvik.com/team.php?team=Lindenwood&amp;year=2024" xr:uid="{87C9A235-5BB7-4C3D-BA38-97BCEC69BBCF}"/>
    <hyperlink ref="K728" r:id="rId442" display="https://barttorvik.com/team.php?team=IUPUI&amp;year=2024" xr:uid="{E561F9F0-5921-4EDE-8B0F-812C881AEF9F}"/>
    <hyperlink ref="K730" r:id="rId443" display="https://barttorvik.com/team.php?team=VMI&amp;year=2024" xr:uid="{0815AD16-A984-4B9D-ABE9-55A6A049DA1F}"/>
    <hyperlink ref="K732" r:id="rId444" display="https://barttorvik.com/team.php?team=Pacific&amp;year=2024" xr:uid="{658CA413-FEA8-4EE7-A04B-435E5359AD3F}"/>
    <hyperlink ref="K734" r:id="rId445" display="https://barttorvik.com/team.php?team=Tennessee+Tech&amp;year=2024" xr:uid="{AF678C20-66D2-48E9-9148-71B7C442FF55}"/>
    <hyperlink ref="K736" r:id="rId446" display="https://barttorvik.com/team.php?team=Coppin+St.&amp;year=2024" xr:uid="{E67455D2-5E98-48A6-A21B-CB19EE5F7514}"/>
    <hyperlink ref="L738" r:id="rId447" display="https://barttorvik.com/?&amp;begin=20240131&amp;end=20240501&amp;conlimit=All&amp;year=2024&amp;top=0&amp;venue=A-N&amp;type=All&amp;mingames=0&amp;quad=5&amp;rpi=" xr:uid="{FDB1BBC4-0243-48BB-AA98-CECDE833C3E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52CE-E794-4F35-A3CF-E4F401B9CCFB}">
  <dimension ref="A1:L738"/>
  <sheetViews>
    <sheetView topLeftCell="A170" workbookViewId="0">
      <selection activeCell="F189" sqref="F189"/>
    </sheetView>
  </sheetViews>
  <sheetFormatPr defaultRowHeight="15"/>
  <cols>
    <col min="4" max="4" width="13.42578125" customWidth="1"/>
  </cols>
  <sheetData>
    <row r="1" spans="1:12">
      <c r="A1" t="s">
        <v>37</v>
      </c>
      <c r="B1" t="s">
        <v>38</v>
      </c>
      <c r="D1" t="s">
        <v>39</v>
      </c>
      <c r="E1" t="s">
        <v>47</v>
      </c>
      <c r="F1" t="s">
        <v>46</v>
      </c>
      <c r="H1" t="s">
        <v>49</v>
      </c>
      <c r="I1">
        <v>0.4577</v>
      </c>
      <c r="K1" s="17" t="s">
        <v>161</v>
      </c>
      <c r="L1" s="19">
        <v>0.98719999999999997</v>
      </c>
    </row>
    <row r="2" spans="1:12" ht="15.75" thickBot="1">
      <c r="A2" t="str">
        <f>IF(B2=D2, "", "BAD")</f>
        <v/>
      </c>
      <c r="B2" t="s">
        <v>49</v>
      </c>
      <c r="D2" t="s">
        <v>49</v>
      </c>
      <c r="E2">
        <v>0.4577</v>
      </c>
      <c r="F2">
        <v>180</v>
      </c>
      <c r="H2" t="s">
        <v>50</v>
      </c>
      <c r="I2">
        <v>0.39529999999999998</v>
      </c>
      <c r="K2" s="18" t="s">
        <v>412</v>
      </c>
      <c r="L2" s="20">
        <v>1</v>
      </c>
    </row>
    <row r="3" spans="1:12">
      <c r="A3" t="str">
        <f t="shared" ref="A3:A66" si="0">IF(B3=D3, "", "BAD")</f>
        <v/>
      </c>
      <c r="B3" t="s">
        <v>50</v>
      </c>
      <c r="D3" t="s">
        <v>50</v>
      </c>
      <c r="E3">
        <v>0.39529999999999998</v>
      </c>
      <c r="F3">
        <v>209</v>
      </c>
      <c r="H3" t="s">
        <v>51</v>
      </c>
      <c r="I3">
        <v>0.60160000000000002</v>
      </c>
      <c r="K3" s="17" t="s">
        <v>286</v>
      </c>
      <c r="L3" s="19">
        <v>0.97919999999999996</v>
      </c>
    </row>
    <row r="4" spans="1:12" ht="15.75" thickBot="1">
      <c r="A4" t="str">
        <f t="shared" si="0"/>
        <v/>
      </c>
      <c r="B4" t="s">
        <v>51</v>
      </c>
      <c r="D4" t="s">
        <v>51</v>
      </c>
      <c r="E4">
        <v>0.60160000000000002</v>
      </c>
      <c r="F4">
        <v>129</v>
      </c>
      <c r="H4" t="s">
        <v>52</v>
      </c>
      <c r="I4">
        <v>0.95699999999999996</v>
      </c>
      <c r="K4" s="18" t="s">
        <v>412</v>
      </c>
      <c r="L4" s="20">
        <v>2</v>
      </c>
    </row>
    <row r="5" spans="1:12">
      <c r="A5" t="str">
        <f t="shared" si="0"/>
        <v/>
      </c>
      <c r="B5" t="s">
        <v>52</v>
      </c>
      <c r="D5" t="s">
        <v>52</v>
      </c>
      <c r="E5">
        <v>0.95699999999999996</v>
      </c>
      <c r="F5">
        <v>6</v>
      </c>
      <c r="H5" t="s">
        <v>53</v>
      </c>
      <c r="I5">
        <v>8.9099999999999999E-2</v>
      </c>
      <c r="K5" s="17" t="s">
        <v>59</v>
      </c>
      <c r="L5" s="21">
        <v>0.96879999999999999</v>
      </c>
    </row>
    <row r="6" spans="1:12" ht="15.75" thickBot="1">
      <c r="A6" t="str">
        <f t="shared" si="0"/>
        <v/>
      </c>
      <c r="B6" t="s">
        <v>53</v>
      </c>
      <c r="D6" t="s">
        <v>53</v>
      </c>
      <c r="E6">
        <v>8.9099999999999999E-2</v>
      </c>
      <c r="F6">
        <v>349</v>
      </c>
      <c r="H6" t="s">
        <v>54</v>
      </c>
      <c r="I6">
        <v>0.31969999999999998</v>
      </c>
      <c r="K6" s="18" t="s">
        <v>413</v>
      </c>
      <c r="L6" s="22">
        <v>3</v>
      </c>
    </row>
    <row r="7" spans="1:12">
      <c r="A7" t="str">
        <f t="shared" si="0"/>
        <v/>
      </c>
      <c r="B7" t="s">
        <v>54</v>
      </c>
      <c r="D7" t="s">
        <v>54</v>
      </c>
      <c r="E7">
        <v>0.31969999999999998</v>
      </c>
      <c r="F7">
        <v>250</v>
      </c>
      <c r="H7" t="s">
        <v>55</v>
      </c>
      <c r="I7">
        <v>0.35449999999999998</v>
      </c>
      <c r="K7" s="17" t="s">
        <v>108</v>
      </c>
      <c r="L7" s="23">
        <v>0.96440000000000003</v>
      </c>
    </row>
    <row r="8" spans="1:12" ht="15.75" thickBot="1">
      <c r="A8" t="str">
        <f t="shared" si="0"/>
        <v/>
      </c>
      <c r="B8" t="s">
        <v>55</v>
      </c>
      <c r="D8" t="s">
        <v>55</v>
      </c>
      <c r="E8">
        <v>0.35449999999999998</v>
      </c>
      <c r="F8">
        <v>237</v>
      </c>
      <c r="H8" t="s">
        <v>56</v>
      </c>
      <c r="I8">
        <v>0.18679999999999999</v>
      </c>
      <c r="K8" s="18" t="s">
        <v>412</v>
      </c>
      <c r="L8" s="24">
        <v>4</v>
      </c>
    </row>
    <row r="9" spans="1:12">
      <c r="A9" t="str">
        <f t="shared" si="0"/>
        <v/>
      </c>
      <c r="B9" t="s">
        <v>56</v>
      </c>
      <c r="D9" t="s">
        <v>56</v>
      </c>
      <c r="E9">
        <v>0.18679999999999999</v>
      </c>
      <c r="F9">
        <v>314</v>
      </c>
      <c r="H9" t="s">
        <v>57</v>
      </c>
      <c r="I9">
        <v>0.2402</v>
      </c>
      <c r="K9" s="17" t="s">
        <v>220</v>
      </c>
      <c r="L9" s="25">
        <v>0.96120000000000005</v>
      </c>
    </row>
    <row r="10" spans="1:12" ht="15.75" thickBot="1">
      <c r="A10" t="str">
        <f t="shared" si="0"/>
        <v/>
      </c>
      <c r="B10" t="s">
        <v>57</v>
      </c>
      <c r="D10" t="s">
        <v>57</v>
      </c>
      <c r="E10">
        <v>0.2402</v>
      </c>
      <c r="F10">
        <v>293</v>
      </c>
      <c r="H10" t="s">
        <v>58</v>
      </c>
      <c r="I10">
        <v>0.68110000000000004</v>
      </c>
      <c r="K10" s="18" t="s">
        <v>414</v>
      </c>
      <c r="L10" s="26">
        <v>5</v>
      </c>
    </row>
    <row r="11" spans="1:12">
      <c r="A11" t="str">
        <f t="shared" si="0"/>
        <v/>
      </c>
      <c r="B11" t="s">
        <v>58</v>
      </c>
      <c r="D11" t="s">
        <v>58</v>
      </c>
      <c r="E11">
        <v>0.68110000000000004</v>
      </c>
      <c r="F11">
        <v>105</v>
      </c>
      <c r="H11" t="s">
        <v>59</v>
      </c>
      <c r="I11">
        <v>0.96879999999999999</v>
      </c>
      <c r="K11" s="17" t="s">
        <v>52</v>
      </c>
      <c r="L11" s="27">
        <v>0.95699999999999996</v>
      </c>
    </row>
    <row r="12" spans="1:12" ht="15.75" thickBot="1">
      <c r="A12" t="str">
        <f t="shared" si="0"/>
        <v/>
      </c>
      <c r="B12" t="s">
        <v>59</v>
      </c>
      <c r="D12" t="s">
        <v>59</v>
      </c>
      <c r="E12">
        <v>0.96879999999999999</v>
      </c>
      <c r="F12">
        <v>3</v>
      </c>
      <c r="H12" t="s">
        <v>60</v>
      </c>
      <c r="I12">
        <v>0.60399999999999998</v>
      </c>
      <c r="K12" s="18" t="s">
        <v>415</v>
      </c>
      <c r="L12" s="28">
        <v>6</v>
      </c>
    </row>
    <row r="13" spans="1:12">
      <c r="A13" t="str">
        <f t="shared" si="0"/>
        <v/>
      </c>
      <c r="B13" t="s">
        <v>60</v>
      </c>
      <c r="D13" t="s">
        <v>60</v>
      </c>
      <c r="E13">
        <v>0.60399999999999998</v>
      </c>
      <c r="F13">
        <v>126</v>
      </c>
      <c r="H13" t="s">
        <v>61</v>
      </c>
      <c r="I13">
        <v>0.71619999999999995</v>
      </c>
      <c r="K13" s="17" t="s">
        <v>65</v>
      </c>
      <c r="L13" s="29">
        <v>0.95269999999999999</v>
      </c>
    </row>
    <row r="14" spans="1:12" ht="15.75" thickBot="1">
      <c r="A14" t="str">
        <f t="shared" si="0"/>
        <v/>
      </c>
      <c r="B14" t="s">
        <v>61</v>
      </c>
      <c r="D14" t="s">
        <v>61</v>
      </c>
      <c r="E14">
        <v>0.71619999999999995</v>
      </c>
      <c r="F14">
        <v>96</v>
      </c>
      <c r="H14" t="s">
        <v>62</v>
      </c>
      <c r="I14">
        <v>0.11360000000000001</v>
      </c>
      <c r="K14" s="18" t="s">
        <v>415</v>
      </c>
      <c r="L14" s="30">
        <v>7</v>
      </c>
    </row>
    <row r="15" spans="1:12">
      <c r="A15" t="str">
        <f t="shared" si="0"/>
        <v/>
      </c>
      <c r="B15" t="s">
        <v>62</v>
      </c>
      <c r="D15" t="s">
        <v>62</v>
      </c>
      <c r="E15">
        <v>0.11360000000000001</v>
      </c>
      <c r="F15">
        <v>341</v>
      </c>
      <c r="H15" t="s">
        <v>63</v>
      </c>
      <c r="I15">
        <v>0.54269999999999996</v>
      </c>
      <c r="K15" s="17" t="s">
        <v>83</v>
      </c>
      <c r="L15" s="31">
        <v>0.94899999999999995</v>
      </c>
    </row>
    <row r="16" spans="1:12" ht="15.75" thickBot="1">
      <c r="A16" t="str">
        <f t="shared" si="0"/>
        <v/>
      </c>
      <c r="B16" t="s">
        <v>63</v>
      </c>
      <c r="D16" t="s">
        <v>63</v>
      </c>
      <c r="E16">
        <v>0.54269999999999996</v>
      </c>
      <c r="F16">
        <v>147</v>
      </c>
      <c r="H16" t="s">
        <v>64</v>
      </c>
      <c r="I16">
        <v>0.15459999999999999</v>
      </c>
      <c r="K16" s="18" t="s">
        <v>416</v>
      </c>
      <c r="L16" s="32">
        <v>8</v>
      </c>
    </row>
    <row r="17" spans="1:12">
      <c r="A17" t="str">
        <f t="shared" si="0"/>
        <v/>
      </c>
      <c r="B17" t="s">
        <v>64</v>
      </c>
      <c r="D17" t="s">
        <v>64</v>
      </c>
      <c r="E17">
        <v>0.15459999999999999</v>
      </c>
      <c r="F17">
        <v>328</v>
      </c>
      <c r="H17" t="s">
        <v>65</v>
      </c>
      <c r="I17">
        <v>0.95269999999999999</v>
      </c>
      <c r="K17" s="17" t="s">
        <v>208</v>
      </c>
      <c r="L17" s="33">
        <v>0.94350000000000001</v>
      </c>
    </row>
    <row r="18" spans="1:12" ht="15.75" thickBot="1">
      <c r="A18" t="str">
        <f t="shared" si="0"/>
        <v/>
      </c>
      <c r="B18" t="s">
        <v>65</v>
      </c>
      <c r="D18" t="s">
        <v>65</v>
      </c>
      <c r="E18">
        <v>0.95269999999999999</v>
      </c>
      <c r="F18">
        <v>7</v>
      </c>
      <c r="H18" t="s">
        <v>66</v>
      </c>
      <c r="I18">
        <v>0.27810000000000001</v>
      </c>
      <c r="K18" s="18" t="s">
        <v>413</v>
      </c>
      <c r="L18" s="34">
        <v>9</v>
      </c>
    </row>
    <row r="19" spans="1:12">
      <c r="A19" t="str">
        <f t="shared" si="0"/>
        <v/>
      </c>
      <c r="B19" t="s">
        <v>66</v>
      </c>
      <c r="D19" t="s">
        <v>66</v>
      </c>
      <c r="E19">
        <v>0.27810000000000001</v>
      </c>
      <c r="F19">
        <v>267</v>
      </c>
      <c r="H19" t="s">
        <v>67</v>
      </c>
      <c r="I19">
        <v>0.27810000000000001</v>
      </c>
      <c r="K19" s="17" t="s">
        <v>174</v>
      </c>
      <c r="L19" s="35">
        <v>0.93669999999999998</v>
      </c>
    </row>
    <row r="20" spans="1:12" ht="15.75" thickBot="1">
      <c r="A20" t="str">
        <f t="shared" si="0"/>
        <v/>
      </c>
      <c r="B20" t="s">
        <v>67</v>
      </c>
      <c r="D20" t="s">
        <v>67</v>
      </c>
      <c r="E20">
        <v>0.27810000000000001</v>
      </c>
      <c r="F20">
        <v>268</v>
      </c>
      <c r="H20" t="s">
        <v>68</v>
      </c>
      <c r="I20">
        <v>0.92210000000000003</v>
      </c>
      <c r="K20" s="18" t="s">
        <v>413</v>
      </c>
      <c r="L20" s="36">
        <v>10</v>
      </c>
    </row>
    <row r="21" spans="1:12">
      <c r="A21" t="str">
        <f t="shared" si="0"/>
        <v/>
      </c>
      <c r="B21" t="s">
        <v>68</v>
      </c>
      <c r="D21" t="s">
        <v>68</v>
      </c>
      <c r="E21">
        <v>0.92210000000000003</v>
      </c>
      <c r="F21">
        <v>14</v>
      </c>
      <c r="H21" t="s">
        <v>69</v>
      </c>
      <c r="I21">
        <v>0.33829999999999999</v>
      </c>
      <c r="K21" s="17" t="s">
        <v>341</v>
      </c>
      <c r="L21" s="37">
        <v>0.93569999999999998</v>
      </c>
    </row>
    <row r="22" spans="1:12" ht="15.75" thickBot="1">
      <c r="A22" t="str">
        <f t="shared" si="0"/>
        <v/>
      </c>
      <c r="B22" t="s">
        <v>69</v>
      </c>
      <c r="D22" t="s">
        <v>69</v>
      </c>
      <c r="E22">
        <v>0.33829999999999999</v>
      </c>
      <c r="F22">
        <v>246</v>
      </c>
      <c r="H22" t="s">
        <v>70</v>
      </c>
      <c r="I22">
        <v>0.43009999999999998</v>
      </c>
      <c r="K22" s="18" t="s">
        <v>417</v>
      </c>
      <c r="L22" s="38">
        <v>11</v>
      </c>
    </row>
    <row r="23" spans="1:12">
      <c r="A23" t="str">
        <f t="shared" si="0"/>
        <v/>
      </c>
      <c r="B23" t="s">
        <v>70</v>
      </c>
      <c r="D23" t="s">
        <v>70</v>
      </c>
      <c r="E23">
        <v>0.43009999999999998</v>
      </c>
      <c r="F23">
        <v>199</v>
      </c>
      <c r="H23" t="s">
        <v>71</v>
      </c>
      <c r="I23">
        <v>0.16189999999999999</v>
      </c>
      <c r="K23" s="17" t="s">
        <v>111</v>
      </c>
      <c r="L23" s="39">
        <v>0.92600000000000005</v>
      </c>
    </row>
    <row r="24" spans="1:12" ht="15.75" thickBot="1">
      <c r="A24" t="str">
        <f t="shared" si="0"/>
        <v/>
      </c>
      <c r="B24" t="s">
        <v>71</v>
      </c>
      <c r="D24" t="s">
        <v>71</v>
      </c>
      <c r="E24">
        <v>0.16189999999999999</v>
      </c>
      <c r="F24">
        <v>325</v>
      </c>
      <c r="H24" t="s">
        <v>72</v>
      </c>
      <c r="I24">
        <v>0.31490000000000001</v>
      </c>
      <c r="K24" s="18" t="s">
        <v>413</v>
      </c>
      <c r="L24" s="40">
        <v>12</v>
      </c>
    </row>
    <row r="25" spans="1:12">
      <c r="A25" t="str">
        <f t="shared" si="0"/>
        <v/>
      </c>
      <c r="B25" t="s">
        <v>72</v>
      </c>
      <c r="D25" t="s">
        <v>72</v>
      </c>
      <c r="E25">
        <v>0.31490000000000001</v>
      </c>
      <c r="F25">
        <v>253</v>
      </c>
      <c r="H25" t="s">
        <v>73</v>
      </c>
      <c r="I25">
        <v>0.85</v>
      </c>
      <c r="K25" s="17" t="s">
        <v>250</v>
      </c>
      <c r="L25" s="41">
        <v>0.92320000000000002</v>
      </c>
    </row>
    <row r="26" spans="1:12" ht="15.75" thickBot="1">
      <c r="A26" t="str">
        <f t="shared" si="0"/>
        <v/>
      </c>
      <c r="B26" t="s">
        <v>73</v>
      </c>
      <c r="D26" t="s">
        <v>73</v>
      </c>
      <c r="E26">
        <v>0.85</v>
      </c>
      <c r="F26">
        <v>47</v>
      </c>
      <c r="H26" t="s">
        <v>74</v>
      </c>
      <c r="I26">
        <v>0.79300000000000004</v>
      </c>
      <c r="K26" s="18" t="s">
        <v>412</v>
      </c>
      <c r="L26" s="42">
        <v>13</v>
      </c>
    </row>
    <row r="27" spans="1:12">
      <c r="A27" t="str">
        <f t="shared" si="0"/>
        <v/>
      </c>
      <c r="B27" t="s">
        <v>74</v>
      </c>
      <c r="D27" t="s">
        <v>74</v>
      </c>
      <c r="E27">
        <v>0.79300000000000004</v>
      </c>
      <c r="F27">
        <v>67</v>
      </c>
      <c r="H27" t="s">
        <v>75</v>
      </c>
      <c r="I27">
        <v>0.28210000000000002</v>
      </c>
      <c r="K27" s="17" t="s">
        <v>68</v>
      </c>
      <c r="L27" s="43">
        <v>0.92210000000000003</v>
      </c>
    </row>
    <row r="28" spans="1:12" ht="15.75" thickBot="1">
      <c r="A28" t="str">
        <f t="shared" si="0"/>
        <v/>
      </c>
      <c r="B28" t="s">
        <v>75</v>
      </c>
      <c r="D28" t="s">
        <v>75</v>
      </c>
      <c r="E28">
        <v>0.28210000000000002</v>
      </c>
      <c r="F28">
        <v>265</v>
      </c>
      <c r="H28" t="s">
        <v>76</v>
      </c>
      <c r="I28">
        <v>0.39050000000000001</v>
      </c>
      <c r="K28" s="18" t="s">
        <v>417</v>
      </c>
      <c r="L28" s="44">
        <v>14</v>
      </c>
    </row>
    <row r="29" spans="1:12">
      <c r="A29" t="str">
        <f t="shared" si="0"/>
        <v/>
      </c>
      <c r="B29" t="s">
        <v>76</v>
      </c>
      <c r="D29" t="s">
        <v>76</v>
      </c>
      <c r="E29">
        <v>0.39050000000000001</v>
      </c>
      <c r="F29">
        <v>212</v>
      </c>
      <c r="H29" t="s">
        <v>77</v>
      </c>
      <c r="I29">
        <v>0.71389999999999998</v>
      </c>
      <c r="K29" s="708" t="s">
        <v>377</v>
      </c>
      <c r="L29" s="45">
        <v>0.91879999999999995</v>
      </c>
    </row>
    <row r="30" spans="1:12" ht="15.75" thickBot="1">
      <c r="A30" t="str">
        <f t="shared" si="0"/>
        <v/>
      </c>
      <c r="B30" t="s">
        <v>77</v>
      </c>
      <c r="D30" t="s">
        <v>77</v>
      </c>
      <c r="E30">
        <v>0.71389999999999998</v>
      </c>
      <c r="F30">
        <v>97</v>
      </c>
      <c r="H30" t="s">
        <v>78</v>
      </c>
      <c r="I30">
        <v>0.25430000000000003</v>
      </c>
      <c r="K30" s="709"/>
      <c r="L30" s="46">
        <v>15</v>
      </c>
    </row>
    <row r="31" spans="1:12">
      <c r="A31" t="str">
        <f t="shared" si="0"/>
        <v/>
      </c>
      <c r="B31" t="s">
        <v>78</v>
      </c>
      <c r="D31" t="s">
        <v>78</v>
      </c>
      <c r="E31">
        <v>0.25430000000000003</v>
      </c>
      <c r="F31">
        <v>285</v>
      </c>
      <c r="H31" t="s">
        <v>79</v>
      </c>
      <c r="I31">
        <v>0.4652</v>
      </c>
      <c r="K31" s="17" t="s">
        <v>180</v>
      </c>
      <c r="L31" s="47">
        <v>0.9153</v>
      </c>
    </row>
    <row r="32" spans="1:12" ht="15.75" thickBot="1">
      <c r="A32" t="str">
        <f t="shared" si="0"/>
        <v/>
      </c>
      <c r="B32" t="s">
        <v>79</v>
      </c>
      <c r="D32" t="s">
        <v>79</v>
      </c>
      <c r="E32">
        <v>0.4652</v>
      </c>
      <c r="F32">
        <v>177</v>
      </c>
      <c r="H32" t="s">
        <v>80</v>
      </c>
      <c r="I32">
        <v>0.16880000000000001</v>
      </c>
      <c r="K32" s="18" t="s">
        <v>415</v>
      </c>
      <c r="L32" s="48">
        <v>16</v>
      </c>
    </row>
    <row r="33" spans="1:12">
      <c r="A33" t="str">
        <f t="shared" si="0"/>
        <v/>
      </c>
      <c r="B33" t="s">
        <v>80</v>
      </c>
      <c r="D33" t="s">
        <v>80</v>
      </c>
      <c r="E33">
        <v>0.16880000000000001</v>
      </c>
      <c r="F33">
        <v>320</v>
      </c>
      <c r="H33" t="s">
        <v>81</v>
      </c>
      <c r="I33">
        <v>9.0399999999999994E-2</v>
      </c>
      <c r="K33" s="17" t="s">
        <v>105</v>
      </c>
      <c r="L33" s="49">
        <v>0.91510000000000002</v>
      </c>
    </row>
    <row r="34" spans="1:12" ht="15.75" thickBot="1">
      <c r="A34" t="str">
        <f t="shared" si="0"/>
        <v/>
      </c>
      <c r="B34" t="s">
        <v>81</v>
      </c>
      <c r="D34" t="s">
        <v>81</v>
      </c>
      <c r="E34">
        <v>9.0399999999999994E-2</v>
      </c>
      <c r="F34">
        <v>348</v>
      </c>
      <c r="H34" t="s">
        <v>82</v>
      </c>
      <c r="I34">
        <v>0.86909999999999998</v>
      </c>
      <c r="K34" s="18" t="s">
        <v>418</v>
      </c>
      <c r="L34" s="50">
        <v>17</v>
      </c>
    </row>
    <row r="35" spans="1:12">
      <c r="A35" t="str">
        <f t="shared" si="0"/>
        <v/>
      </c>
      <c r="B35" t="s">
        <v>82</v>
      </c>
      <c r="D35" t="s">
        <v>82</v>
      </c>
      <c r="E35">
        <v>0.86909999999999998</v>
      </c>
      <c r="F35">
        <v>36</v>
      </c>
      <c r="H35" t="s">
        <v>83</v>
      </c>
      <c r="I35">
        <v>0.94899999999999995</v>
      </c>
      <c r="K35" s="17" t="s">
        <v>122</v>
      </c>
      <c r="L35" s="51">
        <v>0.91339999999999999</v>
      </c>
    </row>
    <row r="36" spans="1:12" ht="15.75" thickBot="1">
      <c r="A36" t="str">
        <f t="shared" si="0"/>
        <v/>
      </c>
      <c r="B36" t="s">
        <v>83</v>
      </c>
      <c r="D36" t="s">
        <v>83</v>
      </c>
      <c r="E36">
        <v>0.94899999999999995</v>
      </c>
      <c r="F36">
        <v>8</v>
      </c>
      <c r="H36" t="s">
        <v>84</v>
      </c>
      <c r="I36">
        <v>0.35730000000000001</v>
      </c>
      <c r="K36" s="18" t="s">
        <v>415</v>
      </c>
      <c r="L36" s="52">
        <v>18</v>
      </c>
    </row>
    <row r="37" spans="1:12">
      <c r="A37" t="str">
        <f t="shared" si="0"/>
        <v/>
      </c>
      <c r="B37" t="s">
        <v>84</v>
      </c>
      <c r="D37" t="s">
        <v>84</v>
      </c>
      <c r="E37">
        <v>0.35730000000000001</v>
      </c>
      <c r="F37">
        <v>234</v>
      </c>
      <c r="H37" t="s">
        <v>85</v>
      </c>
      <c r="I37">
        <v>0.1416</v>
      </c>
      <c r="K37" s="17" t="s">
        <v>101</v>
      </c>
      <c r="L37" s="53">
        <v>0.90980000000000005</v>
      </c>
    </row>
    <row r="38" spans="1:12" ht="15.75" thickBot="1">
      <c r="A38" t="str">
        <f t="shared" si="0"/>
        <v/>
      </c>
      <c r="B38" t="s">
        <v>85</v>
      </c>
      <c r="D38" t="s">
        <v>85</v>
      </c>
      <c r="E38">
        <v>0.1416</v>
      </c>
      <c r="F38">
        <v>333</v>
      </c>
      <c r="H38" t="s">
        <v>86</v>
      </c>
      <c r="I38">
        <v>0.2006</v>
      </c>
      <c r="K38" s="18" t="s">
        <v>416</v>
      </c>
      <c r="L38" s="54">
        <v>19</v>
      </c>
    </row>
    <row r="39" spans="1:12">
      <c r="A39" t="str">
        <f t="shared" si="0"/>
        <v/>
      </c>
      <c r="B39" t="s">
        <v>86</v>
      </c>
      <c r="D39" t="s">
        <v>86</v>
      </c>
      <c r="E39">
        <v>0.2006</v>
      </c>
      <c r="F39">
        <v>309</v>
      </c>
      <c r="H39" t="s">
        <v>87</v>
      </c>
      <c r="I39">
        <v>0.42099999999999999</v>
      </c>
      <c r="K39" s="17" t="s">
        <v>151</v>
      </c>
      <c r="L39" s="55">
        <v>0.9073</v>
      </c>
    </row>
    <row r="40" spans="1:12" ht="15.75" thickBot="1">
      <c r="A40" t="str">
        <f t="shared" si="0"/>
        <v/>
      </c>
      <c r="B40" t="s">
        <v>87</v>
      </c>
      <c r="D40" t="s">
        <v>87</v>
      </c>
      <c r="E40">
        <v>0.42099999999999999</v>
      </c>
      <c r="F40">
        <v>202</v>
      </c>
      <c r="H40" t="s">
        <v>88</v>
      </c>
      <c r="I40">
        <v>0.4748</v>
      </c>
      <c r="K40" s="18" t="s">
        <v>419</v>
      </c>
      <c r="L40" s="56">
        <v>20</v>
      </c>
    </row>
    <row r="41" spans="1:12">
      <c r="A41" t="str">
        <f t="shared" si="0"/>
        <v/>
      </c>
      <c r="B41" t="s">
        <v>88</v>
      </c>
      <c r="D41" t="s">
        <v>88</v>
      </c>
      <c r="E41">
        <v>0.4748</v>
      </c>
      <c r="F41">
        <v>175</v>
      </c>
      <c r="H41" t="s">
        <v>89</v>
      </c>
      <c r="I41">
        <v>0.55759999999999998</v>
      </c>
      <c r="K41" s="17" t="s">
        <v>137</v>
      </c>
      <c r="L41" s="57">
        <v>0.90629999999999999</v>
      </c>
    </row>
    <row r="42" spans="1:12" ht="15.75" thickBot="1">
      <c r="A42" t="str">
        <f t="shared" si="0"/>
        <v/>
      </c>
      <c r="B42" t="s">
        <v>89</v>
      </c>
      <c r="D42" t="s">
        <v>89</v>
      </c>
      <c r="E42">
        <v>0.55759999999999998</v>
      </c>
      <c r="F42">
        <v>143</v>
      </c>
      <c r="H42" t="s">
        <v>90</v>
      </c>
      <c r="I42">
        <v>0.15759999999999999</v>
      </c>
      <c r="K42" s="18" t="s">
        <v>420</v>
      </c>
      <c r="L42" s="58">
        <v>21</v>
      </c>
    </row>
    <row r="43" spans="1:12">
      <c r="A43" t="str">
        <f t="shared" si="0"/>
        <v/>
      </c>
      <c r="B43" t="s">
        <v>90</v>
      </c>
      <c r="D43" t="s">
        <v>90</v>
      </c>
      <c r="E43">
        <v>0.15759999999999999</v>
      </c>
      <c r="F43">
        <v>326</v>
      </c>
      <c r="H43" t="s">
        <v>91</v>
      </c>
      <c r="I43">
        <v>0.55889999999999995</v>
      </c>
      <c r="K43" s="708" t="s">
        <v>269</v>
      </c>
      <c r="L43" s="59">
        <v>0.89939999999999998</v>
      </c>
    </row>
    <row r="44" spans="1:12" ht="15.75" thickBot="1">
      <c r="A44" t="str">
        <f t="shared" si="0"/>
        <v/>
      </c>
      <c r="B44" t="s">
        <v>91</v>
      </c>
      <c r="D44" t="s">
        <v>91</v>
      </c>
      <c r="E44">
        <v>0.55889999999999995</v>
      </c>
      <c r="F44">
        <v>141</v>
      </c>
      <c r="H44" t="s">
        <v>92</v>
      </c>
      <c r="I44">
        <v>0.1123</v>
      </c>
      <c r="K44" s="709"/>
      <c r="L44" s="60">
        <v>22</v>
      </c>
    </row>
    <row r="45" spans="1:12">
      <c r="A45" t="str">
        <f t="shared" si="0"/>
        <v/>
      </c>
      <c r="B45" t="s">
        <v>92</v>
      </c>
      <c r="D45" t="s">
        <v>92</v>
      </c>
      <c r="E45">
        <v>0.1123</v>
      </c>
      <c r="F45">
        <v>342</v>
      </c>
      <c r="H45" t="s">
        <v>93</v>
      </c>
      <c r="I45">
        <v>0.29409999999999997</v>
      </c>
      <c r="K45" s="708" t="s">
        <v>268</v>
      </c>
      <c r="L45" s="61">
        <v>0.89659999999999995</v>
      </c>
    </row>
    <row r="46" spans="1:12" ht="15.75" thickBot="1">
      <c r="A46" t="str">
        <f t="shared" si="0"/>
        <v/>
      </c>
      <c r="B46" t="s">
        <v>93</v>
      </c>
      <c r="D46" t="s">
        <v>93</v>
      </c>
      <c r="E46">
        <v>0.29409999999999997</v>
      </c>
      <c r="F46">
        <v>260</v>
      </c>
      <c r="H46" t="s">
        <v>94</v>
      </c>
      <c r="I46">
        <v>0.21829999999999999</v>
      </c>
      <c r="K46" s="709"/>
      <c r="L46" s="62">
        <v>23</v>
      </c>
    </row>
    <row r="47" spans="1:12">
      <c r="A47" t="str">
        <f t="shared" si="0"/>
        <v/>
      </c>
      <c r="B47" t="s">
        <v>94</v>
      </c>
      <c r="D47" t="s">
        <v>94</v>
      </c>
      <c r="E47">
        <v>0.21829999999999999</v>
      </c>
      <c r="F47">
        <v>300</v>
      </c>
      <c r="H47" t="s">
        <v>96</v>
      </c>
      <c r="I47">
        <v>0.19370000000000001</v>
      </c>
      <c r="K47" s="17" t="s">
        <v>345</v>
      </c>
      <c r="L47" s="63">
        <v>0.89490000000000003</v>
      </c>
    </row>
    <row r="48" spans="1:12" ht="15.75" thickBot="1">
      <c r="A48" t="str">
        <f t="shared" si="0"/>
        <v/>
      </c>
      <c r="B48" t="s">
        <v>95</v>
      </c>
      <c r="D48" t="s">
        <v>95</v>
      </c>
      <c r="E48">
        <v>0.59750000000000003</v>
      </c>
      <c r="F48">
        <v>130</v>
      </c>
      <c r="H48" t="s">
        <v>97</v>
      </c>
      <c r="I48">
        <v>0.63560000000000005</v>
      </c>
      <c r="K48" s="18" t="s">
        <v>421</v>
      </c>
      <c r="L48" s="64">
        <v>24</v>
      </c>
    </row>
    <row r="49" spans="1:12">
      <c r="A49" t="str">
        <f t="shared" si="0"/>
        <v/>
      </c>
      <c r="B49" t="s">
        <v>96</v>
      </c>
      <c r="D49" t="s">
        <v>96</v>
      </c>
      <c r="E49">
        <v>0.19370000000000001</v>
      </c>
      <c r="F49">
        <v>312</v>
      </c>
      <c r="H49" t="s">
        <v>98</v>
      </c>
      <c r="I49">
        <v>0.33029999999999998</v>
      </c>
      <c r="K49" s="17" t="s">
        <v>106</v>
      </c>
      <c r="L49" s="65">
        <v>0.89429999999999998</v>
      </c>
    </row>
    <row r="50" spans="1:12" ht="15.75" thickBot="1">
      <c r="A50" t="str">
        <f t="shared" si="0"/>
        <v/>
      </c>
      <c r="B50" t="s">
        <v>97</v>
      </c>
      <c r="D50" t="s">
        <v>97</v>
      </c>
      <c r="E50">
        <v>0.63560000000000005</v>
      </c>
      <c r="F50">
        <v>117</v>
      </c>
      <c r="H50" t="s">
        <v>99</v>
      </c>
      <c r="I50">
        <v>0.23549999999999999</v>
      </c>
      <c r="K50" s="18" t="s">
        <v>418</v>
      </c>
      <c r="L50" s="66">
        <v>25</v>
      </c>
    </row>
    <row r="51" spans="1:12" ht="15.75" thickBot="1">
      <c r="A51" t="str">
        <f t="shared" si="0"/>
        <v/>
      </c>
      <c r="B51" t="s">
        <v>98</v>
      </c>
      <c r="D51" t="s">
        <v>98</v>
      </c>
      <c r="E51">
        <v>0.33029999999999998</v>
      </c>
      <c r="F51">
        <v>248</v>
      </c>
      <c r="H51" t="s">
        <v>100</v>
      </c>
      <c r="I51">
        <v>0.82789999999999997</v>
      </c>
      <c r="K51" s="15" t="s">
        <v>25</v>
      </c>
      <c r="L51" s="16" t="s">
        <v>411</v>
      </c>
    </row>
    <row r="52" spans="1:12">
      <c r="A52" t="str">
        <f t="shared" si="0"/>
        <v/>
      </c>
      <c r="B52" t="s">
        <v>99</v>
      </c>
      <c r="D52" t="s">
        <v>99</v>
      </c>
      <c r="E52">
        <v>0.23549999999999999</v>
      </c>
      <c r="F52">
        <v>297</v>
      </c>
      <c r="H52" t="s">
        <v>101</v>
      </c>
      <c r="I52">
        <v>0.90980000000000005</v>
      </c>
      <c r="K52" s="17" t="s">
        <v>166</v>
      </c>
      <c r="L52" s="67">
        <v>0.89170000000000005</v>
      </c>
    </row>
    <row r="53" spans="1:12" ht="15.75" thickBot="1">
      <c r="A53" t="str">
        <f t="shared" si="0"/>
        <v/>
      </c>
      <c r="B53" t="s">
        <v>100</v>
      </c>
      <c r="D53" t="s">
        <v>100</v>
      </c>
      <c r="E53">
        <v>0.82789999999999997</v>
      </c>
      <c r="F53">
        <v>53</v>
      </c>
      <c r="H53" t="s">
        <v>102</v>
      </c>
      <c r="I53">
        <v>0.53449999999999998</v>
      </c>
      <c r="K53" s="18" t="s">
        <v>417</v>
      </c>
      <c r="L53" s="68">
        <v>26</v>
      </c>
    </row>
    <row r="54" spans="1:12">
      <c r="A54" t="str">
        <f t="shared" si="0"/>
        <v/>
      </c>
      <c r="B54" t="s">
        <v>101</v>
      </c>
      <c r="D54" t="s">
        <v>101</v>
      </c>
      <c r="E54">
        <v>0.90980000000000005</v>
      </c>
      <c r="F54">
        <v>19</v>
      </c>
      <c r="H54" t="s">
        <v>103</v>
      </c>
      <c r="I54">
        <v>0.2049</v>
      </c>
      <c r="K54" s="17" t="s">
        <v>225</v>
      </c>
      <c r="L54" s="69">
        <v>0.89049999999999996</v>
      </c>
    </row>
    <row r="55" spans="1:12" ht="15.75" thickBot="1">
      <c r="A55" t="str">
        <f t="shared" si="0"/>
        <v/>
      </c>
      <c r="B55" t="s">
        <v>102</v>
      </c>
      <c r="D55" t="s">
        <v>102</v>
      </c>
      <c r="E55">
        <v>0.53449999999999998</v>
      </c>
      <c r="F55">
        <v>151</v>
      </c>
      <c r="H55" t="s">
        <v>104</v>
      </c>
      <c r="I55">
        <v>0.443</v>
      </c>
      <c r="K55" s="18" t="s">
        <v>420</v>
      </c>
      <c r="L55" s="70">
        <v>27</v>
      </c>
    </row>
    <row r="56" spans="1:12">
      <c r="A56" t="str">
        <f t="shared" si="0"/>
        <v/>
      </c>
      <c r="B56" t="s">
        <v>103</v>
      </c>
      <c r="D56" t="s">
        <v>103</v>
      </c>
      <c r="E56">
        <v>0.2049</v>
      </c>
      <c r="F56">
        <v>308</v>
      </c>
      <c r="H56" t="s">
        <v>429</v>
      </c>
      <c r="I56">
        <v>0.59750000000000003</v>
      </c>
      <c r="K56" s="17" t="s">
        <v>135</v>
      </c>
      <c r="L56" s="71">
        <v>0.88549999999999995</v>
      </c>
    </row>
    <row r="57" spans="1:12" ht="15.75" thickBot="1">
      <c r="A57" t="str">
        <f t="shared" si="0"/>
        <v/>
      </c>
      <c r="B57" t="s">
        <v>104</v>
      </c>
      <c r="D57" t="s">
        <v>104</v>
      </c>
      <c r="E57">
        <v>0.443</v>
      </c>
      <c r="F57">
        <v>193</v>
      </c>
      <c r="H57" t="s">
        <v>105</v>
      </c>
      <c r="I57">
        <v>0.91510000000000002</v>
      </c>
      <c r="K57" s="18" t="s">
        <v>421</v>
      </c>
      <c r="L57" s="72">
        <v>28</v>
      </c>
    </row>
    <row r="58" spans="1:12">
      <c r="A58" t="str">
        <f t="shared" si="0"/>
        <v/>
      </c>
      <c r="B58" t="s">
        <v>105</v>
      </c>
      <c r="D58" t="s">
        <v>105</v>
      </c>
      <c r="E58">
        <v>0.91510000000000002</v>
      </c>
      <c r="F58">
        <v>17</v>
      </c>
      <c r="H58" t="s">
        <v>106</v>
      </c>
      <c r="I58">
        <v>0.89429999999999998</v>
      </c>
      <c r="K58" s="708" t="s">
        <v>217</v>
      </c>
      <c r="L58" s="73">
        <v>0.88439999999999996</v>
      </c>
    </row>
    <row r="59" spans="1:12" ht="15.75" thickBot="1">
      <c r="A59" t="str">
        <f t="shared" si="0"/>
        <v/>
      </c>
      <c r="B59" t="s">
        <v>106</v>
      </c>
      <c r="D59" t="s">
        <v>106</v>
      </c>
      <c r="E59">
        <v>0.89429999999999998</v>
      </c>
      <c r="F59">
        <v>25</v>
      </c>
      <c r="H59" t="s">
        <v>107</v>
      </c>
      <c r="I59">
        <v>0.372</v>
      </c>
      <c r="K59" s="709"/>
      <c r="L59" s="74">
        <v>29</v>
      </c>
    </row>
    <row r="60" spans="1:12">
      <c r="A60" t="str">
        <f t="shared" si="0"/>
        <v/>
      </c>
      <c r="B60" t="s">
        <v>107</v>
      </c>
      <c r="D60" t="s">
        <v>107</v>
      </c>
      <c r="E60">
        <v>0.372</v>
      </c>
      <c r="F60">
        <v>226</v>
      </c>
      <c r="H60" t="s">
        <v>108</v>
      </c>
      <c r="I60">
        <v>0.96440000000000003</v>
      </c>
      <c r="K60" s="17" t="s">
        <v>242</v>
      </c>
      <c r="L60" s="75">
        <v>0.88280000000000003</v>
      </c>
    </row>
    <row r="61" spans="1:12" ht="15.75" thickBot="1">
      <c r="A61" t="str">
        <f t="shared" si="0"/>
        <v/>
      </c>
      <c r="B61" t="s">
        <v>108</v>
      </c>
      <c r="D61" t="s">
        <v>108</v>
      </c>
      <c r="E61">
        <v>0.96440000000000003</v>
      </c>
      <c r="F61">
        <v>4</v>
      </c>
      <c r="H61" t="s">
        <v>109</v>
      </c>
      <c r="I61">
        <v>4.9599999999999998E-2</v>
      </c>
      <c r="K61" s="18" t="s">
        <v>422</v>
      </c>
      <c r="L61" s="76">
        <v>30</v>
      </c>
    </row>
    <row r="62" spans="1:12">
      <c r="A62" t="str">
        <f t="shared" si="0"/>
        <v/>
      </c>
      <c r="B62" t="s">
        <v>109</v>
      </c>
      <c r="D62" t="s">
        <v>109</v>
      </c>
      <c r="E62">
        <v>4.9599999999999998E-2</v>
      </c>
      <c r="F62">
        <v>360</v>
      </c>
      <c r="H62" t="s">
        <v>110</v>
      </c>
      <c r="I62">
        <v>0.65559999999999996</v>
      </c>
      <c r="K62" s="17" t="s">
        <v>307</v>
      </c>
      <c r="L62" s="77">
        <v>0.88019999999999998</v>
      </c>
    </row>
    <row r="63" spans="1:12" ht="15.75" thickBot="1">
      <c r="A63" t="str">
        <f t="shared" si="0"/>
        <v/>
      </c>
      <c r="B63" t="s">
        <v>110</v>
      </c>
      <c r="D63" t="s">
        <v>110</v>
      </c>
      <c r="E63">
        <v>0.65559999999999996</v>
      </c>
      <c r="F63">
        <v>110</v>
      </c>
      <c r="H63" t="s">
        <v>111</v>
      </c>
      <c r="I63">
        <v>0.92600000000000005</v>
      </c>
      <c r="K63" s="18" t="s">
        <v>419</v>
      </c>
      <c r="L63" s="78">
        <v>31</v>
      </c>
    </row>
    <row r="64" spans="1:12">
      <c r="A64" t="str">
        <f t="shared" si="0"/>
        <v/>
      </c>
      <c r="B64" t="s">
        <v>111</v>
      </c>
      <c r="D64" t="s">
        <v>111</v>
      </c>
      <c r="E64">
        <v>0.92600000000000005</v>
      </c>
      <c r="F64">
        <v>12</v>
      </c>
      <c r="H64" t="s">
        <v>112</v>
      </c>
      <c r="I64">
        <v>0.1646</v>
      </c>
      <c r="K64" s="708" t="s">
        <v>387</v>
      </c>
      <c r="L64" s="79">
        <v>0.87660000000000005</v>
      </c>
    </row>
    <row r="65" spans="1:12" ht="15.75" thickBot="1">
      <c r="A65" t="str">
        <f t="shared" si="0"/>
        <v/>
      </c>
      <c r="B65" t="s">
        <v>112</v>
      </c>
      <c r="D65" t="s">
        <v>112</v>
      </c>
      <c r="E65">
        <v>0.1646</v>
      </c>
      <c r="F65">
        <v>322</v>
      </c>
      <c r="H65" t="s">
        <v>113</v>
      </c>
      <c r="I65">
        <v>0.69159999999999999</v>
      </c>
      <c r="K65" s="709"/>
      <c r="L65" s="80">
        <v>32</v>
      </c>
    </row>
    <row r="66" spans="1:12">
      <c r="A66" t="str">
        <f t="shared" si="0"/>
        <v/>
      </c>
      <c r="B66" t="s">
        <v>113</v>
      </c>
      <c r="D66" t="s">
        <v>113</v>
      </c>
      <c r="E66">
        <v>0.69159999999999999</v>
      </c>
      <c r="F66">
        <v>102</v>
      </c>
      <c r="H66" t="s">
        <v>114</v>
      </c>
      <c r="I66">
        <v>0.86</v>
      </c>
      <c r="K66" s="17" t="s">
        <v>184</v>
      </c>
      <c r="L66" s="81">
        <v>0.87339999999999995</v>
      </c>
    </row>
    <row r="67" spans="1:12" ht="15.75" thickBot="1">
      <c r="A67" t="str">
        <f t="shared" ref="A67:A130" si="1">IF(B67=D67, "", "BAD")</f>
        <v/>
      </c>
      <c r="B67" t="s">
        <v>114</v>
      </c>
      <c r="D67" t="s">
        <v>114</v>
      </c>
      <c r="E67">
        <v>0.86</v>
      </c>
      <c r="F67">
        <v>42</v>
      </c>
      <c r="H67" t="s">
        <v>115</v>
      </c>
      <c r="I67">
        <v>0.64300000000000002</v>
      </c>
      <c r="K67" s="18" t="s">
        <v>417</v>
      </c>
      <c r="L67" s="82">
        <v>33</v>
      </c>
    </row>
    <row r="68" spans="1:12">
      <c r="A68" t="str">
        <f t="shared" si="1"/>
        <v/>
      </c>
      <c r="B68" t="s">
        <v>115</v>
      </c>
      <c r="D68" t="s">
        <v>115</v>
      </c>
      <c r="E68">
        <v>0.64300000000000002</v>
      </c>
      <c r="F68">
        <v>114</v>
      </c>
      <c r="H68" t="s">
        <v>116</v>
      </c>
      <c r="I68">
        <v>0.19719999999999999</v>
      </c>
      <c r="K68" s="17" t="s">
        <v>302</v>
      </c>
      <c r="L68" s="83">
        <v>0.87219999999999998</v>
      </c>
    </row>
    <row r="69" spans="1:12" ht="15.75" thickBot="1">
      <c r="A69" t="str">
        <f t="shared" si="1"/>
        <v/>
      </c>
      <c r="B69" t="s">
        <v>116</v>
      </c>
      <c r="D69" t="s">
        <v>116</v>
      </c>
      <c r="E69">
        <v>0.19719999999999999</v>
      </c>
      <c r="F69">
        <v>310</v>
      </c>
      <c r="H69" t="s">
        <v>117</v>
      </c>
      <c r="I69">
        <v>0.3987</v>
      </c>
      <c r="K69" s="18" t="s">
        <v>419</v>
      </c>
      <c r="L69" s="84">
        <v>34</v>
      </c>
    </row>
    <row r="70" spans="1:12">
      <c r="A70" t="str">
        <f t="shared" si="1"/>
        <v/>
      </c>
      <c r="B70" t="s">
        <v>117</v>
      </c>
      <c r="D70" t="s">
        <v>117</v>
      </c>
      <c r="E70">
        <v>0.3987</v>
      </c>
      <c r="F70">
        <v>207</v>
      </c>
      <c r="H70" t="s">
        <v>118</v>
      </c>
      <c r="I70">
        <v>0.31059999999999999</v>
      </c>
      <c r="K70" s="708" t="s">
        <v>279</v>
      </c>
      <c r="L70" s="85">
        <v>0.87170000000000003</v>
      </c>
    </row>
    <row r="71" spans="1:12" ht="15.75" thickBot="1">
      <c r="A71" t="str">
        <f t="shared" si="1"/>
        <v/>
      </c>
      <c r="B71" t="s">
        <v>118</v>
      </c>
      <c r="D71" t="s">
        <v>118</v>
      </c>
      <c r="E71">
        <v>0.31059999999999999</v>
      </c>
      <c r="F71">
        <v>255</v>
      </c>
      <c r="H71" t="s">
        <v>436</v>
      </c>
      <c r="I71">
        <v>9.9199999999999997E-2</v>
      </c>
      <c r="K71" s="709"/>
      <c r="L71" s="86">
        <v>35</v>
      </c>
    </row>
    <row r="72" spans="1:12">
      <c r="A72" t="str">
        <f t="shared" si="1"/>
        <v>BAD</v>
      </c>
      <c r="B72" t="s">
        <v>119</v>
      </c>
      <c r="D72" t="s">
        <v>436</v>
      </c>
      <c r="E72">
        <v>9.9199999999999997E-2</v>
      </c>
      <c r="F72">
        <v>346</v>
      </c>
      <c r="H72" t="s">
        <v>120</v>
      </c>
      <c r="I72">
        <v>0.70099999999999996</v>
      </c>
      <c r="K72" s="708" t="s">
        <v>82</v>
      </c>
      <c r="L72" s="87">
        <v>0.86909999999999998</v>
      </c>
    </row>
    <row r="73" spans="1:12" ht="15.75" thickBot="1">
      <c r="A73" t="str">
        <f t="shared" si="1"/>
        <v/>
      </c>
      <c r="B73" t="s">
        <v>120</v>
      </c>
      <c r="D73" t="s">
        <v>120</v>
      </c>
      <c r="E73">
        <v>0.70099999999999996</v>
      </c>
      <c r="F73">
        <v>98</v>
      </c>
      <c r="H73" t="s">
        <v>121</v>
      </c>
      <c r="I73">
        <v>0.56440000000000001</v>
      </c>
      <c r="K73" s="709"/>
      <c r="L73" s="88">
        <v>36</v>
      </c>
    </row>
    <row r="74" spans="1:12">
      <c r="A74" t="str">
        <f t="shared" si="1"/>
        <v/>
      </c>
      <c r="B74" t="s">
        <v>121</v>
      </c>
      <c r="D74" t="s">
        <v>121</v>
      </c>
      <c r="E74">
        <v>0.56440000000000001</v>
      </c>
      <c r="F74">
        <v>140</v>
      </c>
      <c r="H74" t="s">
        <v>122</v>
      </c>
      <c r="I74">
        <v>0.91339999999999999</v>
      </c>
      <c r="K74" s="708" t="s">
        <v>389</v>
      </c>
      <c r="L74" s="89">
        <v>0.86599999999999999</v>
      </c>
    </row>
    <row r="75" spans="1:12" ht="15.75" thickBot="1">
      <c r="A75" t="str">
        <f t="shared" si="1"/>
        <v/>
      </c>
      <c r="B75" t="s">
        <v>122</v>
      </c>
      <c r="D75" t="s">
        <v>122</v>
      </c>
      <c r="E75">
        <v>0.91339999999999999</v>
      </c>
      <c r="F75">
        <v>18</v>
      </c>
      <c r="H75" t="s">
        <v>123</v>
      </c>
      <c r="I75">
        <v>0.74139999999999995</v>
      </c>
      <c r="K75" s="709"/>
      <c r="L75" s="90">
        <v>37</v>
      </c>
    </row>
    <row r="76" spans="1:12">
      <c r="A76" t="str">
        <f t="shared" si="1"/>
        <v/>
      </c>
      <c r="B76" t="s">
        <v>123</v>
      </c>
      <c r="D76" t="s">
        <v>123</v>
      </c>
      <c r="E76">
        <v>0.74139999999999995</v>
      </c>
      <c r="F76">
        <v>83</v>
      </c>
      <c r="H76" t="s">
        <v>124</v>
      </c>
      <c r="I76">
        <v>0.44209999999999999</v>
      </c>
      <c r="K76" s="708" t="s">
        <v>315</v>
      </c>
      <c r="L76" s="91">
        <v>0.86560000000000004</v>
      </c>
    </row>
    <row r="77" spans="1:12" ht="15.75" thickBot="1">
      <c r="A77" t="str">
        <f t="shared" si="1"/>
        <v/>
      </c>
      <c r="B77" t="s">
        <v>124</v>
      </c>
      <c r="D77" t="s">
        <v>124</v>
      </c>
      <c r="E77">
        <v>0.44209999999999999</v>
      </c>
      <c r="F77">
        <v>194</v>
      </c>
      <c r="H77" t="s">
        <v>125</v>
      </c>
      <c r="I77">
        <v>0.38969999999999999</v>
      </c>
      <c r="K77" s="709"/>
      <c r="L77" s="92">
        <v>38</v>
      </c>
    </row>
    <row r="78" spans="1:12">
      <c r="A78" t="str">
        <f t="shared" si="1"/>
        <v/>
      </c>
      <c r="B78" t="s">
        <v>125</v>
      </c>
      <c r="D78" t="s">
        <v>125</v>
      </c>
      <c r="E78">
        <v>0.38969999999999999</v>
      </c>
      <c r="F78">
        <v>213</v>
      </c>
      <c r="H78" t="s">
        <v>126</v>
      </c>
      <c r="I78">
        <v>0.17299999999999999</v>
      </c>
      <c r="K78" s="17" t="s">
        <v>351</v>
      </c>
      <c r="L78" s="93">
        <v>0.86519999999999997</v>
      </c>
    </row>
    <row r="79" spans="1:12" ht="15.75" thickBot="1">
      <c r="A79" t="str">
        <f t="shared" si="1"/>
        <v/>
      </c>
      <c r="B79" t="s">
        <v>126</v>
      </c>
      <c r="D79" t="s">
        <v>126</v>
      </c>
      <c r="E79">
        <v>0.17299999999999999</v>
      </c>
      <c r="F79">
        <v>318</v>
      </c>
      <c r="H79" t="s">
        <v>127</v>
      </c>
      <c r="I79">
        <v>0.31169999999999998</v>
      </c>
      <c r="K79" s="18" t="s">
        <v>416</v>
      </c>
      <c r="L79" s="94">
        <v>39</v>
      </c>
    </row>
    <row r="80" spans="1:12">
      <c r="A80" t="str">
        <f t="shared" si="1"/>
        <v/>
      </c>
      <c r="B80" t="s">
        <v>127</v>
      </c>
      <c r="D80" t="s">
        <v>127</v>
      </c>
      <c r="E80">
        <v>0.31169999999999998</v>
      </c>
      <c r="F80">
        <v>254</v>
      </c>
      <c r="H80" t="s">
        <v>128</v>
      </c>
      <c r="I80">
        <v>0.2545</v>
      </c>
      <c r="K80" s="17" t="s">
        <v>388</v>
      </c>
      <c r="L80" s="95">
        <v>0.86329999999999996</v>
      </c>
    </row>
    <row r="81" spans="1:12" ht="15.75" thickBot="1">
      <c r="A81" t="str">
        <f t="shared" si="1"/>
        <v/>
      </c>
      <c r="B81" t="s">
        <v>128</v>
      </c>
      <c r="D81" t="s">
        <v>128</v>
      </c>
      <c r="E81">
        <v>0.2545</v>
      </c>
      <c r="F81">
        <v>284</v>
      </c>
      <c r="H81" t="s">
        <v>129</v>
      </c>
      <c r="I81">
        <v>0.45629999999999998</v>
      </c>
      <c r="K81" s="18" t="s">
        <v>418</v>
      </c>
      <c r="L81" s="96">
        <v>40</v>
      </c>
    </row>
    <row r="82" spans="1:12">
      <c r="A82" t="str">
        <f t="shared" si="1"/>
        <v/>
      </c>
      <c r="B82" t="s">
        <v>129</v>
      </c>
      <c r="D82" t="s">
        <v>129</v>
      </c>
      <c r="E82">
        <v>0.45629999999999998</v>
      </c>
      <c r="F82">
        <v>182</v>
      </c>
      <c r="H82" t="s">
        <v>130</v>
      </c>
      <c r="I82">
        <v>0.37080000000000002</v>
      </c>
      <c r="K82" s="17" t="s">
        <v>240</v>
      </c>
      <c r="L82" s="97">
        <v>0.86199999999999999</v>
      </c>
    </row>
    <row r="83" spans="1:12" ht="15.75" thickBot="1">
      <c r="A83" t="str">
        <f t="shared" si="1"/>
        <v/>
      </c>
      <c r="B83" t="s">
        <v>130</v>
      </c>
      <c r="D83" t="s">
        <v>130</v>
      </c>
      <c r="E83">
        <v>0.37080000000000002</v>
      </c>
      <c r="F83">
        <v>227</v>
      </c>
      <c r="H83" t="s">
        <v>131</v>
      </c>
      <c r="I83">
        <v>0.57889999999999997</v>
      </c>
      <c r="K83" s="18" t="s">
        <v>418</v>
      </c>
      <c r="L83" s="98">
        <v>41</v>
      </c>
    </row>
    <row r="84" spans="1:12">
      <c r="A84" t="str">
        <f t="shared" si="1"/>
        <v/>
      </c>
      <c r="B84" t="s">
        <v>131</v>
      </c>
      <c r="D84" t="s">
        <v>131</v>
      </c>
      <c r="E84">
        <v>0.57889999999999997</v>
      </c>
      <c r="F84">
        <v>137</v>
      </c>
      <c r="H84" t="s">
        <v>132</v>
      </c>
      <c r="I84">
        <v>0.33339999999999997</v>
      </c>
      <c r="K84" s="17" t="s">
        <v>114</v>
      </c>
      <c r="L84" s="99">
        <v>0.86</v>
      </c>
    </row>
    <row r="85" spans="1:12" ht="15.75" thickBot="1">
      <c r="A85" t="str">
        <f t="shared" si="1"/>
        <v/>
      </c>
      <c r="B85" t="s">
        <v>132</v>
      </c>
      <c r="D85" t="s">
        <v>132</v>
      </c>
      <c r="E85">
        <v>0.33339999999999997</v>
      </c>
      <c r="F85">
        <v>247</v>
      </c>
      <c r="H85" t="s">
        <v>133</v>
      </c>
      <c r="I85">
        <v>0.13020000000000001</v>
      </c>
      <c r="K85" s="18" t="s">
        <v>421</v>
      </c>
      <c r="L85" s="100">
        <v>42</v>
      </c>
    </row>
    <row r="86" spans="1:12">
      <c r="A86" t="str">
        <f t="shared" si="1"/>
        <v/>
      </c>
      <c r="B86" t="s">
        <v>133</v>
      </c>
      <c r="D86" t="s">
        <v>133</v>
      </c>
      <c r="E86">
        <v>0.13020000000000001</v>
      </c>
      <c r="F86">
        <v>338</v>
      </c>
      <c r="H86" t="s">
        <v>134</v>
      </c>
      <c r="I86">
        <v>0.2586</v>
      </c>
      <c r="K86" s="17" t="s">
        <v>404</v>
      </c>
      <c r="L86" s="101">
        <v>0.8599</v>
      </c>
    </row>
    <row r="87" spans="1:12" ht="15.75" thickBot="1">
      <c r="A87" t="str">
        <f t="shared" si="1"/>
        <v/>
      </c>
      <c r="B87" t="s">
        <v>134</v>
      </c>
      <c r="D87" t="s">
        <v>134</v>
      </c>
      <c r="E87">
        <v>0.2586</v>
      </c>
      <c r="F87">
        <v>279</v>
      </c>
      <c r="H87" t="s">
        <v>135</v>
      </c>
      <c r="I87">
        <v>0.88549999999999995</v>
      </c>
      <c r="K87" s="18" t="s">
        <v>419</v>
      </c>
      <c r="L87" s="102">
        <v>43</v>
      </c>
    </row>
    <row r="88" spans="1:12">
      <c r="A88" t="str">
        <f t="shared" si="1"/>
        <v/>
      </c>
      <c r="B88" t="s">
        <v>135</v>
      </c>
      <c r="D88" t="s">
        <v>135</v>
      </c>
      <c r="E88">
        <v>0.88549999999999995</v>
      </c>
      <c r="F88">
        <v>28</v>
      </c>
      <c r="H88" t="s">
        <v>136</v>
      </c>
      <c r="I88">
        <v>0.25669999999999998</v>
      </c>
      <c r="K88" s="708" t="s">
        <v>285</v>
      </c>
      <c r="L88" s="103">
        <v>0.85509999999999997</v>
      </c>
    </row>
    <row r="89" spans="1:12" ht="15.75" thickBot="1">
      <c r="A89" t="str">
        <f t="shared" si="1"/>
        <v/>
      </c>
      <c r="B89" t="s">
        <v>136</v>
      </c>
      <c r="D89" t="s">
        <v>136</v>
      </c>
      <c r="E89">
        <v>0.25669999999999998</v>
      </c>
      <c r="F89">
        <v>282</v>
      </c>
      <c r="H89" t="s">
        <v>137</v>
      </c>
      <c r="I89">
        <v>0.90629999999999999</v>
      </c>
      <c r="K89" s="709"/>
      <c r="L89" s="104">
        <v>44</v>
      </c>
    </row>
    <row r="90" spans="1:12">
      <c r="A90" t="str">
        <f t="shared" si="1"/>
        <v/>
      </c>
      <c r="B90" t="s">
        <v>137</v>
      </c>
      <c r="D90" t="s">
        <v>137</v>
      </c>
      <c r="E90">
        <v>0.90629999999999999</v>
      </c>
      <c r="F90">
        <v>21</v>
      </c>
      <c r="H90" t="s">
        <v>138</v>
      </c>
      <c r="I90">
        <v>0.26769999999999999</v>
      </c>
      <c r="K90" s="17" t="s">
        <v>238</v>
      </c>
      <c r="L90" s="105">
        <v>0.8528</v>
      </c>
    </row>
    <row r="91" spans="1:12" ht="15.75" thickBot="1">
      <c r="A91" t="str">
        <f t="shared" si="1"/>
        <v/>
      </c>
      <c r="B91" t="s">
        <v>138</v>
      </c>
      <c r="D91" t="s">
        <v>138</v>
      </c>
      <c r="E91">
        <v>0.26769999999999999</v>
      </c>
      <c r="F91">
        <v>272</v>
      </c>
      <c r="H91" t="s">
        <v>139</v>
      </c>
      <c r="I91">
        <v>0.64829999999999999</v>
      </c>
      <c r="K91" s="18" t="s">
        <v>420</v>
      </c>
      <c r="L91" s="106">
        <v>45</v>
      </c>
    </row>
    <row r="92" spans="1:12">
      <c r="A92" t="str">
        <f t="shared" si="1"/>
        <v/>
      </c>
      <c r="B92" t="s">
        <v>139</v>
      </c>
      <c r="D92" t="s">
        <v>139</v>
      </c>
      <c r="E92">
        <v>0.64829999999999999</v>
      </c>
      <c r="F92">
        <v>113</v>
      </c>
      <c r="H92" t="s">
        <v>140</v>
      </c>
      <c r="I92">
        <v>0.36</v>
      </c>
      <c r="K92" s="708" t="s">
        <v>256</v>
      </c>
      <c r="L92" s="107">
        <v>0.85119999999999996</v>
      </c>
    </row>
    <row r="93" spans="1:12" ht="15.75" thickBot="1">
      <c r="A93" t="str">
        <f t="shared" si="1"/>
        <v/>
      </c>
      <c r="B93" t="s">
        <v>140</v>
      </c>
      <c r="D93" t="s">
        <v>140</v>
      </c>
      <c r="E93">
        <v>0.36</v>
      </c>
      <c r="F93">
        <v>232</v>
      </c>
      <c r="H93" t="s">
        <v>432</v>
      </c>
      <c r="I93">
        <v>0.41410000000000002</v>
      </c>
      <c r="K93" s="709"/>
      <c r="L93" s="108">
        <v>46</v>
      </c>
    </row>
    <row r="94" spans="1:12">
      <c r="A94" t="str">
        <f t="shared" si="1"/>
        <v/>
      </c>
      <c r="B94" t="s">
        <v>141</v>
      </c>
      <c r="D94" t="s">
        <v>141</v>
      </c>
      <c r="E94">
        <v>0.35360000000000003</v>
      </c>
      <c r="F94">
        <v>238</v>
      </c>
      <c r="H94" t="s">
        <v>141</v>
      </c>
      <c r="I94">
        <v>0.35360000000000003</v>
      </c>
      <c r="K94" s="17" t="s">
        <v>73</v>
      </c>
      <c r="L94" s="109">
        <v>0.85</v>
      </c>
    </row>
    <row r="95" spans="1:12" ht="15.75" thickBot="1">
      <c r="A95" t="str">
        <f t="shared" si="1"/>
        <v/>
      </c>
      <c r="B95" t="s">
        <v>142</v>
      </c>
      <c r="D95" t="s">
        <v>142</v>
      </c>
      <c r="E95">
        <v>0.5353</v>
      </c>
      <c r="F95">
        <v>150</v>
      </c>
      <c r="H95" t="s">
        <v>142</v>
      </c>
      <c r="I95">
        <v>0.5353</v>
      </c>
      <c r="K95" s="18" t="s">
        <v>418</v>
      </c>
      <c r="L95" s="110">
        <v>47</v>
      </c>
    </row>
    <row r="96" spans="1:12">
      <c r="A96" t="str">
        <f t="shared" si="1"/>
        <v/>
      </c>
      <c r="B96" t="s">
        <v>143</v>
      </c>
      <c r="D96" t="s">
        <v>143</v>
      </c>
      <c r="E96">
        <v>0.3846</v>
      </c>
      <c r="F96">
        <v>217</v>
      </c>
      <c r="H96" t="s">
        <v>143</v>
      </c>
      <c r="I96">
        <v>0.3846</v>
      </c>
      <c r="K96" s="708" t="s">
        <v>373</v>
      </c>
      <c r="L96" s="111">
        <v>0.84299999999999997</v>
      </c>
    </row>
    <row r="97" spans="1:12" ht="15.75" thickBot="1">
      <c r="A97" t="str">
        <f t="shared" si="1"/>
        <v/>
      </c>
      <c r="B97" t="s">
        <v>144</v>
      </c>
      <c r="D97" t="s">
        <v>144</v>
      </c>
      <c r="E97">
        <v>0.74250000000000005</v>
      </c>
      <c r="F97">
        <v>82</v>
      </c>
      <c r="H97" t="s">
        <v>144</v>
      </c>
      <c r="I97">
        <v>0.74250000000000005</v>
      </c>
      <c r="K97" s="709"/>
      <c r="L97" s="112">
        <v>48</v>
      </c>
    </row>
    <row r="98" spans="1:12">
      <c r="A98" t="str">
        <f t="shared" si="1"/>
        <v/>
      </c>
      <c r="B98" t="s">
        <v>145</v>
      </c>
      <c r="D98" t="s">
        <v>145</v>
      </c>
      <c r="E98">
        <v>0.47689999999999999</v>
      </c>
      <c r="F98">
        <v>174</v>
      </c>
      <c r="H98" t="s">
        <v>145</v>
      </c>
      <c r="I98">
        <v>0.47689999999999999</v>
      </c>
      <c r="K98" s="708" t="s">
        <v>408</v>
      </c>
      <c r="L98" s="113">
        <v>0.84279999999999999</v>
      </c>
    </row>
    <row r="99" spans="1:12" ht="15.75" thickBot="1">
      <c r="A99" t="str">
        <f t="shared" si="1"/>
        <v/>
      </c>
      <c r="B99" t="s">
        <v>146</v>
      </c>
      <c r="D99" t="s">
        <v>146</v>
      </c>
      <c r="E99">
        <v>0.48759999999999998</v>
      </c>
      <c r="F99">
        <v>167</v>
      </c>
      <c r="H99" t="s">
        <v>146</v>
      </c>
      <c r="I99">
        <v>0.48759999999999998</v>
      </c>
      <c r="K99" s="709"/>
      <c r="L99" s="114">
        <v>49</v>
      </c>
    </row>
    <row r="100" spans="1:12">
      <c r="A100" t="str">
        <f t="shared" si="1"/>
        <v/>
      </c>
      <c r="B100" t="s">
        <v>147</v>
      </c>
      <c r="D100" t="s">
        <v>147</v>
      </c>
      <c r="E100">
        <v>0.71909999999999996</v>
      </c>
      <c r="F100">
        <v>95</v>
      </c>
      <c r="H100" t="s">
        <v>147</v>
      </c>
      <c r="I100">
        <v>0.71909999999999996</v>
      </c>
      <c r="K100" s="708" t="s">
        <v>173</v>
      </c>
      <c r="L100" s="115">
        <v>0.83850000000000002</v>
      </c>
    </row>
    <row r="101" spans="1:12" ht="15.75" thickBot="1">
      <c r="A101" t="str">
        <f t="shared" si="1"/>
        <v/>
      </c>
      <c r="B101" t="s">
        <v>148</v>
      </c>
      <c r="D101" t="s">
        <v>148</v>
      </c>
      <c r="E101">
        <v>0.1045</v>
      </c>
      <c r="F101">
        <v>345</v>
      </c>
      <c r="H101" t="s">
        <v>148</v>
      </c>
      <c r="I101">
        <v>0.1045</v>
      </c>
      <c r="K101" s="709"/>
      <c r="L101" s="116">
        <v>50</v>
      </c>
    </row>
    <row r="102" spans="1:12" ht="15.75" thickBot="1">
      <c r="A102" t="str">
        <f t="shared" si="1"/>
        <v/>
      </c>
      <c r="B102" t="s">
        <v>149</v>
      </c>
      <c r="D102" t="s">
        <v>149</v>
      </c>
      <c r="E102">
        <v>0.45710000000000001</v>
      </c>
      <c r="F102">
        <v>181</v>
      </c>
      <c r="H102" t="s">
        <v>149</v>
      </c>
      <c r="I102">
        <v>0.45710000000000001</v>
      </c>
      <c r="K102" s="15" t="s">
        <v>25</v>
      </c>
      <c r="L102" s="16" t="s">
        <v>411</v>
      </c>
    </row>
    <row r="103" spans="1:12">
      <c r="A103" t="str">
        <f t="shared" si="1"/>
        <v/>
      </c>
      <c r="B103" t="s">
        <v>150</v>
      </c>
      <c r="D103" t="s">
        <v>150</v>
      </c>
      <c r="E103">
        <v>0.61260000000000003</v>
      </c>
      <c r="F103">
        <v>123</v>
      </c>
      <c r="H103" t="s">
        <v>150</v>
      </c>
      <c r="I103">
        <v>0.61260000000000003</v>
      </c>
      <c r="K103" s="17" t="s">
        <v>346</v>
      </c>
      <c r="L103" s="117">
        <v>0.8357</v>
      </c>
    </row>
    <row r="104" spans="1:12" ht="15.75" thickBot="1">
      <c r="A104" t="str">
        <f t="shared" si="1"/>
        <v/>
      </c>
      <c r="B104" t="s">
        <v>151</v>
      </c>
      <c r="D104" t="s">
        <v>151</v>
      </c>
      <c r="E104">
        <v>0.9073</v>
      </c>
      <c r="F104">
        <v>20</v>
      </c>
      <c r="H104" t="s">
        <v>151</v>
      </c>
      <c r="I104">
        <v>0.9073</v>
      </c>
      <c r="K104" s="18" t="s">
        <v>414</v>
      </c>
      <c r="L104" s="118">
        <v>51</v>
      </c>
    </row>
    <row r="105" spans="1:12">
      <c r="A105" t="str">
        <f t="shared" si="1"/>
        <v/>
      </c>
      <c r="B105" t="s">
        <v>152</v>
      </c>
      <c r="D105" t="s">
        <v>152</v>
      </c>
      <c r="E105">
        <v>0.11210000000000001</v>
      </c>
      <c r="F105">
        <v>343</v>
      </c>
      <c r="H105" t="s">
        <v>152</v>
      </c>
      <c r="I105">
        <v>0.11210000000000001</v>
      </c>
      <c r="K105" s="17" t="s">
        <v>394</v>
      </c>
      <c r="L105" s="119">
        <v>0.83330000000000004</v>
      </c>
    </row>
    <row r="106" spans="1:12" ht="15.75" thickBot="1">
      <c r="A106" t="str">
        <f t="shared" si="1"/>
        <v/>
      </c>
      <c r="B106" t="s">
        <v>153</v>
      </c>
      <c r="D106" t="s">
        <v>153</v>
      </c>
      <c r="E106">
        <v>0.80010000000000003</v>
      </c>
      <c r="F106">
        <v>63</v>
      </c>
      <c r="H106" t="s">
        <v>153</v>
      </c>
      <c r="I106">
        <v>0.80010000000000003</v>
      </c>
      <c r="K106" s="18" t="s">
        <v>421</v>
      </c>
      <c r="L106" s="120">
        <v>52</v>
      </c>
    </row>
    <row r="107" spans="1:12">
      <c r="A107" t="str">
        <f t="shared" si="1"/>
        <v/>
      </c>
      <c r="B107" t="s">
        <v>154</v>
      </c>
      <c r="D107" t="s">
        <v>154</v>
      </c>
      <c r="E107">
        <v>0.22850000000000001</v>
      </c>
      <c r="F107">
        <v>298</v>
      </c>
      <c r="H107" t="s">
        <v>154</v>
      </c>
      <c r="I107">
        <v>0.22850000000000001</v>
      </c>
      <c r="K107" s="708" t="s">
        <v>100</v>
      </c>
      <c r="L107" s="121">
        <v>0.82789999999999997</v>
      </c>
    </row>
    <row r="108" spans="1:12" ht="15.75" thickBot="1">
      <c r="A108" t="str">
        <f t="shared" si="1"/>
        <v/>
      </c>
      <c r="B108" t="s">
        <v>155</v>
      </c>
      <c r="D108" t="s">
        <v>155</v>
      </c>
      <c r="E108">
        <v>0.16470000000000001</v>
      </c>
      <c r="F108">
        <v>321</v>
      </c>
      <c r="H108" t="s">
        <v>155</v>
      </c>
      <c r="I108">
        <v>0.16470000000000001</v>
      </c>
      <c r="K108" s="709"/>
      <c r="L108" s="122">
        <v>53</v>
      </c>
    </row>
    <row r="109" spans="1:12">
      <c r="A109" t="str">
        <f t="shared" si="1"/>
        <v/>
      </c>
      <c r="B109" t="s">
        <v>156</v>
      </c>
      <c r="D109" t="s">
        <v>156</v>
      </c>
      <c r="E109">
        <v>0.51970000000000005</v>
      </c>
      <c r="F109">
        <v>155</v>
      </c>
      <c r="H109" t="s">
        <v>156</v>
      </c>
      <c r="I109">
        <v>0.51970000000000005</v>
      </c>
      <c r="K109" s="708" t="s">
        <v>330</v>
      </c>
      <c r="L109" s="123">
        <v>0.82630000000000003</v>
      </c>
    </row>
    <row r="110" spans="1:12" ht="15.75" thickBot="1">
      <c r="A110" t="str">
        <f t="shared" si="1"/>
        <v/>
      </c>
      <c r="B110" t="s">
        <v>157</v>
      </c>
      <c r="D110" t="s">
        <v>157</v>
      </c>
      <c r="E110">
        <v>0.57840000000000003</v>
      </c>
      <c r="F110">
        <v>138</v>
      </c>
      <c r="H110" t="s">
        <v>157</v>
      </c>
      <c r="I110">
        <v>0.57840000000000003</v>
      </c>
      <c r="K110" s="709"/>
      <c r="L110" s="124">
        <v>54</v>
      </c>
    </row>
    <row r="111" spans="1:12">
      <c r="A111" t="str">
        <f t="shared" si="1"/>
        <v/>
      </c>
      <c r="B111" t="s">
        <v>158</v>
      </c>
      <c r="D111" t="s">
        <v>158</v>
      </c>
      <c r="E111">
        <v>0.62639999999999996</v>
      </c>
      <c r="F111">
        <v>118</v>
      </c>
      <c r="H111" t="s">
        <v>158</v>
      </c>
      <c r="I111">
        <v>0.62639999999999996</v>
      </c>
      <c r="K111" s="17" t="s">
        <v>213</v>
      </c>
      <c r="L111" s="125">
        <v>0.82099999999999995</v>
      </c>
    </row>
    <row r="112" spans="1:12" ht="15.75" thickBot="1">
      <c r="A112" t="str">
        <f t="shared" si="1"/>
        <v/>
      </c>
      <c r="B112" t="s">
        <v>159</v>
      </c>
      <c r="D112" t="s">
        <v>159</v>
      </c>
      <c r="E112">
        <v>0.72230000000000005</v>
      </c>
      <c r="F112">
        <v>93</v>
      </c>
      <c r="H112" t="s">
        <v>159</v>
      </c>
      <c r="I112">
        <v>0.72230000000000005</v>
      </c>
      <c r="K112" s="18" t="s">
        <v>423</v>
      </c>
      <c r="L112" s="126">
        <v>55</v>
      </c>
    </row>
    <row r="113" spans="1:12">
      <c r="A113" t="str">
        <f t="shared" si="1"/>
        <v/>
      </c>
      <c r="B113" t="s">
        <v>160</v>
      </c>
      <c r="D113" t="s">
        <v>160</v>
      </c>
      <c r="E113">
        <v>8.0699999999999994E-2</v>
      </c>
      <c r="F113">
        <v>357</v>
      </c>
      <c r="H113" t="s">
        <v>160</v>
      </c>
      <c r="I113">
        <v>8.0699999999999994E-2</v>
      </c>
      <c r="K113" s="708" t="s">
        <v>284</v>
      </c>
      <c r="L113" s="127">
        <v>0.81410000000000005</v>
      </c>
    </row>
    <row r="114" spans="1:12" ht="15.75" thickBot="1">
      <c r="A114" t="str">
        <f t="shared" si="1"/>
        <v/>
      </c>
      <c r="B114" t="s">
        <v>161</v>
      </c>
      <c r="D114" t="s">
        <v>161</v>
      </c>
      <c r="E114">
        <v>0.98719999999999997</v>
      </c>
      <c r="F114">
        <v>1</v>
      </c>
      <c r="H114" t="s">
        <v>161</v>
      </c>
      <c r="I114">
        <v>0.98719999999999997</v>
      </c>
      <c r="K114" s="709"/>
      <c r="L114" s="128">
        <v>56</v>
      </c>
    </row>
    <row r="115" spans="1:12">
      <c r="A115" t="str">
        <f t="shared" si="1"/>
        <v/>
      </c>
      <c r="B115" t="s">
        <v>162</v>
      </c>
      <c r="D115" t="s">
        <v>162</v>
      </c>
      <c r="E115">
        <v>0.1079</v>
      </c>
      <c r="F115">
        <v>344</v>
      </c>
      <c r="H115" t="s">
        <v>162</v>
      </c>
      <c r="I115">
        <v>0.1079</v>
      </c>
      <c r="K115" s="708" t="s">
        <v>393</v>
      </c>
      <c r="L115" s="129">
        <v>0.81269999999999998</v>
      </c>
    </row>
    <row r="116" spans="1:12" ht="15.75" thickBot="1">
      <c r="A116" t="str">
        <f t="shared" si="1"/>
        <v/>
      </c>
      <c r="B116" t="s">
        <v>163</v>
      </c>
      <c r="D116" t="s">
        <v>163</v>
      </c>
      <c r="E116">
        <v>0.33939999999999998</v>
      </c>
      <c r="F116">
        <v>244</v>
      </c>
      <c r="H116" t="s">
        <v>163</v>
      </c>
      <c r="I116">
        <v>0.33939999999999998</v>
      </c>
      <c r="K116" s="709"/>
      <c r="L116" s="130">
        <v>57</v>
      </c>
    </row>
    <row r="117" spans="1:12">
      <c r="A117" t="str">
        <f t="shared" si="1"/>
        <v/>
      </c>
      <c r="B117" t="s">
        <v>164</v>
      </c>
      <c r="D117" t="s">
        <v>164</v>
      </c>
      <c r="E117">
        <v>0.26100000000000001</v>
      </c>
      <c r="F117">
        <v>278</v>
      </c>
      <c r="H117" t="s">
        <v>164</v>
      </c>
      <c r="I117">
        <v>0.26100000000000001</v>
      </c>
      <c r="K117" s="708" t="s">
        <v>325</v>
      </c>
      <c r="L117" s="131">
        <v>0.81079999999999997</v>
      </c>
    </row>
    <row r="118" spans="1:12" ht="15.75" thickBot="1">
      <c r="A118" t="str">
        <f t="shared" si="1"/>
        <v/>
      </c>
      <c r="B118" t="s">
        <v>165</v>
      </c>
      <c r="D118" t="s">
        <v>165</v>
      </c>
      <c r="E118">
        <v>0.25769999999999998</v>
      </c>
      <c r="F118">
        <v>281</v>
      </c>
      <c r="H118" t="s">
        <v>165</v>
      </c>
      <c r="I118">
        <v>0.25769999999999998</v>
      </c>
      <c r="K118" s="709"/>
      <c r="L118" s="132">
        <v>58</v>
      </c>
    </row>
    <row r="119" spans="1:12">
      <c r="A119" t="str">
        <f t="shared" si="1"/>
        <v/>
      </c>
      <c r="B119" t="s">
        <v>166</v>
      </c>
      <c r="D119" t="s">
        <v>166</v>
      </c>
      <c r="E119">
        <v>0.89170000000000005</v>
      </c>
      <c r="F119">
        <v>26</v>
      </c>
      <c r="H119" t="s">
        <v>166</v>
      </c>
      <c r="I119">
        <v>0.89170000000000005</v>
      </c>
      <c r="K119" s="17" t="s">
        <v>378</v>
      </c>
      <c r="L119" s="133">
        <v>0.81020000000000003</v>
      </c>
    </row>
    <row r="120" spans="1:12" ht="15.75" thickBot="1">
      <c r="A120" t="str">
        <f t="shared" si="1"/>
        <v/>
      </c>
      <c r="B120" t="s">
        <v>167</v>
      </c>
      <c r="D120" t="s">
        <v>167</v>
      </c>
      <c r="E120">
        <v>0.69059999999999999</v>
      </c>
      <c r="F120">
        <v>103</v>
      </c>
      <c r="H120" t="s">
        <v>167</v>
      </c>
      <c r="I120">
        <v>0.69059999999999999</v>
      </c>
      <c r="K120" s="18" t="s">
        <v>420</v>
      </c>
      <c r="L120" s="134">
        <v>59</v>
      </c>
    </row>
    <row r="121" spans="1:12">
      <c r="A121" t="str">
        <f t="shared" si="1"/>
        <v/>
      </c>
      <c r="B121" t="s">
        <v>168</v>
      </c>
      <c r="D121" t="s">
        <v>168</v>
      </c>
      <c r="E121">
        <v>0.29380000000000001</v>
      </c>
      <c r="F121">
        <v>261</v>
      </c>
      <c r="H121" t="s">
        <v>168</v>
      </c>
      <c r="I121">
        <v>0.29380000000000001</v>
      </c>
      <c r="K121" s="708" t="s">
        <v>308</v>
      </c>
      <c r="L121" s="135">
        <v>0.81010000000000004</v>
      </c>
    </row>
    <row r="122" spans="1:12" ht="15.75" thickBot="1">
      <c r="A122" t="str">
        <f t="shared" si="1"/>
        <v/>
      </c>
      <c r="B122" t="s">
        <v>169</v>
      </c>
      <c r="D122" t="s">
        <v>169</v>
      </c>
      <c r="E122">
        <v>0.24149999999999999</v>
      </c>
      <c r="F122">
        <v>292</v>
      </c>
      <c r="H122" t="s">
        <v>169</v>
      </c>
      <c r="I122">
        <v>0.24149999999999999</v>
      </c>
      <c r="K122" s="709"/>
      <c r="L122" s="136">
        <v>60</v>
      </c>
    </row>
    <row r="123" spans="1:12">
      <c r="A123" t="str">
        <f t="shared" si="1"/>
        <v/>
      </c>
      <c r="B123" t="s">
        <v>170</v>
      </c>
      <c r="D123" t="s">
        <v>170</v>
      </c>
      <c r="E123">
        <v>0.62129999999999996</v>
      </c>
      <c r="F123">
        <v>121</v>
      </c>
      <c r="H123" t="s">
        <v>170</v>
      </c>
      <c r="I123">
        <v>0.62129999999999996</v>
      </c>
      <c r="K123" s="708" t="s">
        <v>224</v>
      </c>
      <c r="L123" s="137">
        <v>0.80410000000000004</v>
      </c>
    </row>
    <row r="124" spans="1:12" ht="15.75" thickBot="1">
      <c r="A124" t="str">
        <f t="shared" si="1"/>
        <v/>
      </c>
      <c r="B124" t="s">
        <v>171</v>
      </c>
      <c r="D124" t="s">
        <v>171</v>
      </c>
      <c r="E124">
        <v>0.7681</v>
      </c>
      <c r="F124">
        <v>75</v>
      </c>
      <c r="H124" t="s">
        <v>171</v>
      </c>
      <c r="I124">
        <v>0.7681</v>
      </c>
      <c r="K124" s="709"/>
      <c r="L124" s="138">
        <v>61</v>
      </c>
    </row>
    <row r="125" spans="1:12">
      <c r="A125" t="str">
        <f t="shared" si="1"/>
        <v/>
      </c>
      <c r="B125" t="s">
        <v>172</v>
      </c>
      <c r="D125" t="s">
        <v>172</v>
      </c>
      <c r="E125">
        <v>0.45069999999999999</v>
      </c>
      <c r="F125">
        <v>188</v>
      </c>
      <c r="H125" t="s">
        <v>172</v>
      </c>
      <c r="I125">
        <v>0.45069999999999999</v>
      </c>
      <c r="K125" s="17" t="s">
        <v>339</v>
      </c>
      <c r="L125" s="139">
        <v>0.80330000000000001</v>
      </c>
    </row>
    <row r="126" spans="1:12" ht="15.75" thickBot="1">
      <c r="A126" t="str">
        <f t="shared" si="1"/>
        <v/>
      </c>
      <c r="B126" t="s">
        <v>173</v>
      </c>
      <c r="D126" t="s">
        <v>173</v>
      </c>
      <c r="E126">
        <v>0.83850000000000002</v>
      </c>
      <c r="F126">
        <v>50</v>
      </c>
      <c r="H126" t="s">
        <v>173</v>
      </c>
      <c r="I126">
        <v>0.83850000000000002</v>
      </c>
      <c r="K126" s="18" t="s">
        <v>414</v>
      </c>
      <c r="L126" s="140">
        <v>62</v>
      </c>
    </row>
    <row r="127" spans="1:12">
      <c r="A127" t="str">
        <f t="shared" si="1"/>
        <v/>
      </c>
      <c r="B127" t="s">
        <v>174</v>
      </c>
      <c r="D127" t="s">
        <v>174</v>
      </c>
      <c r="E127">
        <v>0.93669999999999998</v>
      </c>
      <c r="F127">
        <v>10</v>
      </c>
      <c r="H127" t="s">
        <v>174</v>
      </c>
      <c r="I127">
        <v>0.93669999999999998</v>
      </c>
      <c r="K127" s="17" t="s">
        <v>153</v>
      </c>
      <c r="L127" s="141">
        <v>0.80010000000000003</v>
      </c>
    </row>
    <row r="128" spans="1:12" ht="15.75" thickBot="1">
      <c r="A128" t="str">
        <f t="shared" si="1"/>
        <v/>
      </c>
      <c r="B128" t="s">
        <v>175</v>
      </c>
      <c r="D128" t="s">
        <v>175</v>
      </c>
      <c r="E128">
        <v>4.8000000000000001E-2</v>
      </c>
      <c r="F128">
        <v>361</v>
      </c>
      <c r="H128" t="s">
        <v>175</v>
      </c>
      <c r="I128">
        <v>4.8000000000000001E-2</v>
      </c>
      <c r="K128" s="18" t="s">
        <v>423</v>
      </c>
      <c r="L128" s="142">
        <v>63</v>
      </c>
    </row>
    <row r="129" spans="1:12">
      <c r="A129" t="str">
        <f t="shared" si="1"/>
        <v/>
      </c>
      <c r="B129" t="s">
        <v>176</v>
      </c>
      <c r="D129" t="s">
        <v>176</v>
      </c>
      <c r="E129">
        <v>0.3009</v>
      </c>
      <c r="F129">
        <v>257</v>
      </c>
      <c r="H129" t="s">
        <v>176</v>
      </c>
      <c r="I129">
        <v>0.3009</v>
      </c>
      <c r="K129" s="708" t="s">
        <v>261</v>
      </c>
      <c r="L129" s="143">
        <v>0.79879999999999995</v>
      </c>
    </row>
    <row r="130" spans="1:12" ht="15.75" thickBot="1">
      <c r="A130" t="str">
        <f t="shared" si="1"/>
        <v/>
      </c>
      <c r="B130" t="s">
        <v>177</v>
      </c>
      <c r="D130" t="s">
        <v>177</v>
      </c>
      <c r="E130">
        <v>0.26750000000000002</v>
      </c>
      <c r="F130">
        <v>273</v>
      </c>
      <c r="H130" t="s">
        <v>177</v>
      </c>
      <c r="I130">
        <v>0.26750000000000002</v>
      </c>
      <c r="K130" s="709"/>
      <c r="L130" s="144">
        <v>64</v>
      </c>
    </row>
    <row r="131" spans="1:12">
      <c r="A131" t="str">
        <f t="shared" ref="A131:A194" si="2">IF(B131=D131, "", "BAD")</f>
        <v/>
      </c>
      <c r="B131" t="s">
        <v>178</v>
      </c>
      <c r="D131" t="s">
        <v>178</v>
      </c>
      <c r="E131">
        <v>0.44869999999999999</v>
      </c>
      <c r="F131">
        <v>189</v>
      </c>
      <c r="H131" t="s">
        <v>178</v>
      </c>
      <c r="I131">
        <v>0.44869999999999999</v>
      </c>
      <c r="K131" s="708" t="s">
        <v>300</v>
      </c>
      <c r="L131" s="145">
        <v>0.79820000000000002</v>
      </c>
    </row>
    <row r="132" spans="1:12" ht="15.75" thickBot="1">
      <c r="A132" t="str">
        <f t="shared" si="2"/>
        <v/>
      </c>
      <c r="B132" t="s">
        <v>179</v>
      </c>
      <c r="D132" t="s">
        <v>179</v>
      </c>
      <c r="E132">
        <v>0.79430000000000001</v>
      </c>
      <c r="F132">
        <v>66</v>
      </c>
      <c r="H132" t="s">
        <v>179</v>
      </c>
      <c r="I132">
        <v>0.79430000000000001</v>
      </c>
      <c r="K132" s="709"/>
      <c r="L132" s="146">
        <v>65</v>
      </c>
    </row>
    <row r="133" spans="1:12">
      <c r="A133" t="str">
        <f t="shared" si="2"/>
        <v/>
      </c>
      <c r="B133" t="s">
        <v>180</v>
      </c>
      <c r="D133" t="s">
        <v>180</v>
      </c>
      <c r="E133">
        <v>0.9153</v>
      </c>
      <c r="F133">
        <v>16</v>
      </c>
      <c r="H133" t="s">
        <v>180</v>
      </c>
      <c r="I133">
        <v>0.9153</v>
      </c>
      <c r="K133" s="17" t="s">
        <v>179</v>
      </c>
      <c r="L133" s="147">
        <v>0.79430000000000001</v>
      </c>
    </row>
    <row r="134" spans="1:12" ht="15.75" thickBot="1">
      <c r="A134" t="str">
        <f t="shared" si="2"/>
        <v/>
      </c>
      <c r="B134" t="s">
        <v>181</v>
      </c>
      <c r="D134" t="s">
        <v>181</v>
      </c>
      <c r="E134">
        <v>0.69540000000000002</v>
      </c>
      <c r="F134">
        <v>100</v>
      </c>
      <c r="H134" t="s">
        <v>181</v>
      </c>
      <c r="I134">
        <v>0.69540000000000002</v>
      </c>
      <c r="K134" s="18" t="s">
        <v>423</v>
      </c>
      <c r="L134" s="148">
        <v>66</v>
      </c>
    </row>
    <row r="135" spans="1:12">
      <c r="A135" t="str">
        <f t="shared" si="2"/>
        <v/>
      </c>
      <c r="B135" t="s">
        <v>182</v>
      </c>
      <c r="D135" t="s">
        <v>182</v>
      </c>
      <c r="E135">
        <v>0.4234</v>
      </c>
      <c r="F135">
        <v>201</v>
      </c>
      <c r="H135" t="s">
        <v>182</v>
      </c>
      <c r="I135">
        <v>0.4234</v>
      </c>
      <c r="K135" s="708" t="s">
        <v>74</v>
      </c>
      <c r="L135" s="149">
        <v>0.79300000000000004</v>
      </c>
    </row>
    <row r="136" spans="1:12" ht="15.75" thickBot="1">
      <c r="A136" t="str">
        <f t="shared" si="2"/>
        <v/>
      </c>
      <c r="B136" t="s">
        <v>183</v>
      </c>
      <c r="D136" t="s">
        <v>183</v>
      </c>
      <c r="E136">
        <v>0.61229999999999996</v>
      </c>
      <c r="F136">
        <v>124</v>
      </c>
      <c r="H136" t="s">
        <v>183</v>
      </c>
      <c r="I136">
        <v>0.61229999999999996</v>
      </c>
      <c r="K136" s="709"/>
      <c r="L136" s="150">
        <v>67</v>
      </c>
    </row>
    <row r="137" spans="1:12">
      <c r="A137" t="str">
        <f t="shared" si="2"/>
        <v/>
      </c>
      <c r="B137" t="s">
        <v>184</v>
      </c>
      <c r="D137" t="s">
        <v>184</v>
      </c>
      <c r="E137">
        <v>0.87339999999999995</v>
      </c>
      <c r="F137">
        <v>33</v>
      </c>
      <c r="H137" t="s">
        <v>184</v>
      </c>
      <c r="I137">
        <v>0.87339999999999995</v>
      </c>
      <c r="K137" s="17" t="s">
        <v>317</v>
      </c>
      <c r="L137" s="151">
        <v>0.78480000000000005</v>
      </c>
    </row>
    <row r="138" spans="1:12" ht="15.75" thickBot="1">
      <c r="A138" t="str">
        <f t="shared" si="2"/>
        <v/>
      </c>
      <c r="B138" t="s">
        <v>185</v>
      </c>
      <c r="D138" t="s">
        <v>185</v>
      </c>
      <c r="E138">
        <v>0.37</v>
      </c>
      <c r="F138">
        <v>228</v>
      </c>
      <c r="H138" t="s">
        <v>185</v>
      </c>
      <c r="I138">
        <v>0.37</v>
      </c>
      <c r="K138" s="18" t="s">
        <v>416</v>
      </c>
      <c r="L138" s="152">
        <v>68</v>
      </c>
    </row>
    <row r="139" spans="1:12">
      <c r="A139" t="str">
        <f t="shared" si="2"/>
        <v/>
      </c>
      <c r="B139" t="s">
        <v>186</v>
      </c>
      <c r="D139" t="s">
        <v>186</v>
      </c>
      <c r="E139">
        <v>0.14929999999999999</v>
      </c>
      <c r="F139">
        <v>330</v>
      </c>
      <c r="H139" t="s">
        <v>186</v>
      </c>
      <c r="I139">
        <v>0.14929999999999999</v>
      </c>
      <c r="K139" s="708" t="s">
        <v>219</v>
      </c>
      <c r="L139" s="153">
        <v>0.78469999999999995</v>
      </c>
    </row>
    <row r="140" spans="1:12" ht="15.75" thickBot="1">
      <c r="A140" t="str">
        <f t="shared" si="2"/>
        <v/>
      </c>
      <c r="B140" t="s">
        <v>187</v>
      </c>
      <c r="D140" t="s">
        <v>187</v>
      </c>
      <c r="E140">
        <v>0.27789999999999998</v>
      </c>
      <c r="F140">
        <v>269</v>
      </c>
      <c r="H140" t="s">
        <v>187</v>
      </c>
      <c r="I140">
        <v>0.27789999999999998</v>
      </c>
      <c r="K140" s="709"/>
      <c r="L140" s="154">
        <v>69</v>
      </c>
    </row>
    <row r="141" spans="1:12">
      <c r="A141" t="str">
        <f t="shared" si="2"/>
        <v/>
      </c>
      <c r="B141" t="s">
        <v>188</v>
      </c>
      <c r="D141" t="s">
        <v>188</v>
      </c>
      <c r="E141">
        <v>0.13089999999999999</v>
      </c>
      <c r="F141">
        <v>337</v>
      </c>
      <c r="H141" t="s">
        <v>188</v>
      </c>
      <c r="I141">
        <v>0.13089999999999999</v>
      </c>
      <c r="K141" s="708" t="s">
        <v>364</v>
      </c>
      <c r="L141" s="155">
        <v>0.7823</v>
      </c>
    </row>
    <row r="142" spans="1:12" ht="15.75" thickBot="1">
      <c r="A142" t="str">
        <f t="shared" si="2"/>
        <v/>
      </c>
      <c r="B142" t="s">
        <v>189</v>
      </c>
      <c r="D142" t="s">
        <v>189</v>
      </c>
      <c r="E142">
        <v>0.34029999999999999</v>
      </c>
      <c r="F142">
        <v>243</v>
      </c>
      <c r="H142" t="s">
        <v>189</v>
      </c>
      <c r="I142">
        <v>0.34029999999999999</v>
      </c>
      <c r="K142" s="709"/>
      <c r="L142" s="156">
        <v>70</v>
      </c>
    </row>
    <row r="143" spans="1:12">
      <c r="A143" t="str">
        <f t="shared" si="2"/>
        <v/>
      </c>
      <c r="B143" t="s">
        <v>190</v>
      </c>
      <c r="D143" t="s">
        <v>190</v>
      </c>
      <c r="E143">
        <v>0.73240000000000005</v>
      </c>
      <c r="F143">
        <v>89</v>
      </c>
      <c r="H143" t="s">
        <v>190</v>
      </c>
      <c r="I143">
        <v>0.73240000000000005</v>
      </c>
      <c r="K143" s="708" t="s">
        <v>337</v>
      </c>
      <c r="L143" s="157">
        <v>0.78180000000000005</v>
      </c>
    </row>
    <row r="144" spans="1:12" ht="15.75" thickBot="1">
      <c r="A144" t="str">
        <f t="shared" si="2"/>
        <v/>
      </c>
      <c r="B144" t="s">
        <v>191</v>
      </c>
      <c r="D144" t="s">
        <v>191</v>
      </c>
      <c r="E144">
        <v>0.15590000000000001</v>
      </c>
      <c r="F144">
        <v>327</v>
      </c>
      <c r="H144" t="s">
        <v>191</v>
      </c>
      <c r="I144">
        <v>0.15590000000000001</v>
      </c>
      <c r="K144" s="709"/>
      <c r="L144" s="158">
        <v>71</v>
      </c>
    </row>
    <row r="145" spans="1:12">
      <c r="A145" t="str">
        <f t="shared" si="2"/>
        <v/>
      </c>
      <c r="B145" t="s">
        <v>192</v>
      </c>
      <c r="D145" t="s">
        <v>192</v>
      </c>
      <c r="E145">
        <v>0.52349999999999997</v>
      </c>
      <c r="F145">
        <v>154</v>
      </c>
      <c r="H145" t="s">
        <v>192</v>
      </c>
      <c r="I145">
        <v>0.52349999999999997</v>
      </c>
      <c r="K145" s="708" t="s">
        <v>214</v>
      </c>
      <c r="L145" s="159">
        <v>0.7742</v>
      </c>
    </row>
    <row r="146" spans="1:12" ht="15.75" thickBot="1">
      <c r="A146" t="str">
        <f t="shared" si="2"/>
        <v/>
      </c>
      <c r="B146" t="s">
        <v>193</v>
      </c>
      <c r="D146" t="s">
        <v>193</v>
      </c>
      <c r="E146">
        <v>0.29170000000000001</v>
      </c>
      <c r="F146">
        <v>262</v>
      </c>
      <c r="H146" t="s">
        <v>193</v>
      </c>
      <c r="I146">
        <v>0.29170000000000001</v>
      </c>
      <c r="K146" s="709"/>
      <c r="L146" s="160">
        <v>72</v>
      </c>
    </row>
    <row r="147" spans="1:12">
      <c r="A147" t="str">
        <f t="shared" si="2"/>
        <v>BAD</v>
      </c>
      <c r="B147" t="s">
        <v>194</v>
      </c>
      <c r="D147" t="s">
        <v>437</v>
      </c>
      <c r="E147">
        <v>8.48E-2</v>
      </c>
      <c r="F147">
        <v>352</v>
      </c>
      <c r="H147" t="s">
        <v>437</v>
      </c>
      <c r="I147">
        <v>8.48E-2</v>
      </c>
      <c r="K147" s="708" t="s">
        <v>311</v>
      </c>
      <c r="L147" s="161">
        <v>0.77249999999999996</v>
      </c>
    </row>
    <row r="148" spans="1:12" ht="15.75" thickBot="1">
      <c r="A148" t="str">
        <f t="shared" si="2"/>
        <v/>
      </c>
      <c r="B148" t="s">
        <v>195</v>
      </c>
      <c r="D148" t="s">
        <v>195</v>
      </c>
      <c r="E148">
        <v>0.47789999999999999</v>
      </c>
      <c r="F148">
        <v>172</v>
      </c>
      <c r="H148" t="s">
        <v>195</v>
      </c>
      <c r="I148">
        <v>0.47789999999999999</v>
      </c>
      <c r="K148" s="709"/>
      <c r="L148" s="162">
        <v>73</v>
      </c>
    </row>
    <row r="149" spans="1:12">
      <c r="A149" t="str">
        <f t="shared" si="2"/>
        <v/>
      </c>
      <c r="B149" t="s">
        <v>196</v>
      </c>
      <c r="D149" t="s">
        <v>196</v>
      </c>
      <c r="E149">
        <v>0.59409999999999996</v>
      </c>
      <c r="F149">
        <v>131</v>
      </c>
      <c r="H149" t="s">
        <v>196</v>
      </c>
      <c r="I149">
        <v>0.59409999999999996</v>
      </c>
      <c r="K149" s="708" t="s">
        <v>293</v>
      </c>
      <c r="L149" s="163">
        <v>0.77129999999999999</v>
      </c>
    </row>
    <row r="150" spans="1:12" ht="15.75" thickBot="1">
      <c r="A150" t="str">
        <f t="shared" si="2"/>
        <v>BAD</v>
      </c>
      <c r="B150" t="s">
        <v>197</v>
      </c>
      <c r="D150" t="s">
        <v>428</v>
      </c>
      <c r="E150">
        <v>0.61639999999999995</v>
      </c>
      <c r="F150">
        <v>122</v>
      </c>
      <c r="H150" t="s">
        <v>428</v>
      </c>
      <c r="I150">
        <v>0.61639999999999995</v>
      </c>
      <c r="K150" s="709"/>
      <c r="L150" s="164">
        <v>74</v>
      </c>
    </row>
    <row r="151" spans="1:12">
      <c r="A151" t="str">
        <f t="shared" si="2"/>
        <v/>
      </c>
      <c r="B151" t="s">
        <v>198</v>
      </c>
      <c r="D151" t="s">
        <v>198</v>
      </c>
      <c r="E151">
        <v>0.27560000000000001</v>
      </c>
      <c r="F151">
        <v>271</v>
      </c>
      <c r="H151" t="s">
        <v>198</v>
      </c>
      <c r="I151">
        <v>0.27560000000000001</v>
      </c>
      <c r="K151" s="708" t="s">
        <v>171</v>
      </c>
      <c r="L151" s="165">
        <v>0.7681</v>
      </c>
    </row>
    <row r="152" spans="1:12" ht="15.75" thickBot="1">
      <c r="A152" t="str">
        <f t="shared" si="2"/>
        <v/>
      </c>
      <c r="B152" t="s">
        <v>199</v>
      </c>
      <c r="D152" t="s">
        <v>199</v>
      </c>
      <c r="E152">
        <v>0.76039999999999996</v>
      </c>
      <c r="F152">
        <v>77</v>
      </c>
      <c r="H152" t="s">
        <v>199</v>
      </c>
      <c r="I152">
        <v>0.76039999999999996</v>
      </c>
      <c r="K152" s="709"/>
      <c r="L152" s="166">
        <v>75</v>
      </c>
    </row>
    <row r="153" spans="1:12" ht="15.75" thickBot="1">
      <c r="A153" t="str">
        <f t="shared" si="2"/>
        <v/>
      </c>
      <c r="B153" t="s">
        <v>200</v>
      </c>
      <c r="D153" t="s">
        <v>200</v>
      </c>
      <c r="E153">
        <v>0.3972</v>
      </c>
      <c r="F153">
        <v>208</v>
      </c>
      <c r="H153" t="s">
        <v>200</v>
      </c>
      <c r="I153">
        <v>0.3972</v>
      </c>
      <c r="K153" s="15" t="s">
        <v>25</v>
      </c>
      <c r="L153" s="16" t="s">
        <v>411</v>
      </c>
    </row>
    <row r="154" spans="1:12">
      <c r="A154" t="str">
        <f t="shared" si="2"/>
        <v/>
      </c>
      <c r="B154" t="s">
        <v>201</v>
      </c>
      <c r="D154" t="s">
        <v>201</v>
      </c>
      <c r="E154">
        <v>0.58730000000000004</v>
      </c>
      <c r="F154">
        <v>135</v>
      </c>
      <c r="H154" t="s">
        <v>201</v>
      </c>
      <c r="I154">
        <v>0.58730000000000004</v>
      </c>
      <c r="K154" s="708" t="s">
        <v>210</v>
      </c>
      <c r="L154" s="167">
        <v>0.76319999999999999</v>
      </c>
    </row>
    <row r="155" spans="1:12" ht="15.75" thickBot="1">
      <c r="A155" t="str">
        <f t="shared" si="2"/>
        <v/>
      </c>
      <c r="B155" t="s">
        <v>202</v>
      </c>
      <c r="D155" t="s">
        <v>202</v>
      </c>
      <c r="E155">
        <v>0.51570000000000005</v>
      </c>
      <c r="F155">
        <v>156</v>
      </c>
      <c r="H155" t="s">
        <v>202</v>
      </c>
      <c r="I155">
        <v>0.51570000000000005</v>
      </c>
      <c r="K155" s="709"/>
      <c r="L155" s="168">
        <v>76</v>
      </c>
    </row>
    <row r="156" spans="1:12">
      <c r="A156" t="str">
        <f t="shared" si="2"/>
        <v/>
      </c>
      <c r="B156" t="s">
        <v>203</v>
      </c>
      <c r="D156" t="s">
        <v>203</v>
      </c>
      <c r="E156">
        <v>0.14460000000000001</v>
      </c>
      <c r="F156">
        <v>332</v>
      </c>
      <c r="H156" t="s">
        <v>203</v>
      </c>
      <c r="I156">
        <v>0.14460000000000001</v>
      </c>
      <c r="K156" s="708" t="s">
        <v>199</v>
      </c>
      <c r="L156" s="169">
        <v>0.76039999999999996</v>
      </c>
    </row>
    <row r="157" spans="1:12" ht="15.75" thickBot="1">
      <c r="A157" t="str">
        <f t="shared" si="2"/>
        <v/>
      </c>
      <c r="B157" t="s">
        <v>204</v>
      </c>
      <c r="D157" t="s">
        <v>204</v>
      </c>
      <c r="E157">
        <v>0.67210000000000003</v>
      </c>
      <c r="F157">
        <v>107</v>
      </c>
      <c r="H157" t="s">
        <v>204</v>
      </c>
      <c r="I157">
        <v>0.67210000000000003</v>
      </c>
      <c r="K157" s="709"/>
      <c r="L157" s="170">
        <v>77</v>
      </c>
    </row>
    <row r="158" spans="1:12">
      <c r="A158" t="str">
        <f t="shared" si="2"/>
        <v/>
      </c>
      <c r="B158" t="s">
        <v>205</v>
      </c>
      <c r="D158" t="s">
        <v>205</v>
      </c>
      <c r="E158">
        <v>0.3861</v>
      </c>
      <c r="F158">
        <v>215</v>
      </c>
      <c r="H158" t="s">
        <v>205</v>
      </c>
      <c r="I158">
        <v>0.3861</v>
      </c>
      <c r="K158" s="17" t="s">
        <v>273</v>
      </c>
      <c r="L158" s="171">
        <v>0.75619999999999998</v>
      </c>
    </row>
    <row r="159" spans="1:12" ht="15.75" thickBot="1">
      <c r="A159" t="str">
        <f t="shared" si="2"/>
        <v/>
      </c>
      <c r="B159" t="s">
        <v>206</v>
      </c>
      <c r="D159" t="s">
        <v>206</v>
      </c>
      <c r="E159">
        <v>0.1643</v>
      </c>
      <c r="F159">
        <v>323</v>
      </c>
      <c r="H159" t="s">
        <v>206</v>
      </c>
      <c r="I159">
        <v>0.1643</v>
      </c>
      <c r="K159" s="18" t="s">
        <v>422</v>
      </c>
      <c r="L159" s="172">
        <v>78</v>
      </c>
    </row>
    <row r="160" spans="1:12">
      <c r="A160" t="str">
        <f t="shared" si="2"/>
        <v/>
      </c>
      <c r="B160" t="s">
        <v>207</v>
      </c>
      <c r="D160" t="s">
        <v>207</v>
      </c>
      <c r="E160">
        <v>0.49199999999999999</v>
      </c>
      <c r="F160">
        <v>165</v>
      </c>
      <c r="H160" t="s">
        <v>207</v>
      </c>
      <c r="I160">
        <v>0.49199999999999999</v>
      </c>
      <c r="K160" s="708" t="s">
        <v>360</v>
      </c>
      <c r="L160" s="173">
        <v>0.75249999999999995</v>
      </c>
    </row>
    <row r="161" spans="1:12" ht="15.75" thickBot="1">
      <c r="A161" t="str">
        <f t="shared" si="2"/>
        <v/>
      </c>
      <c r="B161" t="s">
        <v>208</v>
      </c>
      <c r="D161" t="s">
        <v>208</v>
      </c>
      <c r="E161">
        <v>0.94350000000000001</v>
      </c>
      <c r="F161">
        <v>9</v>
      </c>
      <c r="H161" t="s">
        <v>208</v>
      </c>
      <c r="I161">
        <v>0.94350000000000001</v>
      </c>
      <c r="K161" s="709"/>
      <c r="L161" s="174">
        <v>79</v>
      </c>
    </row>
    <row r="162" spans="1:12">
      <c r="A162" t="str">
        <f t="shared" si="2"/>
        <v/>
      </c>
      <c r="B162" t="s">
        <v>209</v>
      </c>
      <c r="D162" t="s">
        <v>209</v>
      </c>
      <c r="E162">
        <v>0.3826</v>
      </c>
      <c r="F162">
        <v>218</v>
      </c>
      <c r="H162" t="s">
        <v>209</v>
      </c>
      <c r="I162">
        <v>0.3826</v>
      </c>
      <c r="K162" s="708" t="s">
        <v>223</v>
      </c>
      <c r="L162" s="175">
        <v>0.74690000000000001</v>
      </c>
    </row>
    <row r="163" spans="1:12" ht="15.75" thickBot="1">
      <c r="A163" t="str">
        <f t="shared" si="2"/>
        <v/>
      </c>
      <c r="B163" t="s">
        <v>210</v>
      </c>
      <c r="D163" t="s">
        <v>210</v>
      </c>
      <c r="E163">
        <v>0.76319999999999999</v>
      </c>
      <c r="F163">
        <v>76</v>
      </c>
      <c r="H163" t="s">
        <v>210</v>
      </c>
      <c r="I163">
        <v>0.76319999999999999</v>
      </c>
      <c r="K163" s="709"/>
      <c r="L163" s="176">
        <v>80</v>
      </c>
    </row>
    <row r="164" spans="1:12">
      <c r="A164" t="str">
        <f t="shared" si="2"/>
        <v/>
      </c>
      <c r="B164" t="s">
        <v>211</v>
      </c>
      <c r="D164" t="s">
        <v>211</v>
      </c>
      <c r="E164">
        <v>7.0599999999999996E-2</v>
      </c>
      <c r="F164">
        <v>358</v>
      </c>
      <c r="H164" t="s">
        <v>211</v>
      </c>
      <c r="I164">
        <v>7.0599999999999996E-2</v>
      </c>
      <c r="K164" s="708" t="s">
        <v>329</v>
      </c>
      <c r="L164" s="177">
        <v>0.74650000000000005</v>
      </c>
    </row>
    <row r="165" spans="1:12" ht="15.75" thickBot="1">
      <c r="A165" t="str">
        <f t="shared" si="2"/>
        <v/>
      </c>
      <c r="B165" t="s">
        <v>212</v>
      </c>
      <c r="D165" t="s">
        <v>212</v>
      </c>
      <c r="E165">
        <v>0.73419999999999996</v>
      </c>
      <c r="F165">
        <v>88</v>
      </c>
      <c r="H165" t="s">
        <v>212</v>
      </c>
      <c r="I165">
        <v>0.73419999999999996</v>
      </c>
      <c r="K165" s="709"/>
      <c r="L165" s="178">
        <v>81</v>
      </c>
    </row>
    <row r="166" spans="1:12">
      <c r="A166" t="str">
        <f t="shared" si="2"/>
        <v/>
      </c>
      <c r="B166" t="s">
        <v>213</v>
      </c>
      <c r="D166" t="s">
        <v>213</v>
      </c>
      <c r="E166">
        <v>0.82099999999999995</v>
      </c>
      <c r="F166">
        <v>55</v>
      </c>
      <c r="H166" t="s">
        <v>213</v>
      </c>
      <c r="I166">
        <v>0.82099999999999995</v>
      </c>
      <c r="K166" s="708" t="s">
        <v>144</v>
      </c>
      <c r="L166" s="179">
        <v>0.74250000000000005</v>
      </c>
    </row>
    <row r="167" spans="1:12" ht="15.75" thickBot="1">
      <c r="A167" t="str">
        <f t="shared" si="2"/>
        <v/>
      </c>
      <c r="B167" t="s">
        <v>214</v>
      </c>
      <c r="D167" t="s">
        <v>214</v>
      </c>
      <c r="E167">
        <v>0.7742</v>
      </c>
      <c r="F167">
        <v>72</v>
      </c>
      <c r="H167" t="s">
        <v>214</v>
      </c>
      <c r="I167">
        <v>0.7742</v>
      </c>
      <c r="K167" s="709"/>
      <c r="L167" s="180">
        <v>82</v>
      </c>
    </row>
    <row r="168" spans="1:12">
      <c r="A168" t="str">
        <f t="shared" si="2"/>
        <v/>
      </c>
      <c r="B168" t="s">
        <v>215</v>
      </c>
      <c r="D168" t="s">
        <v>215</v>
      </c>
      <c r="E168">
        <v>0.36620000000000003</v>
      </c>
      <c r="F168">
        <v>231</v>
      </c>
      <c r="H168" t="s">
        <v>215</v>
      </c>
      <c r="I168">
        <v>0.36620000000000003</v>
      </c>
      <c r="K168" s="17" t="s">
        <v>123</v>
      </c>
      <c r="L168" s="181">
        <v>0.74139999999999995</v>
      </c>
    </row>
    <row r="169" spans="1:12" ht="15.75" thickBot="1">
      <c r="A169" t="str">
        <f t="shared" si="2"/>
        <v/>
      </c>
      <c r="B169" t="s">
        <v>216</v>
      </c>
      <c r="D169" t="s">
        <v>216</v>
      </c>
      <c r="E169">
        <v>0.4178</v>
      </c>
      <c r="F169">
        <v>203</v>
      </c>
      <c r="H169" t="s">
        <v>216</v>
      </c>
      <c r="I169">
        <v>0.4178</v>
      </c>
      <c r="K169" s="18" t="s">
        <v>422</v>
      </c>
      <c r="L169" s="182">
        <v>83</v>
      </c>
    </row>
    <row r="170" spans="1:12">
      <c r="A170" t="str">
        <f t="shared" si="2"/>
        <v/>
      </c>
      <c r="B170" t="s">
        <v>217</v>
      </c>
      <c r="D170" t="s">
        <v>217</v>
      </c>
      <c r="E170">
        <v>0.88439999999999996</v>
      </c>
      <c r="F170">
        <v>29</v>
      </c>
      <c r="H170" t="s">
        <v>217</v>
      </c>
      <c r="I170">
        <v>0.88439999999999996</v>
      </c>
      <c r="K170" s="17" t="s">
        <v>385</v>
      </c>
      <c r="L170" s="183">
        <v>0.74080000000000001</v>
      </c>
    </row>
    <row r="171" spans="1:12" ht="15.75" thickBot="1">
      <c r="A171" t="str">
        <f t="shared" si="2"/>
        <v/>
      </c>
      <c r="B171" t="s">
        <v>218</v>
      </c>
      <c r="D171" t="s">
        <v>218</v>
      </c>
      <c r="E171">
        <v>0.26419999999999999</v>
      </c>
      <c r="F171">
        <v>276</v>
      </c>
      <c r="H171" t="s">
        <v>218</v>
      </c>
      <c r="I171">
        <v>0.26419999999999999</v>
      </c>
      <c r="K171" s="18" t="s">
        <v>424</v>
      </c>
      <c r="L171" s="184">
        <v>84</v>
      </c>
    </row>
    <row r="172" spans="1:12">
      <c r="A172" t="str">
        <f t="shared" si="2"/>
        <v/>
      </c>
      <c r="B172" t="s">
        <v>219</v>
      </c>
      <c r="D172" t="s">
        <v>219</v>
      </c>
      <c r="E172">
        <v>0.78469999999999995</v>
      </c>
      <c r="F172">
        <v>69</v>
      </c>
      <c r="H172" t="s">
        <v>219</v>
      </c>
      <c r="I172">
        <v>0.78469999999999995</v>
      </c>
      <c r="K172" s="17" t="s">
        <v>425</v>
      </c>
      <c r="L172" s="185">
        <v>0.73819999999999997</v>
      </c>
    </row>
    <row r="173" spans="1:12" ht="15.75" thickBot="1">
      <c r="A173" t="str">
        <f t="shared" si="2"/>
        <v/>
      </c>
      <c r="B173" t="s">
        <v>220</v>
      </c>
      <c r="D173" t="s">
        <v>220</v>
      </c>
      <c r="E173">
        <v>0.96120000000000005</v>
      </c>
      <c r="F173">
        <v>5</v>
      </c>
      <c r="H173" t="s">
        <v>220</v>
      </c>
      <c r="I173">
        <v>0.96120000000000005</v>
      </c>
      <c r="K173" s="18" t="s">
        <v>422</v>
      </c>
      <c r="L173" s="186">
        <v>85</v>
      </c>
    </row>
    <row r="174" spans="1:12">
      <c r="A174" t="str">
        <f t="shared" si="2"/>
        <v/>
      </c>
      <c r="B174" t="s">
        <v>221</v>
      </c>
      <c r="D174" t="s">
        <v>221</v>
      </c>
      <c r="E174">
        <v>0.31969999999999998</v>
      </c>
      <c r="F174">
        <v>251</v>
      </c>
      <c r="H174" t="s">
        <v>221</v>
      </c>
      <c r="I174">
        <v>0.31969999999999998</v>
      </c>
      <c r="K174" s="708" t="s">
        <v>392</v>
      </c>
      <c r="L174" s="187">
        <v>0.73750000000000004</v>
      </c>
    </row>
    <row r="175" spans="1:12" ht="15.75" thickBot="1">
      <c r="A175" t="str">
        <f t="shared" si="2"/>
        <v/>
      </c>
      <c r="B175" t="s">
        <v>222</v>
      </c>
      <c r="D175" t="s">
        <v>222</v>
      </c>
      <c r="E175">
        <v>0.21210000000000001</v>
      </c>
      <c r="F175">
        <v>304</v>
      </c>
      <c r="H175" t="s">
        <v>222</v>
      </c>
      <c r="I175">
        <v>0.21210000000000001</v>
      </c>
      <c r="K175" s="709"/>
      <c r="L175" s="188">
        <v>86</v>
      </c>
    </row>
    <row r="176" spans="1:12">
      <c r="A176" t="str">
        <f t="shared" si="2"/>
        <v/>
      </c>
      <c r="B176" t="s">
        <v>223</v>
      </c>
      <c r="D176" t="s">
        <v>223</v>
      </c>
      <c r="E176">
        <v>0.74690000000000001</v>
      </c>
      <c r="F176">
        <v>80</v>
      </c>
      <c r="H176" t="s">
        <v>223</v>
      </c>
      <c r="I176">
        <v>0.74690000000000001</v>
      </c>
      <c r="K176" s="708" t="s">
        <v>296</v>
      </c>
      <c r="L176" s="189">
        <v>0.73699999999999999</v>
      </c>
    </row>
    <row r="177" spans="1:12" ht="15.75" thickBot="1">
      <c r="A177" t="str">
        <f t="shared" si="2"/>
        <v/>
      </c>
      <c r="B177" t="s">
        <v>224</v>
      </c>
      <c r="D177" t="s">
        <v>224</v>
      </c>
      <c r="E177">
        <v>0.80410000000000004</v>
      </c>
      <c r="F177">
        <v>61</v>
      </c>
      <c r="H177" t="s">
        <v>224</v>
      </c>
      <c r="I177">
        <v>0.80410000000000004</v>
      </c>
      <c r="K177" s="709"/>
      <c r="L177" s="190">
        <v>87</v>
      </c>
    </row>
    <row r="178" spans="1:12">
      <c r="A178" t="str">
        <f t="shared" si="2"/>
        <v/>
      </c>
      <c r="B178" t="s">
        <v>225</v>
      </c>
      <c r="D178" t="s">
        <v>225</v>
      </c>
      <c r="E178">
        <v>0.89049999999999996</v>
      </c>
      <c r="F178">
        <v>27</v>
      </c>
      <c r="H178" t="s">
        <v>225</v>
      </c>
      <c r="I178">
        <v>0.89049999999999996</v>
      </c>
      <c r="K178" s="708" t="s">
        <v>212</v>
      </c>
      <c r="L178" s="191">
        <v>0.73419999999999996</v>
      </c>
    </row>
    <row r="179" spans="1:12" ht="15.75" thickBot="1">
      <c r="A179" t="str">
        <f t="shared" si="2"/>
        <v/>
      </c>
      <c r="B179" t="s">
        <v>226</v>
      </c>
      <c r="D179" t="s">
        <v>226</v>
      </c>
      <c r="E179">
        <v>1.23E-2</v>
      </c>
      <c r="F179">
        <v>362</v>
      </c>
      <c r="H179" t="s">
        <v>226</v>
      </c>
      <c r="I179">
        <v>1.23E-2</v>
      </c>
      <c r="K179" s="709"/>
      <c r="L179" s="192">
        <v>88</v>
      </c>
    </row>
    <row r="180" spans="1:12">
      <c r="A180" t="str">
        <f t="shared" si="2"/>
        <v/>
      </c>
      <c r="B180" t="s">
        <v>227</v>
      </c>
      <c r="D180" t="s">
        <v>227</v>
      </c>
      <c r="E180">
        <v>0.65190000000000003</v>
      </c>
      <c r="F180">
        <v>112</v>
      </c>
      <c r="H180" t="s">
        <v>227</v>
      </c>
      <c r="I180">
        <v>0.65190000000000003</v>
      </c>
      <c r="K180" s="708" t="s">
        <v>190</v>
      </c>
      <c r="L180" s="193">
        <v>0.73240000000000005</v>
      </c>
    </row>
    <row r="181" spans="1:12" ht="15.75" thickBot="1">
      <c r="A181" t="str">
        <f t="shared" si="2"/>
        <v/>
      </c>
      <c r="B181" t="s">
        <v>228</v>
      </c>
      <c r="D181" t="s">
        <v>228</v>
      </c>
      <c r="E181">
        <v>0.72699999999999998</v>
      </c>
      <c r="F181">
        <v>91</v>
      </c>
      <c r="H181" t="s">
        <v>228</v>
      </c>
      <c r="I181">
        <v>0.72699999999999998</v>
      </c>
      <c r="K181" s="709"/>
      <c r="L181" s="194">
        <v>89</v>
      </c>
    </row>
    <row r="182" spans="1:12">
      <c r="A182" t="str">
        <f t="shared" si="2"/>
        <v/>
      </c>
      <c r="B182" t="s">
        <v>229</v>
      </c>
      <c r="D182" t="s">
        <v>229</v>
      </c>
      <c r="E182">
        <v>0.4531</v>
      </c>
      <c r="F182">
        <v>184</v>
      </c>
      <c r="H182" t="s">
        <v>229</v>
      </c>
      <c r="I182">
        <v>0.4531</v>
      </c>
      <c r="K182" s="17" t="s">
        <v>263</v>
      </c>
      <c r="L182" s="195">
        <v>0.72829999999999995</v>
      </c>
    </row>
    <row r="183" spans="1:12" ht="15.75" thickBot="1">
      <c r="A183" t="str">
        <f t="shared" si="2"/>
        <v/>
      </c>
      <c r="B183" t="s">
        <v>230</v>
      </c>
      <c r="D183" t="s">
        <v>230</v>
      </c>
      <c r="E183">
        <v>0.60929999999999995</v>
      </c>
      <c r="F183">
        <v>125</v>
      </c>
      <c r="H183" t="s">
        <v>230</v>
      </c>
      <c r="I183">
        <v>0.60929999999999995</v>
      </c>
      <c r="K183" s="18" t="s">
        <v>414</v>
      </c>
      <c r="L183" s="196">
        <v>90</v>
      </c>
    </row>
    <row r="184" spans="1:12">
      <c r="A184" t="str">
        <f t="shared" si="2"/>
        <v/>
      </c>
      <c r="B184" t="s">
        <v>231</v>
      </c>
      <c r="D184" t="s">
        <v>231</v>
      </c>
      <c r="E184">
        <v>0.255</v>
      </c>
      <c r="F184">
        <v>283</v>
      </c>
      <c r="H184" t="s">
        <v>231</v>
      </c>
      <c r="I184">
        <v>0.255</v>
      </c>
      <c r="K184" s="708" t="s">
        <v>228</v>
      </c>
      <c r="L184" s="197">
        <v>0.72699999999999998</v>
      </c>
    </row>
    <row r="185" spans="1:12" ht="15.75" thickBot="1">
      <c r="A185" t="str">
        <f t="shared" si="2"/>
        <v/>
      </c>
      <c r="B185" t="s">
        <v>232</v>
      </c>
      <c r="D185" t="s">
        <v>232</v>
      </c>
      <c r="E185">
        <v>0.54579999999999995</v>
      </c>
      <c r="F185">
        <v>146</v>
      </c>
      <c r="H185" t="s">
        <v>232</v>
      </c>
      <c r="I185">
        <v>0.54579999999999995</v>
      </c>
      <c r="K185" s="709"/>
      <c r="L185" s="198">
        <v>91</v>
      </c>
    </row>
    <row r="186" spans="1:12">
      <c r="A186" t="str">
        <f t="shared" si="2"/>
        <v/>
      </c>
      <c r="B186" t="s">
        <v>233</v>
      </c>
      <c r="D186" t="s">
        <v>233</v>
      </c>
      <c r="E186">
        <v>0.11559999999999999</v>
      </c>
      <c r="F186">
        <v>340</v>
      </c>
      <c r="H186" t="s">
        <v>233</v>
      </c>
      <c r="I186">
        <v>0.11559999999999999</v>
      </c>
      <c r="K186" s="17" t="s">
        <v>305</v>
      </c>
      <c r="L186" s="199">
        <v>0.72450000000000003</v>
      </c>
    </row>
    <row r="187" spans="1:12" ht="15.75" thickBot="1">
      <c r="A187" t="str">
        <f t="shared" si="2"/>
        <v/>
      </c>
      <c r="B187" t="s">
        <v>234</v>
      </c>
      <c r="D187" t="s">
        <v>234</v>
      </c>
      <c r="E187">
        <v>0.38100000000000001</v>
      </c>
      <c r="F187">
        <v>219</v>
      </c>
      <c r="H187" t="s">
        <v>234</v>
      </c>
      <c r="I187">
        <v>0.38100000000000001</v>
      </c>
      <c r="K187" s="18" t="s">
        <v>426</v>
      </c>
      <c r="L187" s="200">
        <v>92</v>
      </c>
    </row>
    <row r="188" spans="1:12">
      <c r="A188" t="str">
        <f t="shared" si="2"/>
        <v/>
      </c>
      <c r="B188" t="s">
        <v>235</v>
      </c>
      <c r="D188" t="s">
        <v>235</v>
      </c>
      <c r="E188">
        <v>0.35659999999999997</v>
      </c>
      <c r="F188">
        <v>235</v>
      </c>
      <c r="H188" t="s">
        <v>235</v>
      </c>
      <c r="I188">
        <v>0.35659999999999997</v>
      </c>
      <c r="K188" s="708" t="s">
        <v>159</v>
      </c>
      <c r="L188" s="201">
        <v>0.72230000000000005</v>
      </c>
    </row>
    <row r="189" spans="1:12" ht="15.75" thickBot="1">
      <c r="A189" t="str">
        <f t="shared" si="2"/>
        <v/>
      </c>
      <c r="B189" t="s">
        <v>236</v>
      </c>
      <c r="D189" t="s">
        <v>236</v>
      </c>
      <c r="E189">
        <v>0.73819999999999997</v>
      </c>
      <c r="F189">
        <v>85</v>
      </c>
      <c r="H189" t="s">
        <v>237</v>
      </c>
      <c r="I189">
        <v>0.24560000000000001</v>
      </c>
      <c r="K189" s="709"/>
      <c r="L189" s="202">
        <v>93</v>
      </c>
    </row>
    <row r="190" spans="1:12">
      <c r="A190" t="str">
        <f t="shared" si="2"/>
        <v/>
      </c>
      <c r="B190" t="s">
        <v>237</v>
      </c>
      <c r="D190" t="s">
        <v>237</v>
      </c>
      <c r="E190">
        <v>0.24560000000000001</v>
      </c>
      <c r="F190">
        <v>289</v>
      </c>
      <c r="H190" t="s">
        <v>238</v>
      </c>
      <c r="I190">
        <v>0.8528</v>
      </c>
      <c r="K190" s="708" t="s">
        <v>277</v>
      </c>
      <c r="L190" s="203">
        <v>0.7208</v>
      </c>
    </row>
    <row r="191" spans="1:12" ht="15.75" thickBot="1">
      <c r="A191" t="str">
        <f t="shared" si="2"/>
        <v/>
      </c>
      <c r="B191" t="s">
        <v>238</v>
      </c>
      <c r="D191" t="s">
        <v>238</v>
      </c>
      <c r="E191">
        <v>0.8528</v>
      </c>
      <c r="F191">
        <v>45</v>
      </c>
      <c r="H191" t="s">
        <v>239</v>
      </c>
      <c r="I191">
        <v>0.25779999999999997</v>
      </c>
      <c r="K191" s="709"/>
      <c r="L191" s="204">
        <v>94</v>
      </c>
    </row>
    <row r="192" spans="1:12">
      <c r="A192" t="str">
        <f t="shared" si="2"/>
        <v/>
      </c>
      <c r="B192" t="s">
        <v>239</v>
      </c>
      <c r="D192" t="s">
        <v>239</v>
      </c>
      <c r="E192">
        <v>0.25779999999999997</v>
      </c>
      <c r="F192">
        <v>280</v>
      </c>
      <c r="H192" t="s">
        <v>240</v>
      </c>
      <c r="I192">
        <v>0.86199999999999999</v>
      </c>
      <c r="K192" s="708" t="s">
        <v>147</v>
      </c>
      <c r="L192" s="205">
        <v>0.71909999999999996</v>
      </c>
    </row>
    <row r="193" spans="1:12" ht="15.75" thickBot="1">
      <c r="A193" t="str">
        <f t="shared" si="2"/>
        <v/>
      </c>
      <c r="B193" t="s">
        <v>240</v>
      </c>
      <c r="D193" t="s">
        <v>240</v>
      </c>
      <c r="E193">
        <v>0.86199999999999999</v>
      </c>
      <c r="F193">
        <v>41</v>
      </c>
      <c r="H193" t="s">
        <v>241</v>
      </c>
      <c r="I193">
        <v>0.45179999999999998</v>
      </c>
      <c r="K193" s="709"/>
      <c r="L193" s="206">
        <v>95</v>
      </c>
    </row>
    <row r="194" spans="1:12">
      <c r="A194" t="str">
        <f t="shared" si="2"/>
        <v/>
      </c>
      <c r="B194" t="s">
        <v>241</v>
      </c>
      <c r="D194" t="s">
        <v>241</v>
      </c>
      <c r="E194">
        <v>0.45179999999999998</v>
      </c>
      <c r="F194">
        <v>187</v>
      </c>
      <c r="H194" t="s">
        <v>242</v>
      </c>
      <c r="I194">
        <v>0.88280000000000003</v>
      </c>
      <c r="K194" s="708" t="s">
        <v>61</v>
      </c>
      <c r="L194" s="207">
        <v>0.71619999999999995</v>
      </c>
    </row>
    <row r="195" spans="1:12" ht="15.75" thickBot="1">
      <c r="A195" t="str">
        <f t="shared" ref="A195:A258" si="3">IF(B195=D195, "", "BAD")</f>
        <v/>
      </c>
      <c r="B195" t="s">
        <v>242</v>
      </c>
      <c r="D195" t="s">
        <v>242</v>
      </c>
      <c r="E195">
        <v>0.88280000000000003</v>
      </c>
      <c r="F195">
        <v>30</v>
      </c>
      <c r="H195" t="s">
        <v>243</v>
      </c>
      <c r="I195">
        <v>0.29959999999999998</v>
      </c>
      <c r="K195" s="709"/>
      <c r="L195" s="208">
        <v>96</v>
      </c>
    </row>
    <row r="196" spans="1:12">
      <c r="A196" t="str">
        <f t="shared" si="3"/>
        <v/>
      </c>
      <c r="B196" t="s">
        <v>243</v>
      </c>
      <c r="D196" t="s">
        <v>243</v>
      </c>
      <c r="E196">
        <v>0.29959999999999998</v>
      </c>
      <c r="F196">
        <v>258</v>
      </c>
      <c r="H196" t="s">
        <v>244</v>
      </c>
      <c r="I196">
        <v>0.26550000000000001</v>
      </c>
      <c r="K196" s="708" t="s">
        <v>77</v>
      </c>
      <c r="L196" s="209">
        <v>0.71389999999999998</v>
      </c>
    </row>
    <row r="197" spans="1:12" ht="15.75" thickBot="1">
      <c r="A197" t="str">
        <f t="shared" si="3"/>
        <v/>
      </c>
      <c r="B197" t="s">
        <v>244</v>
      </c>
      <c r="D197" t="s">
        <v>244</v>
      </c>
      <c r="E197">
        <v>0.26550000000000001</v>
      </c>
      <c r="F197">
        <v>274</v>
      </c>
      <c r="H197" t="s">
        <v>245</v>
      </c>
      <c r="I197">
        <v>0.18010000000000001</v>
      </c>
      <c r="K197" s="709"/>
      <c r="L197" s="210">
        <v>97</v>
      </c>
    </row>
    <row r="198" spans="1:12">
      <c r="A198" t="str">
        <f t="shared" si="3"/>
        <v/>
      </c>
      <c r="B198" t="s">
        <v>245</v>
      </c>
      <c r="D198" t="s">
        <v>245</v>
      </c>
      <c r="E198">
        <v>0.18010000000000001</v>
      </c>
      <c r="F198">
        <v>316</v>
      </c>
      <c r="H198" t="s">
        <v>246</v>
      </c>
      <c r="I198">
        <v>0.38040000000000002</v>
      </c>
      <c r="K198" s="17" t="s">
        <v>120</v>
      </c>
      <c r="L198" s="211">
        <v>0.70099999999999996</v>
      </c>
    </row>
    <row r="199" spans="1:12" ht="15.75" thickBot="1">
      <c r="A199" t="str">
        <f t="shared" si="3"/>
        <v/>
      </c>
      <c r="B199" t="s">
        <v>246</v>
      </c>
      <c r="D199" t="s">
        <v>246</v>
      </c>
      <c r="E199">
        <v>0.38040000000000002</v>
      </c>
      <c r="F199">
        <v>220</v>
      </c>
      <c r="H199" t="s">
        <v>247</v>
      </c>
      <c r="I199">
        <v>0.1719</v>
      </c>
      <c r="K199" s="18" t="s">
        <v>418</v>
      </c>
      <c r="L199" s="212">
        <v>98</v>
      </c>
    </row>
    <row r="200" spans="1:12">
      <c r="A200" t="str">
        <f t="shared" si="3"/>
        <v/>
      </c>
      <c r="B200" t="s">
        <v>247</v>
      </c>
      <c r="D200" t="s">
        <v>247</v>
      </c>
      <c r="E200">
        <v>0.1719</v>
      </c>
      <c r="F200">
        <v>319</v>
      </c>
      <c r="H200" t="s">
        <v>248</v>
      </c>
      <c r="I200">
        <v>0.45989999999999998</v>
      </c>
      <c r="K200" s="17" t="s">
        <v>266</v>
      </c>
      <c r="L200" s="213">
        <v>0.69779999999999998</v>
      </c>
    </row>
    <row r="201" spans="1:12" ht="15.75" thickBot="1">
      <c r="A201" t="str">
        <f t="shared" si="3"/>
        <v/>
      </c>
      <c r="B201" t="s">
        <v>248</v>
      </c>
      <c r="D201" t="s">
        <v>248</v>
      </c>
      <c r="E201">
        <v>0.45989999999999998</v>
      </c>
      <c r="F201">
        <v>179</v>
      </c>
      <c r="H201" t="s">
        <v>249</v>
      </c>
      <c r="I201">
        <v>0.33860000000000001</v>
      </c>
      <c r="K201" s="18" t="s">
        <v>427</v>
      </c>
      <c r="L201" s="214">
        <v>99</v>
      </c>
    </row>
    <row r="202" spans="1:12">
      <c r="A202" t="str">
        <f t="shared" si="3"/>
        <v/>
      </c>
      <c r="B202" t="s">
        <v>249</v>
      </c>
      <c r="D202" t="s">
        <v>249</v>
      </c>
      <c r="E202">
        <v>0.33860000000000001</v>
      </c>
      <c r="F202">
        <v>245</v>
      </c>
      <c r="H202" t="s">
        <v>250</v>
      </c>
      <c r="I202">
        <v>0.92320000000000002</v>
      </c>
      <c r="K202" s="708" t="s">
        <v>181</v>
      </c>
      <c r="L202" s="215">
        <v>0.69540000000000002</v>
      </c>
    </row>
    <row r="203" spans="1:12" ht="15.75" thickBot="1">
      <c r="A203" t="str">
        <f t="shared" si="3"/>
        <v/>
      </c>
      <c r="B203" t="s">
        <v>250</v>
      </c>
      <c r="D203" t="s">
        <v>250</v>
      </c>
      <c r="E203">
        <v>0.92320000000000002</v>
      </c>
      <c r="F203">
        <v>13</v>
      </c>
      <c r="H203" t="s">
        <v>251</v>
      </c>
      <c r="I203">
        <v>9.7299999999999998E-2</v>
      </c>
      <c r="K203" s="709"/>
      <c r="L203" s="216">
        <v>100</v>
      </c>
    </row>
    <row r="204" spans="1:12" ht="15.75" thickBot="1">
      <c r="A204" t="str">
        <f t="shared" si="3"/>
        <v/>
      </c>
      <c r="B204" t="s">
        <v>251</v>
      </c>
      <c r="D204" t="s">
        <v>251</v>
      </c>
      <c r="E204">
        <v>9.7299999999999998E-2</v>
      </c>
      <c r="F204">
        <v>347</v>
      </c>
      <c r="H204" t="s">
        <v>252</v>
      </c>
      <c r="I204">
        <v>0.21479999999999999</v>
      </c>
      <c r="K204" s="15" t="s">
        <v>25</v>
      </c>
      <c r="L204" s="16" t="s">
        <v>411</v>
      </c>
    </row>
    <row r="205" spans="1:12">
      <c r="A205" t="str">
        <f t="shared" si="3"/>
        <v/>
      </c>
      <c r="B205" t="s">
        <v>252</v>
      </c>
      <c r="D205" t="s">
        <v>252</v>
      </c>
      <c r="E205">
        <v>0.21479999999999999</v>
      </c>
      <c r="F205">
        <v>303</v>
      </c>
      <c r="H205" t="s">
        <v>425</v>
      </c>
      <c r="I205">
        <v>0.73819999999999997</v>
      </c>
      <c r="K205" s="708" t="s">
        <v>371</v>
      </c>
      <c r="L205" s="217">
        <v>0.69320000000000004</v>
      </c>
    </row>
    <row r="206" spans="1:12" ht="15.75" thickBot="1">
      <c r="A206" t="str">
        <f t="shared" si="3"/>
        <v/>
      </c>
      <c r="B206" t="s">
        <v>253</v>
      </c>
      <c r="D206" t="s">
        <v>253</v>
      </c>
      <c r="E206">
        <v>0.28029999999999999</v>
      </c>
      <c r="F206">
        <v>266</v>
      </c>
      <c r="H206" t="s">
        <v>253</v>
      </c>
      <c r="I206">
        <v>0.28029999999999999</v>
      </c>
      <c r="K206" s="709"/>
      <c r="L206" s="218">
        <v>101</v>
      </c>
    </row>
    <row r="207" spans="1:12">
      <c r="A207" t="str">
        <f t="shared" si="3"/>
        <v/>
      </c>
      <c r="B207" t="s">
        <v>254</v>
      </c>
      <c r="D207" t="s">
        <v>254</v>
      </c>
      <c r="E207">
        <v>0.3498</v>
      </c>
      <c r="F207">
        <v>240</v>
      </c>
      <c r="H207" t="s">
        <v>254</v>
      </c>
      <c r="I207">
        <v>0.3498</v>
      </c>
      <c r="K207" s="708" t="s">
        <v>113</v>
      </c>
      <c r="L207" s="219">
        <v>0.69159999999999999</v>
      </c>
    </row>
    <row r="208" spans="1:12" ht="15.75" thickBot="1">
      <c r="A208" t="str">
        <f t="shared" si="3"/>
        <v/>
      </c>
      <c r="B208" t="s">
        <v>255</v>
      </c>
      <c r="D208" t="s">
        <v>255</v>
      </c>
      <c r="E208">
        <v>0.23630000000000001</v>
      </c>
      <c r="F208">
        <v>296</v>
      </c>
      <c r="H208" t="s">
        <v>255</v>
      </c>
      <c r="I208">
        <v>0.23630000000000001</v>
      </c>
      <c r="K208" s="709"/>
      <c r="L208" s="220">
        <v>102</v>
      </c>
    </row>
    <row r="209" spans="1:12">
      <c r="A209" t="str">
        <f t="shared" si="3"/>
        <v/>
      </c>
      <c r="B209" t="s">
        <v>256</v>
      </c>
      <c r="D209" t="s">
        <v>256</v>
      </c>
      <c r="E209">
        <v>0.85119999999999996</v>
      </c>
      <c r="F209">
        <v>46</v>
      </c>
      <c r="H209" t="s">
        <v>256</v>
      </c>
      <c r="I209">
        <v>0.85119999999999996</v>
      </c>
      <c r="K209" s="708" t="s">
        <v>167</v>
      </c>
      <c r="L209" s="219">
        <v>0.69059999999999999</v>
      </c>
    </row>
    <row r="210" spans="1:12" ht="15.75" thickBot="1">
      <c r="A210" t="str">
        <f t="shared" si="3"/>
        <v/>
      </c>
      <c r="B210" t="s">
        <v>257</v>
      </c>
      <c r="D210" t="s">
        <v>257</v>
      </c>
      <c r="E210">
        <v>0.43490000000000001</v>
      </c>
      <c r="F210">
        <v>197</v>
      </c>
      <c r="H210" t="s">
        <v>257</v>
      </c>
      <c r="I210">
        <v>0.43490000000000001</v>
      </c>
      <c r="K210" s="709"/>
      <c r="L210" s="220">
        <v>103</v>
      </c>
    </row>
    <row r="211" spans="1:12">
      <c r="A211" t="str">
        <f t="shared" si="3"/>
        <v/>
      </c>
      <c r="B211" t="s">
        <v>258</v>
      </c>
      <c r="D211" t="s">
        <v>258</v>
      </c>
      <c r="E211">
        <v>0.22409999999999999</v>
      </c>
      <c r="F211">
        <v>299</v>
      </c>
      <c r="H211" t="s">
        <v>258</v>
      </c>
      <c r="I211">
        <v>0.22409999999999999</v>
      </c>
      <c r="K211" s="17" t="s">
        <v>409</v>
      </c>
      <c r="L211" s="219">
        <v>0.68820000000000003</v>
      </c>
    </row>
    <row r="212" spans="1:12" ht="15.75" thickBot="1">
      <c r="A212" t="str">
        <f t="shared" si="3"/>
        <v/>
      </c>
      <c r="B212" t="s">
        <v>259</v>
      </c>
      <c r="D212" t="s">
        <v>259</v>
      </c>
      <c r="E212">
        <v>0.35170000000000001</v>
      </c>
      <c r="F212">
        <v>239</v>
      </c>
      <c r="H212" t="s">
        <v>259</v>
      </c>
      <c r="I212">
        <v>0.35170000000000001</v>
      </c>
      <c r="K212" s="18" t="s">
        <v>426</v>
      </c>
      <c r="L212" s="220">
        <v>104</v>
      </c>
    </row>
    <row r="213" spans="1:12">
      <c r="A213" t="str">
        <f t="shared" si="3"/>
        <v/>
      </c>
      <c r="B213" t="s">
        <v>260</v>
      </c>
      <c r="D213" t="s">
        <v>260</v>
      </c>
      <c r="E213">
        <v>0.50109999999999999</v>
      </c>
      <c r="F213">
        <v>162</v>
      </c>
      <c r="H213" t="s">
        <v>260</v>
      </c>
      <c r="I213">
        <v>0.50109999999999999</v>
      </c>
      <c r="K213" s="708" t="s">
        <v>58</v>
      </c>
      <c r="L213" s="219">
        <v>0.68110000000000004</v>
      </c>
    </row>
    <row r="214" spans="1:12" ht="15.75" thickBot="1">
      <c r="A214" t="str">
        <f t="shared" si="3"/>
        <v/>
      </c>
      <c r="B214" t="s">
        <v>261</v>
      </c>
      <c r="D214" t="s">
        <v>261</v>
      </c>
      <c r="E214">
        <v>0.79879999999999995</v>
      </c>
      <c r="F214">
        <v>64</v>
      </c>
      <c r="H214" t="s">
        <v>261</v>
      </c>
      <c r="I214">
        <v>0.79879999999999995</v>
      </c>
      <c r="K214" s="709"/>
      <c r="L214" s="220">
        <v>105</v>
      </c>
    </row>
    <row r="215" spans="1:12">
      <c r="A215" t="str">
        <f t="shared" si="3"/>
        <v/>
      </c>
      <c r="B215" t="s">
        <v>262</v>
      </c>
      <c r="D215" t="s">
        <v>262</v>
      </c>
      <c r="E215">
        <v>0.3851</v>
      </c>
      <c r="F215">
        <v>216</v>
      </c>
      <c r="H215" t="s">
        <v>262</v>
      </c>
      <c r="I215">
        <v>0.3851</v>
      </c>
      <c r="K215" s="708" t="s">
        <v>270</v>
      </c>
      <c r="L215" s="219">
        <v>0.67879999999999996</v>
      </c>
    </row>
    <row r="216" spans="1:12" ht="15.75" thickBot="1">
      <c r="A216" t="str">
        <f t="shared" si="3"/>
        <v/>
      </c>
      <c r="B216" t="s">
        <v>263</v>
      </c>
      <c r="D216" t="s">
        <v>263</v>
      </c>
      <c r="E216">
        <v>0.72829999999999995</v>
      </c>
      <c r="F216">
        <v>90</v>
      </c>
      <c r="H216" t="s">
        <v>263</v>
      </c>
      <c r="I216">
        <v>0.72829999999999995</v>
      </c>
      <c r="K216" s="709"/>
      <c r="L216" s="220">
        <v>106</v>
      </c>
    </row>
    <row r="217" spans="1:12">
      <c r="A217" t="str">
        <f t="shared" si="3"/>
        <v/>
      </c>
      <c r="B217" t="s">
        <v>264</v>
      </c>
      <c r="D217" t="s">
        <v>264</v>
      </c>
      <c r="E217">
        <v>8.3900000000000002E-2</v>
      </c>
      <c r="F217">
        <v>354</v>
      </c>
      <c r="H217" t="s">
        <v>264</v>
      </c>
      <c r="I217">
        <v>8.3900000000000002E-2</v>
      </c>
      <c r="K217" s="708" t="s">
        <v>204</v>
      </c>
      <c r="L217" s="219">
        <v>0.67210000000000003</v>
      </c>
    </row>
    <row r="218" spans="1:12" ht="15.75" thickBot="1">
      <c r="A218" t="str">
        <f t="shared" si="3"/>
        <v/>
      </c>
      <c r="B218" t="s">
        <v>265</v>
      </c>
      <c r="D218" t="s">
        <v>265</v>
      </c>
      <c r="E218">
        <v>0.378</v>
      </c>
      <c r="F218">
        <v>222</v>
      </c>
      <c r="H218" t="s">
        <v>265</v>
      </c>
      <c r="I218">
        <v>0.378</v>
      </c>
      <c r="K218" s="709"/>
      <c r="L218" s="220">
        <v>107</v>
      </c>
    </row>
    <row r="219" spans="1:12">
      <c r="A219" t="str">
        <f t="shared" si="3"/>
        <v/>
      </c>
      <c r="B219" t="s">
        <v>266</v>
      </c>
      <c r="D219" t="s">
        <v>266</v>
      </c>
      <c r="E219">
        <v>0.69779999999999998</v>
      </c>
      <c r="F219">
        <v>99</v>
      </c>
      <c r="H219" t="s">
        <v>266</v>
      </c>
      <c r="I219">
        <v>0.69779999999999998</v>
      </c>
      <c r="K219" s="708" t="s">
        <v>397</v>
      </c>
      <c r="L219" s="219">
        <v>0.66820000000000002</v>
      </c>
    </row>
    <row r="220" spans="1:12" ht="15.75" thickBot="1">
      <c r="A220" t="str">
        <f t="shared" si="3"/>
        <v/>
      </c>
      <c r="B220" t="s">
        <v>267</v>
      </c>
      <c r="D220" t="s">
        <v>267</v>
      </c>
      <c r="E220">
        <v>0.49859999999999999</v>
      </c>
      <c r="F220">
        <v>164</v>
      </c>
      <c r="H220" t="s">
        <v>267</v>
      </c>
      <c r="I220">
        <v>0.49859999999999999</v>
      </c>
      <c r="K220" s="709"/>
      <c r="L220" s="220">
        <v>108</v>
      </c>
    </row>
    <row r="221" spans="1:12">
      <c r="A221" t="str">
        <f t="shared" si="3"/>
        <v/>
      </c>
      <c r="B221" t="s">
        <v>268</v>
      </c>
      <c r="D221" t="s">
        <v>268</v>
      </c>
      <c r="E221">
        <v>0.89659999999999995</v>
      </c>
      <c r="F221">
        <v>23</v>
      </c>
      <c r="H221" t="s">
        <v>268</v>
      </c>
      <c r="I221">
        <v>0.89659999999999995</v>
      </c>
      <c r="K221" s="708" t="s">
        <v>372</v>
      </c>
      <c r="L221" s="219">
        <v>0.66810000000000003</v>
      </c>
    </row>
    <row r="222" spans="1:12" ht="15.75" thickBot="1">
      <c r="A222" t="str">
        <f t="shared" si="3"/>
        <v/>
      </c>
      <c r="B222" t="s">
        <v>269</v>
      </c>
      <c r="D222" t="s">
        <v>269</v>
      </c>
      <c r="E222">
        <v>0.89939999999999998</v>
      </c>
      <c r="F222">
        <v>22</v>
      </c>
      <c r="H222" t="s">
        <v>269</v>
      </c>
      <c r="I222">
        <v>0.89939999999999998</v>
      </c>
      <c r="K222" s="709"/>
      <c r="L222" s="220">
        <v>109</v>
      </c>
    </row>
    <row r="223" spans="1:12">
      <c r="A223" t="str">
        <f t="shared" si="3"/>
        <v/>
      </c>
      <c r="B223" t="s">
        <v>270</v>
      </c>
      <c r="D223" t="s">
        <v>270</v>
      </c>
      <c r="E223">
        <v>0.67879999999999996</v>
      </c>
      <c r="F223">
        <v>106</v>
      </c>
      <c r="H223" t="s">
        <v>270</v>
      </c>
      <c r="I223">
        <v>0.67879999999999996</v>
      </c>
      <c r="K223" s="708" t="s">
        <v>110</v>
      </c>
      <c r="L223" s="219">
        <v>0.65559999999999996</v>
      </c>
    </row>
    <row r="224" spans="1:12" ht="15.75" thickBot="1">
      <c r="A224" t="str">
        <f t="shared" si="3"/>
        <v/>
      </c>
      <c r="B224" t="s">
        <v>271</v>
      </c>
      <c r="D224" t="s">
        <v>271</v>
      </c>
      <c r="E224">
        <v>0.27650000000000002</v>
      </c>
      <c r="F224">
        <v>270</v>
      </c>
      <c r="H224" t="s">
        <v>271</v>
      </c>
      <c r="I224">
        <v>0.27650000000000002</v>
      </c>
      <c r="K224" s="709"/>
      <c r="L224" s="220">
        <v>110</v>
      </c>
    </row>
    <row r="225" spans="1:12">
      <c r="A225" t="str">
        <f t="shared" si="3"/>
        <v/>
      </c>
      <c r="B225" t="s">
        <v>272</v>
      </c>
      <c r="D225" t="s">
        <v>272</v>
      </c>
      <c r="E225">
        <v>0.44159999999999999</v>
      </c>
      <c r="F225">
        <v>195</v>
      </c>
      <c r="H225" t="s">
        <v>272</v>
      </c>
      <c r="I225">
        <v>0.44159999999999999</v>
      </c>
      <c r="K225" s="708" t="s">
        <v>395</v>
      </c>
      <c r="L225" s="219">
        <v>0.65439999999999998</v>
      </c>
    </row>
    <row r="226" spans="1:12" ht="15.75" thickBot="1">
      <c r="A226" t="str">
        <f t="shared" si="3"/>
        <v/>
      </c>
      <c r="B226" t="s">
        <v>273</v>
      </c>
      <c r="D226" t="s">
        <v>273</v>
      </c>
      <c r="E226">
        <v>0.75619999999999998</v>
      </c>
      <c r="F226">
        <v>78</v>
      </c>
      <c r="H226" t="s">
        <v>273</v>
      </c>
      <c r="I226">
        <v>0.75619999999999998</v>
      </c>
      <c r="K226" s="709"/>
      <c r="L226" s="220">
        <v>111</v>
      </c>
    </row>
    <row r="227" spans="1:12">
      <c r="A227" t="str">
        <f t="shared" si="3"/>
        <v/>
      </c>
      <c r="B227" t="s">
        <v>274</v>
      </c>
      <c r="D227" t="s">
        <v>274</v>
      </c>
      <c r="E227">
        <v>0.45269999999999999</v>
      </c>
      <c r="F227">
        <v>186</v>
      </c>
      <c r="H227" t="s">
        <v>274</v>
      </c>
      <c r="I227">
        <v>0.45269999999999999</v>
      </c>
      <c r="K227" s="708" t="s">
        <v>227</v>
      </c>
      <c r="L227" s="219">
        <v>0.65190000000000003</v>
      </c>
    </row>
    <row r="228" spans="1:12" ht="15.75" thickBot="1">
      <c r="A228" t="str">
        <f t="shared" si="3"/>
        <v/>
      </c>
      <c r="B228" t="s">
        <v>275</v>
      </c>
      <c r="D228" t="s">
        <v>275</v>
      </c>
      <c r="E228">
        <v>8.48E-2</v>
      </c>
      <c r="F228">
        <v>353</v>
      </c>
      <c r="H228" t="s">
        <v>275</v>
      </c>
      <c r="I228">
        <v>8.48E-2</v>
      </c>
      <c r="K228" s="709"/>
      <c r="L228" s="220">
        <v>112</v>
      </c>
    </row>
    <row r="229" spans="1:12">
      <c r="A229" t="str">
        <f t="shared" si="3"/>
        <v/>
      </c>
      <c r="B229" t="s">
        <v>276</v>
      </c>
      <c r="D229" t="s">
        <v>276</v>
      </c>
      <c r="E229">
        <v>0.51470000000000005</v>
      </c>
      <c r="F229">
        <v>157</v>
      </c>
      <c r="H229" t="s">
        <v>276</v>
      </c>
      <c r="I229">
        <v>0.51470000000000005</v>
      </c>
      <c r="K229" s="708" t="s">
        <v>139</v>
      </c>
      <c r="L229" s="219">
        <v>0.64829999999999999</v>
      </c>
    </row>
    <row r="230" spans="1:12" ht="15.75" thickBot="1">
      <c r="A230" t="str">
        <f t="shared" si="3"/>
        <v/>
      </c>
      <c r="B230" t="s">
        <v>277</v>
      </c>
      <c r="D230" t="s">
        <v>277</v>
      </c>
      <c r="E230">
        <v>0.7208</v>
      </c>
      <c r="F230">
        <v>94</v>
      </c>
      <c r="H230" t="s">
        <v>277</v>
      </c>
      <c r="I230">
        <v>0.7208</v>
      </c>
      <c r="K230" s="709"/>
      <c r="L230" s="220">
        <v>113</v>
      </c>
    </row>
    <row r="231" spans="1:12">
      <c r="A231" t="str">
        <f t="shared" si="3"/>
        <v/>
      </c>
      <c r="B231" t="s">
        <v>278</v>
      </c>
      <c r="D231" t="s">
        <v>278</v>
      </c>
      <c r="E231">
        <v>0.44550000000000001</v>
      </c>
      <c r="F231">
        <v>191</v>
      </c>
      <c r="H231" t="s">
        <v>278</v>
      </c>
      <c r="I231">
        <v>0.44550000000000001</v>
      </c>
      <c r="K231" s="708" t="s">
        <v>115</v>
      </c>
      <c r="L231" s="219">
        <v>0.64300000000000002</v>
      </c>
    </row>
    <row r="232" spans="1:12" ht="15.75" thickBot="1">
      <c r="A232" t="str">
        <f t="shared" si="3"/>
        <v/>
      </c>
      <c r="B232" t="s">
        <v>279</v>
      </c>
      <c r="D232" t="s">
        <v>279</v>
      </c>
      <c r="E232">
        <v>0.87170000000000003</v>
      </c>
      <c r="F232">
        <v>35</v>
      </c>
      <c r="H232" t="s">
        <v>279</v>
      </c>
      <c r="I232">
        <v>0.87170000000000003</v>
      </c>
      <c r="K232" s="709"/>
      <c r="L232" s="220">
        <v>114</v>
      </c>
    </row>
    <row r="233" spans="1:12">
      <c r="A233" t="str">
        <f t="shared" si="3"/>
        <v/>
      </c>
      <c r="B233" t="s">
        <v>280</v>
      </c>
      <c r="D233" t="s">
        <v>280</v>
      </c>
      <c r="E233">
        <v>0.28999999999999998</v>
      </c>
      <c r="F233">
        <v>263</v>
      </c>
      <c r="H233" t="s">
        <v>280</v>
      </c>
      <c r="I233">
        <v>0.28999999999999998</v>
      </c>
      <c r="K233" s="708" t="s">
        <v>312</v>
      </c>
      <c r="L233" s="219">
        <v>0.63819999999999999</v>
      </c>
    </row>
    <row r="234" spans="1:12" ht="15.75" thickBot="1">
      <c r="A234" t="str">
        <f t="shared" si="3"/>
        <v/>
      </c>
      <c r="B234" t="s">
        <v>281</v>
      </c>
      <c r="D234" t="s">
        <v>281</v>
      </c>
      <c r="E234">
        <v>0.41110000000000002</v>
      </c>
      <c r="F234">
        <v>205</v>
      </c>
      <c r="H234" t="s">
        <v>281</v>
      </c>
      <c r="I234">
        <v>0.41110000000000002</v>
      </c>
      <c r="K234" s="709"/>
      <c r="L234" s="220">
        <v>115</v>
      </c>
    </row>
    <row r="235" spans="1:12">
      <c r="A235" t="str">
        <f t="shared" si="3"/>
        <v/>
      </c>
      <c r="B235" t="s">
        <v>282</v>
      </c>
      <c r="D235" t="s">
        <v>282</v>
      </c>
      <c r="E235">
        <v>0.23710000000000001</v>
      </c>
      <c r="F235">
        <v>295</v>
      </c>
      <c r="H235" t="s">
        <v>282</v>
      </c>
      <c r="I235">
        <v>0.23710000000000001</v>
      </c>
      <c r="K235" s="708" t="s">
        <v>356</v>
      </c>
      <c r="L235" s="219">
        <v>0.6371</v>
      </c>
    </row>
    <row r="236" spans="1:12" ht="15.75" thickBot="1">
      <c r="A236" t="str">
        <f t="shared" si="3"/>
        <v/>
      </c>
      <c r="B236" t="s">
        <v>283</v>
      </c>
      <c r="D236" t="s">
        <v>283</v>
      </c>
      <c r="E236">
        <v>0.1525</v>
      </c>
      <c r="F236">
        <v>329</v>
      </c>
      <c r="H236" t="s">
        <v>283</v>
      </c>
      <c r="I236">
        <v>0.1525</v>
      </c>
      <c r="K236" s="709"/>
      <c r="L236" s="220">
        <v>116</v>
      </c>
    </row>
    <row r="237" spans="1:12">
      <c r="A237" t="str">
        <f t="shared" si="3"/>
        <v/>
      </c>
      <c r="B237" t="s">
        <v>284</v>
      </c>
      <c r="D237" t="s">
        <v>284</v>
      </c>
      <c r="E237">
        <v>0.81410000000000005</v>
      </c>
      <c r="F237">
        <v>56</v>
      </c>
      <c r="H237" t="s">
        <v>284</v>
      </c>
      <c r="I237">
        <v>0.81410000000000005</v>
      </c>
      <c r="K237" s="708" t="s">
        <v>97</v>
      </c>
      <c r="L237" s="219">
        <v>0.63560000000000005</v>
      </c>
    </row>
    <row r="238" spans="1:12" ht="15.75" thickBot="1">
      <c r="A238" t="str">
        <f t="shared" si="3"/>
        <v/>
      </c>
      <c r="B238" t="s">
        <v>285</v>
      </c>
      <c r="D238" t="s">
        <v>285</v>
      </c>
      <c r="E238">
        <v>0.85509999999999997</v>
      </c>
      <c r="F238">
        <v>44</v>
      </c>
      <c r="H238" t="s">
        <v>285</v>
      </c>
      <c r="I238">
        <v>0.85509999999999997</v>
      </c>
      <c r="K238" s="709"/>
      <c r="L238" s="220">
        <v>117</v>
      </c>
    </row>
    <row r="239" spans="1:12">
      <c r="A239" t="str">
        <f t="shared" si="3"/>
        <v/>
      </c>
      <c r="B239" t="s">
        <v>286</v>
      </c>
      <c r="D239" t="s">
        <v>286</v>
      </c>
      <c r="E239">
        <v>0.97919999999999996</v>
      </c>
      <c r="F239">
        <v>2</v>
      </c>
      <c r="H239" t="s">
        <v>286</v>
      </c>
      <c r="I239">
        <v>0.97919999999999996</v>
      </c>
      <c r="K239" s="708" t="s">
        <v>158</v>
      </c>
      <c r="L239" s="219">
        <v>0.62639999999999996</v>
      </c>
    </row>
    <row r="240" spans="1:12" ht="15.75" thickBot="1">
      <c r="A240" t="str">
        <f t="shared" si="3"/>
        <v/>
      </c>
      <c r="B240" t="s">
        <v>287</v>
      </c>
      <c r="D240" t="s">
        <v>287</v>
      </c>
      <c r="E240">
        <v>0.41410000000000002</v>
      </c>
      <c r="F240">
        <v>204</v>
      </c>
      <c r="H240" t="s">
        <v>288</v>
      </c>
      <c r="I240">
        <v>0.25040000000000001</v>
      </c>
      <c r="K240" s="709"/>
      <c r="L240" s="220">
        <v>118</v>
      </c>
    </row>
    <row r="241" spans="1:12">
      <c r="A241" t="str">
        <f t="shared" si="3"/>
        <v/>
      </c>
      <c r="B241" t="s">
        <v>288</v>
      </c>
      <c r="D241" t="s">
        <v>288</v>
      </c>
      <c r="E241">
        <v>0.25040000000000001</v>
      </c>
      <c r="F241">
        <v>286</v>
      </c>
      <c r="H241" t="s">
        <v>289</v>
      </c>
      <c r="I241">
        <v>0.42559999999999998</v>
      </c>
      <c r="K241" s="708" t="s">
        <v>401</v>
      </c>
      <c r="L241" s="219">
        <v>0.62460000000000004</v>
      </c>
    </row>
    <row r="242" spans="1:12" ht="15.75" thickBot="1">
      <c r="A242" t="str">
        <f t="shared" si="3"/>
        <v/>
      </c>
      <c r="B242" t="s">
        <v>289</v>
      </c>
      <c r="D242" t="s">
        <v>289</v>
      </c>
      <c r="E242">
        <v>0.42559999999999998</v>
      </c>
      <c r="F242">
        <v>200</v>
      </c>
      <c r="H242" t="s">
        <v>290</v>
      </c>
      <c r="I242">
        <v>0.4839</v>
      </c>
      <c r="K242" s="709"/>
      <c r="L242" s="220">
        <v>119</v>
      </c>
    </row>
    <row r="243" spans="1:12">
      <c r="A243" t="str">
        <f t="shared" si="3"/>
        <v/>
      </c>
      <c r="B243" t="s">
        <v>290</v>
      </c>
      <c r="D243" t="s">
        <v>290</v>
      </c>
      <c r="E243">
        <v>0.4839</v>
      </c>
      <c r="F243">
        <v>169</v>
      </c>
      <c r="H243" t="s">
        <v>291</v>
      </c>
      <c r="I243">
        <v>0.47699999999999998</v>
      </c>
      <c r="K243" s="708" t="s">
        <v>310</v>
      </c>
      <c r="L243" s="219">
        <v>0.62190000000000001</v>
      </c>
    </row>
    <row r="244" spans="1:12" ht="15.75" thickBot="1">
      <c r="A244" t="str">
        <f t="shared" si="3"/>
        <v/>
      </c>
      <c r="B244" t="s">
        <v>291</v>
      </c>
      <c r="D244" t="s">
        <v>291</v>
      </c>
      <c r="E244">
        <v>0.47699999999999998</v>
      </c>
      <c r="F244">
        <v>173</v>
      </c>
      <c r="H244" t="s">
        <v>292</v>
      </c>
      <c r="I244">
        <v>0.36980000000000002</v>
      </c>
      <c r="K244" s="709"/>
      <c r="L244" s="220">
        <v>120</v>
      </c>
    </row>
    <row r="245" spans="1:12">
      <c r="A245" t="str">
        <f t="shared" si="3"/>
        <v/>
      </c>
      <c r="B245" t="s">
        <v>292</v>
      </c>
      <c r="D245" t="s">
        <v>292</v>
      </c>
      <c r="E245">
        <v>0.36980000000000002</v>
      </c>
      <c r="F245">
        <v>229</v>
      </c>
      <c r="H245" t="s">
        <v>293</v>
      </c>
      <c r="I245">
        <v>0.77129999999999999</v>
      </c>
      <c r="K245" s="708" t="s">
        <v>170</v>
      </c>
      <c r="L245" s="219">
        <v>0.62129999999999996</v>
      </c>
    </row>
    <row r="246" spans="1:12" ht="15.75" thickBot="1">
      <c r="A246" t="str">
        <f t="shared" si="3"/>
        <v/>
      </c>
      <c r="B246" t="s">
        <v>293</v>
      </c>
      <c r="D246" t="s">
        <v>293</v>
      </c>
      <c r="E246">
        <v>0.77129999999999999</v>
      </c>
      <c r="F246">
        <v>74</v>
      </c>
      <c r="H246" t="s">
        <v>294</v>
      </c>
      <c r="I246">
        <v>0.24249999999999999</v>
      </c>
      <c r="K246" s="709"/>
      <c r="L246" s="220">
        <v>121</v>
      </c>
    </row>
    <row r="247" spans="1:12">
      <c r="A247" t="str">
        <f t="shared" si="3"/>
        <v/>
      </c>
      <c r="B247" t="s">
        <v>294</v>
      </c>
      <c r="D247" t="s">
        <v>294</v>
      </c>
      <c r="E247">
        <v>0.24249999999999999</v>
      </c>
      <c r="F247">
        <v>291</v>
      </c>
      <c r="H247" t="s">
        <v>295</v>
      </c>
      <c r="I247">
        <v>0.29599999999999999</v>
      </c>
      <c r="K247" s="708" t="s">
        <v>428</v>
      </c>
      <c r="L247" s="219">
        <v>0.61639999999999995</v>
      </c>
    </row>
    <row r="248" spans="1:12" ht="15.75" thickBot="1">
      <c r="A248" t="str">
        <f t="shared" si="3"/>
        <v/>
      </c>
      <c r="B248" t="s">
        <v>295</v>
      </c>
      <c r="D248" t="s">
        <v>295</v>
      </c>
      <c r="E248">
        <v>0.29599999999999999</v>
      </c>
      <c r="F248">
        <v>259</v>
      </c>
      <c r="H248" t="s">
        <v>296</v>
      </c>
      <c r="I248">
        <v>0.73699999999999999</v>
      </c>
      <c r="K248" s="709"/>
      <c r="L248" s="220">
        <v>122</v>
      </c>
    </row>
    <row r="249" spans="1:12">
      <c r="A249" t="str">
        <f t="shared" si="3"/>
        <v/>
      </c>
      <c r="B249" t="s">
        <v>296</v>
      </c>
      <c r="D249" t="s">
        <v>296</v>
      </c>
      <c r="E249">
        <v>0.73699999999999999</v>
      </c>
      <c r="F249">
        <v>87</v>
      </c>
      <c r="H249" t="s">
        <v>297</v>
      </c>
      <c r="I249">
        <v>0.19259999999999999</v>
      </c>
      <c r="K249" s="708" t="s">
        <v>150</v>
      </c>
      <c r="L249" s="219">
        <v>0.61260000000000003</v>
      </c>
    </row>
    <row r="250" spans="1:12" ht="15.75" thickBot="1">
      <c r="A250" t="str">
        <f t="shared" si="3"/>
        <v/>
      </c>
      <c r="B250" t="s">
        <v>297</v>
      </c>
      <c r="D250" t="s">
        <v>297</v>
      </c>
      <c r="E250">
        <v>0.19259999999999999</v>
      </c>
      <c r="F250">
        <v>313</v>
      </c>
      <c r="H250" t="s">
        <v>298</v>
      </c>
      <c r="I250">
        <v>0.25040000000000001</v>
      </c>
      <c r="K250" s="709"/>
      <c r="L250" s="220">
        <v>123</v>
      </c>
    </row>
    <row r="251" spans="1:12">
      <c r="A251" t="str">
        <f t="shared" si="3"/>
        <v/>
      </c>
      <c r="B251" t="s">
        <v>298</v>
      </c>
      <c r="D251" t="s">
        <v>298</v>
      </c>
      <c r="E251">
        <v>0.25040000000000001</v>
      </c>
      <c r="F251">
        <v>287</v>
      </c>
      <c r="H251" t="s">
        <v>300</v>
      </c>
      <c r="I251">
        <v>0.79820000000000002</v>
      </c>
      <c r="K251" s="708" t="s">
        <v>183</v>
      </c>
      <c r="L251" s="219">
        <v>0.61229999999999996</v>
      </c>
    </row>
    <row r="252" spans="1:12" ht="15.75" thickBot="1">
      <c r="A252" t="str">
        <f t="shared" si="3"/>
        <v/>
      </c>
      <c r="B252" t="s">
        <v>299</v>
      </c>
      <c r="D252" t="s">
        <v>299</v>
      </c>
      <c r="E252">
        <v>0.1186</v>
      </c>
      <c r="F252">
        <v>339</v>
      </c>
      <c r="H252" t="s">
        <v>301</v>
      </c>
      <c r="I252">
        <v>0.46160000000000001</v>
      </c>
      <c r="K252" s="709"/>
      <c r="L252" s="220">
        <v>124</v>
      </c>
    </row>
    <row r="253" spans="1:12">
      <c r="A253" t="str">
        <f t="shared" si="3"/>
        <v/>
      </c>
      <c r="B253" t="s">
        <v>300</v>
      </c>
      <c r="D253" t="s">
        <v>300</v>
      </c>
      <c r="E253">
        <v>0.79820000000000002</v>
      </c>
      <c r="F253">
        <v>65</v>
      </c>
      <c r="H253" t="s">
        <v>302</v>
      </c>
      <c r="I253">
        <v>0.87219999999999998</v>
      </c>
      <c r="K253" s="708" t="s">
        <v>230</v>
      </c>
      <c r="L253" s="219">
        <v>0.60929999999999995</v>
      </c>
    </row>
    <row r="254" spans="1:12" ht="15.75" thickBot="1">
      <c r="A254" t="str">
        <f t="shared" si="3"/>
        <v/>
      </c>
      <c r="B254" t="s">
        <v>301</v>
      </c>
      <c r="D254" t="s">
        <v>301</v>
      </c>
      <c r="E254">
        <v>0.46160000000000001</v>
      </c>
      <c r="F254">
        <v>178</v>
      </c>
      <c r="H254" t="s">
        <v>303</v>
      </c>
      <c r="I254">
        <v>0.35649999999999998</v>
      </c>
      <c r="K254" s="709"/>
      <c r="L254" s="220">
        <v>125</v>
      </c>
    </row>
    <row r="255" spans="1:12" ht="15.75" thickBot="1">
      <c r="A255" t="str">
        <f t="shared" si="3"/>
        <v/>
      </c>
      <c r="B255" t="s">
        <v>302</v>
      </c>
      <c r="D255" t="s">
        <v>302</v>
      </c>
      <c r="E255">
        <v>0.87219999999999998</v>
      </c>
      <c r="F255">
        <v>34</v>
      </c>
      <c r="H255" t="s">
        <v>304</v>
      </c>
      <c r="I255">
        <v>0.40860000000000002</v>
      </c>
      <c r="K255" s="15" t="s">
        <v>25</v>
      </c>
      <c r="L255" s="16" t="s">
        <v>411</v>
      </c>
    </row>
    <row r="256" spans="1:12">
      <c r="A256" t="str">
        <f t="shared" si="3"/>
        <v/>
      </c>
      <c r="B256" t="s">
        <v>303</v>
      </c>
      <c r="D256" t="s">
        <v>303</v>
      </c>
      <c r="E256">
        <v>0.35649999999999998</v>
      </c>
      <c r="F256">
        <v>236</v>
      </c>
      <c r="H256" t="s">
        <v>305</v>
      </c>
      <c r="I256">
        <v>0.72450000000000003</v>
      </c>
      <c r="K256" s="708" t="s">
        <v>60</v>
      </c>
      <c r="L256" s="219">
        <v>0.60399999999999998</v>
      </c>
    </row>
    <row r="257" spans="1:12" ht="15.75" thickBot="1">
      <c r="A257" t="str">
        <f t="shared" si="3"/>
        <v/>
      </c>
      <c r="B257" t="s">
        <v>304</v>
      </c>
      <c r="D257" t="s">
        <v>304</v>
      </c>
      <c r="E257">
        <v>0.40860000000000002</v>
      </c>
      <c r="F257">
        <v>206</v>
      </c>
      <c r="H257" t="s">
        <v>306</v>
      </c>
      <c r="I257">
        <v>0.34910000000000002</v>
      </c>
      <c r="K257" s="709"/>
      <c r="L257" s="220">
        <v>126</v>
      </c>
    </row>
    <row r="258" spans="1:12">
      <c r="A258" t="str">
        <f t="shared" si="3"/>
        <v/>
      </c>
      <c r="B258" t="s">
        <v>305</v>
      </c>
      <c r="D258" t="s">
        <v>305</v>
      </c>
      <c r="E258">
        <v>0.72450000000000003</v>
      </c>
      <c r="F258">
        <v>92</v>
      </c>
      <c r="H258" t="s">
        <v>307</v>
      </c>
      <c r="I258">
        <v>0.88019999999999998</v>
      </c>
      <c r="K258" s="708" t="s">
        <v>406</v>
      </c>
      <c r="L258" s="219">
        <v>0.60270000000000001</v>
      </c>
    </row>
    <row r="259" spans="1:12" ht="15.75" thickBot="1">
      <c r="A259" t="str">
        <f t="shared" ref="A259:A322" si="4">IF(B259=D259, "", "BAD")</f>
        <v/>
      </c>
      <c r="B259" t="s">
        <v>306</v>
      </c>
      <c r="D259" t="s">
        <v>306</v>
      </c>
      <c r="E259">
        <v>0.34910000000000002</v>
      </c>
      <c r="F259">
        <v>241</v>
      </c>
      <c r="H259" t="s">
        <v>308</v>
      </c>
      <c r="I259">
        <v>0.81010000000000004</v>
      </c>
      <c r="K259" s="709"/>
      <c r="L259" s="220">
        <v>127</v>
      </c>
    </row>
    <row r="260" spans="1:12">
      <c r="A260" t="str">
        <f t="shared" si="4"/>
        <v/>
      </c>
      <c r="B260" t="s">
        <v>307</v>
      </c>
      <c r="D260" t="s">
        <v>307</v>
      </c>
      <c r="E260">
        <v>0.88019999999999998</v>
      </c>
      <c r="F260">
        <v>31</v>
      </c>
      <c r="H260" t="s">
        <v>309</v>
      </c>
      <c r="I260">
        <v>0.44719999999999999</v>
      </c>
      <c r="K260" s="708" t="s">
        <v>333</v>
      </c>
      <c r="L260" s="219">
        <v>0.60199999999999998</v>
      </c>
    </row>
    <row r="261" spans="1:12" ht="15.75" thickBot="1">
      <c r="A261" t="str">
        <f t="shared" si="4"/>
        <v/>
      </c>
      <c r="B261" t="s">
        <v>308</v>
      </c>
      <c r="D261" t="s">
        <v>308</v>
      </c>
      <c r="E261">
        <v>0.81010000000000004</v>
      </c>
      <c r="F261">
        <v>60</v>
      </c>
      <c r="H261" t="s">
        <v>310</v>
      </c>
      <c r="I261">
        <v>0.62190000000000001</v>
      </c>
      <c r="K261" s="709"/>
      <c r="L261" s="220">
        <v>128</v>
      </c>
    </row>
    <row r="262" spans="1:12">
      <c r="A262" t="str">
        <f t="shared" si="4"/>
        <v/>
      </c>
      <c r="B262" t="s">
        <v>309</v>
      </c>
      <c r="D262" t="s">
        <v>309</v>
      </c>
      <c r="E262">
        <v>0.44719999999999999</v>
      </c>
      <c r="F262">
        <v>190</v>
      </c>
      <c r="H262" t="s">
        <v>311</v>
      </c>
      <c r="I262">
        <v>0.77249999999999996</v>
      </c>
      <c r="K262" s="17" t="s">
        <v>51</v>
      </c>
      <c r="L262" s="219">
        <v>0.60160000000000002</v>
      </c>
    </row>
    <row r="263" spans="1:12" ht="15.75" thickBot="1">
      <c r="A263" t="str">
        <f t="shared" si="4"/>
        <v/>
      </c>
      <c r="B263" t="s">
        <v>310</v>
      </c>
      <c r="D263" t="s">
        <v>310</v>
      </c>
      <c r="E263">
        <v>0.62190000000000001</v>
      </c>
      <c r="F263">
        <v>120</v>
      </c>
      <c r="H263" t="s">
        <v>312</v>
      </c>
      <c r="I263">
        <v>0.63819999999999999</v>
      </c>
      <c r="K263" s="18" t="s">
        <v>427</v>
      </c>
      <c r="L263" s="220">
        <v>129</v>
      </c>
    </row>
    <row r="264" spans="1:12">
      <c r="A264" t="str">
        <f t="shared" si="4"/>
        <v/>
      </c>
      <c r="B264" t="s">
        <v>311</v>
      </c>
      <c r="D264" t="s">
        <v>311</v>
      </c>
      <c r="E264">
        <v>0.77249999999999996</v>
      </c>
      <c r="F264">
        <v>73</v>
      </c>
      <c r="H264" t="s">
        <v>313</v>
      </c>
      <c r="I264">
        <v>8.72E-2</v>
      </c>
      <c r="K264" s="17" t="s">
        <v>429</v>
      </c>
      <c r="L264" s="219">
        <v>0.59750000000000003</v>
      </c>
    </row>
    <row r="265" spans="1:12" ht="15.75" thickBot="1">
      <c r="A265" t="str">
        <f t="shared" si="4"/>
        <v/>
      </c>
      <c r="B265" t="s">
        <v>312</v>
      </c>
      <c r="D265" t="s">
        <v>312</v>
      </c>
      <c r="E265">
        <v>0.63819999999999999</v>
      </c>
      <c r="F265">
        <v>115</v>
      </c>
      <c r="H265" t="s">
        <v>314</v>
      </c>
      <c r="I265">
        <v>0.30409999999999998</v>
      </c>
      <c r="K265" s="18" t="s">
        <v>426</v>
      </c>
      <c r="L265" s="220">
        <v>130</v>
      </c>
    </row>
    <row r="266" spans="1:12">
      <c r="A266" t="str">
        <f t="shared" si="4"/>
        <v/>
      </c>
      <c r="B266" t="s">
        <v>313</v>
      </c>
      <c r="D266" t="s">
        <v>313</v>
      </c>
      <c r="E266">
        <v>8.72E-2</v>
      </c>
      <c r="F266">
        <v>350</v>
      </c>
      <c r="H266" t="s">
        <v>315</v>
      </c>
      <c r="I266">
        <v>0.86560000000000004</v>
      </c>
      <c r="K266" s="17" t="s">
        <v>196</v>
      </c>
      <c r="L266" s="219">
        <v>0.59409999999999996</v>
      </c>
    </row>
    <row r="267" spans="1:12" ht="15.75" thickBot="1">
      <c r="A267" t="str">
        <f t="shared" si="4"/>
        <v/>
      </c>
      <c r="B267" t="s">
        <v>314</v>
      </c>
      <c r="D267" t="s">
        <v>314</v>
      </c>
      <c r="E267">
        <v>0.30409999999999998</v>
      </c>
      <c r="F267">
        <v>256</v>
      </c>
      <c r="H267" t="s">
        <v>316</v>
      </c>
      <c r="I267">
        <v>0.3911</v>
      </c>
      <c r="K267" s="18" t="s">
        <v>430</v>
      </c>
      <c r="L267" s="220">
        <v>131</v>
      </c>
    </row>
    <row r="268" spans="1:12">
      <c r="A268" t="str">
        <f t="shared" si="4"/>
        <v/>
      </c>
      <c r="B268" t="s">
        <v>315</v>
      </c>
      <c r="D268" t="s">
        <v>315</v>
      </c>
      <c r="E268">
        <v>0.86560000000000004</v>
      </c>
      <c r="F268">
        <v>38</v>
      </c>
      <c r="H268" t="s">
        <v>317</v>
      </c>
      <c r="I268">
        <v>0.78480000000000005</v>
      </c>
      <c r="K268" s="17" t="s">
        <v>386</v>
      </c>
      <c r="L268" s="219">
        <v>0.59389999999999998</v>
      </c>
    </row>
    <row r="269" spans="1:12" ht="15.75" thickBot="1">
      <c r="A269" t="str">
        <f t="shared" si="4"/>
        <v/>
      </c>
      <c r="B269" t="s">
        <v>316</v>
      </c>
      <c r="D269" t="s">
        <v>316</v>
      </c>
      <c r="E269">
        <v>0.3911</v>
      </c>
      <c r="F269">
        <v>211</v>
      </c>
      <c r="H269" t="s">
        <v>318</v>
      </c>
      <c r="I269">
        <v>0.2114</v>
      </c>
      <c r="K269" s="18" t="s">
        <v>426</v>
      </c>
      <c r="L269" s="220">
        <v>132</v>
      </c>
    </row>
    <row r="270" spans="1:12">
      <c r="A270" t="str">
        <f t="shared" si="4"/>
        <v/>
      </c>
      <c r="B270" t="s">
        <v>317</v>
      </c>
      <c r="D270" t="s">
        <v>317</v>
      </c>
      <c r="E270">
        <v>0.78480000000000005</v>
      </c>
      <c r="F270">
        <v>68</v>
      </c>
      <c r="H270" t="s">
        <v>319</v>
      </c>
      <c r="I270">
        <v>0.2087</v>
      </c>
      <c r="K270" s="708" t="s">
        <v>396</v>
      </c>
      <c r="L270" s="219">
        <v>0.59319999999999995</v>
      </c>
    </row>
    <row r="271" spans="1:12" ht="15.75" thickBot="1">
      <c r="A271" t="str">
        <f t="shared" si="4"/>
        <v/>
      </c>
      <c r="B271" t="s">
        <v>318</v>
      </c>
      <c r="D271" t="s">
        <v>318</v>
      </c>
      <c r="E271">
        <v>0.2114</v>
      </c>
      <c r="F271">
        <v>305</v>
      </c>
      <c r="H271" t="s">
        <v>320</v>
      </c>
      <c r="I271">
        <v>0.57609999999999995</v>
      </c>
      <c r="K271" s="709"/>
      <c r="L271" s="220">
        <v>133</v>
      </c>
    </row>
    <row r="272" spans="1:12">
      <c r="A272" t="str">
        <f t="shared" si="4"/>
        <v/>
      </c>
      <c r="B272" t="s">
        <v>319</v>
      </c>
      <c r="D272" t="s">
        <v>319</v>
      </c>
      <c r="E272">
        <v>0.2087</v>
      </c>
      <c r="F272">
        <v>307</v>
      </c>
      <c r="H272" t="s">
        <v>321</v>
      </c>
      <c r="I272">
        <v>0.53049999999999997</v>
      </c>
      <c r="K272" s="708" t="s">
        <v>365</v>
      </c>
      <c r="L272" s="219">
        <v>0.58889999999999998</v>
      </c>
    </row>
    <row r="273" spans="1:12" ht="15.75" thickBot="1">
      <c r="A273" t="str">
        <f t="shared" si="4"/>
        <v/>
      </c>
      <c r="B273" t="s">
        <v>320</v>
      </c>
      <c r="D273" t="s">
        <v>320</v>
      </c>
      <c r="E273">
        <v>0.57609999999999995</v>
      </c>
      <c r="F273">
        <v>139</v>
      </c>
      <c r="H273" t="s">
        <v>322</v>
      </c>
      <c r="I273">
        <v>5.6099999999999997E-2</v>
      </c>
      <c r="K273" s="709"/>
      <c r="L273" s="220">
        <v>134</v>
      </c>
    </row>
    <row r="274" spans="1:12">
      <c r="A274" t="str">
        <f t="shared" si="4"/>
        <v/>
      </c>
      <c r="B274" t="s">
        <v>321</v>
      </c>
      <c r="D274" t="s">
        <v>321</v>
      </c>
      <c r="E274">
        <v>0.53049999999999997</v>
      </c>
      <c r="F274">
        <v>152</v>
      </c>
      <c r="H274" t="s">
        <v>323</v>
      </c>
      <c r="I274">
        <v>0.2167</v>
      </c>
      <c r="K274" s="708" t="s">
        <v>201</v>
      </c>
      <c r="L274" s="219">
        <v>0.58730000000000004</v>
      </c>
    </row>
    <row r="275" spans="1:12" ht="15.75" thickBot="1">
      <c r="A275" t="str">
        <f t="shared" si="4"/>
        <v/>
      </c>
      <c r="B275" t="s">
        <v>322</v>
      </c>
      <c r="D275" t="s">
        <v>322</v>
      </c>
      <c r="E275">
        <v>5.6099999999999997E-2</v>
      </c>
      <c r="F275">
        <v>359</v>
      </c>
      <c r="H275" t="s">
        <v>324</v>
      </c>
      <c r="I275">
        <v>0.46889999999999998</v>
      </c>
      <c r="K275" s="709"/>
      <c r="L275" s="220">
        <v>135</v>
      </c>
    </row>
    <row r="276" spans="1:12">
      <c r="A276" t="str">
        <f t="shared" si="4"/>
        <v/>
      </c>
      <c r="B276" t="s">
        <v>323</v>
      </c>
      <c r="D276" t="s">
        <v>323</v>
      </c>
      <c r="E276">
        <v>0.2167</v>
      </c>
      <c r="F276">
        <v>301</v>
      </c>
      <c r="H276" t="s">
        <v>325</v>
      </c>
      <c r="I276">
        <v>0.81079999999999997</v>
      </c>
      <c r="K276" s="708" t="s">
        <v>332</v>
      </c>
      <c r="L276" s="219">
        <v>0.58050000000000002</v>
      </c>
    </row>
    <row r="277" spans="1:12" ht="15.75" thickBot="1">
      <c r="A277" t="str">
        <f t="shared" si="4"/>
        <v/>
      </c>
      <c r="B277" t="s">
        <v>324</v>
      </c>
      <c r="D277" t="s">
        <v>324</v>
      </c>
      <c r="E277">
        <v>0.46889999999999998</v>
      </c>
      <c r="F277">
        <v>176</v>
      </c>
      <c r="H277" t="s">
        <v>326</v>
      </c>
      <c r="I277">
        <v>0.14710000000000001</v>
      </c>
      <c r="K277" s="709"/>
      <c r="L277" s="220">
        <v>136</v>
      </c>
    </row>
    <row r="278" spans="1:12">
      <c r="A278" t="str">
        <f t="shared" si="4"/>
        <v/>
      </c>
      <c r="B278" t="s">
        <v>325</v>
      </c>
      <c r="D278" t="s">
        <v>325</v>
      </c>
      <c r="E278">
        <v>0.81079999999999997</v>
      </c>
      <c r="F278">
        <v>58</v>
      </c>
      <c r="H278" t="s">
        <v>327</v>
      </c>
      <c r="I278">
        <v>0.37869999999999998</v>
      </c>
      <c r="K278" s="708" t="s">
        <v>131</v>
      </c>
      <c r="L278" s="219">
        <v>0.57889999999999997</v>
      </c>
    </row>
    <row r="279" spans="1:12" ht="15.75" thickBot="1">
      <c r="A279" t="str">
        <f t="shared" si="4"/>
        <v/>
      </c>
      <c r="B279" t="s">
        <v>326</v>
      </c>
      <c r="D279" t="s">
        <v>326</v>
      </c>
      <c r="E279">
        <v>0.14710000000000001</v>
      </c>
      <c r="F279">
        <v>331</v>
      </c>
      <c r="H279" t="s">
        <v>328</v>
      </c>
      <c r="I279">
        <v>0.44419999999999998</v>
      </c>
      <c r="K279" s="709"/>
      <c r="L279" s="220">
        <v>137</v>
      </c>
    </row>
    <row r="280" spans="1:12">
      <c r="A280" t="str">
        <f t="shared" si="4"/>
        <v/>
      </c>
      <c r="B280" t="s">
        <v>327</v>
      </c>
      <c r="D280" t="s">
        <v>327</v>
      </c>
      <c r="E280">
        <v>0.37869999999999998</v>
      </c>
      <c r="F280">
        <v>221</v>
      </c>
      <c r="H280" t="s">
        <v>329</v>
      </c>
      <c r="I280">
        <v>0.74650000000000005</v>
      </c>
      <c r="K280" s="708" t="s">
        <v>157</v>
      </c>
      <c r="L280" s="219">
        <v>0.57840000000000003</v>
      </c>
    </row>
    <row r="281" spans="1:12" ht="15.75" thickBot="1">
      <c r="A281" t="str">
        <f t="shared" si="4"/>
        <v/>
      </c>
      <c r="B281" t="s">
        <v>328</v>
      </c>
      <c r="D281" t="s">
        <v>328</v>
      </c>
      <c r="E281">
        <v>0.44419999999999998</v>
      </c>
      <c r="F281">
        <v>192</v>
      </c>
      <c r="H281" t="s">
        <v>435</v>
      </c>
      <c r="I281">
        <v>0.1186</v>
      </c>
      <c r="K281" s="709"/>
      <c r="L281" s="220">
        <v>138</v>
      </c>
    </row>
    <row r="282" spans="1:12">
      <c r="A282" t="str">
        <f t="shared" si="4"/>
        <v/>
      </c>
      <c r="B282" t="s">
        <v>329</v>
      </c>
      <c r="D282" t="s">
        <v>329</v>
      </c>
      <c r="E282">
        <v>0.74650000000000005</v>
      </c>
      <c r="F282">
        <v>81</v>
      </c>
      <c r="H282" t="s">
        <v>330</v>
      </c>
      <c r="I282">
        <v>0.82630000000000003</v>
      </c>
      <c r="K282" s="17" t="s">
        <v>320</v>
      </c>
      <c r="L282" s="219">
        <v>0.57609999999999995</v>
      </c>
    </row>
    <row r="283" spans="1:12" ht="15.75" thickBot="1">
      <c r="A283" t="str">
        <f t="shared" si="4"/>
        <v/>
      </c>
      <c r="B283" t="s">
        <v>330</v>
      </c>
      <c r="D283" t="s">
        <v>330</v>
      </c>
      <c r="E283">
        <v>0.82630000000000003</v>
      </c>
      <c r="F283">
        <v>54</v>
      </c>
      <c r="H283" t="s">
        <v>331</v>
      </c>
      <c r="I283">
        <v>0.53620000000000001</v>
      </c>
      <c r="K283" s="18" t="s">
        <v>431</v>
      </c>
      <c r="L283" s="220">
        <v>139</v>
      </c>
    </row>
    <row r="284" spans="1:12">
      <c r="A284" t="str">
        <f t="shared" si="4"/>
        <v/>
      </c>
      <c r="B284" t="s">
        <v>331</v>
      </c>
      <c r="D284" t="s">
        <v>331</v>
      </c>
      <c r="E284">
        <v>0.53620000000000001</v>
      </c>
      <c r="F284">
        <v>149</v>
      </c>
      <c r="H284" t="s">
        <v>332</v>
      </c>
      <c r="I284">
        <v>0.58050000000000002</v>
      </c>
      <c r="K284" s="708" t="s">
        <v>121</v>
      </c>
      <c r="L284" s="219">
        <v>0.56440000000000001</v>
      </c>
    </row>
    <row r="285" spans="1:12" ht="15.75" thickBot="1">
      <c r="A285" t="str">
        <f t="shared" si="4"/>
        <v/>
      </c>
      <c r="B285" t="s">
        <v>332</v>
      </c>
      <c r="D285" t="s">
        <v>332</v>
      </c>
      <c r="E285">
        <v>0.58050000000000002</v>
      </c>
      <c r="F285">
        <v>136</v>
      </c>
      <c r="H285" t="s">
        <v>333</v>
      </c>
      <c r="I285">
        <v>0.60199999999999998</v>
      </c>
      <c r="K285" s="709"/>
      <c r="L285" s="220">
        <v>140</v>
      </c>
    </row>
    <row r="286" spans="1:12">
      <c r="A286" t="str">
        <f t="shared" si="4"/>
        <v/>
      </c>
      <c r="B286" t="s">
        <v>333</v>
      </c>
      <c r="D286" t="s">
        <v>333</v>
      </c>
      <c r="E286">
        <v>0.60199999999999998</v>
      </c>
      <c r="F286">
        <v>128</v>
      </c>
      <c r="H286" t="s">
        <v>334</v>
      </c>
      <c r="I286">
        <v>0.37790000000000001</v>
      </c>
      <c r="K286" s="708" t="s">
        <v>91</v>
      </c>
      <c r="L286" s="219">
        <v>0.55889999999999995</v>
      </c>
    </row>
    <row r="287" spans="1:12" ht="15.75" thickBot="1">
      <c r="A287" t="str">
        <f t="shared" si="4"/>
        <v/>
      </c>
      <c r="B287" t="s">
        <v>334</v>
      </c>
      <c r="D287" t="s">
        <v>334</v>
      </c>
      <c r="E287">
        <v>0.37790000000000001</v>
      </c>
      <c r="F287">
        <v>223</v>
      </c>
      <c r="H287" t="s">
        <v>335</v>
      </c>
      <c r="I287">
        <v>8.5099999999999995E-2</v>
      </c>
      <c r="K287" s="709"/>
      <c r="L287" s="220">
        <v>141</v>
      </c>
    </row>
    <row r="288" spans="1:12">
      <c r="A288" t="str">
        <f t="shared" si="4"/>
        <v/>
      </c>
      <c r="B288" t="s">
        <v>335</v>
      </c>
      <c r="D288" t="s">
        <v>335</v>
      </c>
      <c r="E288">
        <v>8.5099999999999995E-2</v>
      </c>
      <c r="F288">
        <v>351</v>
      </c>
      <c r="H288" t="s">
        <v>336</v>
      </c>
      <c r="I288">
        <v>0.3669</v>
      </c>
      <c r="K288" s="708" t="s">
        <v>403</v>
      </c>
      <c r="L288" s="219">
        <v>0.55800000000000005</v>
      </c>
    </row>
    <row r="289" spans="1:12" ht="15.75" thickBot="1">
      <c r="A289" t="str">
        <f t="shared" si="4"/>
        <v/>
      </c>
      <c r="B289" t="s">
        <v>336</v>
      </c>
      <c r="D289" t="s">
        <v>336</v>
      </c>
      <c r="E289">
        <v>0.3669</v>
      </c>
      <c r="F289">
        <v>230</v>
      </c>
      <c r="H289" t="s">
        <v>337</v>
      </c>
      <c r="I289">
        <v>0.78180000000000005</v>
      </c>
      <c r="K289" s="709"/>
      <c r="L289" s="220">
        <v>142</v>
      </c>
    </row>
    <row r="290" spans="1:12">
      <c r="A290" t="str">
        <f t="shared" si="4"/>
        <v/>
      </c>
      <c r="B290" t="s">
        <v>337</v>
      </c>
      <c r="D290" t="s">
        <v>337</v>
      </c>
      <c r="E290">
        <v>0.78180000000000005</v>
      </c>
      <c r="F290">
        <v>71</v>
      </c>
      <c r="H290" t="s">
        <v>338</v>
      </c>
      <c r="I290">
        <v>0.50060000000000004</v>
      </c>
      <c r="K290" s="708" t="s">
        <v>89</v>
      </c>
      <c r="L290" s="219">
        <v>0.55759999999999998</v>
      </c>
    </row>
    <row r="291" spans="1:12" ht="15.75" thickBot="1">
      <c r="A291" t="str">
        <f t="shared" si="4"/>
        <v/>
      </c>
      <c r="B291" t="s">
        <v>338</v>
      </c>
      <c r="D291" t="s">
        <v>338</v>
      </c>
      <c r="E291">
        <v>0.50060000000000004</v>
      </c>
      <c r="F291">
        <v>163</v>
      </c>
      <c r="H291" t="s">
        <v>339</v>
      </c>
      <c r="I291">
        <v>0.80330000000000001</v>
      </c>
      <c r="K291" s="709"/>
      <c r="L291" s="220">
        <v>143</v>
      </c>
    </row>
    <row r="292" spans="1:12">
      <c r="A292" t="str">
        <f t="shared" si="4"/>
        <v/>
      </c>
      <c r="B292" t="s">
        <v>339</v>
      </c>
      <c r="D292" t="s">
        <v>339</v>
      </c>
      <c r="E292">
        <v>0.80330000000000001</v>
      </c>
      <c r="F292">
        <v>62</v>
      </c>
      <c r="H292" t="s">
        <v>25</v>
      </c>
      <c r="I292" t="s">
        <v>411</v>
      </c>
      <c r="K292" s="17" t="s">
        <v>399</v>
      </c>
      <c r="L292" s="219">
        <v>0.55489999999999995</v>
      </c>
    </row>
    <row r="293" spans="1:12" ht="15.75" thickBot="1">
      <c r="A293" t="str">
        <f t="shared" si="4"/>
        <v/>
      </c>
      <c r="B293" t="s">
        <v>340</v>
      </c>
      <c r="D293" t="s">
        <v>340</v>
      </c>
      <c r="E293">
        <v>0.39250000000000002</v>
      </c>
      <c r="F293">
        <v>210</v>
      </c>
      <c r="H293" t="s">
        <v>25</v>
      </c>
      <c r="I293" t="s">
        <v>411</v>
      </c>
      <c r="K293" s="18" t="s">
        <v>431</v>
      </c>
      <c r="L293" s="220">
        <v>144</v>
      </c>
    </row>
    <row r="294" spans="1:12">
      <c r="A294" t="str">
        <f t="shared" si="4"/>
        <v/>
      </c>
      <c r="B294" t="s">
        <v>341</v>
      </c>
      <c r="D294" t="s">
        <v>341</v>
      </c>
      <c r="E294">
        <v>0.93569999999999998</v>
      </c>
      <c r="F294">
        <v>11</v>
      </c>
      <c r="H294" t="s">
        <v>25</v>
      </c>
      <c r="I294" t="s">
        <v>411</v>
      </c>
      <c r="K294" s="708" t="s">
        <v>366</v>
      </c>
      <c r="L294" s="219">
        <v>0.5494</v>
      </c>
    </row>
    <row r="295" spans="1:12" ht="15.75" thickBot="1">
      <c r="A295" t="str">
        <f t="shared" si="4"/>
        <v/>
      </c>
      <c r="B295" t="s">
        <v>342</v>
      </c>
      <c r="D295" t="s">
        <v>342</v>
      </c>
      <c r="E295">
        <v>0.31859999999999999</v>
      </c>
      <c r="F295">
        <v>252</v>
      </c>
      <c r="H295" t="s">
        <v>25</v>
      </c>
      <c r="I295" t="s">
        <v>411</v>
      </c>
      <c r="K295" s="709"/>
      <c r="L295" s="220">
        <v>145</v>
      </c>
    </row>
    <row r="296" spans="1:12">
      <c r="A296" t="str">
        <f t="shared" si="4"/>
        <v/>
      </c>
      <c r="B296" t="s">
        <v>343</v>
      </c>
      <c r="D296" t="s">
        <v>343</v>
      </c>
      <c r="E296">
        <v>0.32829999999999998</v>
      </c>
      <c r="F296">
        <v>249</v>
      </c>
      <c r="H296" t="s">
        <v>25</v>
      </c>
      <c r="I296" t="s">
        <v>411</v>
      </c>
      <c r="K296" s="17" t="s">
        <v>232</v>
      </c>
      <c r="L296" s="219">
        <v>0.54579999999999995</v>
      </c>
    </row>
    <row r="297" spans="1:12" ht="15.75" thickBot="1">
      <c r="A297" t="str">
        <f t="shared" si="4"/>
        <v/>
      </c>
      <c r="B297" t="s">
        <v>344</v>
      </c>
      <c r="D297" t="s">
        <v>344</v>
      </c>
      <c r="E297">
        <v>0.17929999999999999</v>
      </c>
      <c r="F297">
        <v>317</v>
      </c>
      <c r="H297" t="s">
        <v>25</v>
      </c>
      <c r="I297" t="s">
        <v>411</v>
      </c>
      <c r="K297" s="18" t="s">
        <v>427</v>
      </c>
      <c r="L297" s="220">
        <v>146</v>
      </c>
    </row>
    <row r="298" spans="1:12">
      <c r="A298" t="str">
        <f t="shared" si="4"/>
        <v/>
      </c>
      <c r="B298" t="s">
        <v>345</v>
      </c>
      <c r="D298" t="s">
        <v>345</v>
      </c>
      <c r="E298">
        <v>0.89490000000000003</v>
      </c>
      <c r="F298">
        <v>24</v>
      </c>
      <c r="H298" t="s">
        <v>25</v>
      </c>
      <c r="I298" t="s">
        <v>411</v>
      </c>
      <c r="K298" s="708" t="s">
        <v>63</v>
      </c>
      <c r="L298" s="219">
        <v>0.54269999999999996</v>
      </c>
    </row>
    <row r="299" spans="1:12" ht="15.75" thickBot="1">
      <c r="A299" t="str">
        <f t="shared" si="4"/>
        <v/>
      </c>
      <c r="B299" t="s">
        <v>346</v>
      </c>
      <c r="D299" t="s">
        <v>346</v>
      </c>
      <c r="E299">
        <v>0.8357</v>
      </c>
      <c r="F299">
        <v>51</v>
      </c>
      <c r="H299" t="s">
        <v>25</v>
      </c>
      <c r="I299" t="s">
        <v>411</v>
      </c>
      <c r="K299" s="709"/>
      <c r="L299" s="220">
        <v>147</v>
      </c>
    </row>
    <row r="300" spans="1:12">
      <c r="A300" t="str">
        <f t="shared" si="4"/>
        <v/>
      </c>
      <c r="B300" t="s">
        <v>347</v>
      </c>
      <c r="D300" t="s">
        <v>347</v>
      </c>
      <c r="E300">
        <v>0.13600000000000001</v>
      </c>
      <c r="F300">
        <v>336</v>
      </c>
      <c r="H300" t="s">
        <v>25</v>
      </c>
      <c r="I300" t="s">
        <v>411</v>
      </c>
      <c r="K300" s="708" t="s">
        <v>353</v>
      </c>
      <c r="L300" s="219">
        <v>0.53769999999999996</v>
      </c>
    </row>
    <row r="301" spans="1:12" ht="15.75" thickBot="1">
      <c r="A301" t="str">
        <f t="shared" si="4"/>
        <v/>
      </c>
      <c r="B301" t="s">
        <v>348</v>
      </c>
      <c r="D301" t="s">
        <v>348</v>
      </c>
      <c r="E301">
        <v>0.2452</v>
      </c>
      <c r="F301">
        <v>290</v>
      </c>
      <c r="H301" t="s">
        <v>25</v>
      </c>
      <c r="I301" t="s">
        <v>411</v>
      </c>
      <c r="K301" s="709"/>
      <c r="L301" s="220">
        <v>148</v>
      </c>
    </row>
    <row r="302" spans="1:12">
      <c r="A302" t="str">
        <f t="shared" si="4"/>
        <v/>
      </c>
      <c r="B302" t="s">
        <v>349</v>
      </c>
      <c r="D302" t="s">
        <v>349</v>
      </c>
      <c r="E302">
        <v>0.21490000000000001</v>
      </c>
      <c r="F302">
        <v>302</v>
      </c>
      <c r="H302" t="s">
        <v>25</v>
      </c>
      <c r="I302" t="s">
        <v>411</v>
      </c>
      <c r="K302" s="708" t="s">
        <v>331</v>
      </c>
      <c r="L302" s="219">
        <v>0.53620000000000001</v>
      </c>
    </row>
    <row r="303" spans="1:12" ht="15.75" thickBot="1">
      <c r="A303" t="str">
        <f t="shared" si="4"/>
        <v/>
      </c>
      <c r="B303" t="s">
        <v>350</v>
      </c>
      <c r="D303" t="s">
        <v>350</v>
      </c>
      <c r="E303">
        <v>0.44019999999999998</v>
      </c>
      <c r="F303">
        <v>196</v>
      </c>
      <c r="H303" t="s">
        <v>25</v>
      </c>
      <c r="I303" t="s">
        <v>411</v>
      </c>
      <c r="K303" s="709"/>
      <c r="L303" s="220">
        <v>149</v>
      </c>
    </row>
    <row r="304" spans="1:12">
      <c r="A304" t="str">
        <f t="shared" si="4"/>
        <v/>
      </c>
      <c r="B304" t="s">
        <v>351</v>
      </c>
      <c r="D304" t="s">
        <v>351</v>
      </c>
      <c r="E304">
        <v>0.86519999999999997</v>
      </c>
      <c r="F304">
        <v>39</v>
      </c>
      <c r="H304" t="s">
        <v>25</v>
      </c>
      <c r="I304" t="s">
        <v>411</v>
      </c>
      <c r="K304" s="708" t="s">
        <v>142</v>
      </c>
      <c r="L304" s="219">
        <v>0.5353</v>
      </c>
    </row>
    <row r="305" spans="1:12" ht="15.75" thickBot="1">
      <c r="A305" t="str">
        <f t="shared" si="4"/>
        <v/>
      </c>
      <c r="B305" t="s">
        <v>352</v>
      </c>
      <c r="D305" t="s">
        <v>352</v>
      </c>
      <c r="E305">
        <v>0.50119999999999998</v>
      </c>
      <c r="F305">
        <v>161</v>
      </c>
      <c r="H305" t="s">
        <v>25</v>
      </c>
      <c r="I305" t="s">
        <v>411</v>
      </c>
      <c r="K305" s="709"/>
      <c r="L305" s="220">
        <v>150</v>
      </c>
    </row>
    <row r="306" spans="1:12" ht="15.75" thickBot="1">
      <c r="A306" t="str">
        <f t="shared" si="4"/>
        <v/>
      </c>
      <c r="B306" t="s">
        <v>353</v>
      </c>
      <c r="D306" t="s">
        <v>353</v>
      </c>
      <c r="E306">
        <v>0.53769999999999996</v>
      </c>
      <c r="F306">
        <v>148</v>
      </c>
      <c r="H306" t="s">
        <v>340</v>
      </c>
      <c r="I306">
        <v>0.39250000000000002</v>
      </c>
      <c r="K306" s="15" t="s">
        <v>25</v>
      </c>
      <c r="L306" s="16" t="s">
        <v>411</v>
      </c>
    </row>
    <row r="307" spans="1:12">
      <c r="A307" t="str">
        <f t="shared" si="4"/>
        <v/>
      </c>
      <c r="B307" t="s">
        <v>354</v>
      </c>
      <c r="D307" t="s">
        <v>354</v>
      </c>
      <c r="E307">
        <v>0.47989999999999999</v>
      </c>
      <c r="F307">
        <v>170</v>
      </c>
      <c r="H307" t="s">
        <v>341</v>
      </c>
      <c r="I307">
        <v>0.93569999999999998</v>
      </c>
      <c r="K307" s="708" t="s">
        <v>102</v>
      </c>
      <c r="L307" s="219">
        <v>0.53449999999999998</v>
      </c>
    </row>
    <row r="308" spans="1:12" ht="15.75" thickBot="1">
      <c r="A308" t="str">
        <f t="shared" si="4"/>
        <v/>
      </c>
      <c r="B308" t="s">
        <v>355</v>
      </c>
      <c r="D308" t="s">
        <v>355</v>
      </c>
      <c r="E308">
        <v>0.5071</v>
      </c>
      <c r="F308">
        <v>160</v>
      </c>
      <c r="H308" t="s">
        <v>342</v>
      </c>
      <c r="I308">
        <v>0.31859999999999999</v>
      </c>
      <c r="K308" s="709"/>
      <c r="L308" s="220">
        <v>151</v>
      </c>
    </row>
    <row r="309" spans="1:12">
      <c r="A309" t="str">
        <f t="shared" si="4"/>
        <v/>
      </c>
      <c r="B309" t="s">
        <v>356</v>
      </c>
      <c r="D309" t="s">
        <v>356</v>
      </c>
      <c r="E309">
        <v>0.6371</v>
      </c>
      <c r="F309">
        <v>116</v>
      </c>
      <c r="H309" t="s">
        <v>343</v>
      </c>
      <c r="I309">
        <v>0.32829999999999998</v>
      </c>
      <c r="K309" s="708" t="s">
        <v>321</v>
      </c>
      <c r="L309" s="219">
        <v>0.53049999999999997</v>
      </c>
    </row>
    <row r="310" spans="1:12" ht="15.75" thickBot="1">
      <c r="A310" t="str">
        <f t="shared" si="4"/>
        <v/>
      </c>
      <c r="B310" t="s">
        <v>357</v>
      </c>
      <c r="D310" t="s">
        <v>357</v>
      </c>
      <c r="E310">
        <v>0.52669999999999995</v>
      </c>
      <c r="F310">
        <v>153</v>
      </c>
      <c r="H310" t="s">
        <v>344</v>
      </c>
      <c r="I310">
        <v>0.17929999999999999</v>
      </c>
      <c r="K310" s="709"/>
      <c r="L310" s="220">
        <v>152</v>
      </c>
    </row>
    <row r="311" spans="1:12">
      <c r="A311" t="str">
        <f t="shared" si="4"/>
        <v/>
      </c>
      <c r="B311" t="s">
        <v>358</v>
      </c>
      <c r="D311" t="s">
        <v>358</v>
      </c>
      <c r="E311">
        <v>0.48899999999999999</v>
      </c>
      <c r="F311">
        <v>166</v>
      </c>
      <c r="H311" t="s">
        <v>345</v>
      </c>
      <c r="I311">
        <v>0.89490000000000003</v>
      </c>
      <c r="K311" s="708" t="s">
        <v>357</v>
      </c>
      <c r="L311" s="219">
        <v>0.52669999999999995</v>
      </c>
    </row>
    <row r="312" spans="1:12" ht="15.75" thickBot="1">
      <c r="A312" t="str">
        <f t="shared" si="4"/>
        <v/>
      </c>
      <c r="B312" t="s">
        <v>359</v>
      </c>
      <c r="D312" t="s">
        <v>359</v>
      </c>
      <c r="E312">
        <v>0.3594</v>
      </c>
      <c r="F312">
        <v>233</v>
      </c>
      <c r="H312" t="s">
        <v>346</v>
      </c>
      <c r="I312">
        <v>0.8357</v>
      </c>
      <c r="K312" s="709"/>
      <c r="L312" s="220">
        <v>153</v>
      </c>
    </row>
    <row r="313" spans="1:12">
      <c r="A313" t="str">
        <f t="shared" si="4"/>
        <v/>
      </c>
      <c r="B313" t="s">
        <v>360</v>
      </c>
      <c r="D313" t="s">
        <v>360</v>
      </c>
      <c r="E313">
        <v>0.75249999999999995</v>
      </c>
      <c r="F313">
        <v>79</v>
      </c>
      <c r="H313" t="s">
        <v>347</v>
      </c>
      <c r="I313">
        <v>0.13600000000000001</v>
      </c>
      <c r="K313" s="708" t="s">
        <v>192</v>
      </c>
      <c r="L313" s="219">
        <v>0.52349999999999997</v>
      </c>
    </row>
    <row r="314" spans="1:12" ht="15.75" thickBot="1">
      <c r="A314" t="str">
        <f t="shared" si="4"/>
        <v/>
      </c>
      <c r="B314" t="s">
        <v>361</v>
      </c>
      <c r="D314" t="s">
        <v>361</v>
      </c>
      <c r="E314">
        <v>0.24859999999999999</v>
      </c>
      <c r="F314">
        <v>288</v>
      </c>
      <c r="H314" t="s">
        <v>348</v>
      </c>
      <c r="I314">
        <v>0.2452</v>
      </c>
      <c r="K314" s="709"/>
      <c r="L314" s="220">
        <v>154</v>
      </c>
    </row>
    <row r="315" spans="1:12">
      <c r="A315" t="str">
        <f t="shared" si="4"/>
        <v/>
      </c>
      <c r="B315" t="s">
        <v>362</v>
      </c>
      <c r="D315" t="s">
        <v>362</v>
      </c>
      <c r="E315">
        <v>0.47849999999999998</v>
      </c>
      <c r="F315">
        <v>171</v>
      </c>
      <c r="H315" t="s">
        <v>349</v>
      </c>
      <c r="I315">
        <v>0.21490000000000001</v>
      </c>
      <c r="K315" s="708" t="s">
        <v>156</v>
      </c>
      <c r="L315" s="219">
        <v>0.51970000000000005</v>
      </c>
    </row>
    <row r="316" spans="1:12" ht="15.75" thickBot="1">
      <c r="A316" t="str">
        <f t="shared" si="4"/>
        <v/>
      </c>
      <c r="B316" t="s">
        <v>363</v>
      </c>
      <c r="D316" t="s">
        <v>363</v>
      </c>
      <c r="E316">
        <v>0.51259999999999994</v>
      </c>
      <c r="F316">
        <v>158</v>
      </c>
      <c r="H316" t="s">
        <v>350</v>
      </c>
      <c r="I316">
        <v>0.44019999999999998</v>
      </c>
      <c r="K316" s="709"/>
      <c r="L316" s="220">
        <v>155</v>
      </c>
    </row>
    <row r="317" spans="1:12">
      <c r="A317" t="str">
        <f t="shared" si="4"/>
        <v/>
      </c>
      <c r="B317" t="s">
        <v>364</v>
      </c>
      <c r="D317" t="s">
        <v>364</v>
      </c>
      <c r="E317">
        <v>0.7823</v>
      </c>
      <c r="F317">
        <v>70</v>
      </c>
      <c r="H317" t="s">
        <v>351</v>
      </c>
      <c r="I317">
        <v>0.86519999999999997</v>
      </c>
      <c r="K317" s="708" t="s">
        <v>202</v>
      </c>
      <c r="L317" s="219">
        <v>0.51570000000000005</v>
      </c>
    </row>
    <row r="318" spans="1:12" ht="15.75" thickBot="1">
      <c r="A318" t="str">
        <f t="shared" si="4"/>
        <v/>
      </c>
      <c r="B318" t="s">
        <v>365</v>
      </c>
      <c r="D318" t="s">
        <v>365</v>
      </c>
      <c r="E318">
        <v>0.58889999999999998</v>
      </c>
      <c r="F318">
        <v>134</v>
      </c>
      <c r="H318" t="s">
        <v>352</v>
      </c>
      <c r="I318">
        <v>0.50119999999999998</v>
      </c>
      <c r="K318" s="709"/>
      <c r="L318" s="220">
        <v>156</v>
      </c>
    </row>
    <row r="319" spans="1:12">
      <c r="A319" t="str">
        <f t="shared" si="4"/>
        <v/>
      </c>
      <c r="B319" t="s">
        <v>366</v>
      </c>
      <c r="D319" t="s">
        <v>366</v>
      </c>
      <c r="E319">
        <v>0.5494</v>
      </c>
      <c r="F319">
        <v>145</v>
      </c>
      <c r="H319" t="s">
        <v>353</v>
      </c>
      <c r="I319">
        <v>0.53769999999999996</v>
      </c>
      <c r="K319" s="708" t="s">
        <v>276</v>
      </c>
      <c r="L319" s="219">
        <v>0.51470000000000005</v>
      </c>
    </row>
    <row r="320" spans="1:12" ht="15.75" thickBot="1">
      <c r="A320" t="str">
        <f t="shared" si="4"/>
        <v/>
      </c>
      <c r="B320" t="s">
        <v>367</v>
      </c>
      <c r="D320" t="s">
        <v>367</v>
      </c>
      <c r="E320">
        <v>0.1386</v>
      </c>
      <c r="F320">
        <v>335</v>
      </c>
      <c r="H320" t="s">
        <v>354</v>
      </c>
      <c r="I320">
        <v>0.47989999999999999</v>
      </c>
      <c r="K320" s="709"/>
      <c r="L320" s="220">
        <v>157</v>
      </c>
    </row>
    <row r="321" spans="1:12">
      <c r="A321" t="str">
        <f t="shared" si="4"/>
        <v/>
      </c>
      <c r="B321" t="s">
        <v>368</v>
      </c>
      <c r="D321" t="s">
        <v>368</v>
      </c>
      <c r="E321">
        <v>0.26490000000000002</v>
      </c>
      <c r="F321">
        <v>275</v>
      </c>
      <c r="H321" t="s">
        <v>355</v>
      </c>
      <c r="I321">
        <v>0.5071</v>
      </c>
      <c r="K321" s="708" t="s">
        <v>363</v>
      </c>
      <c r="L321" s="219">
        <v>0.51259999999999994</v>
      </c>
    </row>
    <row r="322" spans="1:12" ht="15.75" thickBot="1">
      <c r="A322" t="str">
        <f t="shared" si="4"/>
        <v/>
      </c>
      <c r="B322" t="s">
        <v>369</v>
      </c>
      <c r="D322" t="s">
        <v>369</v>
      </c>
      <c r="E322">
        <v>0.43130000000000002</v>
      </c>
      <c r="F322">
        <v>198</v>
      </c>
      <c r="H322" t="s">
        <v>356</v>
      </c>
      <c r="I322">
        <v>0.6371</v>
      </c>
      <c r="K322" s="709"/>
      <c r="L322" s="220">
        <v>158</v>
      </c>
    </row>
    <row r="323" spans="1:12">
      <c r="A323" t="str">
        <f t="shared" ref="A323:A363" si="5">IF(B323=D323, "", "BAD")</f>
        <v/>
      </c>
      <c r="B323" t="s">
        <v>370</v>
      </c>
      <c r="D323" t="s">
        <v>370</v>
      </c>
      <c r="E323">
        <v>0.5101</v>
      </c>
      <c r="F323">
        <v>159</v>
      </c>
      <c r="H323" t="s">
        <v>357</v>
      </c>
      <c r="I323">
        <v>0.52669999999999995</v>
      </c>
      <c r="K323" s="708" t="s">
        <v>370</v>
      </c>
      <c r="L323" s="219">
        <v>0.5101</v>
      </c>
    </row>
    <row r="324" spans="1:12" ht="15.75" thickBot="1">
      <c r="A324" t="str">
        <f t="shared" si="5"/>
        <v/>
      </c>
      <c r="B324" t="s">
        <v>371</v>
      </c>
      <c r="D324" t="s">
        <v>371</v>
      </c>
      <c r="E324">
        <v>0.69320000000000004</v>
      </c>
      <c r="F324">
        <v>101</v>
      </c>
      <c r="H324" t="s">
        <v>358</v>
      </c>
      <c r="I324">
        <v>0.48899999999999999</v>
      </c>
      <c r="K324" s="709"/>
      <c r="L324" s="220">
        <v>159</v>
      </c>
    </row>
    <row r="325" spans="1:12">
      <c r="A325" t="str">
        <f t="shared" si="5"/>
        <v/>
      </c>
      <c r="B325" t="s">
        <v>372</v>
      </c>
      <c r="D325" t="s">
        <v>372</v>
      </c>
      <c r="E325">
        <v>0.66810000000000003</v>
      </c>
      <c r="F325">
        <v>109</v>
      </c>
      <c r="H325" t="s">
        <v>359</v>
      </c>
      <c r="I325">
        <v>0.3594</v>
      </c>
      <c r="K325" s="708" t="s">
        <v>355</v>
      </c>
      <c r="L325" s="219">
        <v>0.5071</v>
      </c>
    </row>
    <row r="326" spans="1:12" ht="15.75" thickBot="1">
      <c r="A326" t="str">
        <f t="shared" si="5"/>
        <v/>
      </c>
      <c r="B326" t="s">
        <v>373</v>
      </c>
      <c r="D326" t="s">
        <v>373</v>
      </c>
      <c r="E326">
        <v>0.84299999999999997</v>
      </c>
      <c r="F326">
        <v>48</v>
      </c>
      <c r="H326" t="s">
        <v>360</v>
      </c>
      <c r="I326">
        <v>0.75249999999999995</v>
      </c>
      <c r="K326" s="709"/>
      <c r="L326" s="220">
        <v>160</v>
      </c>
    </row>
    <row r="327" spans="1:12">
      <c r="A327" t="str">
        <f t="shared" si="5"/>
        <v/>
      </c>
      <c r="B327" t="s">
        <v>374</v>
      </c>
      <c r="D327" t="s">
        <v>374</v>
      </c>
      <c r="E327">
        <v>0.26119999999999999</v>
      </c>
      <c r="F327">
        <v>277</v>
      </c>
      <c r="H327" t="s">
        <v>361</v>
      </c>
      <c r="I327">
        <v>0.24859999999999999</v>
      </c>
      <c r="K327" s="708" t="s">
        <v>352</v>
      </c>
      <c r="L327" s="219">
        <v>0.50119999999999998</v>
      </c>
    </row>
    <row r="328" spans="1:12" ht="15.75" thickBot="1">
      <c r="A328" t="str">
        <f t="shared" si="5"/>
        <v/>
      </c>
      <c r="B328" t="s">
        <v>375</v>
      </c>
      <c r="D328" t="s">
        <v>375</v>
      </c>
      <c r="E328">
        <v>0.37390000000000001</v>
      </c>
      <c r="F328">
        <v>225</v>
      </c>
      <c r="H328" t="s">
        <v>362</v>
      </c>
      <c r="I328">
        <v>0.47849999999999998</v>
      </c>
      <c r="K328" s="709"/>
      <c r="L328" s="220">
        <v>161</v>
      </c>
    </row>
    <row r="329" spans="1:12">
      <c r="A329" t="str">
        <f t="shared" si="5"/>
        <v/>
      </c>
      <c r="B329" t="s">
        <v>376</v>
      </c>
      <c r="D329" t="s">
        <v>376</v>
      </c>
      <c r="E329">
        <v>8.2199999999999995E-2</v>
      </c>
      <c r="F329">
        <v>356</v>
      </c>
      <c r="H329" t="s">
        <v>363</v>
      </c>
      <c r="I329">
        <v>0.51259999999999994</v>
      </c>
      <c r="K329" s="708" t="s">
        <v>260</v>
      </c>
      <c r="L329" s="219">
        <v>0.50109999999999999</v>
      </c>
    </row>
    <row r="330" spans="1:12" ht="15.75" thickBot="1">
      <c r="A330" t="str">
        <f t="shared" si="5"/>
        <v/>
      </c>
      <c r="B330" t="s">
        <v>377</v>
      </c>
      <c r="D330" t="s">
        <v>377</v>
      </c>
      <c r="E330">
        <v>0.91879999999999995</v>
      </c>
      <c r="F330">
        <v>15</v>
      </c>
      <c r="H330" t="s">
        <v>364</v>
      </c>
      <c r="I330">
        <v>0.7823</v>
      </c>
      <c r="K330" s="709"/>
      <c r="L330" s="220">
        <v>162</v>
      </c>
    </row>
    <row r="331" spans="1:12">
      <c r="A331" t="str">
        <f t="shared" si="5"/>
        <v/>
      </c>
      <c r="B331" t="s">
        <v>378</v>
      </c>
      <c r="D331" t="s">
        <v>378</v>
      </c>
      <c r="E331">
        <v>0.81020000000000003</v>
      </c>
      <c r="F331">
        <v>59</v>
      </c>
      <c r="H331" t="s">
        <v>365</v>
      </c>
      <c r="I331">
        <v>0.58889999999999998</v>
      </c>
      <c r="K331" s="708" t="s">
        <v>338</v>
      </c>
      <c r="L331" s="219">
        <v>0.50060000000000004</v>
      </c>
    </row>
    <row r="332" spans="1:12" ht="15.75" thickBot="1">
      <c r="A332" t="str">
        <f t="shared" si="5"/>
        <v/>
      </c>
      <c r="B332" t="s">
        <v>379</v>
      </c>
      <c r="D332" t="s">
        <v>379</v>
      </c>
      <c r="E332">
        <v>0.1961</v>
      </c>
      <c r="F332">
        <v>311</v>
      </c>
      <c r="H332" t="s">
        <v>366</v>
      </c>
      <c r="I332">
        <v>0.5494</v>
      </c>
      <c r="K332" s="709"/>
      <c r="L332" s="220">
        <v>163</v>
      </c>
    </row>
    <row r="333" spans="1:12">
      <c r="A333" t="str">
        <f t="shared" si="5"/>
        <v/>
      </c>
      <c r="B333" t="s">
        <v>380</v>
      </c>
      <c r="D333" t="s">
        <v>380</v>
      </c>
      <c r="E333">
        <v>0.37519999999999998</v>
      </c>
      <c r="F333">
        <v>224</v>
      </c>
      <c r="H333" t="s">
        <v>367</v>
      </c>
      <c r="I333">
        <v>0.1386</v>
      </c>
      <c r="K333" s="708" t="s">
        <v>267</v>
      </c>
      <c r="L333" s="219">
        <v>0.49859999999999999</v>
      </c>
    </row>
    <row r="334" spans="1:12" ht="15.75" thickBot="1">
      <c r="A334" t="str">
        <f t="shared" si="5"/>
        <v/>
      </c>
      <c r="B334" t="s">
        <v>381</v>
      </c>
      <c r="D334" t="s">
        <v>381</v>
      </c>
      <c r="E334">
        <v>0.38929999999999998</v>
      </c>
      <c r="F334">
        <v>214</v>
      </c>
      <c r="H334" t="s">
        <v>368</v>
      </c>
      <c r="I334">
        <v>0.26490000000000002</v>
      </c>
      <c r="K334" s="709"/>
      <c r="L334" s="220">
        <v>164</v>
      </c>
    </row>
    <row r="335" spans="1:12">
      <c r="A335" t="str">
        <f t="shared" si="5"/>
        <v/>
      </c>
      <c r="B335" t="s">
        <v>382</v>
      </c>
      <c r="D335" t="s">
        <v>382</v>
      </c>
      <c r="E335">
        <v>0.23849999999999999</v>
      </c>
      <c r="F335">
        <v>294</v>
      </c>
      <c r="H335" t="s">
        <v>369</v>
      </c>
      <c r="I335">
        <v>0.43130000000000002</v>
      </c>
      <c r="K335" s="708" t="s">
        <v>207</v>
      </c>
      <c r="L335" s="219">
        <v>0.49199999999999999</v>
      </c>
    </row>
    <row r="336" spans="1:12" ht="15.75" thickBot="1">
      <c r="A336" t="str">
        <f t="shared" si="5"/>
        <v/>
      </c>
      <c r="B336" t="s">
        <v>383</v>
      </c>
      <c r="D336" t="s">
        <v>383</v>
      </c>
      <c r="E336">
        <v>0.20960000000000001</v>
      </c>
      <c r="F336">
        <v>306</v>
      </c>
      <c r="H336" t="s">
        <v>370</v>
      </c>
      <c r="I336">
        <v>0.5101</v>
      </c>
      <c r="K336" s="709"/>
      <c r="L336" s="220">
        <v>165</v>
      </c>
    </row>
    <row r="337" spans="1:12">
      <c r="A337" t="str">
        <f t="shared" si="5"/>
        <v/>
      </c>
      <c r="B337" t="s">
        <v>384</v>
      </c>
      <c r="D337" t="s">
        <v>384</v>
      </c>
      <c r="E337">
        <v>0.34639999999999999</v>
      </c>
      <c r="F337">
        <v>242</v>
      </c>
      <c r="H337" t="s">
        <v>371</v>
      </c>
      <c r="I337">
        <v>0.69320000000000004</v>
      </c>
      <c r="K337" s="17" t="s">
        <v>358</v>
      </c>
      <c r="L337" s="219">
        <v>0.48899999999999999</v>
      </c>
    </row>
    <row r="338" spans="1:12" ht="15.75" thickBot="1">
      <c r="A338" t="str">
        <f t="shared" si="5"/>
        <v/>
      </c>
      <c r="B338" t="s">
        <v>385</v>
      </c>
      <c r="D338" t="s">
        <v>385</v>
      </c>
      <c r="E338">
        <v>0.74080000000000001</v>
      </c>
      <c r="F338">
        <v>84</v>
      </c>
      <c r="H338" t="s">
        <v>372</v>
      </c>
      <c r="I338">
        <v>0.66810000000000003</v>
      </c>
      <c r="K338" s="18" t="s">
        <v>423</v>
      </c>
      <c r="L338" s="220">
        <v>166</v>
      </c>
    </row>
    <row r="339" spans="1:12">
      <c r="A339" t="str">
        <f t="shared" si="5"/>
        <v/>
      </c>
      <c r="B339" t="s">
        <v>386</v>
      </c>
      <c r="D339" t="s">
        <v>386</v>
      </c>
      <c r="E339">
        <v>0.59389999999999998</v>
      </c>
      <c r="F339">
        <v>132</v>
      </c>
      <c r="H339" t="s">
        <v>373</v>
      </c>
      <c r="I339">
        <v>0.84299999999999997</v>
      </c>
      <c r="K339" s="708" t="s">
        <v>146</v>
      </c>
      <c r="L339" s="219">
        <v>0.48759999999999998</v>
      </c>
    </row>
    <row r="340" spans="1:12" ht="15.75" thickBot="1">
      <c r="A340" t="str">
        <f t="shared" si="5"/>
        <v/>
      </c>
      <c r="B340" t="s">
        <v>387</v>
      </c>
      <c r="D340" t="s">
        <v>387</v>
      </c>
      <c r="E340">
        <v>0.87660000000000005</v>
      </c>
      <c r="F340">
        <v>32</v>
      </c>
      <c r="H340" t="s">
        <v>374</v>
      </c>
      <c r="I340">
        <v>0.26119999999999999</v>
      </c>
      <c r="K340" s="709"/>
      <c r="L340" s="220">
        <v>167</v>
      </c>
    </row>
    <row r="341" spans="1:12">
      <c r="A341" t="str">
        <f t="shared" si="5"/>
        <v/>
      </c>
      <c r="B341" t="s">
        <v>388</v>
      </c>
      <c r="D341" t="s">
        <v>388</v>
      </c>
      <c r="E341">
        <v>0.86329999999999996</v>
      </c>
      <c r="F341">
        <v>40</v>
      </c>
      <c r="H341" t="s">
        <v>375</v>
      </c>
      <c r="I341">
        <v>0.37390000000000001</v>
      </c>
      <c r="K341" s="708" t="s">
        <v>410</v>
      </c>
      <c r="L341" s="219">
        <v>0.48520000000000002</v>
      </c>
    </row>
    <row r="342" spans="1:12" ht="15.75" thickBot="1">
      <c r="A342" t="str">
        <f t="shared" si="5"/>
        <v/>
      </c>
      <c r="B342" t="s">
        <v>389</v>
      </c>
      <c r="D342" t="s">
        <v>389</v>
      </c>
      <c r="E342">
        <v>0.86599999999999999</v>
      </c>
      <c r="F342">
        <v>37</v>
      </c>
      <c r="H342" t="s">
        <v>376</v>
      </c>
      <c r="I342">
        <v>8.2199999999999995E-2</v>
      </c>
      <c r="K342" s="709"/>
      <c r="L342" s="220">
        <v>168</v>
      </c>
    </row>
    <row r="343" spans="1:12">
      <c r="A343" t="str">
        <f t="shared" si="5"/>
        <v/>
      </c>
      <c r="B343" t="s">
        <v>390</v>
      </c>
      <c r="D343" t="s">
        <v>390</v>
      </c>
      <c r="E343">
        <v>8.2299999999999998E-2</v>
      </c>
      <c r="F343">
        <v>355</v>
      </c>
      <c r="H343" t="s">
        <v>377</v>
      </c>
      <c r="I343">
        <v>0.91879999999999995</v>
      </c>
      <c r="K343" s="708" t="s">
        <v>290</v>
      </c>
      <c r="L343" s="219">
        <v>0.4839</v>
      </c>
    </row>
    <row r="344" spans="1:12" ht="15.75" thickBot="1">
      <c r="A344" t="str">
        <f t="shared" si="5"/>
        <v/>
      </c>
      <c r="B344" t="s">
        <v>391</v>
      </c>
      <c r="D344" t="s">
        <v>391</v>
      </c>
      <c r="E344">
        <v>0.18129999999999999</v>
      </c>
      <c r="F344">
        <v>315</v>
      </c>
      <c r="H344" t="s">
        <v>378</v>
      </c>
      <c r="I344">
        <v>0.81020000000000003</v>
      </c>
      <c r="K344" s="709"/>
      <c r="L344" s="220">
        <v>169</v>
      </c>
    </row>
    <row r="345" spans="1:12">
      <c r="A345" t="str">
        <f t="shared" si="5"/>
        <v/>
      </c>
      <c r="B345" t="s">
        <v>392</v>
      </c>
      <c r="D345" t="s">
        <v>392</v>
      </c>
      <c r="E345">
        <v>0.73750000000000004</v>
      </c>
      <c r="F345">
        <v>86</v>
      </c>
      <c r="H345" t="s">
        <v>379</v>
      </c>
      <c r="I345">
        <v>0.1961</v>
      </c>
      <c r="K345" s="708" t="s">
        <v>354</v>
      </c>
      <c r="L345" s="219">
        <v>0.47989999999999999</v>
      </c>
    </row>
    <row r="346" spans="1:12" ht="15.75" thickBot="1">
      <c r="A346" t="str">
        <f t="shared" si="5"/>
        <v/>
      </c>
      <c r="B346" t="s">
        <v>393</v>
      </c>
      <c r="D346" t="s">
        <v>393</v>
      </c>
      <c r="E346">
        <v>0.81269999999999998</v>
      </c>
      <c r="F346">
        <v>57</v>
      </c>
      <c r="H346" t="s">
        <v>380</v>
      </c>
      <c r="I346">
        <v>0.37519999999999998</v>
      </c>
      <c r="K346" s="709"/>
      <c r="L346" s="220">
        <v>170</v>
      </c>
    </row>
    <row r="347" spans="1:12">
      <c r="A347" t="str">
        <f t="shared" si="5"/>
        <v/>
      </c>
      <c r="B347" t="s">
        <v>394</v>
      </c>
      <c r="D347" t="s">
        <v>394</v>
      </c>
      <c r="E347">
        <v>0.83330000000000004</v>
      </c>
      <c r="F347">
        <v>52</v>
      </c>
      <c r="H347" t="s">
        <v>381</v>
      </c>
      <c r="I347">
        <v>0.38929999999999998</v>
      </c>
      <c r="K347" s="708" t="s">
        <v>362</v>
      </c>
      <c r="L347" s="219">
        <v>0.47849999999999998</v>
      </c>
    </row>
    <row r="348" spans="1:12" ht="15.75" thickBot="1">
      <c r="A348" t="str">
        <f t="shared" si="5"/>
        <v/>
      </c>
      <c r="B348" t="s">
        <v>395</v>
      </c>
      <c r="D348" t="s">
        <v>395</v>
      </c>
      <c r="E348">
        <v>0.65439999999999998</v>
      </c>
      <c r="F348">
        <v>111</v>
      </c>
      <c r="H348" t="s">
        <v>382</v>
      </c>
      <c r="I348">
        <v>0.23849999999999999</v>
      </c>
      <c r="K348" s="709"/>
      <c r="L348" s="220">
        <v>171</v>
      </c>
    </row>
    <row r="349" spans="1:12">
      <c r="A349" t="str">
        <f t="shared" si="5"/>
        <v/>
      </c>
      <c r="B349" t="s">
        <v>396</v>
      </c>
      <c r="D349" t="s">
        <v>396</v>
      </c>
      <c r="E349">
        <v>0.59319999999999995</v>
      </c>
      <c r="F349">
        <v>133</v>
      </c>
      <c r="H349" t="s">
        <v>383</v>
      </c>
      <c r="I349">
        <v>0.20960000000000001</v>
      </c>
      <c r="K349" s="17" t="s">
        <v>195</v>
      </c>
      <c r="L349" s="219">
        <v>0.47789999999999999</v>
      </c>
    </row>
    <row r="350" spans="1:12" ht="15.75" thickBot="1">
      <c r="A350" t="str">
        <f t="shared" si="5"/>
        <v/>
      </c>
      <c r="B350" t="s">
        <v>397</v>
      </c>
      <c r="D350" t="s">
        <v>397</v>
      </c>
      <c r="E350">
        <v>0.66820000000000002</v>
      </c>
      <c r="F350">
        <v>108</v>
      </c>
      <c r="H350" t="s">
        <v>384</v>
      </c>
      <c r="I350">
        <v>0.34639999999999999</v>
      </c>
      <c r="K350" s="18" t="s">
        <v>431</v>
      </c>
      <c r="L350" s="220">
        <v>172</v>
      </c>
    </row>
    <row r="351" spans="1:12">
      <c r="A351" t="str">
        <f t="shared" si="5"/>
        <v/>
      </c>
      <c r="B351" t="s">
        <v>398</v>
      </c>
      <c r="D351" t="s">
        <v>398</v>
      </c>
      <c r="E351">
        <v>0.28589999999999999</v>
      </c>
      <c r="F351">
        <v>264</v>
      </c>
      <c r="H351" t="s">
        <v>385</v>
      </c>
      <c r="I351">
        <v>0.74080000000000001</v>
      </c>
      <c r="K351" s="708" t="s">
        <v>291</v>
      </c>
      <c r="L351" s="219">
        <v>0.47699999999999998</v>
      </c>
    </row>
    <row r="352" spans="1:12" ht="15.75" thickBot="1">
      <c r="A352" t="str">
        <f t="shared" si="5"/>
        <v/>
      </c>
      <c r="B352" t="s">
        <v>399</v>
      </c>
      <c r="D352" t="s">
        <v>399</v>
      </c>
      <c r="E352">
        <v>0.55489999999999995</v>
      </c>
      <c r="F352">
        <v>144</v>
      </c>
      <c r="H352" t="s">
        <v>386</v>
      </c>
      <c r="I352">
        <v>0.59389999999999998</v>
      </c>
      <c r="K352" s="709"/>
      <c r="L352" s="220">
        <v>173</v>
      </c>
    </row>
    <row r="353" spans="1:12">
      <c r="A353" t="str">
        <f t="shared" si="5"/>
        <v/>
      </c>
      <c r="B353" t="s">
        <v>400</v>
      </c>
      <c r="D353" t="s">
        <v>400</v>
      </c>
      <c r="E353">
        <v>0.14099999999999999</v>
      </c>
      <c r="F353">
        <v>334</v>
      </c>
      <c r="H353" t="s">
        <v>387</v>
      </c>
      <c r="I353">
        <v>0.87660000000000005</v>
      </c>
      <c r="K353" s="708" t="s">
        <v>145</v>
      </c>
      <c r="L353" s="219">
        <v>0.47689999999999999</v>
      </c>
    </row>
    <row r="354" spans="1:12" ht="15.75" thickBot="1">
      <c r="A354" t="str">
        <f t="shared" si="5"/>
        <v/>
      </c>
      <c r="B354" t="s">
        <v>401</v>
      </c>
      <c r="D354" t="s">
        <v>401</v>
      </c>
      <c r="E354">
        <v>0.62460000000000004</v>
      </c>
      <c r="F354">
        <v>119</v>
      </c>
      <c r="H354" t="s">
        <v>388</v>
      </c>
      <c r="I354">
        <v>0.86329999999999996</v>
      </c>
      <c r="K354" s="709"/>
      <c r="L354" s="220">
        <v>174</v>
      </c>
    </row>
    <row r="355" spans="1:12">
      <c r="A355" t="str">
        <f t="shared" si="5"/>
        <v/>
      </c>
      <c r="B355" t="s">
        <v>402</v>
      </c>
      <c r="D355" t="s">
        <v>402</v>
      </c>
      <c r="E355">
        <v>0.1638</v>
      </c>
      <c r="F355">
        <v>324</v>
      </c>
      <c r="H355" t="s">
        <v>389</v>
      </c>
      <c r="I355">
        <v>0.86599999999999999</v>
      </c>
      <c r="K355" s="708" t="s">
        <v>88</v>
      </c>
      <c r="L355" s="219">
        <v>0.4748</v>
      </c>
    </row>
    <row r="356" spans="1:12" ht="15.75" thickBot="1">
      <c r="A356" t="str">
        <f t="shared" si="5"/>
        <v/>
      </c>
      <c r="B356" t="s">
        <v>403</v>
      </c>
      <c r="D356" t="s">
        <v>403</v>
      </c>
      <c r="E356">
        <v>0.55800000000000005</v>
      </c>
      <c r="F356">
        <v>142</v>
      </c>
      <c r="H356" t="s">
        <v>390</v>
      </c>
      <c r="I356">
        <v>8.2299999999999998E-2</v>
      </c>
      <c r="K356" s="709"/>
      <c r="L356" s="220">
        <v>175</v>
      </c>
    </row>
    <row r="357" spans="1:12" ht="15.75" thickBot="1">
      <c r="A357" t="str">
        <f t="shared" si="5"/>
        <v/>
      </c>
      <c r="B357" t="s">
        <v>404</v>
      </c>
      <c r="D357" t="s">
        <v>404</v>
      </c>
      <c r="E357">
        <v>0.8599</v>
      </c>
      <c r="F357">
        <v>43</v>
      </c>
      <c r="H357" t="s">
        <v>391</v>
      </c>
      <c r="I357">
        <v>0.18129999999999999</v>
      </c>
      <c r="K357" s="15" t="s">
        <v>25</v>
      </c>
      <c r="L357" s="16" t="s">
        <v>411</v>
      </c>
    </row>
    <row r="358" spans="1:12">
      <c r="A358" t="str">
        <f t="shared" si="5"/>
        <v/>
      </c>
      <c r="B358" t="s">
        <v>405</v>
      </c>
      <c r="D358" t="s">
        <v>405</v>
      </c>
      <c r="E358">
        <v>0.45290000000000002</v>
      </c>
      <c r="F358">
        <v>185</v>
      </c>
      <c r="H358" t="s">
        <v>392</v>
      </c>
      <c r="I358">
        <v>0.73750000000000004</v>
      </c>
      <c r="K358" s="708" t="s">
        <v>324</v>
      </c>
      <c r="L358" s="219">
        <v>0.46889999999999998</v>
      </c>
    </row>
    <row r="359" spans="1:12" ht="15.75" thickBot="1">
      <c r="A359" t="str">
        <f t="shared" si="5"/>
        <v/>
      </c>
      <c r="B359" t="s">
        <v>406</v>
      </c>
      <c r="D359" t="s">
        <v>406</v>
      </c>
      <c r="E359">
        <v>0.60270000000000001</v>
      </c>
      <c r="F359">
        <v>127</v>
      </c>
      <c r="H359" t="s">
        <v>393</v>
      </c>
      <c r="I359">
        <v>0.81269999999999998</v>
      </c>
      <c r="K359" s="709"/>
      <c r="L359" s="220">
        <v>176</v>
      </c>
    </row>
    <row r="360" spans="1:12">
      <c r="A360" t="str">
        <f t="shared" si="5"/>
        <v/>
      </c>
      <c r="B360" t="s">
        <v>407</v>
      </c>
      <c r="D360" t="s">
        <v>407</v>
      </c>
      <c r="E360">
        <v>0.45540000000000003</v>
      </c>
      <c r="F360">
        <v>183</v>
      </c>
      <c r="H360" t="s">
        <v>394</v>
      </c>
      <c r="I360">
        <v>0.83330000000000004</v>
      </c>
      <c r="K360" s="708" t="s">
        <v>79</v>
      </c>
      <c r="L360" s="219">
        <v>0.4652</v>
      </c>
    </row>
    <row r="361" spans="1:12" ht="15.75" thickBot="1">
      <c r="A361" t="str">
        <f t="shared" si="5"/>
        <v/>
      </c>
      <c r="B361" t="s">
        <v>408</v>
      </c>
      <c r="D361" t="s">
        <v>408</v>
      </c>
      <c r="E361">
        <v>0.84279999999999999</v>
      </c>
      <c r="F361">
        <v>49</v>
      </c>
      <c r="H361" t="s">
        <v>395</v>
      </c>
      <c r="I361">
        <v>0.65439999999999998</v>
      </c>
      <c r="K361" s="709"/>
      <c r="L361" s="220">
        <v>177</v>
      </c>
    </row>
    <row r="362" spans="1:12">
      <c r="A362" t="str">
        <f t="shared" si="5"/>
        <v/>
      </c>
      <c r="B362" t="s">
        <v>409</v>
      </c>
      <c r="D362" t="s">
        <v>409</v>
      </c>
      <c r="E362">
        <v>0.68820000000000003</v>
      </c>
      <c r="F362">
        <v>104</v>
      </c>
      <c r="H362" t="s">
        <v>396</v>
      </c>
      <c r="I362">
        <v>0.59319999999999995</v>
      </c>
      <c r="K362" s="708" t="s">
        <v>301</v>
      </c>
      <c r="L362" s="219">
        <v>0.46160000000000001</v>
      </c>
    </row>
    <row r="363" spans="1:12" ht="15.75" thickBot="1">
      <c r="A363" t="str">
        <f t="shared" si="5"/>
        <v/>
      </c>
      <c r="B363" t="s">
        <v>410</v>
      </c>
      <c r="D363" t="s">
        <v>410</v>
      </c>
      <c r="E363">
        <v>0.48520000000000002</v>
      </c>
      <c r="F363">
        <v>168</v>
      </c>
      <c r="H363" t="s">
        <v>397</v>
      </c>
      <c r="I363">
        <v>0.66820000000000002</v>
      </c>
      <c r="K363" s="709"/>
      <c r="L363" s="220">
        <v>178</v>
      </c>
    </row>
    <row r="364" spans="1:12">
      <c r="H364" t="s">
        <v>398</v>
      </c>
      <c r="I364">
        <v>0.28589999999999999</v>
      </c>
      <c r="K364" s="708" t="s">
        <v>248</v>
      </c>
      <c r="L364" s="219">
        <v>0.45989999999999998</v>
      </c>
    </row>
    <row r="365" spans="1:12" ht="15.75" thickBot="1">
      <c r="H365" t="s">
        <v>399</v>
      </c>
      <c r="I365">
        <v>0.55489999999999995</v>
      </c>
      <c r="K365" s="709"/>
      <c r="L365" s="220">
        <v>179</v>
      </c>
    </row>
    <row r="366" spans="1:12">
      <c r="H366" t="s">
        <v>400</v>
      </c>
      <c r="I366">
        <v>0.14099999999999999</v>
      </c>
      <c r="K366" s="708" t="s">
        <v>49</v>
      </c>
      <c r="L366" s="219">
        <v>0.4577</v>
      </c>
    </row>
    <row r="367" spans="1:12" ht="15.75" thickBot="1">
      <c r="H367" t="s">
        <v>401</v>
      </c>
      <c r="I367">
        <v>0.62460000000000004</v>
      </c>
      <c r="K367" s="709"/>
      <c r="L367" s="220">
        <v>180</v>
      </c>
    </row>
    <row r="368" spans="1:12">
      <c r="H368" t="s">
        <v>402</v>
      </c>
      <c r="I368">
        <v>0.1638</v>
      </c>
      <c r="K368" s="708" t="s">
        <v>149</v>
      </c>
      <c r="L368" s="219">
        <v>0.45710000000000001</v>
      </c>
    </row>
    <row r="369" spans="8:12" ht="15.75" thickBot="1">
      <c r="H369" t="s">
        <v>403</v>
      </c>
      <c r="I369">
        <v>0.55800000000000005</v>
      </c>
      <c r="K369" s="709"/>
      <c r="L369" s="220">
        <v>181</v>
      </c>
    </row>
    <row r="370" spans="8:12">
      <c r="H370" t="s">
        <v>404</v>
      </c>
      <c r="I370">
        <v>0.8599</v>
      </c>
      <c r="K370" s="708" t="s">
        <v>129</v>
      </c>
      <c r="L370" s="219">
        <v>0.45629999999999998</v>
      </c>
    </row>
    <row r="371" spans="8:12" ht="15.75" thickBot="1">
      <c r="H371" t="s">
        <v>405</v>
      </c>
      <c r="I371">
        <v>0.45290000000000002</v>
      </c>
      <c r="K371" s="709"/>
      <c r="L371" s="220">
        <v>182</v>
      </c>
    </row>
    <row r="372" spans="8:12">
      <c r="H372" t="s">
        <v>406</v>
      </c>
      <c r="I372">
        <v>0.60270000000000001</v>
      </c>
      <c r="K372" s="708" t="s">
        <v>407</v>
      </c>
      <c r="L372" s="219">
        <v>0.45540000000000003</v>
      </c>
    </row>
    <row r="373" spans="8:12" ht="15.75" thickBot="1">
      <c r="H373" t="s">
        <v>407</v>
      </c>
      <c r="I373">
        <v>0.45540000000000003</v>
      </c>
      <c r="K373" s="709"/>
      <c r="L373" s="220">
        <v>183</v>
      </c>
    </row>
    <row r="374" spans="8:12">
      <c r="H374" t="s">
        <v>408</v>
      </c>
      <c r="I374">
        <v>0.84279999999999999</v>
      </c>
      <c r="K374" s="708" t="s">
        <v>229</v>
      </c>
      <c r="L374" s="219">
        <v>0.4531</v>
      </c>
    </row>
    <row r="375" spans="8:12" ht="15.75" thickBot="1">
      <c r="H375" t="s">
        <v>409</v>
      </c>
      <c r="I375">
        <v>0.68820000000000003</v>
      </c>
      <c r="K375" s="709"/>
      <c r="L375" s="220">
        <v>184</v>
      </c>
    </row>
    <row r="376" spans="8:12">
      <c r="H376" t="s">
        <v>410</v>
      </c>
      <c r="I376">
        <v>0.48520000000000002</v>
      </c>
      <c r="K376" s="708" t="s">
        <v>405</v>
      </c>
      <c r="L376" s="219">
        <v>0.45290000000000002</v>
      </c>
    </row>
    <row r="377" spans="8:12" ht="15.75" thickBot="1">
      <c r="I377">
        <v>15</v>
      </c>
      <c r="K377" s="709"/>
      <c r="L377" s="220">
        <v>185</v>
      </c>
    </row>
    <row r="378" spans="8:12">
      <c r="I378">
        <v>22</v>
      </c>
      <c r="K378" s="708" t="s">
        <v>274</v>
      </c>
      <c r="L378" s="219">
        <v>0.45269999999999999</v>
      </c>
    </row>
    <row r="379" spans="8:12" ht="15.75" thickBot="1">
      <c r="I379">
        <v>23</v>
      </c>
      <c r="K379" s="709"/>
      <c r="L379" s="220">
        <v>186</v>
      </c>
    </row>
    <row r="380" spans="8:12">
      <c r="I380">
        <v>29</v>
      </c>
      <c r="K380" s="708" t="s">
        <v>241</v>
      </c>
      <c r="L380" s="219">
        <v>0.45179999999999998</v>
      </c>
    </row>
    <row r="381" spans="8:12" ht="15.75" thickBot="1">
      <c r="I381">
        <v>32</v>
      </c>
      <c r="K381" s="709"/>
      <c r="L381" s="220">
        <v>187</v>
      </c>
    </row>
    <row r="382" spans="8:12">
      <c r="I382">
        <v>35</v>
      </c>
      <c r="K382" s="708" t="s">
        <v>172</v>
      </c>
      <c r="L382" s="219">
        <v>0.45069999999999999</v>
      </c>
    </row>
    <row r="383" spans="8:12" ht="15.75" thickBot="1">
      <c r="I383">
        <v>36</v>
      </c>
      <c r="K383" s="709"/>
      <c r="L383" s="220">
        <v>188</v>
      </c>
    </row>
    <row r="384" spans="8:12">
      <c r="I384">
        <v>37</v>
      </c>
      <c r="K384" s="708" t="s">
        <v>178</v>
      </c>
      <c r="L384" s="219">
        <v>0.44869999999999999</v>
      </c>
    </row>
    <row r="385" spans="9:12" ht="15.75" thickBot="1">
      <c r="I385">
        <v>38</v>
      </c>
      <c r="K385" s="709"/>
      <c r="L385" s="220">
        <v>189</v>
      </c>
    </row>
    <row r="386" spans="9:12">
      <c r="I386">
        <v>44</v>
      </c>
      <c r="K386" s="708" t="s">
        <v>309</v>
      </c>
      <c r="L386" s="219">
        <v>0.44719999999999999</v>
      </c>
    </row>
    <row r="387" spans="9:12" ht="15.75" thickBot="1">
      <c r="I387">
        <v>46</v>
      </c>
      <c r="K387" s="709"/>
      <c r="L387" s="220">
        <v>190</v>
      </c>
    </row>
    <row r="388" spans="9:12">
      <c r="I388">
        <v>48</v>
      </c>
      <c r="K388" s="708" t="s">
        <v>278</v>
      </c>
      <c r="L388" s="219">
        <v>0.44550000000000001</v>
      </c>
    </row>
    <row r="389" spans="9:12" ht="15.75" thickBot="1">
      <c r="I389">
        <v>49</v>
      </c>
      <c r="K389" s="709"/>
      <c r="L389" s="220">
        <v>191</v>
      </c>
    </row>
    <row r="390" spans="9:12">
      <c r="I390">
        <v>50</v>
      </c>
      <c r="K390" s="708" t="s">
        <v>328</v>
      </c>
      <c r="L390" s="219">
        <v>0.44419999999999998</v>
      </c>
    </row>
    <row r="391" spans="9:12" ht="15.75" thickBot="1">
      <c r="I391">
        <v>53</v>
      </c>
      <c r="K391" s="709"/>
      <c r="L391" s="220">
        <v>192</v>
      </c>
    </row>
    <row r="392" spans="9:12">
      <c r="I392">
        <v>54</v>
      </c>
      <c r="K392" s="17" t="s">
        <v>104</v>
      </c>
      <c r="L392" s="219">
        <v>0.443</v>
      </c>
    </row>
    <row r="393" spans="9:12" ht="15.75" thickBot="1">
      <c r="I393">
        <v>56</v>
      </c>
      <c r="K393" s="18" t="s">
        <v>427</v>
      </c>
      <c r="L393" s="220">
        <v>193</v>
      </c>
    </row>
    <row r="394" spans="9:12">
      <c r="I394">
        <v>57</v>
      </c>
      <c r="K394" s="708" t="s">
        <v>124</v>
      </c>
      <c r="L394" s="219">
        <v>0.44209999999999999</v>
      </c>
    </row>
    <row r="395" spans="9:12" ht="15.75" thickBot="1">
      <c r="I395">
        <v>58</v>
      </c>
      <c r="K395" s="709"/>
      <c r="L395" s="220">
        <v>194</v>
      </c>
    </row>
    <row r="396" spans="9:12">
      <c r="I396">
        <v>60</v>
      </c>
      <c r="K396" s="708" t="s">
        <v>272</v>
      </c>
      <c r="L396" s="219">
        <v>0.44159999999999999</v>
      </c>
    </row>
    <row r="397" spans="9:12" ht="15.75" thickBot="1">
      <c r="I397">
        <v>61</v>
      </c>
      <c r="K397" s="709"/>
      <c r="L397" s="220">
        <v>195</v>
      </c>
    </row>
    <row r="398" spans="9:12">
      <c r="I398">
        <v>64</v>
      </c>
      <c r="K398" s="708" t="s">
        <v>350</v>
      </c>
      <c r="L398" s="219">
        <v>0.44019999999999998</v>
      </c>
    </row>
    <row r="399" spans="9:12" ht="15.75" thickBot="1">
      <c r="I399">
        <v>65</v>
      </c>
      <c r="K399" s="709"/>
      <c r="L399" s="220">
        <v>196</v>
      </c>
    </row>
    <row r="400" spans="9:12">
      <c r="I400">
        <v>67</v>
      </c>
      <c r="K400" s="708" t="s">
        <v>257</v>
      </c>
      <c r="L400" s="219">
        <v>0.43490000000000001</v>
      </c>
    </row>
    <row r="401" spans="9:12" ht="15.75" thickBot="1">
      <c r="I401">
        <v>69</v>
      </c>
      <c r="K401" s="709"/>
      <c r="L401" s="220">
        <v>197</v>
      </c>
    </row>
    <row r="402" spans="9:12">
      <c r="I402">
        <v>70</v>
      </c>
      <c r="K402" s="708" t="s">
        <v>369</v>
      </c>
      <c r="L402" s="219">
        <v>0.43130000000000002</v>
      </c>
    </row>
    <row r="403" spans="9:12" ht="15.75" thickBot="1">
      <c r="I403">
        <v>71</v>
      </c>
      <c r="K403" s="709"/>
      <c r="L403" s="220">
        <v>198</v>
      </c>
    </row>
    <row r="404" spans="9:12">
      <c r="I404">
        <v>72</v>
      </c>
      <c r="K404" s="708" t="s">
        <v>70</v>
      </c>
      <c r="L404" s="219">
        <v>0.43009999999999998</v>
      </c>
    </row>
    <row r="405" spans="9:12" ht="15.75" thickBot="1">
      <c r="I405">
        <v>73</v>
      </c>
      <c r="K405" s="709"/>
      <c r="L405" s="220">
        <v>199</v>
      </c>
    </row>
    <row r="406" spans="9:12">
      <c r="I406">
        <v>74</v>
      </c>
      <c r="K406" s="708" t="s">
        <v>289</v>
      </c>
      <c r="L406" s="219">
        <v>0.42559999999999998</v>
      </c>
    </row>
    <row r="407" spans="9:12" ht="15.75" thickBot="1">
      <c r="I407">
        <v>75</v>
      </c>
      <c r="K407" s="709"/>
      <c r="L407" s="220">
        <v>200</v>
      </c>
    </row>
    <row r="408" spans="9:12" ht="15.75" thickBot="1">
      <c r="I408">
        <v>76</v>
      </c>
      <c r="K408" s="15" t="s">
        <v>25</v>
      </c>
      <c r="L408" s="16" t="s">
        <v>411</v>
      </c>
    </row>
    <row r="409" spans="9:12">
      <c r="I409">
        <v>77</v>
      </c>
      <c r="K409" s="708" t="s">
        <v>182</v>
      </c>
      <c r="L409" s="219">
        <v>0.4234</v>
      </c>
    </row>
    <row r="410" spans="9:12" ht="15.75" thickBot="1">
      <c r="I410">
        <v>79</v>
      </c>
      <c r="K410" s="709"/>
      <c r="L410" s="220">
        <v>201</v>
      </c>
    </row>
    <row r="411" spans="9:12">
      <c r="I411">
        <v>80</v>
      </c>
      <c r="K411" s="708" t="s">
        <v>87</v>
      </c>
      <c r="L411" s="219">
        <v>0.42099999999999999</v>
      </c>
    </row>
    <row r="412" spans="9:12" ht="15.75" thickBot="1">
      <c r="I412">
        <v>81</v>
      </c>
      <c r="K412" s="709"/>
      <c r="L412" s="220">
        <v>202</v>
      </c>
    </row>
    <row r="413" spans="9:12">
      <c r="I413">
        <v>82</v>
      </c>
      <c r="K413" s="708" t="s">
        <v>216</v>
      </c>
      <c r="L413" s="219">
        <v>0.4178</v>
      </c>
    </row>
    <row r="414" spans="9:12" ht="15.75" thickBot="1">
      <c r="I414">
        <v>86</v>
      </c>
      <c r="K414" s="709"/>
      <c r="L414" s="220">
        <v>203</v>
      </c>
    </row>
    <row r="415" spans="9:12">
      <c r="I415">
        <v>87</v>
      </c>
      <c r="K415" s="708" t="s">
        <v>432</v>
      </c>
      <c r="L415" s="219">
        <v>0.41410000000000002</v>
      </c>
    </row>
    <row r="416" spans="9:12" ht="15.75" thickBot="1">
      <c r="I416">
        <v>88</v>
      </c>
      <c r="K416" s="709"/>
      <c r="L416" s="220">
        <v>204</v>
      </c>
    </row>
    <row r="417" spans="9:12">
      <c r="I417">
        <v>89</v>
      </c>
      <c r="K417" s="708" t="s">
        <v>281</v>
      </c>
      <c r="L417" s="219">
        <v>0.41110000000000002</v>
      </c>
    </row>
    <row r="418" spans="9:12" ht="15.75" thickBot="1">
      <c r="I418">
        <v>91</v>
      </c>
      <c r="K418" s="709"/>
      <c r="L418" s="220">
        <v>205</v>
      </c>
    </row>
    <row r="419" spans="9:12">
      <c r="I419">
        <v>93</v>
      </c>
      <c r="K419" s="708" t="s">
        <v>304</v>
      </c>
      <c r="L419" s="219">
        <v>0.40860000000000002</v>
      </c>
    </row>
    <row r="420" spans="9:12" ht="15.75" thickBot="1">
      <c r="I420">
        <v>94</v>
      </c>
      <c r="K420" s="709"/>
      <c r="L420" s="220">
        <v>206</v>
      </c>
    </row>
    <row r="421" spans="9:12">
      <c r="I421">
        <v>95</v>
      </c>
      <c r="K421" s="708" t="s">
        <v>117</v>
      </c>
      <c r="L421" s="219">
        <v>0.3987</v>
      </c>
    </row>
    <row r="422" spans="9:12" ht="15.75" thickBot="1">
      <c r="I422">
        <v>96</v>
      </c>
      <c r="K422" s="709"/>
      <c r="L422" s="220">
        <v>207</v>
      </c>
    </row>
    <row r="423" spans="9:12">
      <c r="I423">
        <v>97</v>
      </c>
      <c r="K423" s="708" t="s">
        <v>200</v>
      </c>
      <c r="L423" s="219">
        <v>0.3972</v>
      </c>
    </row>
    <row r="424" spans="9:12" ht="15.75" thickBot="1">
      <c r="I424">
        <v>100</v>
      </c>
      <c r="K424" s="709"/>
      <c r="L424" s="220">
        <v>208</v>
      </c>
    </row>
    <row r="425" spans="9:12">
      <c r="I425">
        <v>101</v>
      </c>
      <c r="K425" s="708" t="s">
        <v>50</v>
      </c>
      <c r="L425" s="219">
        <v>0.39529999999999998</v>
      </c>
    </row>
    <row r="426" spans="9:12" ht="15.75" thickBot="1">
      <c r="I426">
        <v>102</v>
      </c>
      <c r="K426" s="709"/>
      <c r="L426" s="220">
        <v>209</v>
      </c>
    </row>
    <row r="427" spans="9:12">
      <c r="I427">
        <v>103</v>
      </c>
      <c r="K427" s="17" t="s">
        <v>340</v>
      </c>
      <c r="L427" s="219">
        <v>0.39250000000000002</v>
      </c>
    </row>
    <row r="428" spans="9:12" ht="15.75" thickBot="1">
      <c r="I428">
        <v>105</v>
      </c>
      <c r="K428" s="18" t="s">
        <v>433</v>
      </c>
      <c r="L428" s="220">
        <v>210</v>
      </c>
    </row>
    <row r="429" spans="9:12">
      <c r="I429">
        <v>106</v>
      </c>
      <c r="K429" s="708" t="s">
        <v>316</v>
      </c>
      <c r="L429" s="219">
        <v>0.3911</v>
      </c>
    </row>
    <row r="430" spans="9:12" ht="15.75" thickBot="1">
      <c r="I430">
        <v>107</v>
      </c>
      <c r="K430" s="709"/>
      <c r="L430" s="220">
        <v>211</v>
      </c>
    </row>
    <row r="431" spans="9:12">
      <c r="I431">
        <v>108</v>
      </c>
      <c r="K431" s="708" t="s">
        <v>76</v>
      </c>
      <c r="L431" s="219">
        <v>0.39050000000000001</v>
      </c>
    </row>
    <row r="432" spans="9:12" ht="15.75" thickBot="1">
      <c r="I432">
        <v>109</v>
      </c>
      <c r="K432" s="709"/>
      <c r="L432" s="220">
        <v>212</v>
      </c>
    </row>
    <row r="433" spans="9:12">
      <c r="I433">
        <v>110</v>
      </c>
      <c r="K433" s="708" t="s">
        <v>125</v>
      </c>
      <c r="L433" s="219">
        <v>0.38969999999999999</v>
      </c>
    </row>
    <row r="434" spans="9:12" ht="15.75" thickBot="1">
      <c r="I434">
        <v>111</v>
      </c>
      <c r="K434" s="709"/>
      <c r="L434" s="220">
        <v>213</v>
      </c>
    </row>
    <row r="435" spans="9:12">
      <c r="I435">
        <v>112</v>
      </c>
      <c r="K435" s="708" t="s">
        <v>381</v>
      </c>
      <c r="L435" s="219">
        <v>0.38929999999999998</v>
      </c>
    </row>
    <row r="436" spans="9:12" ht="15.75" thickBot="1">
      <c r="I436">
        <v>113</v>
      </c>
      <c r="K436" s="709"/>
      <c r="L436" s="220">
        <v>214</v>
      </c>
    </row>
    <row r="437" spans="9:12">
      <c r="I437">
        <v>114</v>
      </c>
      <c r="K437" s="708" t="s">
        <v>205</v>
      </c>
      <c r="L437" s="219">
        <v>0.3861</v>
      </c>
    </row>
    <row r="438" spans="9:12" ht="15.75" thickBot="1">
      <c r="I438">
        <v>115</v>
      </c>
      <c r="K438" s="709"/>
      <c r="L438" s="220">
        <v>215</v>
      </c>
    </row>
    <row r="439" spans="9:12">
      <c r="I439">
        <v>116</v>
      </c>
      <c r="K439" s="708" t="s">
        <v>262</v>
      </c>
      <c r="L439" s="219">
        <v>0.3851</v>
      </c>
    </row>
    <row r="440" spans="9:12" ht="15.75" thickBot="1">
      <c r="I440">
        <v>117</v>
      </c>
      <c r="K440" s="709"/>
      <c r="L440" s="220">
        <v>216</v>
      </c>
    </row>
    <row r="441" spans="9:12">
      <c r="I441">
        <v>118</v>
      </c>
      <c r="K441" s="708" t="s">
        <v>143</v>
      </c>
      <c r="L441" s="219">
        <v>0.3846</v>
      </c>
    </row>
    <row r="442" spans="9:12" ht="15.75" thickBot="1">
      <c r="I442">
        <v>119</v>
      </c>
      <c r="K442" s="709"/>
      <c r="L442" s="220">
        <v>217</v>
      </c>
    </row>
    <row r="443" spans="9:12">
      <c r="I443">
        <v>120</v>
      </c>
      <c r="K443" s="708" t="s">
        <v>209</v>
      </c>
      <c r="L443" s="219">
        <v>0.3826</v>
      </c>
    </row>
    <row r="444" spans="9:12" ht="15.75" thickBot="1">
      <c r="I444">
        <v>121</v>
      </c>
      <c r="K444" s="709"/>
      <c r="L444" s="220">
        <v>218</v>
      </c>
    </row>
    <row r="445" spans="9:12">
      <c r="I445">
        <v>122</v>
      </c>
      <c r="K445" s="708" t="s">
        <v>234</v>
      </c>
      <c r="L445" s="219">
        <v>0.38100000000000001</v>
      </c>
    </row>
    <row r="446" spans="9:12" ht="15.75" thickBot="1">
      <c r="I446">
        <v>123</v>
      </c>
      <c r="K446" s="709"/>
      <c r="L446" s="220">
        <v>219</v>
      </c>
    </row>
    <row r="447" spans="9:12">
      <c r="I447">
        <v>124</v>
      </c>
      <c r="K447" s="708" t="s">
        <v>246</v>
      </c>
      <c r="L447" s="219">
        <v>0.38040000000000002</v>
      </c>
    </row>
    <row r="448" spans="9:12" ht="15.75" thickBot="1">
      <c r="I448">
        <v>125</v>
      </c>
      <c r="K448" s="709"/>
      <c r="L448" s="220">
        <v>220</v>
      </c>
    </row>
    <row r="449" spans="9:12">
      <c r="I449">
        <v>126</v>
      </c>
      <c r="K449" s="708" t="s">
        <v>327</v>
      </c>
      <c r="L449" s="219">
        <v>0.37869999999999998</v>
      </c>
    </row>
    <row r="450" spans="9:12" ht="15.75" thickBot="1">
      <c r="I450">
        <v>127</v>
      </c>
      <c r="K450" s="709"/>
      <c r="L450" s="220">
        <v>221</v>
      </c>
    </row>
    <row r="451" spans="9:12">
      <c r="I451">
        <v>128</v>
      </c>
      <c r="K451" s="708" t="s">
        <v>265</v>
      </c>
      <c r="L451" s="219">
        <v>0.378</v>
      </c>
    </row>
    <row r="452" spans="9:12" ht="15.75" thickBot="1">
      <c r="I452">
        <v>133</v>
      </c>
      <c r="K452" s="709"/>
      <c r="L452" s="220">
        <v>222</v>
      </c>
    </row>
    <row r="453" spans="9:12">
      <c r="I453">
        <v>134</v>
      </c>
      <c r="K453" s="17" t="s">
        <v>334</v>
      </c>
      <c r="L453" s="219">
        <v>0.37790000000000001</v>
      </c>
    </row>
    <row r="454" spans="9:12" ht="15.75" thickBot="1">
      <c r="I454">
        <v>135</v>
      </c>
      <c r="K454" s="18" t="s">
        <v>430</v>
      </c>
      <c r="L454" s="220">
        <v>223</v>
      </c>
    </row>
    <row r="455" spans="9:12">
      <c r="I455">
        <v>136</v>
      </c>
      <c r="K455" s="708" t="s">
        <v>380</v>
      </c>
      <c r="L455" s="219">
        <v>0.37519999999999998</v>
      </c>
    </row>
    <row r="456" spans="9:12" ht="15.75" thickBot="1">
      <c r="I456">
        <v>137</v>
      </c>
      <c r="K456" s="709"/>
      <c r="L456" s="220">
        <v>224</v>
      </c>
    </row>
    <row r="457" spans="9:12">
      <c r="I457">
        <v>138</v>
      </c>
      <c r="K457" s="708" t="s">
        <v>375</v>
      </c>
      <c r="L457" s="219">
        <v>0.37390000000000001</v>
      </c>
    </row>
    <row r="458" spans="9:12" ht="15.75" thickBot="1">
      <c r="I458">
        <v>140</v>
      </c>
      <c r="K458" s="709"/>
      <c r="L458" s="220">
        <v>225</v>
      </c>
    </row>
    <row r="459" spans="9:12" ht="15.75" thickBot="1">
      <c r="I459">
        <v>141</v>
      </c>
      <c r="K459" s="15" t="s">
        <v>25</v>
      </c>
      <c r="L459" s="16" t="s">
        <v>411</v>
      </c>
    </row>
    <row r="460" spans="9:12">
      <c r="I460">
        <v>142</v>
      </c>
      <c r="K460" s="708" t="s">
        <v>107</v>
      </c>
      <c r="L460" s="219">
        <v>0.372</v>
      </c>
    </row>
    <row r="461" spans="9:12" ht="15.75" thickBot="1">
      <c r="I461">
        <v>143</v>
      </c>
      <c r="K461" s="709"/>
      <c r="L461" s="220">
        <v>226</v>
      </c>
    </row>
    <row r="462" spans="9:12">
      <c r="I462">
        <v>145</v>
      </c>
      <c r="K462" s="708" t="s">
        <v>130</v>
      </c>
      <c r="L462" s="219">
        <v>0.37080000000000002</v>
      </c>
    </row>
    <row r="463" spans="9:12" ht="15.75" thickBot="1">
      <c r="I463">
        <v>147</v>
      </c>
      <c r="K463" s="709"/>
      <c r="L463" s="220">
        <v>227</v>
      </c>
    </row>
    <row r="464" spans="9:12">
      <c r="I464">
        <v>148</v>
      </c>
      <c r="K464" s="708" t="s">
        <v>185</v>
      </c>
      <c r="L464" s="219">
        <v>0.37</v>
      </c>
    </row>
    <row r="465" spans="9:12" ht="15.75" thickBot="1">
      <c r="I465">
        <v>149</v>
      </c>
      <c r="K465" s="709"/>
      <c r="L465" s="220">
        <v>228</v>
      </c>
    </row>
    <row r="466" spans="9:12">
      <c r="I466">
        <v>150</v>
      </c>
      <c r="K466" s="708" t="s">
        <v>292</v>
      </c>
      <c r="L466" s="219">
        <v>0.36980000000000002</v>
      </c>
    </row>
    <row r="467" spans="9:12" ht="15.75" thickBot="1">
      <c r="I467">
        <v>151</v>
      </c>
      <c r="K467" s="709"/>
      <c r="L467" s="220">
        <v>229</v>
      </c>
    </row>
    <row r="468" spans="9:12">
      <c r="I468">
        <v>152</v>
      </c>
      <c r="K468" s="708" t="s">
        <v>336</v>
      </c>
      <c r="L468" s="219">
        <v>0.3669</v>
      </c>
    </row>
    <row r="469" spans="9:12" ht="15.75" thickBot="1">
      <c r="I469">
        <v>153</v>
      </c>
      <c r="K469" s="709"/>
      <c r="L469" s="220">
        <v>230</v>
      </c>
    </row>
    <row r="470" spans="9:12">
      <c r="I470">
        <v>154</v>
      </c>
      <c r="K470" s="708" t="s">
        <v>215</v>
      </c>
      <c r="L470" s="219">
        <v>0.36620000000000003</v>
      </c>
    </row>
    <row r="471" spans="9:12" ht="15.75" thickBot="1">
      <c r="I471">
        <v>155</v>
      </c>
      <c r="K471" s="709"/>
      <c r="L471" s="220">
        <v>231</v>
      </c>
    </row>
    <row r="472" spans="9:12">
      <c r="I472">
        <v>156</v>
      </c>
      <c r="K472" s="708" t="s">
        <v>140</v>
      </c>
      <c r="L472" s="219">
        <v>0.36</v>
      </c>
    </row>
    <row r="473" spans="9:12" ht="15.75" thickBot="1">
      <c r="I473">
        <v>157</v>
      </c>
      <c r="K473" s="709"/>
      <c r="L473" s="220">
        <v>232</v>
      </c>
    </row>
    <row r="474" spans="9:12">
      <c r="I474">
        <v>158</v>
      </c>
      <c r="K474" s="708" t="s">
        <v>359</v>
      </c>
      <c r="L474" s="219">
        <v>0.3594</v>
      </c>
    </row>
    <row r="475" spans="9:12" ht="15.75" thickBot="1">
      <c r="I475">
        <v>159</v>
      </c>
      <c r="K475" s="709"/>
      <c r="L475" s="220">
        <v>233</v>
      </c>
    </row>
    <row r="476" spans="9:12">
      <c r="I476">
        <v>160</v>
      </c>
      <c r="K476" s="708" t="s">
        <v>84</v>
      </c>
      <c r="L476" s="219">
        <v>0.35730000000000001</v>
      </c>
    </row>
    <row r="477" spans="9:12" ht="15.75" thickBot="1">
      <c r="I477">
        <v>161</v>
      </c>
      <c r="K477" s="709"/>
      <c r="L477" s="220">
        <v>234</v>
      </c>
    </row>
    <row r="478" spans="9:12">
      <c r="I478">
        <v>162</v>
      </c>
      <c r="K478" s="708" t="s">
        <v>235</v>
      </c>
      <c r="L478" s="219">
        <v>0.35659999999999997</v>
      </c>
    </row>
    <row r="479" spans="9:12" ht="15.75" thickBot="1">
      <c r="I479">
        <v>163</v>
      </c>
      <c r="K479" s="709"/>
      <c r="L479" s="220">
        <v>235</v>
      </c>
    </row>
    <row r="480" spans="9:12">
      <c r="I480">
        <v>164</v>
      </c>
      <c r="K480" s="17" t="s">
        <v>303</v>
      </c>
      <c r="L480" s="219">
        <v>0.35649999999999998</v>
      </c>
    </row>
    <row r="481" spans="9:12" ht="15.75" thickBot="1">
      <c r="I481">
        <v>165</v>
      </c>
      <c r="K481" s="18" t="s">
        <v>431</v>
      </c>
      <c r="L481" s="220">
        <v>236</v>
      </c>
    </row>
    <row r="482" spans="9:12">
      <c r="I482">
        <v>167</v>
      </c>
      <c r="K482" s="708" t="s">
        <v>55</v>
      </c>
      <c r="L482" s="219">
        <v>0.35449999999999998</v>
      </c>
    </row>
    <row r="483" spans="9:12" ht="15.75" thickBot="1">
      <c r="I483">
        <v>168</v>
      </c>
      <c r="K483" s="709"/>
      <c r="L483" s="220">
        <v>237</v>
      </c>
    </row>
    <row r="484" spans="9:12">
      <c r="I484">
        <v>169</v>
      </c>
      <c r="K484" s="708" t="s">
        <v>141</v>
      </c>
      <c r="L484" s="219">
        <v>0.35360000000000003</v>
      </c>
    </row>
    <row r="485" spans="9:12" ht="15.75" thickBot="1">
      <c r="I485">
        <v>170</v>
      </c>
      <c r="K485" s="709"/>
      <c r="L485" s="220">
        <v>238</v>
      </c>
    </row>
    <row r="486" spans="9:12">
      <c r="I486">
        <v>171</v>
      </c>
      <c r="K486" s="708" t="s">
        <v>259</v>
      </c>
      <c r="L486" s="219">
        <v>0.35170000000000001</v>
      </c>
    </row>
    <row r="487" spans="9:12" ht="15.75" thickBot="1">
      <c r="I487">
        <v>173</v>
      </c>
      <c r="K487" s="709"/>
      <c r="L487" s="220">
        <v>239</v>
      </c>
    </row>
    <row r="488" spans="9:12">
      <c r="I488">
        <v>174</v>
      </c>
      <c r="K488" s="708" t="s">
        <v>254</v>
      </c>
      <c r="L488" s="219">
        <v>0.3498</v>
      </c>
    </row>
    <row r="489" spans="9:12" ht="15.75" thickBot="1">
      <c r="I489">
        <v>175</v>
      </c>
      <c r="K489" s="709"/>
      <c r="L489" s="220">
        <v>240</v>
      </c>
    </row>
    <row r="490" spans="9:12">
      <c r="I490">
        <v>176</v>
      </c>
      <c r="K490" s="708" t="s">
        <v>306</v>
      </c>
      <c r="L490" s="219">
        <v>0.34910000000000002</v>
      </c>
    </row>
    <row r="491" spans="9:12" ht="15.75" thickBot="1">
      <c r="I491">
        <v>177</v>
      </c>
      <c r="K491" s="709"/>
      <c r="L491" s="220">
        <v>241</v>
      </c>
    </row>
    <row r="492" spans="9:12">
      <c r="I492">
        <v>178</v>
      </c>
      <c r="K492" s="708" t="s">
        <v>384</v>
      </c>
      <c r="L492" s="219">
        <v>0.34639999999999999</v>
      </c>
    </row>
    <row r="493" spans="9:12" ht="15.75" thickBot="1">
      <c r="I493">
        <v>179</v>
      </c>
      <c r="K493" s="709"/>
      <c r="L493" s="220">
        <v>242</v>
      </c>
    </row>
    <row r="494" spans="9:12">
      <c r="I494">
        <v>180</v>
      </c>
      <c r="K494" s="708" t="s">
        <v>189</v>
      </c>
      <c r="L494" s="219">
        <v>0.34029999999999999</v>
      </c>
    </row>
    <row r="495" spans="9:12" ht="15.75" thickBot="1">
      <c r="I495">
        <v>181</v>
      </c>
      <c r="K495" s="709"/>
      <c r="L495" s="220">
        <v>243</v>
      </c>
    </row>
    <row r="496" spans="9:12">
      <c r="I496">
        <v>182</v>
      </c>
      <c r="K496" s="17" t="s">
        <v>163</v>
      </c>
      <c r="L496" s="219">
        <v>0.33939999999999998</v>
      </c>
    </row>
    <row r="497" spans="9:12" ht="15.75" thickBot="1">
      <c r="I497">
        <v>183</v>
      </c>
      <c r="K497" s="18" t="s">
        <v>430</v>
      </c>
      <c r="L497" s="220">
        <v>244</v>
      </c>
    </row>
    <row r="498" spans="9:12">
      <c r="I498">
        <v>184</v>
      </c>
      <c r="K498" s="708" t="s">
        <v>249</v>
      </c>
      <c r="L498" s="219">
        <v>0.33860000000000001</v>
      </c>
    </row>
    <row r="499" spans="9:12" ht="15.75" thickBot="1">
      <c r="I499">
        <v>185</v>
      </c>
      <c r="K499" s="709"/>
      <c r="L499" s="220">
        <v>245</v>
      </c>
    </row>
    <row r="500" spans="9:12">
      <c r="I500">
        <v>186</v>
      </c>
      <c r="K500" s="708" t="s">
        <v>69</v>
      </c>
      <c r="L500" s="219">
        <v>0.33829999999999999</v>
      </c>
    </row>
    <row r="501" spans="9:12" ht="15.75" thickBot="1">
      <c r="I501">
        <v>187</v>
      </c>
      <c r="K501" s="709"/>
      <c r="L501" s="220">
        <v>246</v>
      </c>
    </row>
    <row r="502" spans="9:12">
      <c r="I502">
        <v>188</v>
      </c>
      <c r="K502" s="708" t="s">
        <v>132</v>
      </c>
      <c r="L502" s="219">
        <v>0.33339999999999997</v>
      </c>
    </row>
    <row r="503" spans="9:12" ht="15.75" thickBot="1">
      <c r="I503">
        <v>189</v>
      </c>
      <c r="K503" s="709"/>
      <c r="L503" s="220">
        <v>247</v>
      </c>
    </row>
    <row r="504" spans="9:12">
      <c r="I504">
        <v>190</v>
      </c>
      <c r="K504" s="708" t="s">
        <v>98</v>
      </c>
      <c r="L504" s="219">
        <v>0.33029999999999998</v>
      </c>
    </row>
    <row r="505" spans="9:12" ht="15.75" thickBot="1">
      <c r="I505">
        <v>191</v>
      </c>
      <c r="K505" s="709"/>
      <c r="L505" s="220">
        <v>248</v>
      </c>
    </row>
    <row r="506" spans="9:12">
      <c r="I506">
        <v>192</v>
      </c>
      <c r="K506" s="708" t="s">
        <v>343</v>
      </c>
      <c r="L506" s="219">
        <v>0.32829999999999998</v>
      </c>
    </row>
    <row r="507" spans="9:12" ht="15.75" thickBot="1">
      <c r="I507">
        <v>194</v>
      </c>
      <c r="K507" s="709"/>
      <c r="L507" s="220">
        <v>249</v>
      </c>
    </row>
    <row r="508" spans="9:12">
      <c r="I508">
        <v>195</v>
      </c>
      <c r="K508" s="708" t="s">
        <v>54</v>
      </c>
      <c r="L508" s="219">
        <v>0.31969999999999998</v>
      </c>
    </row>
    <row r="509" spans="9:12" ht="15.75" thickBot="1">
      <c r="I509">
        <v>196</v>
      </c>
      <c r="K509" s="709"/>
      <c r="L509" s="220">
        <v>250</v>
      </c>
    </row>
    <row r="510" spans="9:12" ht="15.75" thickBot="1">
      <c r="I510">
        <v>197</v>
      </c>
      <c r="K510" s="15" t="s">
        <v>25</v>
      </c>
      <c r="L510" s="16" t="s">
        <v>411</v>
      </c>
    </row>
    <row r="511" spans="9:12">
      <c r="I511">
        <v>198</v>
      </c>
      <c r="K511" s="708" t="s">
        <v>221</v>
      </c>
      <c r="L511" s="219">
        <v>0.31969999999999998</v>
      </c>
    </row>
    <row r="512" spans="9:12" ht="15.75" thickBot="1">
      <c r="I512">
        <v>199</v>
      </c>
      <c r="K512" s="709"/>
      <c r="L512" s="220">
        <v>251</v>
      </c>
    </row>
    <row r="513" spans="9:12">
      <c r="I513">
        <v>200</v>
      </c>
      <c r="K513" s="708" t="s">
        <v>342</v>
      </c>
      <c r="L513" s="217">
        <v>0.31859999999999999</v>
      </c>
    </row>
    <row r="514" spans="9:12" ht="15.75" thickBot="1">
      <c r="I514">
        <v>201</v>
      </c>
      <c r="K514" s="709"/>
      <c r="L514" s="218">
        <v>252</v>
      </c>
    </row>
    <row r="515" spans="9:12">
      <c r="I515">
        <v>202</v>
      </c>
      <c r="K515" s="708" t="s">
        <v>72</v>
      </c>
      <c r="L515" s="221">
        <v>0.31490000000000001</v>
      </c>
    </row>
    <row r="516" spans="9:12" ht="15.75" thickBot="1">
      <c r="I516">
        <v>203</v>
      </c>
      <c r="K516" s="709"/>
      <c r="L516" s="222">
        <v>253</v>
      </c>
    </row>
    <row r="517" spans="9:12">
      <c r="I517">
        <v>204</v>
      </c>
      <c r="K517" s="708" t="s">
        <v>127</v>
      </c>
      <c r="L517" s="223">
        <v>0.31169999999999998</v>
      </c>
    </row>
    <row r="518" spans="9:12" ht="15.75" thickBot="1">
      <c r="I518">
        <v>205</v>
      </c>
      <c r="K518" s="709"/>
      <c r="L518" s="224">
        <v>254</v>
      </c>
    </row>
    <row r="519" spans="9:12">
      <c r="I519">
        <v>206</v>
      </c>
      <c r="K519" s="708" t="s">
        <v>118</v>
      </c>
      <c r="L519" s="225">
        <v>0.31059999999999999</v>
      </c>
    </row>
    <row r="520" spans="9:12" ht="15.75" thickBot="1">
      <c r="I520">
        <v>207</v>
      </c>
      <c r="K520" s="709"/>
      <c r="L520" s="226">
        <v>255</v>
      </c>
    </row>
    <row r="521" spans="9:12">
      <c r="I521">
        <v>208</v>
      </c>
      <c r="K521" s="708" t="s">
        <v>314</v>
      </c>
      <c r="L521" s="227">
        <v>0.30409999999999998</v>
      </c>
    </row>
    <row r="522" spans="9:12" ht="15.75" thickBot="1">
      <c r="I522">
        <v>209</v>
      </c>
      <c r="K522" s="709"/>
      <c r="L522" s="228">
        <v>256</v>
      </c>
    </row>
    <row r="523" spans="9:12">
      <c r="I523">
        <v>211</v>
      </c>
      <c r="K523" s="708" t="s">
        <v>176</v>
      </c>
      <c r="L523" s="229">
        <v>0.3009</v>
      </c>
    </row>
    <row r="524" spans="9:12" ht="15.75" thickBot="1">
      <c r="I524">
        <v>212</v>
      </c>
      <c r="K524" s="709"/>
      <c r="L524" s="230">
        <v>257</v>
      </c>
    </row>
    <row r="525" spans="9:12">
      <c r="I525">
        <v>213</v>
      </c>
      <c r="K525" s="708" t="s">
        <v>243</v>
      </c>
      <c r="L525" s="231">
        <v>0.29959999999999998</v>
      </c>
    </row>
    <row r="526" spans="9:12" ht="15.75" thickBot="1">
      <c r="I526">
        <v>214</v>
      </c>
      <c r="K526" s="709"/>
      <c r="L526" s="232">
        <v>258</v>
      </c>
    </row>
    <row r="527" spans="9:12">
      <c r="I527">
        <v>215</v>
      </c>
      <c r="K527" s="708" t="s">
        <v>295</v>
      </c>
      <c r="L527" s="231">
        <v>0.29599999999999999</v>
      </c>
    </row>
    <row r="528" spans="9:12" ht="15.75" thickBot="1">
      <c r="I528">
        <v>216</v>
      </c>
      <c r="K528" s="709"/>
      <c r="L528" s="232">
        <v>259</v>
      </c>
    </row>
    <row r="529" spans="9:12">
      <c r="I529">
        <v>217</v>
      </c>
      <c r="K529" s="708" t="s">
        <v>93</v>
      </c>
      <c r="L529" s="233">
        <v>0.29409999999999997</v>
      </c>
    </row>
    <row r="530" spans="9:12" ht="15.75" thickBot="1">
      <c r="I530">
        <v>218</v>
      </c>
      <c r="K530" s="709"/>
      <c r="L530" s="234">
        <v>260</v>
      </c>
    </row>
    <row r="531" spans="9:12">
      <c r="I531">
        <v>219</v>
      </c>
      <c r="K531" s="708" t="s">
        <v>168</v>
      </c>
      <c r="L531" s="235">
        <v>0.29380000000000001</v>
      </c>
    </row>
    <row r="532" spans="9:12" ht="15.75" thickBot="1">
      <c r="I532">
        <v>220</v>
      </c>
      <c r="K532" s="709"/>
      <c r="L532" s="236">
        <v>261</v>
      </c>
    </row>
    <row r="533" spans="9:12">
      <c r="I533">
        <v>221</v>
      </c>
      <c r="K533" s="708" t="s">
        <v>193</v>
      </c>
      <c r="L533" s="237">
        <v>0.29170000000000001</v>
      </c>
    </row>
    <row r="534" spans="9:12" ht="15.75" thickBot="1">
      <c r="I534">
        <v>222</v>
      </c>
      <c r="K534" s="709"/>
      <c r="L534" s="238">
        <v>262</v>
      </c>
    </row>
    <row r="535" spans="9:12">
      <c r="I535">
        <v>224</v>
      </c>
      <c r="K535" s="708" t="s">
        <v>280</v>
      </c>
      <c r="L535" s="239">
        <v>0.28999999999999998</v>
      </c>
    </row>
    <row r="536" spans="9:12" ht="15.75" thickBot="1">
      <c r="I536">
        <v>225</v>
      </c>
      <c r="K536" s="709"/>
      <c r="L536" s="240">
        <v>263</v>
      </c>
    </row>
    <row r="537" spans="9:12">
      <c r="I537">
        <v>226</v>
      </c>
      <c r="K537" s="708" t="s">
        <v>398</v>
      </c>
      <c r="L537" s="241">
        <v>0.28589999999999999</v>
      </c>
    </row>
    <row r="538" spans="9:12" ht="15.75" thickBot="1">
      <c r="I538">
        <v>227</v>
      </c>
      <c r="K538" s="709"/>
      <c r="L538" s="242">
        <v>264</v>
      </c>
    </row>
    <row r="539" spans="9:12">
      <c r="I539">
        <v>228</v>
      </c>
      <c r="K539" s="708" t="s">
        <v>75</v>
      </c>
      <c r="L539" s="241">
        <v>0.28210000000000002</v>
      </c>
    </row>
    <row r="540" spans="9:12" ht="15.75" thickBot="1">
      <c r="I540">
        <v>229</v>
      </c>
      <c r="K540" s="709"/>
      <c r="L540" s="242">
        <v>265</v>
      </c>
    </row>
    <row r="541" spans="9:12">
      <c r="I541">
        <v>230</v>
      </c>
      <c r="K541" s="708" t="s">
        <v>253</v>
      </c>
      <c r="L541" s="243">
        <v>0.28029999999999999</v>
      </c>
    </row>
    <row r="542" spans="9:12" ht="15.75" thickBot="1">
      <c r="I542">
        <v>231</v>
      </c>
      <c r="K542" s="709"/>
      <c r="L542" s="244">
        <v>266</v>
      </c>
    </row>
    <row r="543" spans="9:12">
      <c r="I543">
        <v>232</v>
      </c>
      <c r="K543" s="708" t="s">
        <v>66</v>
      </c>
      <c r="L543" s="245">
        <v>0.27810000000000001</v>
      </c>
    </row>
    <row r="544" spans="9:12" ht="15.75" thickBot="1">
      <c r="I544">
        <v>233</v>
      </c>
      <c r="K544" s="709"/>
      <c r="L544" s="246">
        <v>267</v>
      </c>
    </row>
    <row r="545" spans="9:12">
      <c r="I545">
        <v>234</v>
      </c>
      <c r="K545" s="708" t="s">
        <v>67</v>
      </c>
      <c r="L545" s="247">
        <v>0.27810000000000001</v>
      </c>
    </row>
    <row r="546" spans="9:12" ht="15.75" thickBot="1">
      <c r="I546">
        <v>235</v>
      </c>
      <c r="K546" s="709"/>
      <c r="L546" s="248">
        <v>268</v>
      </c>
    </row>
    <row r="547" spans="9:12">
      <c r="I547">
        <v>237</v>
      </c>
      <c r="K547" s="708" t="s">
        <v>187</v>
      </c>
      <c r="L547" s="249">
        <v>0.27789999999999998</v>
      </c>
    </row>
    <row r="548" spans="9:12" ht="15.75" thickBot="1">
      <c r="I548">
        <v>238</v>
      </c>
      <c r="K548" s="709"/>
      <c r="L548" s="250">
        <v>269</v>
      </c>
    </row>
    <row r="549" spans="9:12">
      <c r="I549">
        <v>239</v>
      </c>
      <c r="K549" s="708" t="s">
        <v>271</v>
      </c>
      <c r="L549" s="251">
        <v>0.27650000000000002</v>
      </c>
    </row>
    <row r="550" spans="9:12" ht="15.75" thickBot="1">
      <c r="I550">
        <v>240</v>
      </c>
      <c r="K550" s="709"/>
      <c r="L550" s="252">
        <v>270</v>
      </c>
    </row>
    <row r="551" spans="9:12">
      <c r="I551">
        <v>241</v>
      </c>
      <c r="K551" s="708" t="s">
        <v>198</v>
      </c>
      <c r="L551" s="253">
        <v>0.27560000000000001</v>
      </c>
    </row>
    <row r="552" spans="9:12" ht="15.75" thickBot="1">
      <c r="I552">
        <v>242</v>
      </c>
      <c r="K552" s="709"/>
      <c r="L552" s="254">
        <v>271</v>
      </c>
    </row>
    <row r="553" spans="9:12">
      <c r="I553">
        <v>243</v>
      </c>
      <c r="K553" s="708" t="s">
        <v>138</v>
      </c>
      <c r="L553" s="255">
        <v>0.26769999999999999</v>
      </c>
    </row>
    <row r="554" spans="9:12" ht="15.75" thickBot="1">
      <c r="I554">
        <v>245</v>
      </c>
      <c r="K554" s="709"/>
      <c r="L554" s="256">
        <v>272</v>
      </c>
    </row>
    <row r="555" spans="9:12">
      <c r="I555">
        <v>246</v>
      </c>
      <c r="K555" s="708" t="s">
        <v>177</v>
      </c>
      <c r="L555" s="257">
        <v>0.26750000000000002</v>
      </c>
    </row>
    <row r="556" spans="9:12" ht="15.75" thickBot="1">
      <c r="I556">
        <v>247</v>
      </c>
      <c r="K556" s="709"/>
      <c r="L556" s="258">
        <v>273</v>
      </c>
    </row>
    <row r="557" spans="9:12">
      <c r="I557">
        <v>248</v>
      </c>
      <c r="K557" s="708" t="s">
        <v>244</v>
      </c>
      <c r="L557" s="259">
        <v>0.26550000000000001</v>
      </c>
    </row>
    <row r="558" spans="9:12" ht="15.75" thickBot="1">
      <c r="I558">
        <v>249</v>
      </c>
      <c r="K558" s="709"/>
      <c r="L558" s="260">
        <v>274</v>
      </c>
    </row>
    <row r="559" spans="9:12">
      <c r="I559">
        <v>250</v>
      </c>
      <c r="K559" s="708" t="s">
        <v>368</v>
      </c>
      <c r="L559" s="261">
        <v>0.26490000000000002</v>
      </c>
    </row>
    <row r="560" spans="9:12" ht="15.75" thickBot="1">
      <c r="I560">
        <v>251</v>
      </c>
      <c r="K560" s="709"/>
      <c r="L560" s="262">
        <v>275</v>
      </c>
    </row>
    <row r="561" spans="9:12" ht="15.75" thickBot="1">
      <c r="I561">
        <v>252</v>
      </c>
      <c r="K561" s="15" t="s">
        <v>25</v>
      </c>
      <c r="L561" s="16" t="s">
        <v>411</v>
      </c>
    </row>
    <row r="562" spans="9:12">
      <c r="I562">
        <v>253</v>
      </c>
      <c r="K562" s="708" t="s">
        <v>218</v>
      </c>
      <c r="L562" s="263">
        <v>0.26419999999999999</v>
      </c>
    </row>
    <row r="563" spans="9:12" ht="15.75" thickBot="1">
      <c r="I563">
        <v>254</v>
      </c>
      <c r="K563" s="709"/>
      <c r="L563" s="264">
        <v>276</v>
      </c>
    </row>
    <row r="564" spans="9:12">
      <c r="I564">
        <v>255</v>
      </c>
      <c r="K564" s="708" t="s">
        <v>374</v>
      </c>
      <c r="L564" s="265">
        <v>0.26119999999999999</v>
      </c>
    </row>
    <row r="565" spans="9:12" ht="15.75" thickBot="1">
      <c r="I565">
        <v>256</v>
      </c>
      <c r="K565" s="709"/>
      <c r="L565" s="266">
        <v>277</v>
      </c>
    </row>
    <row r="566" spans="9:12">
      <c r="I566">
        <v>257</v>
      </c>
      <c r="K566" s="708" t="s">
        <v>164</v>
      </c>
      <c r="L566" s="267">
        <v>0.26100000000000001</v>
      </c>
    </row>
    <row r="567" spans="9:12" ht="15.75" thickBot="1">
      <c r="I567">
        <v>258</v>
      </c>
      <c r="K567" s="709"/>
      <c r="L567" s="268">
        <v>278</v>
      </c>
    </row>
    <row r="568" spans="9:12">
      <c r="I568">
        <v>259</v>
      </c>
      <c r="K568" s="708" t="s">
        <v>134</v>
      </c>
      <c r="L568" s="269">
        <v>0.2586</v>
      </c>
    </row>
    <row r="569" spans="9:12" ht="15.75" thickBot="1">
      <c r="I569">
        <v>260</v>
      </c>
      <c r="K569" s="709"/>
      <c r="L569" s="270">
        <v>279</v>
      </c>
    </row>
    <row r="570" spans="9:12">
      <c r="I570">
        <v>261</v>
      </c>
      <c r="K570" s="708" t="s">
        <v>239</v>
      </c>
      <c r="L570" s="271">
        <v>0.25779999999999997</v>
      </c>
    </row>
    <row r="571" spans="9:12" ht="15.75" thickBot="1">
      <c r="I571">
        <v>262</v>
      </c>
      <c r="K571" s="709"/>
      <c r="L571" s="272">
        <v>280</v>
      </c>
    </row>
    <row r="572" spans="9:12">
      <c r="I572">
        <v>263</v>
      </c>
      <c r="K572" s="708" t="s">
        <v>165</v>
      </c>
      <c r="L572" s="273">
        <v>0.25769999999999998</v>
      </c>
    </row>
    <row r="573" spans="9:12" ht="15.75" thickBot="1">
      <c r="I573">
        <v>264</v>
      </c>
      <c r="K573" s="709"/>
      <c r="L573" s="274">
        <v>281</v>
      </c>
    </row>
    <row r="574" spans="9:12">
      <c r="I574">
        <v>265</v>
      </c>
      <c r="K574" s="708" t="s">
        <v>136</v>
      </c>
      <c r="L574" s="275">
        <v>0.25669999999999998</v>
      </c>
    </row>
    <row r="575" spans="9:12" ht="15.75" thickBot="1">
      <c r="I575">
        <v>266</v>
      </c>
      <c r="K575" s="709"/>
      <c r="L575" s="276">
        <v>282</v>
      </c>
    </row>
    <row r="576" spans="9:12">
      <c r="I576">
        <v>267</v>
      </c>
      <c r="K576" s="17" t="s">
        <v>231</v>
      </c>
      <c r="L576" s="277">
        <v>0.255</v>
      </c>
    </row>
    <row r="577" spans="9:12" ht="15.75" thickBot="1">
      <c r="I577">
        <v>268</v>
      </c>
      <c r="K577" s="18" t="s">
        <v>430</v>
      </c>
      <c r="L577" s="278">
        <v>283</v>
      </c>
    </row>
    <row r="578" spans="9:12">
      <c r="I578">
        <v>269</v>
      </c>
      <c r="K578" s="708" t="s">
        <v>128</v>
      </c>
      <c r="L578" s="279">
        <v>0.2545</v>
      </c>
    </row>
    <row r="579" spans="9:12" ht="15.75" thickBot="1">
      <c r="I579">
        <v>270</v>
      </c>
      <c r="K579" s="709"/>
      <c r="L579" s="280">
        <v>284</v>
      </c>
    </row>
    <row r="580" spans="9:12">
      <c r="I580">
        <v>271</v>
      </c>
      <c r="K580" s="17" t="s">
        <v>78</v>
      </c>
      <c r="L580" s="281">
        <v>0.25430000000000003</v>
      </c>
    </row>
    <row r="581" spans="9:12" ht="15.75" thickBot="1">
      <c r="I581">
        <v>272</v>
      </c>
      <c r="K581" s="18" t="s">
        <v>434</v>
      </c>
      <c r="L581" s="282">
        <v>285</v>
      </c>
    </row>
    <row r="582" spans="9:12">
      <c r="I582">
        <v>273</v>
      </c>
      <c r="K582" s="708" t="s">
        <v>298</v>
      </c>
      <c r="L582" s="283">
        <v>0.25040000000000001</v>
      </c>
    </row>
    <row r="583" spans="9:12" ht="15.75" thickBot="1">
      <c r="I583">
        <v>274</v>
      </c>
      <c r="K583" s="709"/>
      <c r="L583" s="284">
        <v>286</v>
      </c>
    </row>
    <row r="584" spans="9:12">
      <c r="I584">
        <v>275</v>
      </c>
      <c r="K584" s="708" t="s">
        <v>288</v>
      </c>
      <c r="L584" s="285">
        <v>0.25040000000000001</v>
      </c>
    </row>
    <row r="585" spans="9:12" ht="15.75" thickBot="1">
      <c r="I585">
        <v>276</v>
      </c>
      <c r="K585" s="709"/>
      <c r="L585" s="286">
        <v>287</v>
      </c>
    </row>
    <row r="586" spans="9:12">
      <c r="I586">
        <v>277</v>
      </c>
      <c r="K586" s="708" t="s">
        <v>361</v>
      </c>
      <c r="L586" s="287">
        <v>0.24859999999999999</v>
      </c>
    </row>
    <row r="587" spans="9:12" ht="15.75" thickBot="1">
      <c r="I587">
        <v>278</v>
      </c>
      <c r="K587" s="709"/>
      <c r="L587" s="288">
        <v>288</v>
      </c>
    </row>
    <row r="588" spans="9:12">
      <c r="I588">
        <v>279</v>
      </c>
      <c r="K588" s="708" t="s">
        <v>237</v>
      </c>
      <c r="L588" s="289">
        <v>0.24560000000000001</v>
      </c>
    </row>
    <row r="589" spans="9:12" ht="15.75" thickBot="1">
      <c r="I589">
        <v>280</v>
      </c>
      <c r="K589" s="709"/>
      <c r="L589" s="290">
        <v>289</v>
      </c>
    </row>
    <row r="590" spans="9:12">
      <c r="I590">
        <v>281</v>
      </c>
      <c r="K590" s="708" t="s">
        <v>348</v>
      </c>
      <c r="L590" s="291">
        <v>0.2452</v>
      </c>
    </row>
    <row r="591" spans="9:12" ht="15.75" thickBot="1">
      <c r="I591">
        <v>282</v>
      </c>
      <c r="K591" s="709"/>
      <c r="L591" s="292">
        <v>290</v>
      </c>
    </row>
    <row r="592" spans="9:12">
      <c r="I592">
        <v>284</v>
      </c>
      <c r="K592" s="708" t="s">
        <v>294</v>
      </c>
      <c r="L592" s="293">
        <v>0.24249999999999999</v>
      </c>
    </row>
    <row r="593" spans="9:12" ht="15.75" thickBot="1">
      <c r="I593">
        <v>286</v>
      </c>
      <c r="K593" s="709"/>
      <c r="L593" s="294">
        <v>291</v>
      </c>
    </row>
    <row r="594" spans="9:12">
      <c r="I594">
        <v>287</v>
      </c>
      <c r="K594" s="708" t="s">
        <v>169</v>
      </c>
      <c r="L594" s="295">
        <v>0.24149999999999999</v>
      </c>
    </row>
    <row r="595" spans="9:12" ht="15.75" thickBot="1">
      <c r="I595">
        <v>288</v>
      </c>
      <c r="K595" s="709"/>
      <c r="L595" s="296">
        <v>292</v>
      </c>
    </row>
    <row r="596" spans="9:12">
      <c r="I596">
        <v>289</v>
      </c>
      <c r="K596" s="708" t="s">
        <v>57</v>
      </c>
      <c r="L596" s="297">
        <v>0.2402</v>
      </c>
    </row>
    <row r="597" spans="9:12" ht="15.75" thickBot="1">
      <c r="I597">
        <v>290</v>
      </c>
      <c r="K597" s="709"/>
      <c r="L597" s="298">
        <v>293</v>
      </c>
    </row>
    <row r="598" spans="9:12">
      <c r="I598">
        <v>291</v>
      </c>
      <c r="K598" s="708" t="s">
        <v>382</v>
      </c>
      <c r="L598" s="299">
        <v>0.23849999999999999</v>
      </c>
    </row>
    <row r="599" spans="9:12" ht="15.75" thickBot="1">
      <c r="I599">
        <v>292</v>
      </c>
      <c r="K599" s="709"/>
      <c r="L599" s="300">
        <v>294</v>
      </c>
    </row>
    <row r="600" spans="9:12">
      <c r="I600">
        <v>293</v>
      </c>
      <c r="K600" s="708" t="s">
        <v>282</v>
      </c>
      <c r="L600" s="301">
        <v>0.23710000000000001</v>
      </c>
    </row>
    <row r="601" spans="9:12" ht="15.75" thickBot="1">
      <c r="I601">
        <v>294</v>
      </c>
      <c r="K601" s="709"/>
      <c r="L601" s="302">
        <v>295</v>
      </c>
    </row>
    <row r="602" spans="9:12">
      <c r="I602">
        <v>295</v>
      </c>
      <c r="K602" s="708" t="s">
        <v>255</v>
      </c>
      <c r="L602" s="303">
        <v>0.23630000000000001</v>
      </c>
    </row>
    <row r="603" spans="9:12" ht="15.75" thickBot="1">
      <c r="I603">
        <v>296</v>
      </c>
      <c r="K603" s="709"/>
      <c r="L603" s="304">
        <v>296</v>
      </c>
    </row>
    <row r="604" spans="9:12">
      <c r="I604">
        <v>297</v>
      </c>
      <c r="K604" s="708" t="s">
        <v>99</v>
      </c>
      <c r="L604" s="305">
        <v>0.23549999999999999</v>
      </c>
    </row>
    <row r="605" spans="9:12" ht="15.75" thickBot="1">
      <c r="I605">
        <v>298</v>
      </c>
      <c r="K605" s="709"/>
      <c r="L605" s="306">
        <v>297</v>
      </c>
    </row>
    <row r="606" spans="9:12">
      <c r="I606">
        <v>299</v>
      </c>
      <c r="K606" s="708" t="s">
        <v>154</v>
      </c>
      <c r="L606" s="307">
        <v>0.22850000000000001</v>
      </c>
    </row>
    <row r="607" spans="9:12" ht="15.75" thickBot="1">
      <c r="I607">
        <v>300</v>
      </c>
      <c r="K607" s="709"/>
      <c r="L607" s="308">
        <v>298</v>
      </c>
    </row>
    <row r="608" spans="9:12">
      <c r="I608">
        <v>301</v>
      </c>
      <c r="K608" s="708" t="s">
        <v>258</v>
      </c>
      <c r="L608" s="309">
        <v>0.22409999999999999</v>
      </c>
    </row>
    <row r="609" spans="9:12" ht="15.75" thickBot="1">
      <c r="I609">
        <v>302</v>
      </c>
      <c r="K609" s="709"/>
      <c r="L609" s="310">
        <v>299</v>
      </c>
    </row>
    <row r="610" spans="9:12">
      <c r="I610">
        <v>303</v>
      </c>
      <c r="K610" s="708" t="s">
        <v>94</v>
      </c>
      <c r="L610" s="311">
        <v>0.21829999999999999</v>
      </c>
    </row>
    <row r="611" spans="9:12" ht="15.75" thickBot="1">
      <c r="I611">
        <v>304</v>
      </c>
      <c r="K611" s="709"/>
      <c r="L611" s="312">
        <v>300</v>
      </c>
    </row>
    <row r="612" spans="9:12" ht="15.75" thickBot="1">
      <c r="I612">
        <v>305</v>
      </c>
      <c r="K612" s="15" t="s">
        <v>25</v>
      </c>
      <c r="L612" s="16" t="s">
        <v>411</v>
      </c>
    </row>
    <row r="613" spans="9:12">
      <c r="I613">
        <v>306</v>
      </c>
      <c r="K613" s="708" t="s">
        <v>323</v>
      </c>
      <c r="L613" s="313">
        <v>0.2167</v>
      </c>
    </row>
    <row r="614" spans="9:12" ht="15.75" thickBot="1">
      <c r="I614">
        <v>307</v>
      </c>
      <c r="K614" s="709"/>
      <c r="L614" s="314">
        <v>301</v>
      </c>
    </row>
    <row r="615" spans="9:12">
      <c r="I615">
        <v>308</v>
      </c>
      <c r="K615" s="708" t="s">
        <v>349</v>
      </c>
      <c r="L615" s="315">
        <v>0.21490000000000001</v>
      </c>
    </row>
    <row r="616" spans="9:12" ht="15.75" thickBot="1">
      <c r="I616">
        <v>309</v>
      </c>
      <c r="K616" s="709"/>
      <c r="L616" s="316">
        <v>302</v>
      </c>
    </row>
    <row r="617" spans="9:12">
      <c r="I617">
        <v>310</v>
      </c>
      <c r="K617" s="708" t="s">
        <v>252</v>
      </c>
      <c r="L617" s="317">
        <v>0.21479999999999999</v>
      </c>
    </row>
    <row r="618" spans="9:12" ht="15.75" thickBot="1">
      <c r="I618">
        <v>311</v>
      </c>
      <c r="K618" s="709"/>
      <c r="L618" s="318">
        <v>303</v>
      </c>
    </row>
    <row r="619" spans="9:12">
      <c r="I619">
        <v>312</v>
      </c>
      <c r="K619" s="708" t="s">
        <v>222</v>
      </c>
      <c r="L619" s="319">
        <v>0.21210000000000001</v>
      </c>
    </row>
    <row r="620" spans="9:12" ht="15.75" thickBot="1">
      <c r="I620">
        <v>313</v>
      </c>
      <c r="K620" s="709"/>
      <c r="L620" s="320">
        <v>304</v>
      </c>
    </row>
    <row r="621" spans="9:12">
      <c r="I621">
        <v>314</v>
      </c>
      <c r="K621" s="708" t="s">
        <v>318</v>
      </c>
      <c r="L621" s="321">
        <v>0.2114</v>
      </c>
    </row>
    <row r="622" spans="9:12" ht="15.75" thickBot="1">
      <c r="I622">
        <v>316</v>
      </c>
      <c r="K622" s="709"/>
      <c r="L622" s="322">
        <v>305</v>
      </c>
    </row>
    <row r="623" spans="9:12">
      <c r="I623">
        <v>317</v>
      </c>
      <c r="K623" s="708" t="s">
        <v>383</v>
      </c>
      <c r="L623" s="323">
        <v>0.20960000000000001</v>
      </c>
    </row>
    <row r="624" spans="9:12" ht="15.75" thickBot="1">
      <c r="I624">
        <v>318</v>
      </c>
      <c r="K624" s="709"/>
      <c r="L624" s="324">
        <v>306</v>
      </c>
    </row>
    <row r="625" spans="9:12">
      <c r="I625">
        <v>319</v>
      </c>
      <c r="K625" s="708" t="s">
        <v>319</v>
      </c>
      <c r="L625" s="325">
        <v>0.2087</v>
      </c>
    </row>
    <row r="626" spans="9:12" ht="15.75" thickBot="1">
      <c r="I626">
        <v>320</v>
      </c>
      <c r="K626" s="709"/>
      <c r="L626" s="326">
        <v>307</v>
      </c>
    </row>
    <row r="627" spans="9:12">
      <c r="I627">
        <v>321</v>
      </c>
      <c r="K627" s="708" t="s">
        <v>103</v>
      </c>
      <c r="L627" s="327">
        <v>0.2049</v>
      </c>
    </row>
    <row r="628" spans="9:12" ht="15.75" thickBot="1">
      <c r="I628">
        <v>322</v>
      </c>
      <c r="K628" s="709"/>
      <c r="L628" s="328">
        <v>308</v>
      </c>
    </row>
    <row r="629" spans="9:12">
      <c r="I629">
        <v>323</v>
      </c>
      <c r="K629" s="708" t="s">
        <v>86</v>
      </c>
      <c r="L629" s="329">
        <v>0.2006</v>
      </c>
    </row>
    <row r="630" spans="9:12" ht="15.75" thickBot="1">
      <c r="I630">
        <v>324</v>
      </c>
      <c r="K630" s="709"/>
      <c r="L630" s="330">
        <v>309</v>
      </c>
    </row>
    <row r="631" spans="9:12">
      <c r="I631">
        <v>325</v>
      </c>
      <c r="K631" s="708" t="s">
        <v>116</v>
      </c>
      <c r="L631" s="331">
        <v>0.19719999999999999</v>
      </c>
    </row>
    <row r="632" spans="9:12" ht="15.75" thickBot="1">
      <c r="I632">
        <v>326</v>
      </c>
      <c r="K632" s="709"/>
      <c r="L632" s="332">
        <v>310</v>
      </c>
    </row>
    <row r="633" spans="9:12">
      <c r="I633">
        <v>327</v>
      </c>
      <c r="K633" s="708" t="s">
        <v>379</v>
      </c>
      <c r="L633" s="333">
        <v>0.1961</v>
      </c>
    </row>
    <row r="634" spans="9:12" ht="15.75" thickBot="1">
      <c r="I634">
        <v>328</v>
      </c>
      <c r="K634" s="709"/>
      <c r="L634" s="334">
        <v>311</v>
      </c>
    </row>
    <row r="635" spans="9:12">
      <c r="I635">
        <v>329</v>
      </c>
      <c r="K635" s="708" t="s">
        <v>96</v>
      </c>
      <c r="L635" s="335">
        <v>0.19370000000000001</v>
      </c>
    </row>
    <row r="636" spans="9:12" ht="15.75" thickBot="1">
      <c r="I636">
        <v>330</v>
      </c>
      <c r="K636" s="709"/>
      <c r="L636" s="336">
        <v>312</v>
      </c>
    </row>
    <row r="637" spans="9:12">
      <c r="I637">
        <v>331</v>
      </c>
      <c r="K637" s="708" t="s">
        <v>297</v>
      </c>
      <c r="L637" s="337">
        <v>0.19259999999999999</v>
      </c>
    </row>
    <row r="638" spans="9:12" ht="15.75" thickBot="1">
      <c r="I638">
        <v>332</v>
      </c>
      <c r="K638" s="709"/>
      <c r="L638" s="338">
        <v>313</v>
      </c>
    </row>
    <row r="639" spans="9:12">
      <c r="I639">
        <v>333</v>
      </c>
      <c r="K639" s="708" t="s">
        <v>56</v>
      </c>
      <c r="L639" s="339">
        <v>0.18679999999999999</v>
      </c>
    </row>
    <row r="640" spans="9:12" ht="15.75" thickBot="1">
      <c r="I640">
        <v>334</v>
      </c>
      <c r="K640" s="709"/>
      <c r="L640" s="340">
        <v>314</v>
      </c>
    </row>
    <row r="641" spans="9:12">
      <c r="I641">
        <v>335</v>
      </c>
      <c r="K641" s="17" t="s">
        <v>391</v>
      </c>
      <c r="L641" s="341">
        <v>0.18129999999999999</v>
      </c>
    </row>
    <row r="642" spans="9:12" ht="15.75" thickBot="1">
      <c r="I642">
        <v>336</v>
      </c>
      <c r="K642" s="18" t="s">
        <v>430</v>
      </c>
      <c r="L642" s="342">
        <v>315</v>
      </c>
    </row>
    <row r="643" spans="9:12">
      <c r="I643">
        <v>337</v>
      </c>
      <c r="K643" s="708" t="s">
        <v>245</v>
      </c>
      <c r="L643" s="343">
        <v>0.18010000000000001</v>
      </c>
    </row>
    <row r="644" spans="9:12" ht="15.75" thickBot="1">
      <c r="I644">
        <v>338</v>
      </c>
      <c r="K644" s="709"/>
      <c r="L644" s="344">
        <v>316</v>
      </c>
    </row>
    <row r="645" spans="9:12">
      <c r="I645">
        <v>339</v>
      </c>
      <c r="K645" s="708" t="s">
        <v>344</v>
      </c>
      <c r="L645" s="345">
        <v>0.17929999999999999</v>
      </c>
    </row>
    <row r="646" spans="9:12" ht="15.75" thickBot="1">
      <c r="I646">
        <v>340</v>
      </c>
      <c r="K646" s="709"/>
      <c r="L646" s="346">
        <v>317</v>
      </c>
    </row>
    <row r="647" spans="9:12">
      <c r="I647">
        <v>341</v>
      </c>
      <c r="K647" s="708" t="s">
        <v>126</v>
      </c>
      <c r="L647" s="347">
        <v>0.17299999999999999</v>
      </c>
    </row>
    <row r="648" spans="9:12" ht="15.75" thickBot="1">
      <c r="I648">
        <v>342</v>
      </c>
      <c r="K648" s="709"/>
      <c r="L648" s="348">
        <v>318</v>
      </c>
    </row>
    <row r="649" spans="9:12">
      <c r="I649">
        <v>344</v>
      </c>
      <c r="K649" s="708" t="s">
        <v>247</v>
      </c>
      <c r="L649" s="349">
        <v>0.1719</v>
      </c>
    </row>
    <row r="650" spans="9:12" ht="15.75" thickBot="1">
      <c r="I650">
        <v>345</v>
      </c>
      <c r="K650" s="709"/>
      <c r="L650" s="350">
        <v>319</v>
      </c>
    </row>
    <row r="651" spans="9:12">
      <c r="I651">
        <v>346</v>
      </c>
      <c r="K651" s="708" t="s">
        <v>80</v>
      </c>
      <c r="L651" s="351">
        <v>0.16880000000000001</v>
      </c>
    </row>
    <row r="652" spans="9:12" ht="15.75" thickBot="1">
      <c r="I652">
        <v>347</v>
      </c>
      <c r="K652" s="709"/>
      <c r="L652" s="352">
        <v>320</v>
      </c>
    </row>
    <row r="653" spans="9:12">
      <c r="I653">
        <v>348</v>
      </c>
      <c r="K653" s="708" t="s">
        <v>155</v>
      </c>
      <c r="L653" s="353">
        <v>0.16470000000000001</v>
      </c>
    </row>
    <row r="654" spans="9:12" ht="15.75" thickBot="1">
      <c r="I654">
        <v>349</v>
      </c>
      <c r="K654" s="709"/>
      <c r="L654" s="354">
        <v>321</v>
      </c>
    </row>
    <row r="655" spans="9:12">
      <c r="I655">
        <v>350</v>
      </c>
      <c r="K655" s="708" t="s">
        <v>112</v>
      </c>
      <c r="L655" s="355">
        <v>0.1646</v>
      </c>
    </row>
    <row r="656" spans="9:12" ht="15.75" thickBot="1">
      <c r="I656">
        <v>351</v>
      </c>
      <c r="K656" s="709"/>
      <c r="L656" s="356">
        <v>322</v>
      </c>
    </row>
    <row r="657" spans="9:12">
      <c r="I657">
        <v>352</v>
      </c>
      <c r="K657" s="708" t="s">
        <v>206</v>
      </c>
      <c r="L657" s="357">
        <v>0.1643</v>
      </c>
    </row>
    <row r="658" spans="9:12" ht="15.75" thickBot="1">
      <c r="I658">
        <v>353</v>
      </c>
      <c r="K658" s="709"/>
      <c r="L658" s="358">
        <v>323</v>
      </c>
    </row>
    <row r="659" spans="9:12">
      <c r="I659">
        <v>354</v>
      </c>
      <c r="K659" s="708" t="s">
        <v>402</v>
      </c>
      <c r="L659" s="359">
        <v>0.1638</v>
      </c>
    </row>
    <row r="660" spans="9:12" ht="15.75" thickBot="1">
      <c r="I660">
        <v>355</v>
      </c>
      <c r="K660" s="709"/>
      <c r="L660" s="360">
        <v>324</v>
      </c>
    </row>
    <row r="661" spans="9:12">
      <c r="I661">
        <v>356</v>
      </c>
      <c r="K661" s="708" t="s">
        <v>71</v>
      </c>
      <c r="L661" s="361">
        <v>0.16189999999999999</v>
      </c>
    </row>
    <row r="662" spans="9:12" ht="15.75" thickBot="1">
      <c r="I662">
        <v>357</v>
      </c>
      <c r="K662" s="709"/>
      <c r="L662" s="362">
        <v>325</v>
      </c>
    </row>
    <row r="663" spans="9:12" ht="15.75" thickBot="1">
      <c r="I663">
        <v>358</v>
      </c>
      <c r="K663" s="15" t="s">
        <v>25</v>
      </c>
      <c r="L663" s="16" t="s">
        <v>411</v>
      </c>
    </row>
    <row r="664" spans="9:12">
      <c r="I664">
        <v>359</v>
      </c>
      <c r="K664" s="708" t="s">
        <v>90</v>
      </c>
      <c r="L664" s="363">
        <v>0.15759999999999999</v>
      </c>
    </row>
    <row r="665" spans="9:12" ht="15.75" thickBot="1">
      <c r="I665">
        <v>360</v>
      </c>
      <c r="K665" s="709"/>
      <c r="L665" s="364">
        <v>326</v>
      </c>
    </row>
    <row r="666" spans="9:12">
      <c r="I666">
        <v>361</v>
      </c>
      <c r="K666" s="708" t="s">
        <v>191</v>
      </c>
      <c r="L666" s="365">
        <v>0.15590000000000001</v>
      </c>
    </row>
    <row r="667" spans="9:12" ht="15.75" thickBot="1">
      <c r="I667">
        <v>362</v>
      </c>
      <c r="K667" s="709"/>
      <c r="L667" s="366">
        <v>327</v>
      </c>
    </row>
    <row r="668" spans="9:12">
      <c r="K668" s="708" t="s">
        <v>64</v>
      </c>
      <c r="L668" s="367">
        <v>0.15459999999999999</v>
      </c>
    </row>
    <row r="669" spans="9:12" ht="15.75" thickBot="1">
      <c r="K669" s="709"/>
      <c r="L669" s="368">
        <v>328</v>
      </c>
    </row>
    <row r="670" spans="9:12">
      <c r="K670" s="708" t="s">
        <v>283</v>
      </c>
      <c r="L670" s="369">
        <v>0.1525</v>
      </c>
    </row>
    <row r="671" spans="9:12" ht="15.75" thickBot="1">
      <c r="K671" s="709"/>
      <c r="L671" s="370">
        <v>329</v>
      </c>
    </row>
    <row r="672" spans="9:12">
      <c r="K672" s="708" t="s">
        <v>186</v>
      </c>
      <c r="L672" s="371">
        <v>0.14929999999999999</v>
      </c>
    </row>
    <row r="673" spans="11:12" ht="15.75" thickBot="1">
      <c r="K673" s="709"/>
      <c r="L673" s="372">
        <v>330</v>
      </c>
    </row>
    <row r="674" spans="11:12">
      <c r="K674" s="708" t="s">
        <v>326</v>
      </c>
      <c r="L674" s="373">
        <v>0.14710000000000001</v>
      </c>
    </row>
    <row r="675" spans="11:12" ht="15.75" thickBot="1">
      <c r="K675" s="709"/>
      <c r="L675" s="374">
        <v>331</v>
      </c>
    </row>
    <row r="676" spans="11:12">
      <c r="K676" s="708" t="s">
        <v>203</v>
      </c>
      <c r="L676" s="375">
        <v>0.14460000000000001</v>
      </c>
    </row>
    <row r="677" spans="11:12" ht="15.75" thickBot="1">
      <c r="K677" s="709"/>
      <c r="L677" s="376">
        <v>332</v>
      </c>
    </row>
    <row r="678" spans="11:12">
      <c r="K678" s="708" t="s">
        <v>85</v>
      </c>
      <c r="L678" s="377">
        <v>0.1416</v>
      </c>
    </row>
    <row r="679" spans="11:12" ht="15.75" thickBot="1">
      <c r="K679" s="709"/>
      <c r="L679" s="378">
        <v>333</v>
      </c>
    </row>
    <row r="680" spans="11:12">
      <c r="K680" s="708" t="s">
        <v>400</v>
      </c>
      <c r="L680" s="379">
        <v>0.14099999999999999</v>
      </c>
    </row>
    <row r="681" spans="11:12" ht="15.75" thickBot="1">
      <c r="K681" s="709"/>
      <c r="L681" s="380">
        <v>334</v>
      </c>
    </row>
    <row r="682" spans="11:12">
      <c r="K682" s="708" t="s">
        <v>367</v>
      </c>
      <c r="L682" s="381">
        <v>0.1386</v>
      </c>
    </row>
    <row r="683" spans="11:12" ht="15.75" thickBot="1">
      <c r="K683" s="709"/>
      <c r="L683" s="382">
        <v>335</v>
      </c>
    </row>
    <row r="684" spans="11:12">
      <c r="K684" s="708" t="s">
        <v>347</v>
      </c>
      <c r="L684" s="383">
        <v>0.13600000000000001</v>
      </c>
    </row>
    <row r="685" spans="11:12" ht="15.75" thickBot="1">
      <c r="K685" s="709"/>
      <c r="L685" s="384">
        <v>336</v>
      </c>
    </row>
    <row r="686" spans="11:12">
      <c r="K686" s="708" t="s">
        <v>188</v>
      </c>
      <c r="L686" s="385">
        <v>0.13089999999999999</v>
      </c>
    </row>
    <row r="687" spans="11:12" ht="15.75" thickBot="1">
      <c r="K687" s="709"/>
      <c r="L687" s="386">
        <v>337</v>
      </c>
    </row>
    <row r="688" spans="11:12">
      <c r="K688" s="708" t="s">
        <v>133</v>
      </c>
      <c r="L688" s="387">
        <v>0.13020000000000001</v>
      </c>
    </row>
    <row r="689" spans="11:12" ht="15.75" thickBot="1">
      <c r="K689" s="709"/>
      <c r="L689" s="388">
        <v>338</v>
      </c>
    </row>
    <row r="690" spans="11:12">
      <c r="K690" s="708" t="s">
        <v>435</v>
      </c>
      <c r="L690" s="389">
        <v>0.1186</v>
      </c>
    </row>
    <row r="691" spans="11:12" ht="15.75" thickBot="1">
      <c r="K691" s="709"/>
      <c r="L691" s="390">
        <v>339</v>
      </c>
    </row>
    <row r="692" spans="11:12">
      <c r="K692" s="708" t="s">
        <v>233</v>
      </c>
      <c r="L692" s="391">
        <v>0.11559999999999999</v>
      </c>
    </row>
    <row r="693" spans="11:12" ht="15.75" thickBot="1">
      <c r="K693" s="709"/>
      <c r="L693" s="392">
        <v>340</v>
      </c>
    </row>
    <row r="694" spans="11:12">
      <c r="K694" s="708" t="s">
        <v>62</v>
      </c>
      <c r="L694" s="393">
        <v>0.11360000000000001</v>
      </c>
    </row>
    <row r="695" spans="11:12" ht="15.75" thickBot="1">
      <c r="K695" s="709"/>
      <c r="L695" s="394">
        <v>341</v>
      </c>
    </row>
    <row r="696" spans="11:12">
      <c r="K696" s="708" t="s">
        <v>92</v>
      </c>
      <c r="L696" s="395">
        <v>0.1123</v>
      </c>
    </row>
    <row r="697" spans="11:12" ht="15.75" thickBot="1">
      <c r="K697" s="709"/>
      <c r="L697" s="396">
        <v>342</v>
      </c>
    </row>
    <row r="698" spans="11:12">
      <c r="K698" s="17" t="s">
        <v>152</v>
      </c>
      <c r="L698" s="397">
        <v>0.11210000000000001</v>
      </c>
    </row>
    <row r="699" spans="11:12" ht="15.75" thickBot="1">
      <c r="K699" s="18" t="s">
        <v>430</v>
      </c>
      <c r="L699" s="398">
        <v>343</v>
      </c>
    </row>
    <row r="700" spans="11:12">
      <c r="K700" s="708" t="s">
        <v>162</v>
      </c>
      <c r="L700" s="399">
        <v>0.1079</v>
      </c>
    </row>
    <row r="701" spans="11:12" ht="15.75" thickBot="1">
      <c r="K701" s="709"/>
      <c r="L701" s="400">
        <v>344</v>
      </c>
    </row>
    <row r="702" spans="11:12">
      <c r="K702" s="708" t="s">
        <v>148</v>
      </c>
      <c r="L702" s="401">
        <v>0.1045</v>
      </c>
    </row>
    <row r="703" spans="11:12" ht="15.75" thickBot="1">
      <c r="K703" s="709"/>
      <c r="L703" s="402">
        <v>345</v>
      </c>
    </row>
    <row r="704" spans="11:12">
      <c r="K704" s="708" t="s">
        <v>436</v>
      </c>
      <c r="L704" s="403">
        <v>9.9199999999999997E-2</v>
      </c>
    </row>
    <row r="705" spans="11:12" ht="15.75" thickBot="1">
      <c r="K705" s="709"/>
      <c r="L705" s="404">
        <v>346</v>
      </c>
    </row>
    <row r="706" spans="11:12">
      <c r="K706" s="708" t="s">
        <v>251</v>
      </c>
      <c r="L706" s="405">
        <v>9.7299999999999998E-2</v>
      </c>
    </row>
    <row r="707" spans="11:12" ht="15.75" thickBot="1">
      <c r="K707" s="709"/>
      <c r="L707" s="406">
        <v>347</v>
      </c>
    </row>
    <row r="708" spans="11:12">
      <c r="K708" s="708" t="s">
        <v>81</v>
      </c>
      <c r="L708" s="407">
        <v>9.0399999999999994E-2</v>
      </c>
    </row>
    <row r="709" spans="11:12" ht="15.75" thickBot="1">
      <c r="K709" s="709"/>
      <c r="L709" s="408">
        <v>348</v>
      </c>
    </row>
    <row r="710" spans="11:12">
      <c r="K710" s="708" t="s">
        <v>53</v>
      </c>
      <c r="L710" s="409">
        <v>8.9099999999999999E-2</v>
      </c>
    </row>
    <row r="711" spans="11:12" ht="15.75" thickBot="1">
      <c r="K711" s="709"/>
      <c r="L711" s="410">
        <v>349</v>
      </c>
    </row>
    <row r="712" spans="11:12">
      <c r="K712" s="708" t="s">
        <v>313</v>
      </c>
      <c r="L712" s="411">
        <v>8.72E-2</v>
      </c>
    </row>
    <row r="713" spans="11:12" ht="15.75" thickBot="1">
      <c r="K713" s="709"/>
      <c r="L713" s="412">
        <v>350</v>
      </c>
    </row>
    <row r="714" spans="11:12">
      <c r="K714" s="708" t="s">
        <v>335</v>
      </c>
      <c r="L714" s="413">
        <v>8.5099999999999995E-2</v>
      </c>
    </row>
    <row r="715" spans="11:12" ht="15.75" thickBot="1">
      <c r="K715" s="709"/>
      <c r="L715" s="414">
        <v>351</v>
      </c>
    </row>
    <row r="716" spans="11:12">
      <c r="K716" s="708" t="s">
        <v>437</v>
      </c>
      <c r="L716" s="413">
        <v>8.48E-2</v>
      </c>
    </row>
    <row r="717" spans="11:12" ht="15.75" thickBot="1">
      <c r="K717" s="709"/>
      <c r="L717" s="414">
        <v>352</v>
      </c>
    </row>
    <row r="718" spans="11:12">
      <c r="K718" s="708" t="s">
        <v>275</v>
      </c>
      <c r="L718" s="413">
        <v>8.48E-2</v>
      </c>
    </row>
    <row r="719" spans="11:12" ht="15.75" thickBot="1">
      <c r="K719" s="709"/>
      <c r="L719" s="414">
        <v>353</v>
      </c>
    </row>
    <row r="720" spans="11:12">
      <c r="K720" s="708" t="s">
        <v>264</v>
      </c>
      <c r="L720" s="413">
        <v>8.3900000000000002E-2</v>
      </c>
    </row>
    <row r="721" spans="11:12" ht="15.75" thickBot="1">
      <c r="K721" s="709"/>
      <c r="L721" s="414">
        <v>354</v>
      </c>
    </row>
    <row r="722" spans="11:12">
      <c r="K722" s="708" t="s">
        <v>390</v>
      </c>
      <c r="L722" s="413">
        <v>8.2299999999999998E-2</v>
      </c>
    </row>
    <row r="723" spans="11:12" ht="15.75" thickBot="1">
      <c r="K723" s="709"/>
      <c r="L723" s="414">
        <v>355</v>
      </c>
    </row>
    <row r="724" spans="11:12">
      <c r="K724" s="708" t="s">
        <v>376</v>
      </c>
      <c r="L724" s="413">
        <v>8.2199999999999995E-2</v>
      </c>
    </row>
    <row r="725" spans="11:12" ht="15.75" thickBot="1">
      <c r="K725" s="709"/>
      <c r="L725" s="414">
        <v>356</v>
      </c>
    </row>
    <row r="726" spans="11:12">
      <c r="K726" s="708" t="s">
        <v>160</v>
      </c>
      <c r="L726" s="413">
        <v>8.0699999999999994E-2</v>
      </c>
    </row>
    <row r="727" spans="11:12" ht="15.75" thickBot="1">
      <c r="K727" s="709"/>
      <c r="L727" s="414">
        <v>357</v>
      </c>
    </row>
    <row r="728" spans="11:12">
      <c r="K728" s="708" t="s">
        <v>211</v>
      </c>
      <c r="L728" s="413">
        <v>7.0599999999999996E-2</v>
      </c>
    </row>
    <row r="729" spans="11:12" ht="15.75" thickBot="1">
      <c r="K729" s="709"/>
      <c r="L729" s="414">
        <v>358</v>
      </c>
    </row>
    <row r="730" spans="11:12">
      <c r="K730" s="708" t="s">
        <v>322</v>
      </c>
      <c r="L730" s="413">
        <v>5.6099999999999997E-2</v>
      </c>
    </row>
    <row r="731" spans="11:12" ht="15.75" thickBot="1">
      <c r="K731" s="709"/>
      <c r="L731" s="414">
        <v>359</v>
      </c>
    </row>
    <row r="732" spans="11:12">
      <c r="K732" s="708" t="s">
        <v>109</v>
      </c>
      <c r="L732" s="413">
        <v>4.9599999999999998E-2</v>
      </c>
    </row>
    <row r="733" spans="11:12" ht="15.75" thickBot="1">
      <c r="K733" s="709"/>
      <c r="L733" s="414">
        <v>360</v>
      </c>
    </row>
    <row r="734" spans="11:12">
      <c r="K734" s="708" t="s">
        <v>175</v>
      </c>
      <c r="L734" s="413">
        <v>4.8000000000000001E-2</v>
      </c>
    </row>
    <row r="735" spans="11:12" ht="15.75" thickBot="1">
      <c r="K735" s="709"/>
      <c r="L735" s="414">
        <v>361</v>
      </c>
    </row>
    <row r="736" spans="11:12">
      <c r="K736" s="708" t="s">
        <v>226</v>
      </c>
      <c r="L736" s="413">
        <v>1.23E-2</v>
      </c>
    </row>
    <row r="737" spans="11:12" ht="15.75" thickBot="1">
      <c r="K737" s="709"/>
      <c r="L737" s="414">
        <v>362</v>
      </c>
    </row>
    <row r="738" spans="11:12" ht="15.75" thickBot="1">
      <c r="K738" s="15" t="s">
        <v>25</v>
      </c>
      <c r="L738" s="16" t="s">
        <v>411</v>
      </c>
    </row>
  </sheetData>
  <sortState xmlns:xlrd2="http://schemas.microsoft.com/office/spreadsheetml/2017/richdata2" ref="D2:F363">
    <sortCondition ref="D2:D363"/>
  </sortState>
  <mergeCells count="291">
    <mergeCell ref="K734:K735"/>
    <mergeCell ref="K736:K737"/>
    <mergeCell ref="K730:K731"/>
    <mergeCell ref="K732:K733"/>
    <mergeCell ref="K726:K727"/>
    <mergeCell ref="K728:K729"/>
    <mergeCell ref="K722:K723"/>
    <mergeCell ref="K724:K725"/>
    <mergeCell ref="K718:K719"/>
    <mergeCell ref="K720:K721"/>
    <mergeCell ref="K714:K715"/>
    <mergeCell ref="K716:K717"/>
    <mergeCell ref="K710:K711"/>
    <mergeCell ref="K712:K713"/>
    <mergeCell ref="K706:K707"/>
    <mergeCell ref="K708:K709"/>
    <mergeCell ref="K702:K703"/>
    <mergeCell ref="K704:K705"/>
    <mergeCell ref="K700:K701"/>
    <mergeCell ref="K694:K695"/>
    <mergeCell ref="K696:K697"/>
    <mergeCell ref="K690:K691"/>
    <mergeCell ref="K692:K693"/>
    <mergeCell ref="K686:K687"/>
    <mergeCell ref="K688:K689"/>
    <mergeCell ref="K682:K683"/>
    <mergeCell ref="K684:K685"/>
    <mergeCell ref="K678:K679"/>
    <mergeCell ref="K680:K681"/>
    <mergeCell ref="K674:K675"/>
    <mergeCell ref="K676:K677"/>
    <mergeCell ref="K670:K671"/>
    <mergeCell ref="K672:K673"/>
    <mergeCell ref="K666:K667"/>
    <mergeCell ref="K668:K669"/>
    <mergeCell ref="K661:K662"/>
    <mergeCell ref="K664:K665"/>
    <mergeCell ref="K657:K658"/>
    <mergeCell ref="K659:K660"/>
    <mergeCell ref="K653:K654"/>
    <mergeCell ref="K655:K656"/>
    <mergeCell ref="K649:K650"/>
    <mergeCell ref="K651:K652"/>
    <mergeCell ref="K645:K646"/>
    <mergeCell ref="K647:K648"/>
    <mergeCell ref="K643:K644"/>
    <mergeCell ref="K637:K638"/>
    <mergeCell ref="K639:K640"/>
    <mergeCell ref="K633:K634"/>
    <mergeCell ref="K635:K636"/>
    <mergeCell ref="K629:K630"/>
    <mergeCell ref="K631:K632"/>
    <mergeCell ref="K625:K626"/>
    <mergeCell ref="K627:K628"/>
    <mergeCell ref="K621:K622"/>
    <mergeCell ref="K623:K624"/>
    <mergeCell ref="K617:K618"/>
    <mergeCell ref="K619:K620"/>
    <mergeCell ref="K613:K614"/>
    <mergeCell ref="K615:K616"/>
    <mergeCell ref="K608:K609"/>
    <mergeCell ref="K610:K611"/>
    <mergeCell ref="K604:K605"/>
    <mergeCell ref="K606:K607"/>
    <mergeCell ref="K600:K601"/>
    <mergeCell ref="K602:K603"/>
    <mergeCell ref="K596:K597"/>
    <mergeCell ref="K598:K599"/>
    <mergeCell ref="K592:K593"/>
    <mergeCell ref="K594:K595"/>
    <mergeCell ref="K588:K589"/>
    <mergeCell ref="K590:K591"/>
    <mergeCell ref="K584:K585"/>
    <mergeCell ref="K586:K587"/>
    <mergeCell ref="K582:K583"/>
    <mergeCell ref="K578:K579"/>
    <mergeCell ref="K572:K573"/>
    <mergeCell ref="K574:K575"/>
    <mergeCell ref="K568:K569"/>
    <mergeCell ref="K570:K571"/>
    <mergeCell ref="K564:K565"/>
    <mergeCell ref="K566:K567"/>
    <mergeCell ref="K559:K560"/>
    <mergeCell ref="K562:K563"/>
    <mergeCell ref="K555:K556"/>
    <mergeCell ref="K557:K558"/>
    <mergeCell ref="K551:K552"/>
    <mergeCell ref="K553:K554"/>
    <mergeCell ref="K547:K548"/>
    <mergeCell ref="K549:K550"/>
    <mergeCell ref="K543:K544"/>
    <mergeCell ref="K545:K546"/>
    <mergeCell ref="K539:K540"/>
    <mergeCell ref="K541:K542"/>
    <mergeCell ref="K535:K536"/>
    <mergeCell ref="K537:K538"/>
    <mergeCell ref="K531:K532"/>
    <mergeCell ref="K533:K534"/>
    <mergeCell ref="K527:K528"/>
    <mergeCell ref="K529:K530"/>
    <mergeCell ref="K523:K524"/>
    <mergeCell ref="K525:K526"/>
    <mergeCell ref="K519:K520"/>
    <mergeCell ref="K521:K522"/>
    <mergeCell ref="K515:K516"/>
    <mergeCell ref="K517:K518"/>
    <mergeCell ref="K511:K512"/>
    <mergeCell ref="K513:K514"/>
    <mergeCell ref="K506:K507"/>
    <mergeCell ref="K508:K509"/>
    <mergeCell ref="K502:K503"/>
    <mergeCell ref="K504:K505"/>
    <mergeCell ref="K498:K499"/>
    <mergeCell ref="K500:K501"/>
    <mergeCell ref="K494:K495"/>
    <mergeCell ref="K490:K491"/>
    <mergeCell ref="K492:K493"/>
    <mergeCell ref="K486:K487"/>
    <mergeCell ref="K488:K489"/>
    <mergeCell ref="K482:K483"/>
    <mergeCell ref="K484:K485"/>
    <mergeCell ref="K478:K479"/>
    <mergeCell ref="K474:K475"/>
    <mergeCell ref="K476:K477"/>
    <mergeCell ref="K470:K471"/>
    <mergeCell ref="K472:K473"/>
    <mergeCell ref="K466:K467"/>
    <mergeCell ref="K468:K469"/>
    <mergeCell ref="K462:K463"/>
    <mergeCell ref="K464:K465"/>
    <mergeCell ref="K457:K458"/>
    <mergeCell ref="K460:K461"/>
    <mergeCell ref="K455:K456"/>
    <mergeCell ref="K449:K450"/>
    <mergeCell ref="K451:K452"/>
    <mergeCell ref="K445:K446"/>
    <mergeCell ref="K447:K448"/>
    <mergeCell ref="K441:K442"/>
    <mergeCell ref="K443:K444"/>
    <mergeCell ref="K437:K438"/>
    <mergeCell ref="K439:K440"/>
    <mergeCell ref="K433:K434"/>
    <mergeCell ref="K435:K436"/>
    <mergeCell ref="K429:K430"/>
    <mergeCell ref="K431:K432"/>
    <mergeCell ref="K425:K426"/>
    <mergeCell ref="K421:K422"/>
    <mergeCell ref="K423:K424"/>
    <mergeCell ref="K417:K418"/>
    <mergeCell ref="K419:K420"/>
    <mergeCell ref="K413:K414"/>
    <mergeCell ref="K415:K416"/>
    <mergeCell ref="K409:K410"/>
    <mergeCell ref="K411:K412"/>
    <mergeCell ref="K404:K405"/>
    <mergeCell ref="K406:K407"/>
    <mergeCell ref="K400:K401"/>
    <mergeCell ref="K402:K403"/>
    <mergeCell ref="K396:K397"/>
    <mergeCell ref="K398:K399"/>
    <mergeCell ref="K394:K395"/>
    <mergeCell ref="K388:K389"/>
    <mergeCell ref="K390:K391"/>
    <mergeCell ref="K384:K385"/>
    <mergeCell ref="K386:K387"/>
    <mergeCell ref="K380:K381"/>
    <mergeCell ref="K382:K383"/>
    <mergeCell ref="K376:K377"/>
    <mergeCell ref="K378:K379"/>
    <mergeCell ref="K372:K373"/>
    <mergeCell ref="K374:K375"/>
    <mergeCell ref="K368:K369"/>
    <mergeCell ref="K370:K371"/>
    <mergeCell ref="K364:K365"/>
    <mergeCell ref="K366:K367"/>
    <mergeCell ref="K360:K361"/>
    <mergeCell ref="K362:K363"/>
    <mergeCell ref="K355:K356"/>
    <mergeCell ref="K358:K359"/>
    <mergeCell ref="K351:K352"/>
    <mergeCell ref="K353:K354"/>
    <mergeCell ref="K347:K348"/>
    <mergeCell ref="K343:K344"/>
    <mergeCell ref="K345:K346"/>
    <mergeCell ref="K339:K340"/>
    <mergeCell ref="K341:K342"/>
    <mergeCell ref="K335:K336"/>
    <mergeCell ref="K331:K332"/>
    <mergeCell ref="K333:K334"/>
    <mergeCell ref="K327:K328"/>
    <mergeCell ref="K329:K330"/>
    <mergeCell ref="K323:K324"/>
    <mergeCell ref="K325:K326"/>
    <mergeCell ref="K319:K320"/>
    <mergeCell ref="K321:K322"/>
    <mergeCell ref="K315:K316"/>
    <mergeCell ref="K317:K318"/>
    <mergeCell ref="K311:K312"/>
    <mergeCell ref="K313:K314"/>
    <mergeCell ref="K307:K308"/>
    <mergeCell ref="K309:K310"/>
    <mergeCell ref="K302:K303"/>
    <mergeCell ref="K304:K305"/>
    <mergeCell ref="K298:K299"/>
    <mergeCell ref="K300:K301"/>
    <mergeCell ref="K294:K295"/>
    <mergeCell ref="K290:K291"/>
    <mergeCell ref="K286:K287"/>
    <mergeCell ref="K288:K289"/>
    <mergeCell ref="K284:K285"/>
    <mergeCell ref="K278:K279"/>
    <mergeCell ref="K280:K281"/>
    <mergeCell ref="K274:K275"/>
    <mergeCell ref="K276:K277"/>
    <mergeCell ref="K270:K271"/>
    <mergeCell ref="K272:K273"/>
    <mergeCell ref="K258:K259"/>
    <mergeCell ref="K260:K261"/>
    <mergeCell ref="K253:K254"/>
    <mergeCell ref="K256:K257"/>
    <mergeCell ref="K249:K250"/>
    <mergeCell ref="K251:K252"/>
    <mergeCell ref="K245:K246"/>
    <mergeCell ref="K247:K248"/>
    <mergeCell ref="K241:K242"/>
    <mergeCell ref="K243:K244"/>
    <mergeCell ref="K237:K238"/>
    <mergeCell ref="K239:K240"/>
    <mergeCell ref="K233:K234"/>
    <mergeCell ref="K235:K236"/>
    <mergeCell ref="K229:K230"/>
    <mergeCell ref="K231:K232"/>
    <mergeCell ref="K225:K226"/>
    <mergeCell ref="K227:K228"/>
    <mergeCell ref="K221:K222"/>
    <mergeCell ref="K223:K224"/>
    <mergeCell ref="K217:K218"/>
    <mergeCell ref="K219:K220"/>
    <mergeCell ref="K213:K214"/>
    <mergeCell ref="K215:K216"/>
    <mergeCell ref="K209:K210"/>
    <mergeCell ref="K205:K206"/>
    <mergeCell ref="K207:K208"/>
    <mergeCell ref="K202:K203"/>
    <mergeCell ref="K196:K197"/>
    <mergeCell ref="K192:K193"/>
    <mergeCell ref="K194:K195"/>
    <mergeCell ref="K188:K189"/>
    <mergeCell ref="K190:K191"/>
    <mergeCell ref="K184:K185"/>
    <mergeCell ref="K180:K181"/>
    <mergeCell ref="K176:K177"/>
    <mergeCell ref="K178:K179"/>
    <mergeCell ref="K174:K175"/>
    <mergeCell ref="K164:K165"/>
    <mergeCell ref="K166:K167"/>
    <mergeCell ref="K160:K161"/>
    <mergeCell ref="K162:K163"/>
    <mergeCell ref="K156:K157"/>
    <mergeCell ref="K151:K152"/>
    <mergeCell ref="K154:K155"/>
    <mergeCell ref="K147:K148"/>
    <mergeCell ref="K149:K150"/>
    <mergeCell ref="K143:K144"/>
    <mergeCell ref="K145:K146"/>
    <mergeCell ref="K139:K140"/>
    <mergeCell ref="K141:K142"/>
    <mergeCell ref="K135:K136"/>
    <mergeCell ref="K131:K132"/>
    <mergeCell ref="K129:K130"/>
    <mergeCell ref="K123:K124"/>
    <mergeCell ref="K121:K122"/>
    <mergeCell ref="K115:K116"/>
    <mergeCell ref="K117:K118"/>
    <mergeCell ref="K113:K114"/>
    <mergeCell ref="K107:K108"/>
    <mergeCell ref="K109:K110"/>
    <mergeCell ref="K64:K65"/>
    <mergeCell ref="K58:K59"/>
    <mergeCell ref="K45:K46"/>
    <mergeCell ref="K43:K44"/>
    <mergeCell ref="K29:K30"/>
    <mergeCell ref="K98:K99"/>
    <mergeCell ref="K100:K101"/>
    <mergeCell ref="K96:K97"/>
    <mergeCell ref="K92:K93"/>
    <mergeCell ref="K88:K89"/>
    <mergeCell ref="K74:K75"/>
    <mergeCell ref="K76:K77"/>
    <mergeCell ref="K70:K71"/>
    <mergeCell ref="K72:K73"/>
  </mergeCells>
  <hyperlinks>
    <hyperlink ref="K1" r:id="rId1" display="https://barttorvik.com/team.php?team=Houston&amp;year=2024" xr:uid="{BBA3E273-FD8A-49FB-914E-2B44008CF88C}"/>
    <hyperlink ref="K2" r:id="rId2" display="https://barttorvik.com/team.php?team=Houston&amp;year=2024" xr:uid="{9E769323-24D3-40B3-AF67-E6B1E74E3CC9}"/>
    <hyperlink ref="K3" r:id="rId3" display="https://barttorvik.com/team.php?team=Purdue&amp;year=2024" xr:uid="{1B8AE275-3867-4935-8883-7822EF8F538C}"/>
    <hyperlink ref="K4" r:id="rId4" display="https://barttorvik.com/team.php?team=Purdue&amp;year=2024" xr:uid="{7C73D66D-3E86-4734-B9E6-52102B239665}"/>
    <hyperlink ref="K5" r:id="rId5" display="https://barttorvik.com/team.php?team=Arizona&amp;year=2024" xr:uid="{C61A0A28-DE69-4903-B008-F852A4B1DDA7}"/>
    <hyperlink ref="K6" r:id="rId6" display="https://barttorvik.com/team.php?team=Arizona&amp;year=2024" xr:uid="{3F795075-B369-4332-92B9-9243ADB8D2AA}"/>
    <hyperlink ref="K7" r:id="rId7" display="https://barttorvik.com/team.php?team=Connecticut&amp;year=2024" xr:uid="{8B02C053-86A4-4C5B-B156-6EB8E3E39C4C}"/>
    <hyperlink ref="K8" r:id="rId8" display="https://barttorvik.com/team.php?team=Connecticut&amp;year=2024" xr:uid="{1A5FD438-24BD-4C6B-9B26-7058EF424080}"/>
    <hyperlink ref="K9" r:id="rId9" display="https://barttorvik.com/team.php?team=Michigan+St.&amp;year=2024" xr:uid="{82AF6960-CD06-44FA-887F-B089C624A963}"/>
    <hyperlink ref="K10" r:id="rId10" display="https://barttorvik.com/team.php?team=Michigan+St.&amp;year=2024" xr:uid="{E07BBC08-0C38-43DF-A8C2-CDD6BF6AD9B6}"/>
    <hyperlink ref="K11" r:id="rId11" display="https://barttorvik.com/team.php?team=Alabama&amp;year=2024" xr:uid="{CAA6B2FD-1C18-43BC-BAA2-337604A3F9CD}"/>
    <hyperlink ref="K12" r:id="rId12" display="https://barttorvik.com/team.php?team=Alabama&amp;year=2024" xr:uid="{CD519E1C-5EC5-4E30-A838-04912F90E063}"/>
    <hyperlink ref="K13" r:id="rId13" display="https://barttorvik.com/team.php?team=Auburn&amp;year=2024" xr:uid="{A5123DD9-EC54-42E1-B431-AE0E31A46E49}"/>
    <hyperlink ref="K14" r:id="rId14" display="https://barttorvik.com/team.php?team=Auburn&amp;year=2024" xr:uid="{5E7A226E-57C3-401F-A94F-8DE2804B75EB}"/>
    <hyperlink ref="K15" r:id="rId15" display="https://barttorvik.com/team.php?team=BYU&amp;year=2024" xr:uid="{CB59BB59-4C1D-48BB-89C1-1C07A54E5C43}"/>
    <hyperlink ref="K16" r:id="rId16" display="https://barttorvik.com/team.php?team=BYU&amp;year=2024" xr:uid="{CA6EFDAD-72F1-470E-9551-325EB57BF547}"/>
    <hyperlink ref="K17" r:id="rId17" display="https://barttorvik.com/team.php?team=Marquette&amp;year=2024" xr:uid="{542885FF-1477-49D1-B840-E7BFEFFE7354}"/>
    <hyperlink ref="K18" r:id="rId18" display="https://barttorvik.com/team.php?team=Marquette&amp;year=2024" xr:uid="{A0678A3E-25E6-42B0-854E-045A5710AAB1}"/>
    <hyperlink ref="K19" r:id="rId19" display="https://barttorvik.com/team.php?team=Iowa+St.&amp;year=2024" xr:uid="{32D5A9FE-17E3-4F8C-BFBB-DDD74F696F43}"/>
    <hyperlink ref="K20" r:id="rId20" display="https://barttorvik.com/team.php?team=Iowa+St.&amp;year=2024" xr:uid="{DFA58214-1115-41FB-B446-9D2381C458CE}"/>
    <hyperlink ref="K21" r:id="rId21" display="https://barttorvik.com/team.php?team=Tennessee&amp;year=2024" xr:uid="{5F0419C8-8D58-4C07-8A74-EBB338A89F10}"/>
    <hyperlink ref="K22" r:id="rId22" display="https://barttorvik.com/team.php?team=Tennessee&amp;year=2024" xr:uid="{2499F5CB-B72D-4109-98C7-8D133E3DFDC3}"/>
    <hyperlink ref="K23" r:id="rId23" display="https://barttorvik.com/team.php?team=Creighton&amp;year=2024" xr:uid="{4BB776BA-A6A8-4C22-82ED-0329867A5483}"/>
    <hyperlink ref="K24" r:id="rId24" display="https://barttorvik.com/team.php?team=Creighton&amp;year=2024" xr:uid="{DB8D9CEC-E906-4570-99C3-5E56CE4B6AC2}"/>
    <hyperlink ref="K25" r:id="rId25" display="https://barttorvik.com/team.php?team=North+Carolina&amp;year=2024" xr:uid="{A9DF6B99-B3D9-4011-9F24-3FFC29AB2918}"/>
    <hyperlink ref="K26" r:id="rId26" display="https://barttorvik.com/team.php?team=North+Carolina&amp;year=2024" xr:uid="{72D72EFE-05AC-4E41-80F3-4B404527AF0F}"/>
    <hyperlink ref="K27" r:id="rId27" display="https://barttorvik.com/team.php?team=Baylor&amp;year=2024" xr:uid="{2915EBED-6571-4574-85E8-12960A70F529}"/>
    <hyperlink ref="K28" r:id="rId28" display="https://barttorvik.com/team.php?team=Baylor&amp;year=2024" xr:uid="{C5B74726-7651-429A-8CB4-8E33FC43C2CB}"/>
    <hyperlink ref="K29" r:id="rId29" display="https://barttorvik.com/team.php?team=Utah&amp;year=2024" xr:uid="{5826793F-1F4D-4C28-98BB-66D1749A68CB}"/>
    <hyperlink ref="K31" r:id="rId30" display="https://barttorvik.com/team.php?team=Kansas&amp;year=2024" xr:uid="{78C4E07E-784E-4D45-8DC6-1246E90D23AE}"/>
    <hyperlink ref="K32" r:id="rId31" display="https://barttorvik.com/team.php?team=Kansas&amp;year=2024" xr:uid="{BDB363FF-8CAC-4697-AFF8-A2998695FC3B}"/>
    <hyperlink ref="K33" r:id="rId32" display="https://barttorvik.com/team.php?team=Colorado&amp;year=2024" xr:uid="{888AE463-2D70-4679-9B4B-CA0B2CBAEEC9}"/>
    <hyperlink ref="K34" r:id="rId33" display="https://barttorvik.com/team.php?team=Colorado&amp;year=2024" xr:uid="{CA0BAC57-6AB3-4D93-A6E2-FBC85EDFCBF0}"/>
    <hyperlink ref="K35" r:id="rId34" display="https://barttorvik.com/team.php?team=Duke&amp;year=2024" xr:uid="{2F316DF1-BDFF-458A-BF8E-412C5285E43A}"/>
    <hyperlink ref="K36" r:id="rId35" display="https://barttorvik.com/team.php?team=Duke&amp;year=2024" xr:uid="{4C9FC10F-76F6-4127-B16B-635372F496A7}"/>
    <hyperlink ref="K37" r:id="rId36" display="https://barttorvik.com/team.php?team=Clemson&amp;year=2024" xr:uid="{09B29583-C0A3-404D-A8C0-79B8D3427A51}"/>
    <hyperlink ref="K38" r:id="rId37" display="https://barttorvik.com/team.php?team=Clemson&amp;year=2024" xr:uid="{F343F2EE-951E-4610-A600-1DF0F7BBA488}"/>
    <hyperlink ref="K39" r:id="rId38" display="https://barttorvik.com/team.php?team=Gonzaga&amp;year=2024" xr:uid="{F0171CEB-4484-4FDA-BB74-F73EC0E3858A}"/>
    <hyperlink ref="K40" r:id="rId39" display="https://barttorvik.com/team.php?team=Gonzaga&amp;year=2024" xr:uid="{45217BD2-D073-47C3-82A6-897BE27D1700}"/>
    <hyperlink ref="K41" r:id="rId40" display="https://barttorvik.com/team.php?team=Florida+Atlantic&amp;year=2024" xr:uid="{19FD52BD-D11F-4A9B-85D7-3E3C92CA1900}"/>
    <hyperlink ref="K42" r:id="rId41" display="https://barttorvik.com/team.php?team=Florida+Atlantic&amp;year=2024" xr:uid="{B80137D4-7AEE-454D-A6D5-0D171C1BC78E}"/>
    <hyperlink ref="K43" r:id="rId42" display="https://barttorvik.com/team.php?team=Oklahoma&amp;year=2024" xr:uid="{01CB40F8-0F02-4E2F-8CBB-F2B3120CE897}"/>
    <hyperlink ref="K45" r:id="rId43" display="https://barttorvik.com/team.php?team=Ohio+St.&amp;year=2024" xr:uid="{4551D86C-3A15-4F8F-992E-A6D77629CBAC}"/>
    <hyperlink ref="K47" r:id="rId44" display="https://barttorvik.com/team.php?team=Texas&amp;year=2024" xr:uid="{8744DE44-682B-4B61-A8D0-CFCBD2F24032}"/>
    <hyperlink ref="K48" r:id="rId45" display="https://barttorvik.com/team.php?team=Texas&amp;year=2024" xr:uid="{D9463478-1EE6-4710-945D-4E2FC2D12501}"/>
    <hyperlink ref="K49" r:id="rId46" display="https://barttorvik.com/team.php?team=Colorado+St.&amp;year=2024" xr:uid="{47CA837A-D7D9-4A1E-BD7E-AC00EB007919}"/>
    <hyperlink ref="K50" r:id="rId47" display="https://barttorvik.com/team.php?team=Colorado+St.&amp;year=2024" xr:uid="{66CAAF26-5656-4B75-BB82-6B75B8B3954A}"/>
    <hyperlink ref="L51" r:id="rId48" display="https://barttorvik.com/?&amp;begin=20231101&amp;end=20240501&amp;conlimit=All&amp;year=2024&amp;top=0&amp;venue=All&amp;type=N&amp;mingames=0&amp;quad=5&amp;rpi=" xr:uid="{1E8D1AEA-8166-405E-BDB4-68ED127E930D}"/>
    <hyperlink ref="K52" r:id="rId49" display="https://barttorvik.com/team.php?team=Illinois&amp;year=2024" xr:uid="{C5B18594-437D-497B-8ABF-2AC0041EEB3D}"/>
    <hyperlink ref="K53" r:id="rId50" display="https://barttorvik.com/team.php?team=Illinois&amp;year=2024" xr:uid="{F65F896A-63F0-4B46-984E-BDE89E62CEFF}"/>
    <hyperlink ref="K54" r:id="rId51" display="https://barttorvik.com/team.php?team=Mississippi+St.&amp;year=2024" xr:uid="{A64C0C9F-44C1-4ED0-8BDA-E8FEC98B897B}"/>
    <hyperlink ref="K55" r:id="rId52" display="https://barttorvik.com/team.php?team=Mississippi+St.&amp;year=2024" xr:uid="{C07696B7-2D50-42E6-8303-F4ED53D2CA30}"/>
    <hyperlink ref="K56" r:id="rId53" display="https://barttorvik.com/team.php?team=Florida&amp;year=2024" xr:uid="{8D83E715-B8C6-4EDD-B4AC-4DC5417813D1}"/>
    <hyperlink ref="K57" r:id="rId54" display="https://barttorvik.com/team.php?team=Florida&amp;year=2024" xr:uid="{683C73DC-BE38-404E-A4DC-25F25DFCBAA9}"/>
    <hyperlink ref="K58" r:id="rId55" display="https://barttorvik.com/team.php?team=Miami+FL&amp;year=2024" xr:uid="{DA49D45F-FB15-4F86-B0CD-9AB19A16128C}"/>
    <hyperlink ref="K60" r:id="rId56" display="https://barttorvik.com/team.php?team=New+Mexico&amp;year=2024" xr:uid="{F7E58D41-59C9-4FC7-AF7E-918985CDA874}"/>
    <hyperlink ref="K61" r:id="rId57" display="https://barttorvik.com/team.php?team=New+Mexico&amp;year=2024" xr:uid="{DD46C0C2-D87D-408A-858C-1790DF8522C1}"/>
    <hyperlink ref="K62" r:id="rId58" display="https://barttorvik.com/team.php?team=San+Diego+St.&amp;year=2024" xr:uid="{359AE798-B9E0-4503-B924-8558BDC2AA12}"/>
    <hyperlink ref="K63" r:id="rId59" display="https://barttorvik.com/team.php?team=San+Diego+St.&amp;year=2024" xr:uid="{DE44EDCD-431B-4668-9087-5B95D4FD78CF}"/>
    <hyperlink ref="K64" r:id="rId60" display="https://barttorvik.com/team.php?team=Villanova&amp;year=2024" xr:uid="{F48A6F50-8F4B-4A8A-B43F-D866A81E77EB}"/>
    <hyperlink ref="K66" r:id="rId61" display="https://barttorvik.com/team.php?team=Kentucky&amp;year=2024" xr:uid="{E9FE82DA-2A72-4095-A337-40BB699CCE41}"/>
    <hyperlink ref="K67" r:id="rId62" display="https://barttorvik.com/team.php?team=Kentucky&amp;year=2024" xr:uid="{61DA5A0D-1CD6-43ED-B8A6-D0B8AE86F273}"/>
    <hyperlink ref="K68" r:id="rId63" display="https://barttorvik.com/team.php?team=Saint+Mary%27s&amp;year=2024" xr:uid="{80A25017-8372-48F9-98DB-B7FF15B2BA42}"/>
    <hyperlink ref="K69" r:id="rId64" display="https://barttorvik.com/team.php?team=Saint+Mary%27s&amp;year=2024" xr:uid="{53112CE0-3AEB-4AAE-B5DC-F0D35972D8E5}"/>
    <hyperlink ref="K70" r:id="rId65" display="https://barttorvik.com/team.php?team=Pittsburgh&amp;year=2024" xr:uid="{90A13A53-B4F1-48E1-93D4-30C4698B99D0}"/>
    <hyperlink ref="K72" r:id="rId66" display="https://barttorvik.com/team.php?team=Butler&amp;year=2024" xr:uid="{B9041D38-5DC3-4263-84F8-9BB91B3A368B}"/>
    <hyperlink ref="K74" r:id="rId67" display="https://barttorvik.com/team.php?team=Virginia+Tech&amp;year=2024" xr:uid="{F590A498-4410-460D-BFD1-AD7BD3F08A4E}"/>
    <hyperlink ref="K76" r:id="rId68" display="https://barttorvik.com/team.php?team=SMU&amp;year=2024" xr:uid="{E5D53EC4-650A-41E1-BAF1-2673F9DB84D9}"/>
    <hyperlink ref="K78" r:id="rId69" display="https://barttorvik.com/team.php?team=Texas+Tech&amp;year=2024" xr:uid="{ABF9C814-CDE2-4261-9D4D-DCC470784012}"/>
    <hyperlink ref="K79" r:id="rId70" display="https://barttorvik.com/team.php?team=Texas+Tech&amp;year=2024" xr:uid="{F16766CC-A241-4CD5-95C6-A1DCE4935D59}"/>
    <hyperlink ref="K80" r:id="rId71" display="https://barttorvik.com/team.php?team=Virginia&amp;year=2024" xr:uid="{DB7B5FA7-93FC-47A0-82A4-D3890335BCA9}"/>
    <hyperlink ref="K81" r:id="rId72" display="https://barttorvik.com/team.php?team=Virginia&amp;year=2024" xr:uid="{E5A55829-FBA4-434B-9653-B81C1D593517}"/>
    <hyperlink ref="K82" r:id="rId73" display="https://barttorvik.com/team.php?team=Nevada&amp;year=2024" xr:uid="{2FB5A8EC-13AC-4F2A-A547-EA17C7B8C05F}"/>
    <hyperlink ref="K83" r:id="rId74" display="https://barttorvik.com/team.php?team=Nevada&amp;year=2024" xr:uid="{B05F864A-01F9-4021-96A9-2672DAB96BC9}"/>
    <hyperlink ref="K84" r:id="rId75" display="https://barttorvik.com/team.php?team=Dayton&amp;year=2024" xr:uid="{26302F07-266C-410A-BB99-95C3B3DA08F5}"/>
    <hyperlink ref="K85" r:id="rId76" display="https://barttorvik.com/team.php?team=Dayton&amp;year=2024" xr:uid="{AD1122BB-F6E1-4669-9F3F-ED57FD85FD74}"/>
    <hyperlink ref="K86" r:id="rId77" display="https://barttorvik.com/team.php?team=Wisconsin&amp;year=2024" xr:uid="{A1F5BF9E-6BF7-4E1D-B0C9-D1EE36B4B502}"/>
    <hyperlink ref="K87" r:id="rId78" display="https://barttorvik.com/team.php?team=Wisconsin&amp;year=2024" xr:uid="{03B2CA0F-523E-4D19-A047-105AB9DB5256}"/>
    <hyperlink ref="K88" r:id="rId79" display="https://barttorvik.com/team.php?team=Providence&amp;year=2024" xr:uid="{8F5F3C12-8A60-4EDD-BECA-4A4BEBFA6EE7}"/>
    <hyperlink ref="K90" r:id="rId80" display="https://barttorvik.com/team.php?team=Nebraska&amp;year=2024" xr:uid="{FE13EAA7-A022-4120-97C0-A6093E96C271}"/>
    <hyperlink ref="K91" r:id="rId81" display="https://barttorvik.com/team.php?team=Nebraska&amp;year=2024" xr:uid="{D4D8B3B8-20C1-41AA-88B8-8A0FC247F19A}"/>
    <hyperlink ref="K92" r:id="rId82" display="https://barttorvik.com/team.php?team=North+Texas&amp;year=2024" xr:uid="{8F666AF6-AC45-42E5-B277-8903F48F2E62}"/>
    <hyperlink ref="K94" r:id="rId83" display="https://barttorvik.com/team.php?team=Boise+St.&amp;year=2024" xr:uid="{996AC9A7-BB1E-401A-A0B2-D423AAF9DF54}"/>
    <hyperlink ref="K95" r:id="rId84" display="https://barttorvik.com/team.php?team=Boise+St.&amp;year=2024" xr:uid="{7E55D02A-A88F-434B-9B63-8E63A8138B36}"/>
    <hyperlink ref="K96" r:id="rId85" display="https://barttorvik.com/team.php?team=USC&amp;year=2024" xr:uid="{FE19FEE0-7378-4422-B2F2-83586AD90BDF}"/>
    <hyperlink ref="K98" r:id="rId86" display="https://barttorvik.com/team.php?team=Xavier&amp;year=2024" xr:uid="{E23889C4-1FE1-4035-AE14-605D2227BDE3}"/>
    <hyperlink ref="K100" r:id="rId87" display="https://barttorvik.com/team.php?team=Iowa&amp;year=2024" xr:uid="{899E881B-66DA-4159-8ED9-D64B60063E4B}"/>
    <hyperlink ref="L102" r:id="rId88" display="https://barttorvik.com/?&amp;begin=20231101&amp;end=20240501&amp;conlimit=All&amp;year=2024&amp;top=0&amp;venue=All&amp;type=N&amp;mingames=0&amp;quad=5&amp;rpi=" xr:uid="{434F22F7-BE83-4E72-8E7C-290D1149E10A}"/>
    <hyperlink ref="K103" r:id="rId89" display="https://barttorvik.com/team.php?team=Texas+A%26M&amp;year=2024" xr:uid="{7BB48289-F246-4857-B7E8-4C5731C6A54C}"/>
    <hyperlink ref="K104" r:id="rId90" display="https://barttorvik.com/team.php?team=Texas+A%26M&amp;year=2024" xr:uid="{DD1C1825-C4A6-4B28-95CD-4EF19FF4FA0F}"/>
    <hyperlink ref="K105" r:id="rId91" display="https://barttorvik.com/team.php?team=Washington+St.&amp;year=2024" xr:uid="{24F3F404-C3C0-45DC-95B5-E62C549AD1E3}"/>
    <hyperlink ref="K106" r:id="rId92" display="https://barttorvik.com/team.php?team=Washington+St.&amp;year=2024" xr:uid="{86772FBF-4EA9-4618-8271-B92FBC185D23}"/>
    <hyperlink ref="K107" r:id="rId93" display="https://barttorvik.com/team.php?team=Cincinnati&amp;year=2024" xr:uid="{82DF0C8D-9294-4668-B2DB-B53D54684E79}"/>
    <hyperlink ref="K109" r:id="rId94" display="https://barttorvik.com/team.php?team=St.+John%27s&amp;year=2024" xr:uid="{56ADA248-3E12-4C8A-BFF5-78BD70AA116D}"/>
    <hyperlink ref="K111" r:id="rId95" display="https://barttorvik.com/team.php?team=McNeese+St.&amp;year=2024" xr:uid="{ED8476DA-6A7F-45BB-A0EF-D066B133AC0D}"/>
    <hyperlink ref="K112" r:id="rId96" display="https://barttorvik.com/team.php?team=McNeese+St.&amp;year=2024" xr:uid="{1159A416-C8BA-4629-91C6-242E1F465593}"/>
    <hyperlink ref="K113" r:id="rId97" display="https://barttorvik.com/team.php?team=Princeton&amp;year=2024" xr:uid="{180220D2-ABA4-4CE5-90E8-0F5BB94B3BDF}"/>
    <hyperlink ref="K115" r:id="rId98" display="https://barttorvik.com/team.php?team=Washington&amp;year=2024" xr:uid="{E070DE1C-65B9-4972-96A8-896884D7669E}"/>
    <hyperlink ref="K117" r:id="rId99" display="https://barttorvik.com/team.php?team=Southern+Illinois&amp;year=2024" xr:uid="{B884B184-95EF-4A1F-8999-AE32BB9F38F8}"/>
    <hyperlink ref="K119" r:id="rId100" display="https://barttorvik.com/team.php?team=Utah+St.&amp;year=2024" xr:uid="{688209D5-BFBE-4B7C-9B7F-805E97E2FBE0}"/>
    <hyperlink ref="K120" r:id="rId101" display="https://barttorvik.com/team.php?team=Utah+St.&amp;year=2024" xr:uid="{B1088AC0-D1EF-4763-80CD-7554BD5E2571}"/>
    <hyperlink ref="K121" r:id="rId102" display="https://barttorvik.com/team.php?team=San+Francisco&amp;year=2024" xr:uid="{165EDFA9-AE40-4A5D-88F3-5E3A88625C4A}"/>
    <hyperlink ref="K123" r:id="rId103" display="https://barttorvik.com/team.php?team=Mississippi&amp;year=2024" xr:uid="{B9BF37EB-E7C2-4C57-A33E-A06CA5B228EF}"/>
    <hyperlink ref="K125" r:id="rId104" display="https://barttorvik.com/team.php?team=TCU&amp;year=2024" xr:uid="{43E440FA-41A3-47A3-8C94-16B9A7D25E81}"/>
    <hyperlink ref="K126" r:id="rId105" display="https://barttorvik.com/team.php?team=TCU&amp;year=2024" xr:uid="{E34864F5-682B-449A-8C77-969942310C19}"/>
    <hyperlink ref="K127" r:id="rId106" display="https://barttorvik.com/team.php?team=Grand+Canyon&amp;year=2024" xr:uid="{0BD86E01-BB27-4B7A-AC07-15FB777D27DE}"/>
    <hyperlink ref="K128" r:id="rId107" display="https://barttorvik.com/team.php?team=Grand+Canyon&amp;year=2024" xr:uid="{E4A4404C-0D7B-4A0E-B460-6CB3BF3CD35F}"/>
    <hyperlink ref="K129" r:id="rId108" display="https://barttorvik.com/team.php?team=Northern+Iowa&amp;year=2024" xr:uid="{9B6C41B7-A1BB-4F59-B899-C73A50F4BDD8}"/>
    <hyperlink ref="K131" r:id="rId109" display="https://barttorvik.com/team.php?team=Saint+Joseph%27s&amp;year=2024" xr:uid="{4A231C4B-7A75-495F-8CF6-C8B5A95E9B2A}"/>
    <hyperlink ref="K133" r:id="rId110" display="https://barttorvik.com/team.php?team=James+Madison&amp;year=2024" xr:uid="{C1A438A0-99B6-44FF-9B06-7F322CDA81CD}"/>
    <hyperlink ref="K134" r:id="rId111" display="https://barttorvik.com/team.php?team=James+Madison&amp;year=2024" xr:uid="{31D4ECF9-F362-464A-82DA-B835F1E29A39}"/>
    <hyperlink ref="K135" r:id="rId112" display="https://barttorvik.com/team.php?team=Boston+College&amp;year=2024" xr:uid="{692B6CBD-5543-4F17-997F-755A3DD21E29}"/>
    <hyperlink ref="K137" r:id="rId113" display="https://barttorvik.com/team.php?team=South+Carolina&amp;year=2024" xr:uid="{936E474D-0443-46CF-8728-B8F7F70DD76D}"/>
    <hyperlink ref="K138" r:id="rId114" display="https://barttorvik.com/team.php?team=South+Carolina&amp;year=2024" xr:uid="{B9BA1F7D-D106-4BD7-AEE2-06776D2BCD08}"/>
    <hyperlink ref="K139" r:id="rId115" display="https://barttorvik.com/team.php?team=Michigan&amp;year=2024" xr:uid="{1C6B04BB-EB3F-47E9-B823-E133605D23F9}"/>
    <hyperlink ref="K141" r:id="rId116" display="https://barttorvik.com/team.php?team=UCF&amp;year=2024" xr:uid="{79213242-5214-44A9-B127-3DD7FAF2BF5D}"/>
    <hyperlink ref="K143" r:id="rId117" display="https://barttorvik.com/team.php?team=Syracuse&amp;year=2024" xr:uid="{E8A75E95-F642-4443-88FB-6A4AD93CCCD8}"/>
    <hyperlink ref="K145" r:id="rId118" display="https://barttorvik.com/team.php?team=Memphis&amp;year=2024" xr:uid="{AF01F722-5988-4DCD-AA11-158CE7601AB1}"/>
    <hyperlink ref="K147" r:id="rId119" display="https://barttorvik.com/team.php?team=Seattle&amp;year=2024" xr:uid="{BCABA878-AD60-40C6-9679-BB3C920548D1}"/>
    <hyperlink ref="K149" r:id="rId120" display="https://barttorvik.com/team.php?team=Richmond&amp;year=2024" xr:uid="{C9451FEF-7A74-4963-8979-0CAC4AC6CDD2}"/>
    <hyperlink ref="K151" r:id="rId121" display="https://barttorvik.com/team.php?team=Indiana+St.&amp;year=2024" xr:uid="{CAD12057-040E-4A48-988B-18841C5641A2}"/>
    <hyperlink ref="L153" r:id="rId122" display="https://barttorvik.com/?&amp;begin=20231101&amp;end=20240501&amp;conlimit=All&amp;year=2024&amp;top=0&amp;venue=All&amp;type=N&amp;mingames=0&amp;quad=5&amp;rpi=" xr:uid="{48B771A0-B528-4FCF-A134-CA0A3BE15F56}"/>
    <hyperlink ref="K154" r:id="rId123" display="https://barttorvik.com/team.php?team=Maryland&amp;year=2024" xr:uid="{0F29EF4A-113C-45EF-B0F5-EF243FDDE971}"/>
    <hyperlink ref="K156" r:id="rId124" display="https://barttorvik.com/team.php?team=Louisiana+Tech&amp;year=2024" xr:uid="{F327182A-F43F-4952-80F5-0C19FBCF5690}"/>
    <hyperlink ref="K158" r:id="rId125" display="https://barttorvik.com/team.php?team=Oregon&amp;year=2024" xr:uid="{28FC4CE4-2D99-40EA-B8C2-AA837DEE4198}"/>
    <hyperlink ref="K159" r:id="rId126" display="https://barttorvik.com/team.php?team=Oregon&amp;year=2024" xr:uid="{FEDDC855-F7ED-4250-8F7F-F0F89ED4B4EB}"/>
    <hyperlink ref="K160" r:id="rId127" display="https://barttorvik.com/team.php?team=UC+Irvine&amp;year=2024" xr:uid="{519FEEB2-DD73-4313-AA8A-CE653D60FCDB}"/>
    <hyperlink ref="K162" r:id="rId128" display="https://barttorvik.com/team.php?team=Minnesota&amp;year=2024" xr:uid="{82ECD3F1-B1AF-427B-96F7-F408BC68885D}"/>
    <hyperlink ref="K164" r:id="rId129" display="https://barttorvik.com/team.php?team=St.+Bonaventure&amp;year=2024" xr:uid="{A8FB7CB7-D1B4-4C12-9E39-3BB294CE3635}"/>
    <hyperlink ref="K166" r:id="rId130" display="https://barttorvik.com/team.php?team=George+Mason&amp;year=2024" xr:uid="{D40D212B-76A5-439F-B0A9-821C6E0EFDA8}"/>
    <hyperlink ref="K168" r:id="rId131" display="https://barttorvik.com/team.php?team=Duquesne&amp;year=2024" xr:uid="{4CB1938E-1AC8-4DE0-A838-3EF5503A6FE5}"/>
    <hyperlink ref="K169" r:id="rId132" display="https://barttorvik.com/team.php?team=Duquesne&amp;year=2024" xr:uid="{C488AD79-69E8-4C99-8F53-3360012E7EFB}"/>
    <hyperlink ref="K170" r:id="rId133" display="https://barttorvik.com/team.php?team=VCU&amp;year=2024" xr:uid="{BE75F358-EF08-4D16-A727-03941F8001D0}"/>
    <hyperlink ref="K171" r:id="rId134" display="https://barttorvik.com/team.php?team=VCU&amp;year=2024" xr:uid="{79D7032E-656E-429B-ACE2-59F25B6F1B00}"/>
    <hyperlink ref="K172" r:id="rId135" display="https://barttorvik.com/team.php?team=North+Carolina+St.&amp;year=2024" xr:uid="{1293F3A1-184E-4AF3-B0D6-EFD0E9446D78}"/>
    <hyperlink ref="K173" r:id="rId136" display="https://barttorvik.com/team.php?team=North+Carolina+St.&amp;year=2024" xr:uid="{AC981A92-218B-4E62-B7C2-E641FE43B60A}"/>
    <hyperlink ref="K174" r:id="rId137" display="https://barttorvik.com/team.php?team=Wake+Forest&amp;year=2024" xr:uid="{D86B102F-F459-489E-B8A5-C2D5BFD40925}"/>
    <hyperlink ref="K176" r:id="rId138" display="https://barttorvik.com/team.php?team=Rutgers&amp;year=2024" xr:uid="{0253FAA0-C09E-4686-8A6E-5CE4D994322A}"/>
    <hyperlink ref="K178" r:id="rId139" display="https://barttorvik.com/team.php?team=Massachusetts&amp;year=2024" xr:uid="{E1362782-AA66-4AAC-B296-14F94327801B}"/>
    <hyperlink ref="K180" r:id="rId140" display="https://barttorvik.com/team.php?team=Liberty&amp;year=2024" xr:uid="{1849DEC9-ED21-4B5B-880A-447F972DCD40}"/>
    <hyperlink ref="K182" r:id="rId141" display="https://barttorvik.com/team.php?team=Northwestern&amp;year=2024" xr:uid="{BA570559-D222-40C8-8EA1-ED66D2A0979B}"/>
    <hyperlink ref="K183" r:id="rId142" display="https://barttorvik.com/team.php?team=Northwestern&amp;year=2024" xr:uid="{C00F44DC-FDCA-4028-9019-A6C407E4CD3B}"/>
    <hyperlink ref="K184" r:id="rId143" display="https://barttorvik.com/team.php?team=Missouri+St.&amp;year=2024" xr:uid="{54B00EB9-BBE5-421F-BBBA-1B8E93A7A03F}"/>
    <hyperlink ref="K186" r:id="rId144" display="https://barttorvik.com/team.php?team=Samford&amp;year=2024" xr:uid="{8B336503-ED90-4B3A-BE4D-9E61BFD66788}"/>
    <hyperlink ref="K187" r:id="rId145" display="https://barttorvik.com/team.php?team=Samford&amp;year=2024" xr:uid="{B068C2B4-7755-45D4-AA10-6CBDF47DC3AD}"/>
    <hyperlink ref="K188" r:id="rId146" display="https://barttorvik.com/team.php?team=Hofstra&amp;year=2024" xr:uid="{DEA04784-CA82-4174-8768-EFB77F4C4B2B}"/>
    <hyperlink ref="K190" r:id="rId147" display="https://barttorvik.com/team.php?team=Penn+St.&amp;year=2024" xr:uid="{956D44C3-E843-4A1E-9415-CE5C42E5DF68}"/>
    <hyperlink ref="K192" r:id="rId148" display="https://barttorvik.com/team.php?team=Georgia&amp;year=2024" xr:uid="{9247FC36-BF8F-4B13-83A4-5264B4F10FA3}"/>
    <hyperlink ref="K194" r:id="rId149" display="https://barttorvik.com/team.php?team=Arkansas&amp;year=2024" xr:uid="{9559610D-5FBE-47B6-BC7B-581624F6212E}"/>
    <hyperlink ref="K196" r:id="rId150" display="https://barttorvik.com/team.php?team=Bradley&amp;year=2024" xr:uid="{1854ACD1-083C-4E21-8908-CCAC77F50A82}"/>
    <hyperlink ref="K198" r:id="rId151" display="https://barttorvik.com/team.php?team=Drake&amp;year=2024" xr:uid="{0E26A639-9BED-4F79-9C2A-45181A4E8970}"/>
    <hyperlink ref="K199" r:id="rId152" display="https://barttorvik.com/team.php?team=Drake&amp;year=2024" xr:uid="{E1C64C1D-46FD-4FD6-B3BD-CE9F5B84944A}"/>
    <hyperlink ref="K200" r:id="rId153" display="https://barttorvik.com/team.php?team=Oakland&amp;year=2024" xr:uid="{2460DF46-D189-4A92-8C6B-23CD179CB2CA}"/>
    <hyperlink ref="K201" r:id="rId154" display="https://barttorvik.com/team.php?team=Oakland&amp;year=2024" xr:uid="{14D0A56C-02D5-4EC5-8B1C-D0B5F3FA185B}"/>
    <hyperlink ref="K202" r:id="rId155" display="https://barttorvik.com/team.php?team=Kansas+St.&amp;year=2024" xr:uid="{C3587258-6B0D-48DE-82B5-5DDE0BE1D931}"/>
    <hyperlink ref="L204" r:id="rId156" display="https://barttorvik.com/?&amp;begin=20231101&amp;end=20240501&amp;conlimit=All&amp;year=2024&amp;top=0&amp;venue=All&amp;type=N&amp;mingames=0&amp;quad=5&amp;rpi=" xr:uid="{512AFDE1-3011-4692-BF9A-AF86FA7166D7}"/>
    <hyperlink ref="K205" r:id="rId157" display="https://barttorvik.com/team.php?team=UNC+Wilmington&amp;year=2024" xr:uid="{78769BE6-BA4C-44AF-B147-2F598C4890A5}"/>
    <hyperlink ref="K207" r:id="rId158" display="https://barttorvik.com/team.php?team=Davidson&amp;year=2024" xr:uid="{DFF46FC0-F4E1-4E22-B3B0-3574844AD5A1}"/>
    <hyperlink ref="K209" r:id="rId159" display="https://barttorvik.com/team.php?team=Illinois+Chicago&amp;year=2024" xr:uid="{80DC568F-29FE-4C16-ACEA-4FB7086B1509}"/>
    <hyperlink ref="K211" r:id="rId160" display="https://barttorvik.com/team.php?team=Yale&amp;year=2024" xr:uid="{8AB83152-7697-47B3-B4AB-171B4100E0BD}"/>
    <hyperlink ref="K212" r:id="rId161" display="https://barttorvik.com/team.php?team=Yale&amp;year=2024" xr:uid="{C57B79A1-668A-4AF1-8088-513F289C20D5}"/>
    <hyperlink ref="K213" r:id="rId162" display="https://barttorvik.com/team.php?team=Appalachian+St.&amp;year=2024" xr:uid="{1A87B14C-1714-41EB-A9B1-6E6307E95ABE}"/>
    <hyperlink ref="K215" r:id="rId163" display="https://barttorvik.com/team.php?team=Oklahoma+St.&amp;year=2024" xr:uid="{EE8A0843-4507-41F4-99BD-F6D6C5058848}"/>
    <hyperlink ref="K217" r:id="rId164" display="https://barttorvik.com/team.php?team=LSU&amp;year=2024" xr:uid="{ACD4A3CB-DB30-4DBC-997D-7395CD40AD18}"/>
    <hyperlink ref="K219" r:id="rId165" display="https://barttorvik.com/team.php?team=Western+Carolina&amp;year=2024" xr:uid="{77AC6A78-A56B-422E-919D-19F7717BC7D4}"/>
    <hyperlink ref="K221" r:id="rId166" display="https://barttorvik.com/team.php?team=UNLV&amp;year=2024" xr:uid="{18DF5131-597C-406D-942C-7F5EF804A967}"/>
    <hyperlink ref="K223" r:id="rId167" display="https://barttorvik.com/team.php?team=Cornell&amp;year=2024" xr:uid="{EDA7A47B-009A-4715-8EF2-028C3AE2AA52}"/>
    <hyperlink ref="K225" r:id="rId168" display="https://barttorvik.com/team.php?team=Weber+St.&amp;year=2024" xr:uid="{77431A2F-DFCE-47F6-B89B-D526B37F1F8F}"/>
    <hyperlink ref="K227" r:id="rId169" display="https://barttorvik.com/team.php?team=Missouri&amp;year=2024" xr:uid="{6DE02DB7-5C70-4F21-8FAC-6F9339A4E634}"/>
    <hyperlink ref="K229" r:id="rId170" display="https://barttorvik.com/team.php?team=Florida+St.&amp;year=2024" xr:uid="{ADAB6CE7-7ADD-40C5-8DE4-B4B7683CF00B}"/>
    <hyperlink ref="K231" r:id="rId171" display="https://barttorvik.com/team.php?team=Delaware&amp;year=2024" xr:uid="{AD0502D4-4255-4B9C-9A8F-FEE248A85694}"/>
    <hyperlink ref="K233" r:id="rId172" display="https://barttorvik.com/team.php?team=Seton+Hall&amp;year=2024" xr:uid="{499C2004-4E42-4C6F-BD57-5EDA6D8D30C1}"/>
    <hyperlink ref="K235" r:id="rId173" display="https://barttorvik.com/team.php?team=Tulane&amp;year=2024" xr:uid="{AEC6AA90-A124-43E0-A774-524684528ACB}"/>
    <hyperlink ref="K237" r:id="rId174" display="https://barttorvik.com/team.php?team=Charlotte&amp;year=2024" xr:uid="{7FDBA9DC-B431-4E85-973F-DAAD6032A06D}"/>
    <hyperlink ref="K239" r:id="rId175" display="https://barttorvik.com/team.php?team=High+Point&amp;year=2024" xr:uid="{5C7F9670-7846-4982-B525-CBC532F9154E}"/>
    <hyperlink ref="K241" r:id="rId176" display="https://barttorvik.com/team.php?team=Wichita+St.&amp;year=2024" xr:uid="{E27C36C4-4B3E-4A56-9268-E559A398C3EA}"/>
    <hyperlink ref="K243" r:id="rId177" display="https://barttorvik.com/team.php?team=Santa+Clara&amp;year=2024" xr:uid="{92ACCC08-0C4A-4C82-A8DB-877BE1309F1E}"/>
    <hyperlink ref="K245" r:id="rId178" display="https://barttorvik.com/team.php?team=Indiana&amp;year=2024" xr:uid="{3182B37F-0969-44D3-ACD4-ED8F954F75C7}"/>
    <hyperlink ref="K247" r:id="rId179" display="https://barttorvik.com/team.php?team=Louisiana+Lafayette&amp;year=2024" xr:uid="{CB4CCE0F-8CA0-45F1-B7CB-45CFA0A639B6}"/>
    <hyperlink ref="K249" r:id="rId180" display="https://barttorvik.com/team.php?team=Georgia+Tech&amp;year=2024" xr:uid="{116CE5FA-90D5-4BBF-8962-492C41DFFAB2}"/>
    <hyperlink ref="K251" r:id="rId181" display="https://barttorvik.com/team.php?team=Kent+St.&amp;year=2024" xr:uid="{0AE4105C-23EA-4CC3-AABB-2005681A371D}"/>
    <hyperlink ref="K253" r:id="rId182" display="https://barttorvik.com/team.php?team=Montana&amp;year=2024" xr:uid="{2213732E-2FB7-491C-AB21-29197BC48AC1}"/>
    <hyperlink ref="L255" r:id="rId183" display="https://barttorvik.com/?&amp;begin=20231101&amp;end=20240501&amp;conlimit=All&amp;year=2024&amp;top=0&amp;venue=All&amp;type=N&amp;mingames=0&amp;quad=5&amp;rpi=" xr:uid="{F9F63771-D2C0-499C-A736-28432E380777}"/>
    <hyperlink ref="K256" r:id="rId184" display="https://barttorvik.com/team.php?team=Arizona+St.&amp;year=2024" xr:uid="{23466077-26B6-4930-B326-BD0D8D5E29FB}"/>
    <hyperlink ref="K258" r:id="rId185" display="https://barttorvik.com/team.php?team=Wright+St.&amp;year=2024" xr:uid="{94E7FB15-30F0-427F-A3AC-9E96A08AC0F7}"/>
    <hyperlink ref="K260" r:id="rId186" display="https://barttorvik.com/team.php?team=Stephen+F.+Austin&amp;year=2024" xr:uid="{5D4FE4F4-ECD3-42FF-B56D-179901A17AE3}"/>
    <hyperlink ref="K262" r:id="rId187" display="https://barttorvik.com/team.php?team=Akron&amp;year=2024" xr:uid="{BC321AAB-253E-401E-9005-BDC630151E04}"/>
    <hyperlink ref="K263" r:id="rId188" display="https://barttorvik.com/team.php?team=Akron&amp;year=2024" xr:uid="{98F28258-6ECD-413D-808E-C9E497A7AB29}"/>
    <hyperlink ref="K264" r:id="rId189" display="https://barttorvik.com/team.php?team=College+of+Charleston&amp;year=2024" xr:uid="{E57FB13B-3283-4D94-BD6B-B360AB41E936}"/>
    <hyperlink ref="K265" r:id="rId190" display="https://barttorvik.com/team.php?team=College+of+Charleston&amp;year=2024" xr:uid="{BD722450-B883-4B2E-A756-99E03D20BBB9}"/>
    <hyperlink ref="K266" r:id="rId191" display="https://barttorvik.com/team.php?team=Longwood&amp;year=2024" xr:uid="{E1A71AB6-AB2E-49D3-A63B-C55D7669E995}"/>
    <hyperlink ref="K267" r:id="rId192" display="https://barttorvik.com/team.php?team=Longwood&amp;year=2024" xr:uid="{B57BF0D4-61E7-4557-89F4-942D2BF056DD}"/>
    <hyperlink ref="K268" r:id="rId193" display="https://barttorvik.com/team.php?team=Vermont&amp;year=2024" xr:uid="{A2CC09EB-89CB-43D9-8B1A-84D8B1115C62}"/>
    <hyperlink ref="K269" r:id="rId194" display="https://barttorvik.com/team.php?team=Vermont&amp;year=2024" xr:uid="{168B42EF-B14F-4C45-B23B-2AD61772A500}"/>
    <hyperlink ref="K270" r:id="rId195" display="https://barttorvik.com/team.php?team=West+Virginia&amp;year=2024" xr:uid="{87257AA0-194B-4C56-B2D4-E4D49C580D9E}"/>
    <hyperlink ref="K272" r:id="rId196" display="https://barttorvik.com/team.php?team=UCLA&amp;year=2024" xr:uid="{AD255B30-19E3-460D-896F-A55C2629EBAB}"/>
    <hyperlink ref="K274" r:id="rId197" display="https://barttorvik.com/team.php?team=Loyola+Chicago&amp;year=2024" xr:uid="{99F7DA27-3662-4908-ABF0-852673E5B7E7}"/>
    <hyperlink ref="K276" r:id="rId198" display="https://barttorvik.com/team.php?team=Stanford&amp;year=2024" xr:uid="{C33267AF-3CD9-4AA2-9CFB-992B5703E2E5}"/>
    <hyperlink ref="K278" r:id="rId199" display="https://barttorvik.com/team.php?team=Evansville&amp;year=2024" xr:uid="{6B377617-FA45-44B5-96FD-8746A5AFD6DA}"/>
    <hyperlink ref="K280" r:id="rId200" display="https://barttorvik.com/team.php?team=Hawaii&amp;year=2024" xr:uid="{6400DC06-E54F-4634-A4A2-F07EF3A22D00}"/>
    <hyperlink ref="K282" r:id="rId201" display="https://barttorvik.com/team.php?team=South+Dakota+St.&amp;year=2024" xr:uid="{9A20BB29-657B-4E10-946C-FBFB36605F6B}"/>
    <hyperlink ref="K283" r:id="rId202" display="https://barttorvik.com/team.php?team=South+Dakota+St.&amp;year=2024" xr:uid="{438724BF-A759-4402-8D2B-336CFFD4DCC8}"/>
    <hyperlink ref="K284" r:id="rId203" display="https://barttorvik.com/team.php?team=Drexel&amp;year=2024" xr:uid="{5DE55B0A-55F0-4A78-A467-7FCF4C3A77BE}"/>
    <hyperlink ref="K286" r:id="rId204" display="https://barttorvik.com/team.php?team=Canisius&amp;year=2024" xr:uid="{DA8EF07C-85B8-49B2-9ED4-B8886922BD0B}"/>
    <hyperlink ref="K288" r:id="rId205" display="https://barttorvik.com/team.php?team=Winthrop&amp;year=2024" xr:uid="{B6F99038-2AEE-4ACD-85F1-6CB81A68A60B}"/>
    <hyperlink ref="K290" r:id="rId206" display="https://barttorvik.com/team.php?team=California&amp;year=2024" xr:uid="{519FE694-3C8D-4687-A5C6-48EB896128F8}"/>
    <hyperlink ref="K292" r:id="rId207" display="https://barttorvik.com/team.php?team=Western+Kentucky&amp;year=2024" xr:uid="{71A63108-7EF0-442C-ACE2-CD96FFBBDAFB}"/>
    <hyperlink ref="K293" r:id="rId208" display="https://barttorvik.com/team.php?team=Western+Kentucky&amp;year=2024" xr:uid="{38780E73-049C-4685-8E40-746F11669346}"/>
    <hyperlink ref="K294" r:id="rId209" display="https://barttorvik.com/team.php?team=UMass+Lowell&amp;year=2024" xr:uid="{6E15F5FB-3EFA-4575-811C-4086D4D6FCF8}"/>
    <hyperlink ref="K296" r:id="rId210" display="https://barttorvik.com/team.php?team=Morehead+St.&amp;year=2024" xr:uid="{EDBA123C-325D-44AF-9F96-70CA6A9D2C89}"/>
    <hyperlink ref="K297" r:id="rId211" display="https://barttorvik.com/team.php?team=Morehead+St.&amp;year=2024" xr:uid="{7F5CCB28-FF23-462A-8D7F-3EFF7971E6BD}"/>
    <hyperlink ref="K298" r:id="rId212" display="https://barttorvik.com/team.php?team=Arkansas+St.&amp;year=2024" xr:uid="{C2582F57-5698-4D5B-B19F-4AD0EDE73D68}"/>
    <hyperlink ref="K300" r:id="rId213" display="https://barttorvik.com/team.php?team=Toledo&amp;year=2024" xr:uid="{69084F7A-1495-49F3-A73B-A23D88A7E128}"/>
    <hyperlink ref="K302" r:id="rId214" display="https://barttorvik.com/team.php?team=St.+Thomas&amp;year=2024" xr:uid="{16A44985-C6E7-49F9-A723-7D9E1DD601D7}"/>
    <hyperlink ref="K304" r:id="rId215" display="https://barttorvik.com/team.php?team=Furman&amp;year=2024" xr:uid="{74C5B5E7-8897-4CB7-AAEB-885C36F0F386}"/>
    <hyperlink ref="L306" r:id="rId216" display="https://barttorvik.com/?&amp;begin=20231101&amp;end=20240501&amp;conlimit=All&amp;year=2024&amp;top=0&amp;venue=All&amp;type=N&amp;mingames=0&amp;quad=5&amp;rpi=" xr:uid="{1F9BC9C6-7F71-4A3A-AA5E-CB994475E980}"/>
    <hyperlink ref="K307" r:id="rId217" display="https://barttorvik.com/team.php?team=Cleveland+St.&amp;year=2024" xr:uid="{63A174F8-BF15-4813-8F96-0D0373FBC48F}"/>
    <hyperlink ref="K309" r:id="rId218" display="https://barttorvik.com/team.php?team=South+Florida&amp;year=2024" xr:uid="{86FF0CE0-793A-4A6A-8FB0-CCDBF072B690}"/>
    <hyperlink ref="K311" r:id="rId219" display="https://barttorvik.com/team.php?team=Tulsa&amp;year=2024" xr:uid="{BB3D127B-D841-4721-873B-FC1BFFBC6D3A}"/>
    <hyperlink ref="K313" r:id="rId220" display="https://barttorvik.com/team.php?team=Lipscomb&amp;year=2024" xr:uid="{93CA8B4D-10CC-4D7F-90A1-11FEAB9E4189}"/>
    <hyperlink ref="K315" r:id="rId221" display="https://barttorvik.com/team.php?team=Harvard&amp;year=2024" xr:uid="{E966648C-CB48-4A3F-8E32-84CB25EE5398}"/>
    <hyperlink ref="K317" r:id="rId222" display="https://barttorvik.com/team.php?team=Loyola+Marymount&amp;year=2024" xr:uid="{C958B790-FD0D-4E90-9262-21DC5A51F635}"/>
    <hyperlink ref="K319" r:id="rId223" display="https://barttorvik.com/team.php?team=Penn&amp;year=2024" xr:uid="{A0D03E88-F106-4ED2-9F9C-39379DAE036A}"/>
    <hyperlink ref="K321" r:id="rId224" display="https://barttorvik.com/team.php?team=UC+Santa+Barbara&amp;year=2024" xr:uid="{6E0B09AC-F469-4EFF-9A34-E007C3F6AF69}"/>
    <hyperlink ref="K323" r:id="rId225" display="https://barttorvik.com/team.php?team=UNC+Greensboro&amp;year=2024" xr:uid="{CEF456C9-EF7E-48FE-855C-D97C80CF3ECB}"/>
    <hyperlink ref="K325" r:id="rId226" display="https://barttorvik.com/team.php?team=Troy&amp;year=2024" xr:uid="{0ACC8297-6EF5-4BD0-8794-683AA8193899}"/>
    <hyperlink ref="K327" r:id="rId227" display="https://barttorvik.com/team.php?team=The+Citadel&amp;year=2024" xr:uid="{A4F1ED42-1CA7-493F-88FB-60E29113C252}"/>
    <hyperlink ref="K329" r:id="rId228" display="https://barttorvik.com/team.php?team=Northern+Illinois&amp;year=2024" xr:uid="{A97D884D-2F34-4C84-A726-7E56A90B2205}"/>
    <hyperlink ref="K331" r:id="rId229" display="https://barttorvik.com/team.php?team=Tarleton+St.&amp;year=2024" xr:uid="{F1EBC919-878D-43FB-A537-2D6B700DD8EA}"/>
    <hyperlink ref="K333" r:id="rId230" display="https://barttorvik.com/team.php?team=Ohio&amp;year=2024" xr:uid="{E9C71799-CB38-4B31-A2AF-3FA7F86A8D0F}"/>
    <hyperlink ref="K335" r:id="rId231" display="https://barttorvik.com/team.php?team=Marist&amp;year=2024" xr:uid="{A5621ACE-9119-4F7F-AEB6-1D7424FAF9CE}"/>
    <hyperlink ref="K337" r:id="rId232" display="https://barttorvik.com/team.php?team=UAB&amp;year=2024" xr:uid="{7B806602-4823-4366-9D87-DE5A77D37867}"/>
    <hyperlink ref="K338" r:id="rId233" display="https://barttorvik.com/team.php?team=UAB&amp;year=2024" xr:uid="{627C52FA-0D1D-47BB-8CE5-2DF1AC71E6B7}"/>
    <hyperlink ref="K339" r:id="rId234" display="https://barttorvik.com/team.php?team=Georgetown&amp;year=2024" xr:uid="{A917C1D6-C99C-4E4D-AA0C-DCA4D6FA2FBA}"/>
    <hyperlink ref="K341" r:id="rId235" display="https://barttorvik.com/team.php?team=Youngstown+St.&amp;year=2024" xr:uid="{D1FDC23B-C0C1-4930-80C7-67FF5F9F2FA4}"/>
    <hyperlink ref="K343" r:id="rId236" display="https://barttorvik.com/team.php?team=Radford&amp;year=2024" xr:uid="{BA33BF66-D377-4728-8E03-44E775D3A2D9}"/>
    <hyperlink ref="K345" r:id="rId237" display="https://barttorvik.com/team.php?team=Towson&amp;year=2024" xr:uid="{7838C89E-9F14-4A0C-B133-1F64C3CF89F9}"/>
    <hyperlink ref="K347" r:id="rId238" display="https://barttorvik.com/team.php?team=UC+San+Diego&amp;year=2024" xr:uid="{44ECD3E1-1F9F-4E81-95CD-C94E4FDC1A3E}"/>
    <hyperlink ref="K349" r:id="rId239" display="https://barttorvik.com/team.php?team=Long+Beach+St.&amp;year=2024" xr:uid="{97074250-0667-4A13-87C3-921B4FD18A28}"/>
    <hyperlink ref="K350" r:id="rId240" display="https://barttorvik.com/team.php?team=Long+Beach+St.&amp;year=2024" xr:uid="{AE46015E-5BA1-4B46-8B24-A4C65F4AF25E}"/>
    <hyperlink ref="K351" r:id="rId241" display="https://barttorvik.com/team.php?team=Rhode+Island&amp;year=2024" xr:uid="{DE3FDDF7-CDC6-45DC-8CE5-F12C3CAC73CC}"/>
    <hyperlink ref="K353" r:id="rId242" display="https://barttorvik.com/team.php?team=George+Washington&amp;year=2024" xr:uid="{43713108-61A0-46EE-B1B4-11EA4DDF3D76}"/>
    <hyperlink ref="K355" r:id="rId243" display="https://barttorvik.com/team.php?team=Cal+St.+Northridge&amp;year=2024" xr:uid="{371809AA-673D-40C0-B841-9627C59784AB}"/>
    <hyperlink ref="L357" r:id="rId244" display="https://barttorvik.com/?&amp;begin=20231101&amp;end=20240501&amp;conlimit=All&amp;year=2024&amp;top=0&amp;venue=All&amp;type=N&amp;mingames=0&amp;quad=5&amp;rpi=" xr:uid="{9E21C2F1-EC39-4EAA-ADBA-2FF80370B720}"/>
    <hyperlink ref="K358" r:id="rId245" display="https://barttorvik.com/team.php?team=Southern&amp;year=2024" xr:uid="{BB2BB0F8-FAD5-4254-AEDB-A7E49F0AF2A2}"/>
    <hyperlink ref="K360" r:id="rId246" display="https://barttorvik.com/team.php?team=Bryant&amp;year=2024" xr:uid="{FAC64578-D571-4EEB-9B1F-D0F37BF2CBE0}"/>
    <hyperlink ref="K362" r:id="rId247" display="https://barttorvik.com/team.php?team=Saint+Louis&amp;year=2024" xr:uid="{9A8BBDCB-EB47-445A-85B6-E72B7BFE78E7}"/>
    <hyperlink ref="K364" r:id="rId248" display="https://barttorvik.com/team.php?team=Norfolk+St.&amp;year=2024" xr:uid="{B13C59AF-B197-429A-83E5-7244BBA5307F}"/>
    <hyperlink ref="K366" r:id="rId249" display="https://barttorvik.com/team.php?team=Abilene+Christian&amp;year=2024" xr:uid="{39B3F249-2A08-4B2D-A38F-973E65C25225}"/>
    <hyperlink ref="K368" r:id="rId250" display="https://barttorvik.com/team.php?team=Georgia+St.&amp;year=2024" xr:uid="{8548E99B-D4E7-4CA4-89DB-9462FA7FC5C7}"/>
    <hyperlink ref="K370" r:id="rId251" display="https://barttorvik.com/team.php?team=Eastern+Washington&amp;year=2024" xr:uid="{3AD876F6-22AE-4AA2-AC65-5CBF3B1CEA98}"/>
    <hyperlink ref="K372" r:id="rId252" display="https://barttorvik.com/team.php?team=Wyoming&amp;year=2024" xr:uid="{04A37B42-D3F3-42D4-B611-49F71AFC76F4}"/>
    <hyperlink ref="K374" r:id="rId253" display="https://barttorvik.com/team.php?team=Monmouth&amp;year=2024" xr:uid="{E809E80E-A922-49B8-80AA-40EDE78A1D30}"/>
    <hyperlink ref="K376" r:id="rId254" display="https://barttorvik.com/team.php?team=Wofford&amp;year=2024" xr:uid="{8BE4DDF8-9BC2-4787-A23B-82BD2433C092}"/>
    <hyperlink ref="K378" r:id="rId255" display="https://barttorvik.com/team.php?team=Oregon+St.&amp;year=2024" xr:uid="{75A81AF0-DE6C-4599-B43A-DE806CCC13E8}"/>
    <hyperlink ref="K380" r:id="rId256" display="https://barttorvik.com/team.php?team=New+Hampshire&amp;year=2024" xr:uid="{DC50B0B0-2F00-462F-B438-EE9F992B8785}"/>
    <hyperlink ref="K382" r:id="rId257" display="https://barttorvik.com/team.php?team=Iona&amp;year=2024" xr:uid="{685A3346-B875-46F6-BF8F-B78941438A9F}"/>
    <hyperlink ref="K384" r:id="rId258" display="https://barttorvik.com/team.php?team=Jacksonville+St.&amp;year=2024" xr:uid="{41D2096D-C95B-4D17-9BC3-E94465E60223}"/>
    <hyperlink ref="K386" r:id="rId259" display="https://barttorvik.com/team.php?team=San+Jose+St.&amp;year=2024" xr:uid="{AE2344EE-E24C-4BB5-85A5-9F490420ECD0}"/>
    <hyperlink ref="K388" r:id="rId260" display="https://barttorvik.com/team.php?team=Pepperdine&amp;year=2024" xr:uid="{B087E87E-BE96-4E25-99A8-3C5D596089C1}"/>
    <hyperlink ref="K390" r:id="rId261" display="https://barttorvik.com/team.php?team=Southern+Utah&amp;year=2024" xr:uid="{E47E305A-BD40-493C-B15F-34E8804418D5}"/>
    <hyperlink ref="K392" r:id="rId262" display="https://barttorvik.com/team.php?team=Colgate&amp;year=2024" xr:uid="{5F7032CF-1E62-4516-AF1B-F17DF29CD262}"/>
    <hyperlink ref="K393" r:id="rId263" display="https://barttorvik.com/team.php?team=Colgate&amp;year=2024" xr:uid="{1A1C9B10-78F0-4336-AB93-28E41FBB79D8}"/>
    <hyperlink ref="K394" r:id="rId264" display="https://barttorvik.com/team.php?team=East+Carolina&amp;year=2024" xr:uid="{D1F386D9-A2C3-4C56-B85B-3716682C2DFE}"/>
    <hyperlink ref="K396" r:id="rId265" display="https://barttorvik.com/team.php?team=Oral+Roberts&amp;year=2024" xr:uid="{A7449727-09F3-4E23-A1B5-1B747AC62112}"/>
    <hyperlink ref="K398" r:id="rId266" display="https://barttorvik.com/team.php?team=Texas+St.&amp;year=2024" xr:uid="{377BDF11-3DD3-43DA-B48C-4398E53CE8E8}"/>
    <hyperlink ref="K400" r:id="rId267" display="https://barttorvik.com/team.php?team=Northeastern&amp;year=2024" xr:uid="{87EAE0C2-0036-495C-BFBD-2410DE1B5683}"/>
    <hyperlink ref="K402" r:id="rId268" display="https://barttorvik.com/team.php?team=UNC+Asheville&amp;year=2024" xr:uid="{51B12E76-64A5-4FCD-A003-4DC067040DBD}"/>
    <hyperlink ref="K404" r:id="rId269" display="https://barttorvik.com/team.php?team=Belmont&amp;year=2024" xr:uid="{8666BD54-1F6C-455C-BAE1-A1F7823D7759}"/>
    <hyperlink ref="K406" r:id="rId270" display="https://barttorvik.com/team.php?team=Quinnipiac&amp;year=2024" xr:uid="{B79CA915-938B-46DA-A5D2-BC2EDBF5BFC8}"/>
    <hyperlink ref="L408" r:id="rId271" display="https://barttorvik.com/?&amp;begin=20231101&amp;end=20240501&amp;conlimit=All&amp;year=2024&amp;top=0&amp;venue=All&amp;type=N&amp;mingames=0&amp;quad=5&amp;rpi=" xr:uid="{9DC356A3-C073-4276-87CF-46FF6EF3DAC1}"/>
    <hyperlink ref="K409" r:id="rId272" display="https://barttorvik.com/team.php?team=Kennesaw+St.&amp;year=2024" xr:uid="{E27E5E7D-DB29-4CAE-943A-CB4A3984871F}"/>
    <hyperlink ref="K411" r:id="rId273" display="https://barttorvik.com/team.php?team=Cal+St.+Fullerton&amp;year=2024" xr:uid="{910F9312-6B2A-4238-B168-F4ADBAFC778D}"/>
    <hyperlink ref="K413" r:id="rId274" display="https://barttorvik.com/team.php?team=Merrimack&amp;year=2024" xr:uid="{7724F086-0285-40CF-A869-3121615C5BBB}"/>
    <hyperlink ref="K415" r:id="rId275" display="https://barttorvik.com/team.php?team=Fort+Wayne&amp;year=2024" xr:uid="{B04B2827-1089-4955-AF3C-EAFE59D191D4}"/>
    <hyperlink ref="K417" r:id="rId276" display="https://barttorvik.com/team.php?team=Portland+St.&amp;year=2024" xr:uid="{F0E6EEEB-20EF-46C0-AE23-DB06F20428E0}"/>
    <hyperlink ref="K419" r:id="rId277" display="https://barttorvik.com/team.php?team=Sam+Houston+St.&amp;year=2024" xr:uid="{E3866ADE-6629-43FD-A919-60C170AF1205}"/>
    <hyperlink ref="K421" r:id="rId278" display="https://barttorvik.com/team.php?team=Denver&amp;year=2024" xr:uid="{B038433F-00E0-4A2B-8644-1BA6C7D0DB33}"/>
    <hyperlink ref="K423" r:id="rId279" display="https://barttorvik.com/team.php?team=Louisville&amp;year=2024" xr:uid="{D166C729-3011-432E-A881-BCF0D0571AB2}"/>
    <hyperlink ref="K425" r:id="rId280" display="https://barttorvik.com/team.php?team=Air+Force&amp;year=2024" xr:uid="{42091DF2-6B86-4CD8-BA7B-5A0DDB103468}"/>
    <hyperlink ref="K427" r:id="rId281" display="https://barttorvik.com/team.php?team=Temple&amp;year=2024" xr:uid="{0E38F0EC-A073-4F4D-9513-BE636F0D0A13}"/>
    <hyperlink ref="K428" r:id="rId282" display="https://barttorvik.com/team.php?team=Temple&amp;year=2024" xr:uid="{14289988-A9A5-454F-8718-A7B274201495}"/>
    <hyperlink ref="K429" r:id="rId283" display="https://barttorvik.com/team.php?team=South+Alabama&amp;year=2024" xr:uid="{77201078-7011-4815-AF93-D2956B0B1B91}"/>
    <hyperlink ref="K431" r:id="rId284" display="https://barttorvik.com/team.php?team=Bowling+Green&amp;year=2024" xr:uid="{70C83278-37B7-4729-BCCA-CCF8371D7BB5}"/>
    <hyperlink ref="K433" r:id="rId285" display="https://barttorvik.com/team.php?team=East+Tennessee+St.&amp;year=2024" xr:uid="{7D319AB7-9FD3-4CB3-9E94-E4C6E5E444DC}"/>
    <hyperlink ref="K435" r:id="rId286" display="https://barttorvik.com/team.php?team=UTEP&amp;year=2024" xr:uid="{9CEF381C-8690-4158-86B0-94F0A2312547}"/>
    <hyperlink ref="K437" r:id="rId287" display="https://barttorvik.com/team.php?team=Maine&amp;year=2024" xr:uid="{3B589209-64DF-4077-9284-54DD612242A4}"/>
    <hyperlink ref="K439" r:id="rId288" display="https://barttorvik.com/team.php?team=Northern+Kentucky&amp;year=2024" xr:uid="{794CAE06-A483-4841-AE6A-3121CDFC7A19}"/>
    <hyperlink ref="K441" r:id="rId289" display="https://barttorvik.com/team.php?team=Gardner+Webb&amp;year=2024" xr:uid="{CAE3A19A-D609-43E3-8B8E-BD06D18BCAEF}"/>
    <hyperlink ref="K443" r:id="rId290" display="https://barttorvik.com/team.php?team=Marshall&amp;year=2024" xr:uid="{7B66EBEB-C1C7-4AF4-B287-07C8E0AAA15C}"/>
    <hyperlink ref="K445" r:id="rId291" display="https://barttorvik.com/team.php?team=Mount+St.+Mary%27s&amp;year=2024" xr:uid="{E8C98606-3168-4B82-8B1E-4FDCE9A3E5DF}"/>
    <hyperlink ref="K447" r:id="rId292" display="https://barttorvik.com/team.php?team=Nicholls+St.&amp;year=2024" xr:uid="{59CA3614-A440-46CB-AAE3-C6C6B3D9B1DD}"/>
    <hyperlink ref="K449" r:id="rId293" display="https://barttorvik.com/team.php?team=Southern+Miss&amp;year=2024" xr:uid="{57375A05-86EB-4074-8257-BE0EA0AA6810}"/>
    <hyperlink ref="K451" r:id="rId294" display="https://barttorvik.com/team.php?team=Notre+Dame&amp;year=2024" xr:uid="{D01BBE9D-2D51-4A8F-A01F-E9973FC2C412}"/>
    <hyperlink ref="K453" r:id="rId295" display="https://barttorvik.com/team.php?team=Stetson&amp;year=2024" xr:uid="{115823E5-A852-420D-A892-B1888A70D34E}"/>
    <hyperlink ref="K454" r:id="rId296" display="https://barttorvik.com/team.php?team=Stetson&amp;year=2024" xr:uid="{FE1CBCCA-B282-4ED8-A7C4-64B40F45888F}"/>
    <hyperlink ref="K455" r:id="rId297" display="https://barttorvik.com/team.php?team=Utah+Valley&amp;year=2024" xr:uid="{79E8899E-FDEC-445A-A9F8-FD7146AEB74E}"/>
    <hyperlink ref="K457" r:id="rId298" display="https://barttorvik.com/team.php?team=UT+Arlington&amp;year=2024" xr:uid="{8D744DDB-3366-44DC-85F1-763DB44E16EC}"/>
    <hyperlink ref="L459" r:id="rId299" display="https://barttorvik.com/?&amp;begin=20231101&amp;end=20240501&amp;conlimit=All&amp;year=2024&amp;top=0&amp;venue=All&amp;type=N&amp;mingames=0&amp;quad=5&amp;rpi=" xr:uid="{40162148-7AA1-4566-A003-E2635647ADCD}"/>
    <hyperlink ref="K460" r:id="rId300" display="https://barttorvik.com/team.php?team=Columbia&amp;year=2024" xr:uid="{42630265-863B-4917-8509-1DFA969E1967}"/>
    <hyperlink ref="K462" r:id="rId301" display="https://barttorvik.com/team.php?team=Elon&amp;year=2024" xr:uid="{D798B790-6827-47BC-B5A1-BC066F593C68}"/>
    <hyperlink ref="K464" r:id="rId302" display="https://barttorvik.com/team.php?team=La+Salle&amp;year=2024" xr:uid="{9D3FB3F5-F930-4815-BF84-ACF2CC52C771}"/>
    <hyperlink ref="K466" r:id="rId303" display="https://barttorvik.com/team.php?team=Rice&amp;year=2024" xr:uid="{CA8D7D10-555E-4E67-9F12-6E86718B6A0E}"/>
    <hyperlink ref="K468" r:id="rId304" display="https://barttorvik.com/team.php?team=Stony+Brook&amp;year=2024" xr:uid="{85A0918E-539E-4397-9836-EB3B4C8BE43F}"/>
    <hyperlink ref="K470" r:id="rId305" display="https://barttorvik.com/team.php?team=Mercer&amp;year=2024" xr:uid="{3079C3C2-AB3D-4CCF-8C54-351DC0E94CFA}"/>
    <hyperlink ref="K472" r:id="rId306" display="https://barttorvik.com/team.php?team=Fordham&amp;year=2024" xr:uid="{DB00C893-3F06-4E38-A40B-DAD11F92488D}"/>
    <hyperlink ref="K474" r:id="rId307" display="https://barttorvik.com/team.php?team=UC+Davis&amp;year=2024" xr:uid="{B9DA1C85-7F70-4F2B-8980-98C3C0538433}"/>
    <hyperlink ref="K476" r:id="rId308" display="https://barttorvik.com/team.php?team=Cal+Baptist&amp;year=2024" xr:uid="{C660074F-C2FE-47E6-8006-929154183B7C}"/>
    <hyperlink ref="K478" r:id="rId309" display="https://barttorvik.com/team.php?team=Murray+St.&amp;year=2024" xr:uid="{4A734C2A-493A-4915-9D22-29FE52BA3F05}"/>
    <hyperlink ref="K480" r:id="rId310" display="https://barttorvik.com/team.php?team=Saint+Peter%27s&amp;year=2024" xr:uid="{1B3323D4-DA13-46A1-A991-E2682233EE89}"/>
    <hyperlink ref="K481" r:id="rId311" display="https://barttorvik.com/team.php?team=Saint+Peter%27s&amp;year=2024" xr:uid="{E0DBF39B-E31E-4B4E-A4B8-073D895D3EC0}"/>
    <hyperlink ref="K482" r:id="rId312" display="https://barttorvik.com/team.php?team=Albany&amp;year=2024" xr:uid="{0D299818-98B3-44F4-8780-0F1469F5F77C}"/>
    <hyperlink ref="K484" r:id="rId313" display="https://barttorvik.com/team.php?team=Fresno+St.&amp;year=2024" xr:uid="{B606AA28-16ED-4A5B-B963-1ADD89613C4F}"/>
    <hyperlink ref="K486" r:id="rId314" display="https://barttorvik.com/team.php?team=Northern+Colorado&amp;year=2024" xr:uid="{0E8129D1-3F4A-4EC5-8F56-D224FEE3B0D0}"/>
    <hyperlink ref="K488" r:id="rId315" display="https://barttorvik.com/team.php?team=North+Dakota+St.&amp;year=2024" xr:uid="{655FBD72-3D1E-4CD9-BF13-B26AA7EEFA0B}"/>
    <hyperlink ref="K490" r:id="rId316" display="https://barttorvik.com/team.php?team=San+Diego&amp;year=2024" xr:uid="{F5B1C605-A398-45C1-B901-36C830CA6B14}"/>
    <hyperlink ref="K492" r:id="rId317" display="https://barttorvik.com/team.php?team=Vanderbilt&amp;year=2024" xr:uid="{5A1BD56B-97B2-4997-A406-6A93E6BEEFBE}"/>
    <hyperlink ref="K494" r:id="rId318" display="https://barttorvik.com/team.php?team=Lehigh&amp;year=2024" xr:uid="{F2F82BCE-46C1-4ADF-95A8-8B978C0CD97E}"/>
    <hyperlink ref="K496" r:id="rId319" display="https://barttorvik.com/team.php?team=Howard&amp;year=2024" xr:uid="{7D3B4231-3736-453F-BB47-57090A4D16C3}"/>
    <hyperlink ref="K497" r:id="rId320" display="https://barttorvik.com/team.php?team=Howard&amp;year=2024" xr:uid="{06DBA594-D9DD-490E-955C-E05EC6F3E8EB}"/>
    <hyperlink ref="K498" r:id="rId321" display="https://barttorvik.com/team.php?team=North+Alabama&amp;year=2024" xr:uid="{6A2A7469-4FA5-44BC-9760-DDE98BE7A4EC}"/>
    <hyperlink ref="K500" r:id="rId322" display="https://barttorvik.com/team.php?team=Bellarmine&amp;year=2024" xr:uid="{0C4815BB-D6E8-47BD-B84B-D1C8B9D2A1E4}"/>
    <hyperlink ref="K502" r:id="rId323" display="https://barttorvik.com/team.php?team=Fairfield&amp;year=2024" xr:uid="{A27C5E23-03B3-4E31-B570-E036DE345C8B}"/>
    <hyperlink ref="K504" r:id="rId324" display="https://barttorvik.com/team.php?team=Chattanooga&amp;year=2024" xr:uid="{B1C108CA-3643-46E0-A008-2B7B6CB53A95}"/>
    <hyperlink ref="K506" r:id="rId325" display="https://barttorvik.com/team.php?team=Tennessee+St.&amp;year=2024" xr:uid="{EB225F3A-3203-431B-83D8-60A7EC2BE787}"/>
    <hyperlink ref="K508" r:id="rId326" display="https://barttorvik.com/team.php?team=Alabama+St.&amp;year=2024" xr:uid="{42C05148-8FE1-4837-8BB1-5D9012DF2BDA}"/>
    <hyperlink ref="L510" r:id="rId327" display="https://barttorvik.com/?&amp;begin=20231101&amp;end=20240501&amp;conlimit=All&amp;year=2024&amp;top=0&amp;venue=All&amp;type=N&amp;mingames=0&amp;quad=5&amp;rpi=" xr:uid="{FD460019-9D96-4718-8165-69097A9D0950}"/>
    <hyperlink ref="K511" r:id="rId328" display="https://barttorvik.com/team.php?team=Middle+Tennessee&amp;year=2024" xr:uid="{45B460F6-A8DF-4886-A0F2-B3066AE48745}"/>
    <hyperlink ref="K513" r:id="rId329" display="https://barttorvik.com/team.php?team=Tennessee+Martin&amp;year=2024" xr:uid="{B8A59F08-A118-4D79-8410-31B309D31E86}"/>
    <hyperlink ref="K515" r:id="rId330" display="https://barttorvik.com/team.php?team=Binghamton&amp;year=2024" xr:uid="{2C482270-30C3-4588-9252-335680C541F6}"/>
    <hyperlink ref="K517" r:id="rId331" display="https://barttorvik.com/team.php?team=Eastern+Kentucky&amp;year=2024" xr:uid="{349168CB-8221-490B-AC1E-EC32F2E90910}"/>
    <hyperlink ref="K519" r:id="rId332" display="https://barttorvik.com/team.php?team=DePaul&amp;year=2024" xr:uid="{C1F7B737-9B01-4012-8EA8-1DF832E21A05}"/>
    <hyperlink ref="K521" r:id="rId333" display="https://barttorvik.com/team.php?team=SIU+Edwardsville&amp;year=2024" xr:uid="{A4D726BE-0E6E-460A-A999-EB635A1EAC7D}"/>
    <hyperlink ref="K523" r:id="rId334" display="https://barttorvik.com/team.php?team=Jackson+St.&amp;year=2024" xr:uid="{09511711-3CCB-434A-83BB-A2D370A685D9}"/>
    <hyperlink ref="K525" r:id="rId335" display="https://barttorvik.com/team.php?team=New+Mexico+St.&amp;year=2024" xr:uid="{0E2B1E61-0321-44D0-99BE-A660D54B3ECA}"/>
    <hyperlink ref="K527" r:id="rId336" display="https://barttorvik.com/team.php?team=Robert+Morris&amp;year=2024" xr:uid="{C7A4045B-43F3-4B66-AA1E-81F8C118DBA8}"/>
    <hyperlink ref="K529" r:id="rId337" display="https://barttorvik.com/team.php?team=Central+Connecticut&amp;year=2024" xr:uid="{B6467040-8759-43B5-9739-8C79CCADFC01}"/>
    <hyperlink ref="K531" r:id="rId338" display="https://barttorvik.com/team.php?team=Illinois+St.&amp;year=2024" xr:uid="{FC2CCF16-0FD3-476C-8EB9-8114BADC7D28}"/>
    <hyperlink ref="K533" r:id="rId339" display="https://barttorvik.com/team.php?team=Little+Rock&amp;year=2024" xr:uid="{FB524386-A836-4488-AF20-F9B6042B2D21}"/>
    <hyperlink ref="K535" r:id="rId340" display="https://barttorvik.com/team.php?team=Portland&amp;year=2024" xr:uid="{D5E39D6A-A0D2-4241-BD2F-CC470D1B4676}"/>
    <hyperlink ref="K537" r:id="rId341" display="https://barttorvik.com/team.php?team=Western+Illinois&amp;year=2024" xr:uid="{016DEB46-5229-43F2-B3AB-52BBF485DC7F}"/>
    <hyperlink ref="K539" r:id="rId342" display="https://barttorvik.com/team.php?team=Boston+University&amp;year=2024" xr:uid="{38E32DE9-059A-4A6E-972A-820519A6B813}"/>
    <hyperlink ref="K541" r:id="rId343" display="https://barttorvik.com/team.php?team=North+Dakota&amp;year=2024" xr:uid="{341AA6E0-A749-40E7-9A95-CB2D831AC0CE}"/>
    <hyperlink ref="K543" r:id="rId344" display="https://barttorvik.com/team.php?team=Austin+Peay&amp;year=2024" xr:uid="{E9491658-818C-41BD-87E3-EDD9B0C0034A}"/>
    <hyperlink ref="K545" r:id="rId345" display="https://barttorvik.com/team.php?team=Ball+St.&amp;year=2024" xr:uid="{1DBBDED2-2AFE-43F1-AE15-4586E144B2C3}"/>
    <hyperlink ref="K547" r:id="rId346" display="https://barttorvik.com/team.php?team=Lamar&amp;year=2024" xr:uid="{0A3C1A74-4258-4CB7-9967-A5253CC35CF5}"/>
    <hyperlink ref="K549" r:id="rId347" display="https://barttorvik.com/team.php?team=Old+Dominion&amp;year=2024" xr:uid="{CA114086-F089-417F-A746-CE724C91B964}"/>
    <hyperlink ref="K551" r:id="rId348" display="https://barttorvik.com/team.php?team=Louisiana+Monroe&amp;year=2024" xr:uid="{C2FDAD35-32C8-4D49-BE90-5A4F2D13A4E6}"/>
    <hyperlink ref="K553" r:id="rId349" display="https://barttorvik.com/team.php?team=Florida+Gulf+Coast&amp;year=2024" xr:uid="{19D62323-6222-49EA-AE3D-8D47C32657B7}"/>
    <hyperlink ref="K555" r:id="rId350" display="https://barttorvik.com/team.php?team=Jacksonville&amp;year=2024" xr:uid="{D44F2A65-0824-4625-9F52-2C5583864F64}"/>
    <hyperlink ref="K557" r:id="rId351" display="https://barttorvik.com/team.php?team=New+Orleans&amp;year=2024" xr:uid="{A61D4081-0AD0-465B-9B5C-A0972C7220C5}"/>
    <hyperlink ref="K559" r:id="rId352" display="https://barttorvik.com/team.php?team=UMKC&amp;year=2024" xr:uid="{45D4BE32-0C81-4314-BA82-709400F3E4C8}"/>
    <hyperlink ref="L561" r:id="rId353" display="https://barttorvik.com/?&amp;begin=20231101&amp;end=20240501&amp;conlimit=All&amp;year=2024&amp;top=0&amp;venue=All&amp;type=N&amp;mingames=0&amp;quad=5&amp;rpi=" xr:uid="{8B0BC434-5EA0-4690-8D56-C539E3D4B61F}"/>
    <hyperlink ref="K562" r:id="rId354" display="https://barttorvik.com/team.php?team=Miami+OH&amp;year=2024" xr:uid="{FF241377-3220-49D6-8DF9-FC97F84A185A}"/>
    <hyperlink ref="K564" r:id="rId355" display="https://barttorvik.com/team.php?team=USC+Upstate&amp;year=2024" xr:uid="{6F39E873-94EA-43AB-B664-8BF0C3A70F9A}"/>
    <hyperlink ref="K566" r:id="rId356" display="https://barttorvik.com/team.php?team=Idaho&amp;year=2024" xr:uid="{283BB925-D927-4C4C-9B50-4CCD44671C1B}"/>
    <hyperlink ref="K568" r:id="rId357" display="https://barttorvik.com/team.php?team=FIU&amp;year=2024" xr:uid="{8B8F3F7E-4BE5-44D7-8A92-388A74B373CC}"/>
    <hyperlink ref="K570" r:id="rId358" display="https://barttorvik.com/team.php?team=Nebraska+Omaha&amp;year=2024" xr:uid="{794A6ECC-C443-47F0-9022-AA9240D80613}"/>
    <hyperlink ref="K572" r:id="rId359" display="https://barttorvik.com/team.php?team=Idaho+St.&amp;year=2024" xr:uid="{ABA16BA2-FB31-4A98-9CA7-1D40DD989BBB}"/>
    <hyperlink ref="K574" r:id="rId360" display="https://barttorvik.com/team.php?team=Florida+A%26M&amp;year=2024" xr:uid="{BF5C3E77-8405-4175-8AAC-C5AD3937E99D}"/>
    <hyperlink ref="K576" r:id="rId361" display="https://barttorvik.com/team.php?team=Montana+St.&amp;year=2024" xr:uid="{91EAE1F0-AD6B-4CC4-A942-69042EB49136}"/>
    <hyperlink ref="K577" r:id="rId362" display="https://barttorvik.com/team.php?team=Montana+St.&amp;year=2024" xr:uid="{23E34094-A47C-4913-80D8-0939B030A54D}"/>
    <hyperlink ref="K578" r:id="rId363" display="https://barttorvik.com/team.php?team=Eastern+Michigan&amp;year=2024" xr:uid="{83BEBDDD-9146-4D9E-8805-C8BC6891EEC9}"/>
    <hyperlink ref="K580" r:id="rId364" display="https://barttorvik.com/team.php?team=Brown&amp;year=2024" xr:uid="{E0B9C1BA-FBA2-4E82-AC42-9BCC3E7936B1}"/>
    <hyperlink ref="K581" r:id="rId365" display="https://barttorvik.com/team.php?team=Brown&amp;year=2024" xr:uid="{3A55E9B6-19D0-4F44-997B-E30427949E22}"/>
    <hyperlink ref="K582" r:id="rId366" display="https://barttorvik.com/team.php?team=Sacred+Heart&amp;year=2024" xr:uid="{ECFA7558-2CBD-485A-B009-9DC9AB8BB278}"/>
    <hyperlink ref="K584" r:id="rId367" display="https://barttorvik.com/team.php?team=Queens&amp;year=2024" xr:uid="{C8C35E67-68B5-428D-97A1-C03E26DC307D}"/>
    <hyperlink ref="K586" r:id="rId368" display="https://barttorvik.com/team.php?team=UC+Riverside&amp;year=2024" xr:uid="{77490D53-E704-4076-86A2-7022A8751DC5}"/>
    <hyperlink ref="K588" r:id="rId369" display="https://barttorvik.com/team.php?team=Navy&amp;year=2024" xr:uid="{AA9E01AD-46D5-4AE8-A448-4289692C8744}"/>
    <hyperlink ref="K590" r:id="rId370" display="https://barttorvik.com/team.php?team=Texas+A%26M+Corpus+Chris&amp;year=2024" xr:uid="{94C869FF-BCCD-4B29-888D-A1559A47D51C}"/>
    <hyperlink ref="K592" r:id="rId371" display="https://barttorvik.com/team.php?team=Rider&amp;year=2024" xr:uid="{9BB4ADB5-8E8D-4C1E-874D-559348429138}"/>
    <hyperlink ref="K594" r:id="rId372" display="https://barttorvik.com/team.php?team=Incarnate+Word&amp;year=2024" xr:uid="{3F695196-A599-4F4C-8A5B-96B1A709A38A}"/>
    <hyperlink ref="K596" r:id="rId373" display="https://barttorvik.com/team.php?team=American&amp;year=2024" xr:uid="{935A4564-B78E-40A0-9F19-D1AC87D19E94}"/>
    <hyperlink ref="K598" r:id="rId374" display="https://barttorvik.com/team.php?team=UTSA&amp;year=2024" xr:uid="{680E70C9-773B-4F16-B9A1-81E7F775B929}"/>
    <hyperlink ref="K600" r:id="rId375" display="https://barttorvik.com/team.php?team=Prairie+View+A%26M&amp;year=2024" xr:uid="{090A4771-3CDE-4880-A7B5-0AAC2DDF3A7E}"/>
    <hyperlink ref="K602" r:id="rId376" display="https://barttorvik.com/team.php?team=North+Florida&amp;year=2024" xr:uid="{A4177509-E244-48C8-A5C4-2A987D332EE4}"/>
    <hyperlink ref="K604" r:id="rId377" display="https://barttorvik.com/team.php?team=Chicago+St.&amp;year=2024" xr:uid="{CE009D17-447A-4D9F-8A2B-E28EE7244589}"/>
    <hyperlink ref="K606" r:id="rId378" display="https://barttorvik.com/team.php?team=Green+Bay&amp;year=2024" xr:uid="{C8D5B03D-5194-4633-B1B0-FC3EB4253FA3}"/>
    <hyperlink ref="K608" r:id="rId379" display="https://barttorvik.com/team.php?team=Northern+Arizona&amp;year=2024" xr:uid="{00DBDC91-E215-4602-991E-5052AF5306DC}"/>
    <hyperlink ref="K610" r:id="rId380" display="https://barttorvik.com/team.php?team=Central+Michigan&amp;year=2024" xr:uid="{9FA57D37-5DE1-438B-86F9-AE2A192A6A03}"/>
    <hyperlink ref="L612" r:id="rId381" display="https://barttorvik.com/?&amp;begin=20231101&amp;end=20240501&amp;conlimit=All&amp;year=2024&amp;top=0&amp;venue=All&amp;type=N&amp;mingames=0&amp;quad=5&amp;rpi=" xr:uid="{4486442D-19B7-471B-9377-4D6DDF520888}"/>
    <hyperlink ref="K613" r:id="rId382" display="https://barttorvik.com/team.php?team=Southeastern+Louisiana&amp;year=2024" xr:uid="{8A68BE45-D550-416A-AE38-E69C8BD0AEC5}"/>
    <hyperlink ref="K615" r:id="rId383" display="https://barttorvik.com/team.php?team=Texas+Southern&amp;year=2024" xr:uid="{2F3338AD-481D-4C2A-B9FB-D466736C8031}"/>
    <hyperlink ref="K617" r:id="rId384" display="https://barttorvik.com/team.php?team=North+Carolina+Central&amp;year=2024" xr:uid="{E65A0B9E-64FC-48AC-849C-9FF6EAAE7BC4}"/>
    <hyperlink ref="K619" r:id="rId385" display="https://barttorvik.com/team.php?team=Milwaukee&amp;year=2024" xr:uid="{CDA1F23F-2FA2-4152-B2E0-59C9B9CAAC3B}"/>
    <hyperlink ref="K621" r:id="rId386" display="https://barttorvik.com/team.php?team=South+Carolina+St.&amp;year=2024" xr:uid="{C0A0DCC0-217B-4B21-B3BE-546E0D09D4DD}"/>
    <hyperlink ref="K623" r:id="rId387" display="https://barttorvik.com/team.php?team=Valparaiso&amp;year=2024" xr:uid="{02E3891F-5FDE-4533-B2B0-43E0615E5465}"/>
    <hyperlink ref="K625" r:id="rId388" display="https://barttorvik.com/team.php?team=South+Dakota&amp;year=2024" xr:uid="{46C584A8-70FF-4D35-8CCD-451BAA11A885}"/>
    <hyperlink ref="K627" r:id="rId389" display="https://barttorvik.com/team.php?team=Coastal+Carolina&amp;year=2024" xr:uid="{3BFB75B6-9637-4D97-B49C-0B1E2D784348}"/>
    <hyperlink ref="K629" r:id="rId390" display="https://barttorvik.com/team.php?team=Cal+St.+Bakersfield&amp;year=2024" xr:uid="{3461C79B-40D5-4508-852B-1B7940F4109F}"/>
    <hyperlink ref="K631" r:id="rId391" display="https://barttorvik.com/team.php?team=Delaware+St.&amp;year=2024" xr:uid="{4253DAEB-A135-4CB8-96EE-7A21B7CA9B16}"/>
    <hyperlink ref="K633" r:id="rId392" display="https://barttorvik.com/team.php?team=Utah+Tech&amp;year=2024" xr:uid="{AFB61ED9-F045-43A3-BC7B-9D7C176E77D1}"/>
    <hyperlink ref="K635" r:id="rId393" display="https://barttorvik.com/team.php?team=Charleston+Southern&amp;year=2024" xr:uid="{51C0B55C-0A7E-4325-A994-860E49693D22}"/>
    <hyperlink ref="K637" r:id="rId394" display="https://barttorvik.com/team.php?team=Sacramento+St.&amp;year=2024" xr:uid="{5778EE3D-AAED-44DA-8AB4-56D7C55344DC}"/>
    <hyperlink ref="K639" r:id="rId395" display="https://barttorvik.com/team.php?team=Alcorn+St.&amp;year=2024" xr:uid="{64636054-3CA7-4870-AE68-2949CE86CC71}"/>
    <hyperlink ref="K641" r:id="rId396" display="https://barttorvik.com/team.php?team=Wagner&amp;year=2024" xr:uid="{83C88272-B0E0-488A-802A-2E84E2957A63}"/>
    <hyperlink ref="K642" r:id="rId397" display="https://barttorvik.com/team.php?team=Wagner&amp;year=2024" xr:uid="{71B7DDBB-7EB0-4D78-B2E1-32C12ACBF88E}"/>
    <hyperlink ref="K643" r:id="rId398" display="https://barttorvik.com/team.php?team=Niagara&amp;year=2024" xr:uid="{D5A13683-CE82-4105-9C18-292D4A71591A}"/>
    <hyperlink ref="K645" r:id="rId399" display="https://barttorvik.com/team.php?team=Tennessee+Tech&amp;year=2024" xr:uid="{481BEEF1-FB10-4776-ABA9-BAB81BB8EBEC}"/>
    <hyperlink ref="K647" r:id="rId400" display="https://barttorvik.com/team.php?team=Eastern+Illinois&amp;year=2024" xr:uid="{D5AD2380-609C-41C7-8458-966FA35752F7}"/>
    <hyperlink ref="K649" r:id="rId401" display="https://barttorvik.com/team.php?team=NJIT&amp;year=2024" xr:uid="{14771014-98A8-40F8-BDEB-3CD746342BB2}"/>
    <hyperlink ref="K651" r:id="rId402" display="https://barttorvik.com/team.php?team=Bucknell&amp;year=2024" xr:uid="{56C0CEDB-CD36-4522-93BC-681C36A1F924}"/>
    <hyperlink ref="K653" r:id="rId403" display="https://barttorvik.com/team.php?team=Hampton&amp;year=2024" xr:uid="{452DFD92-3C38-4BD6-836B-F8F62D58E332}"/>
    <hyperlink ref="K655" r:id="rId404" display="https://barttorvik.com/team.php?team=Dartmouth&amp;year=2024" xr:uid="{AC6EB484-BAA3-4DD9-962D-C679403DEAE8}"/>
    <hyperlink ref="K657" r:id="rId405" display="https://barttorvik.com/team.php?team=Manhattan&amp;year=2024" xr:uid="{1A2DF7BF-28B3-4140-8F67-8C66573FE381}"/>
    <hyperlink ref="K659" r:id="rId406" display="https://barttorvik.com/team.php?team=William+%26+Mary&amp;year=2024" xr:uid="{87C52B70-A36B-47A5-8285-25E0CF134A51}"/>
    <hyperlink ref="K661" r:id="rId407" display="https://barttorvik.com/team.php?team=Bethune+Cookman&amp;year=2024" xr:uid="{81657DD4-DF93-4D88-ADEE-D5692DE5D5B3}"/>
    <hyperlink ref="L663" r:id="rId408" display="https://barttorvik.com/?&amp;begin=20231101&amp;end=20240501&amp;conlimit=All&amp;year=2024&amp;top=0&amp;venue=All&amp;type=N&amp;mingames=0&amp;quad=5&amp;rpi=" xr:uid="{BD87B938-802B-42DD-B735-5D064C835E47}"/>
    <hyperlink ref="K664" r:id="rId409" display="https://barttorvik.com/team.php?team=Campbell&amp;year=2024" xr:uid="{D5B56582-604E-4D44-86DA-3991E740F8DD}"/>
    <hyperlink ref="K666" r:id="rId410" display="https://barttorvik.com/team.php?team=Lindenwood&amp;year=2024" xr:uid="{5A5BADCA-BE07-4335-A737-7BFAEB6773F8}"/>
    <hyperlink ref="K668" r:id="rId411" display="https://barttorvik.com/team.php?team=Army&amp;year=2024" xr:uid="{7C14A115-03CF-4640-85AE-8EDCA4F29900}"/>
    <hyperlink ref="K670" r:id="rId412" display="https://barttorvik.com/team.php?team=Presbyterian&amp;year=2024" xr:uid="{A86FE760-FEF2-483D-B3FE-D8D28D641195}"/>
    <hyperlink ref="K672" r:id="rId413" display="https://barttorvik.com/team.php?team=Lafayette&amp;year=2024" xr:uid="{B6609A35-2B3C-48B8-89D3-B16DA29D8091}"/>
    <hyperlink ref="K674" r:id="rId414" display="https://barttorvik.com/team.php?team=Southern+Indiana&amp;year=2024" xr:uid="{3E9EC986-A4B2-4082-8812-D9022502C714}"/>
    <hyperlink ref="K676" r:id="rId415" display="https://barttorvik.com/team.php?team=Loyola+MD&amp;year=2024" xr:uid="{11A5E4A4-F36F-481F-8BAB-C86C1C2A4CD5}"/>
    <hyperlink ref="K678" r:id="rId416" display="https://barttorvik.com/team.php?team=Cal+Poly&amp;year=2024" xr:uid="{D9DD0B8A-6B51-4A53-959A-AEA684A5B11E}"/>
    <hyperlink ref="K680" r:id="rId417" display="https://barttorvik.com/team.php?team=Western+Michigan&amp;year=2024" xr:uid="{AF7E1019-B9D6-4358-8451-918A9EE73989}"/>
    <hyperlink ref="K682" r:id="rId418" display="https://barttorvik.com/team.php?team=UMBC&amp;year=2024" xr:uid="{03F7EF7A-C743-4DAA-8BB5-479BF2550E88}"/>
    <hyperlink ref="K684" r:id="rId419" display="https://barttorvik.com/team.php?team=Texas+A%26M+Commerce&amp;year=2024" xr:uid="{9FCA882B-ACE6-487B-A280-6940FD46DF5D}"/>
    <hyperlink ref="K686" r:id="rId420" display="https://barttorvik.com/team.php?team=Le+Moyne&amp;year=2024" xr:uid="{DF991917-0143-438D-A945-9E5601C1D2CE}"/>
    <hyperlink ref="K688" r:id="rId421" display="https://barttorvik.com/team.php?team=Fairleigh+Dickinson&amp;year=2024" xr:uid="{4EBF1089-C138-4E8C-9AAA-6ECE976399EA}"/>
    <hyperlink ref="K690" r:id="rId422" display="https://barttorvik.com/team.php?team=St.+Francis+PA&amp;year=2024" xr:uid="{3D7F3675-AA3D-4F30-9243-E8B0F4414E33}"/>
    <hyperlink ref="K692" r:id="rId423" display="https://barttorvik.com/team.php?team=Morgan+St.&amp;year=2024" xr:uid="{445D929F-40CF-47F2-9228-5A4EE150BA01}"/>
    <hyperlink ref="K694" r:id="rId424" display="https://barttorvik.com/team.php?team=Arkansas+Pine+Bluff&amp;year=2024" xr:uid="{8B4F20D4-4ADC-43B3-8177-FCA3E7ED7362}"/>
    <hyperlink ref="K696" r:id="rId425" display="https://barttorvik.com/team.php?team=Central+Arkansas&amp;year=2024" xr:uid="{8963F082-FE6F-4529-9981-79B8348FB439}"/>
    <hyperlink ref="K698" r:id="rId426" display="https://barttorvik.com/team.php?team=Grambling+St.&amp;year=2024" xr:uid="{952814B7-6709-40B8-AA15-702FE45F3ADA}"/>
    <hyperlink ref="K699" r:id="rId427" display="https://barttorvik.com/team.php?team=Grambling+St.&amp;year=2024" xr:uid="{EA5AF457-8C7F-4814-BCEA-5DB70753E117}"/>
    <hyperlink ref="K700" r:id="rId428" display="https://barttorvik.com/team.php?team=Houston+Christian&amp;year=2024" xr:uid="{5CC793E5-C4EF-400D-BBBA-96446D0A19F1}"/>
    <hyperlink ref="K702" r:id="rId429" display="https://barttorvik.com/team.php?team=Georgia+Southern&amp;year=2024" xr:uid="{6D6C44B0-01C7-450B-B630-EEF12724F9DB}"/>
    <hyperlink ref="K704" r:id="rId430" display="https://barttorvik.com/team.php?team=Detroit&amp;year=2024" xr:uid="{CAC6927F-D778-407F-B59F-F0A99766CB68}"/>
    <hyperlink ref="K706" r:id="rId431" display="https://barttorvik.com/team.php?team=North+Carolina+A%26T&amp;year=2024" xr:uid="{87A22785-C3BE-4B4F-9D4F-7271B1E2AD95}"/>
    <hyperlink ref="K708" r:id="rId432" display="https://barttorvik.com/team.php?team=Buffalo&amp;year=2024" xr:uid="{DA30EF98-4DD1-4F9B-8E2F-006E46402E3A}"/>
    <hyperlink ref="K710" r:id="rId433" display="https://barttorvik.com/team.php?team=Alabama+A%26M&amp;year=2024" xr:uid="{419D2423-5BA5-4398-ADD6-B47AE4A3FE9A}"/>
    <hyperlink ref="K712" r:id="rId434" display="https://barttorvik.com/team.php?team=Siena&amp;year=2024" xr:uid="{CD60B1D1-817A-4DD9-854E-604F2F7F8B1E}"/>
    <hyperlink ref="K714" r:id="rId435" display="https://barttorvik.com/team.php?team=Stonehill&amp;year=2024" xr:uid="{DF955ADC-9FB4-47CE-81AD-CBE05250D2E8}"/>
    <hyperlink ref="K716" r:id="rId436" display="https://barttorvik.com/team.php?team=LIU+Brooklyn&amp;year=2024" xr:uid="{DC135FD4-D860-4E6C-8887-8F1318F17596}"/>
    <hyperlink ref="K718" r:id="rId437" display="https://barttorvik.com/team.php?team=Pacific&amp;year=2024" xr:uid="{F6FBD2A3-FE70-4F09-AB22-E65FB29DE67E}"/>
    <hyperlink ref="K720" r:id="rId438" display="https://barttorvik.com/team.php?team=Northwestern+St.&amp;year=2024" xr:uid="{58CC2805-F175-49BC-9BF2-00EA933F6842}"/>
    <hyperlink ref="K722" r:id="rId439" display="https://barttorvik.com/team.php?team=VMI&amp;year=2024" xr:uid="{317F51DF-B589-469E-80BB-E06615118FD3}"/>
    <hyperlink ref="K724" r:id="rId440" display="https://barttorvik.com/team.php?team=UT+Rio+Grande+Valley&amp;year=2024" xr:uid="{274C32F7-8219-4147-A7D8-0A6AF20FD3DA}"/>
    <hyperlink ref="K726" r:id="rId441" display="https://barttorvik.com/team.php?team=Holy+Cross&amp;year=2024" xr:uid="{8E397B4D-83B7-4E6B-A606-00AE02C8EE22}"/>
    <hyperlink ref="K728" r:id="rId442" display="https://barttorvik.com/team.php?team=Maryland+Eastern+Shore&amp;year=2024" xr:uid="{CD4CDE57-699D-4CD8-83BC-719554587C9E}"/>
    <hyperlink ref="K730" r:id="rId443" display="https://barttorvik.com/team.php?team=Southeast+Missouri+St.&amp;year=2024" xr:uid="{B3F173E3-D7C3-41AE-B0D2-AA5F7D04E3B0}"/>
    <hyperlink ref="K732" r:id="rId444" display="https://barttorvik.com/team.php?team=Coppin+St.&amp;year=2024" xr:uid="{CAAB0627-2EF4-4373-8645-4C8939A83556}"/>
    <hyperlink ref="K734" r:id="rId445" display="https://barttorvik.com/team.php?team=IUPUI&amp;year=2024" xr:uid="{BD02A920-0E9A-43EF-BC29-299721CA182F}"/>
    <hyperlink ref="K736" r:id="rId446" display="https://barttorvik.com/team.php?team=Mississippi+Valley+St.&amp;year=2024" xr:uid="{41C99D5E-7857-445F-B010-AF137B848B27}"/>
    <hyperlink ref="L738" r:id="rId447" display="https://barttorvik.com/?&amp;begin=20231101&amp;end=20240501&amp;conlimit=All&amp;year=2024&amp;top=0&amp;venue=All&amp;type=N&amp;mingames=0&amp;quad=5&amp;rpi=" xr:uid="{F48E5341-94C4-488A-BC32-A4F6085370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values</vt:lpstr>
      <vt:lpstr>RPPF Tournament Analysis</vt:lpstr>
      <vt:lpstr>Tournament</vt:lpstr>
      <vt:lpstr>T-Rank Numbers</vt:lpstr>
      <vt:lpstr>momentum </vt:lpstr>
      <vt:lpstr>NONCON</vt:lpstr>
      <vt:lpstr>Tournament!Print_Area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2025-02-14T20:14:44Z</dcterms:modified>
</cp:coreProperties>
</file>