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ПР№9" sheetId="1" r:id="rId1"/>
    <sheet name="ПР№10" sheetId="3" r:id="rId2"/>
    <sheet name="Лист2" sheetId="4" r:id="rId3"/>
  </sheets>
  <definedNames>
    <definedName name="_xlnm.Print_Area" localSheetId="1">ПР№10!$B$2:$S$43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3" l="1"/>
  <c r="F42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9" i="3"/>
  <c r="U9" i="3"/>
  <c r="U29" i="3"/>
  <c r="U30" i="3"/>
  <c r="U31" i="3"/>
  <c r="U32" i="3"/>
  <c r="U33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10" i="3"/>
  <c r="F41" i="3"/>
  <c r="P34" i="3"/>
  <c r="Q34" i="3"/>
  <c r="O34" i="3"/>
  <c r="R34" i="3"/>
  <c r="N34" i="3"/>
  <c r="M34" i="3"/>
  <c r="L34" i="3"/>
  <c r="K34" i="3"/>
  <c r="J34" i="3"/>
  <c r="F39" i="3"/>
  <c r="G39" i="3"/>
  <c r="H39" i="3"/>
  <c r="E39" i="3"/>
  <c r="I39" i="3"/>
  <c r="D39" i="3"/>
  <c r="S9" i="3"/>
  <c r="R9" i="3"/>
  <c r="E35" i="3"/>
  <c r="E36" i="3" s="1"/>
  <c r="F35" i="3"/>
  <c r="F36" i="3" s="1"/>
  <c r="G35" i="3"/>
  <c r="G36" i="3"/>
  <c r="G37" i="3" s="1"/>
  <c r="H35" i="3"/>
  <c r="H36" i="3"/>
  <c r="H37" i="3" s="1"/>
  <c r="H34" i="3"/>
  <c r="I37" i="3"/>
  <c r="I35" i="3"/>
  <c r="I36" i="3"/>
  <c r="I38" i="3"/>
  <c r="F34" i="3"/>
  <c r="G34" i="3"/>
  <c r="E34" i="3"/>
  <c r="I34" i="3"/>
  <c r="D34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9" i="3"/>
  <c r="J9" i="3"/>
  <c r="H38" i="3" l="1"/>
  <c r="G38" i="3"/>
  <c r="E37" i="3"/>
  <c r="E38" i="3" s="1"/>
  <c r="F37" i="3"/>
  <c r="F38" i="3" s="1"/>
  <c r="D35" i="3"/>
  <c r="D36" i="3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1" i="4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B1" i="4"/>
  <c r="C1" i="4"/>
  <c r="D1" i="4"/>
  <c r="E1" i="4"/>
  <c r="F1" i="4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10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D37" i="3" l="1"/>
  <c r="D38" i="3" s="1"/>
  <c r="T12" i="1"/>
  <c r="T13" i="1"/>
  <c r="T4" i="1"/>
  <c r="T5" i="1"/>
  <c r="T6" i="1"/>
  <c r="T7" i="1"/>
  <c r="T8" i="1"/>
  <c r="T9" i="1"/>
  <c r="T10" i="1"/>
  <c r="T11" i="1"/>
  <c r="S5" i="1"/>
  <c r="S6" i="1"/>
  <c r="S7" i="1"/>
  <c r="S8" i="1"/>
  <c r="S9" i="1"/>
  <c r="S10" i="1"/>
  <c r="S11" i="1"/>
  <c r="S12" i="1"/>
  <c r="S13" i="1"/>
  <c r="S4" i="1"/>
  <c r="R4" i="1"/>
  <c r="R5" i="1"/>
  <c r="R6" i="1"/>
  <c r="R7" i="1"/>
  <c r="R8" i="1"/>
  <c r="R9" i="1"/>
  <c r="R10" i="1"/>
  <c r="R11" i="1"/>
  <c r="R12" i="1"/>
  <c r="R13" i="1"/>
  <c r="P5" i="1"/>
  <c r="P6" i="1"/>
  <c r="P7" i="1"/>
  <c r="P8" i="1"/>
  <c r="P9" i="1"/>
  <c r="P10" i="1"/>
  <c r="P11" i="1"/>
  <c r="P12" i="1"/>
  <c r="P13" i="1"/>
  <c r="P4" i="1"/>
  <c r="N12" i="1"/>
  <c r="O12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O13" i="1"/>
  <c r="N4" i="1"/>
  <c r="O4" i="1" s="1"/>
</calcChain>
</file>

<file path=xl/sharedStrings.xml><?xml version="1.0" encoding="utf-8"?>
<sst xmlns="http://schemas.openxmlformats.org/spreadsheetml/2006/main" count="184" uniqueCount="152">
  <si>
    <t>Личный номер студента</t>
  </si>
  <si>
    <t>Фамилия</t>
  </si>
  <si>
    <t>Имя</t>
  </si>
  <si>
    <t>Отчество</t>
  </si>
  <si>
    <t>Дата рождения</t>
  </si>
  <si>
    <t>Пол</t>
  </si>
  <si>
    <t>Серия и номер паспорта</t>
  </si>
  <si>
    <t>Паспортные данные</t>
  </si>
  <si>
    <t>Контакты</t>
  </si>
  <si>
    <t>Место учебы</t>
  </si>
  <si>
    <t>Расчёт</t>
  </si>
  <si>
    <t>Адрес</t>
  </si>
  <si>
    <t>Телефон</t>
  </si>
  <si>
    <t>Учебное заведение</t>
  </si>
  <si>
    <t>Год поступления</t>
  </si>
  <si>
    <t>Форма обучения</t>
  </si>
  <si>
    <t>Возраст</t>
  </si>
  <si>
    <t>Военная служба</t>
  </si>
  <si>
    <t>Курс обучения</t>
  </si>
  <si>
    <t>Оценки</t>
  </si>
  <si>
    <t>Начисление по месту учебы</t>
  </si>
  <si>
    <t>Надбавка за оценку</t>
  </si>
  <si>
    <t>Стипендия</t>
  </si>
  <si>
    <t>Романов</t>
  </si>
  <si>
    <t>Юрий</t>
  </si>
  <si>
    <t>Вероникович</t>
  </si>
  <si>
    <t>Замятин</t>
  </si>
  <si>
    <t>Евгений</t>
  </si>
  <si>
    <t>Иванович</t>
  </si>
  <si>
    <t>Родионова</t>
  </si>
  <si>
    <t>Софья</t>
  </si>
  <si>
    <t>Дмитриевна</t>
  </si>
  <si>
    <t>Пахомов</t>
  </si>
  <si>
    <t>Даниил</t>
  </si>
  <si>
    <t>Валентинович</t>
  </si>
  <si>
    <t>Селезнев</t>
  </si>
  <si>
    <t>Рамазан</t>
  </si>
  <si>
    <t>Абобович</t>
  </si>
  <si>
    <t>Шпак</t>
  </si>
  <si>
    <t>Михаил</t>
  </si>
  <si>
    <t>Валерьевич</t>
  </si>
  <si>
    <t>Зубенко</t>
  </si>
  <si>
    <t>Антон</t>
  </si>
  <si>
    <t>Петрович</t>
  </si>
  <si>
    <t>Жмышенко</t>
  </si>
  <si>
    <t xml:space="preserve">Павел </t>
  </si>
  <si>
    <t>Павлович</t>
  </si>
  <si>
    <t>Жабовский</t>
  </si>
  <si>
    <t>Артемий</t>
  </si>
  <si>
    <t>Прокофьевич</t>
  </si>
  <si>
    <t>М</t>
  </si>
  <si>
    <t>Ж</t>
  </si>
  <si>
    <t>4520 837222</t>
  </si>
  <si>
    <t>4444 020202</t>
  </si>
  <si>
    <t>4519 992321</t>
  </si>
  <si>
    <t>4518 238764</t>
  </si>
  <si>
    <t>4519 112233</t>
  </si>
  <si>
    <t>4519 765768</t>
  </si>
  <si>
    <t>4519 976673</t>
  </si>
  <si>
    <t>4519 986683</t>
  </si>
  <si>
    <t>4519 996693</t>
  </si>
  <si>
    <t>4519 910665</t>
  </si>
  <si>
    <t>РЭУ</t>
  </si>
  <si>
    <t>МПТ</t>
  </si>
  <si>
    <t>МИРЭА</t>
  </si>
  <si>
    <t>МГУ</t>
  </si>
  <si>
    <t>МГТИ</t>
  </si>
  <si>
    <t>Москва</t>
  </si>
  <si>
    <t>Санкт-Петербург</t>
  </si>
  <si>
    <t>Саратов</t>
  </si>
  <si>
    <t>Чебоксары</t>
  </si>
  <si>
    <t>Курган</t>
  </si>
  <si>
    <t>Домодедово</t>
  </si>
  <si>
    <t>Химки</t>
  </si>
  <si>
    <t>Подольск</t>
  </si>
  <si>
    <t>Краснознаменск</t>
  </si>
  <si>
    <t>0(2047)051-28-73</t>
  </si>
  <si>
    <t>1(14)067-24-53</t>
  </si>
  <si>
    <t>3(14)342-01-36</t>
  </si>
  <si>
    <t>64(96)286-69-24</t>
  </si>
  <si>
    <t>7(5735)731-26-24</t>
  </si>
  <si>
    <t>8(6376)987-54-78</t>
  </si>
  <si>
    <t>858(319)832-09-54</t>
  </si>
  <si>
    <t>3(67)279-05-55</t>
  </si>
  <si>
    <t>3(092)243-43-77</t>
  </si>
  <si>
    <t>62(6613)250-16-56</t>
  </si>
  <si>
    <t>Очно</t>
  </si>
  <si>
    <t>Заочно</t>
  </si>
  <si>
    <t>% качества</t>
  </si>
  <si>
    <t>% успеваемости</t>
  </si>
  <si>
    <t>Средний балл по группе</t>
  </si>
  <si>
    <t xml:space="preserve">Средний балл </t>
  </si>
  <si>
    <t>н/я</t>
  </si>
  <si>
    <t>Среднее значение</t>
  </si>
  <si>
    <t>Общее значение</t>
  </si>
  <si>
    <t xml:space="preserve">Итого        </t>
  </si>
  <si>
    <t>Средний балл</t>
  </si>
  <si>
    <t>не явился</t>
  </si>
  <si>
    <t>неудовлетвори-тельно</t>
  </si>
  <si>
    <t>удовлетвори-тельно</t>
  </si>
  <si>
    <t>хорошо</t>
  </si>
  <si>
    <t>отлично</t>
  </si>
  <si>
    <t>Опоздания</t>
  </si>
  <si>
    <t xml:space="preserve">По неуважительной причине </t>
  </si>
  <si>
    <t xml:space="preserve">По уважительной причине </t>
  </si>
  <si>
    <t>ВСЕГО пропущено</t>
  </si>
  <si>
    <t>Итого</t>
  </si>
  <si>
    <t xml:space="preserve">Посещаемость  </t>
  </si>
  <si>
    <t>Наименования дисциплин</t>
  </si>
  <si>
    <t>Ф.И.О. студента</t>
  </si>
  <si>
    <t>№ п/п</t>
  </si>
  <si>
    <t>2020 / 2021 учебный год</t>
  </si>
  <si>
    <t>Группа …</t>
  </si>
  <si>
    <t>Курс 2</t>
  </si>
  <si>
    <t>на 1 семестр</t>
  </si>
  <si>
    <t>Сводная ведомость успеваемости студентов</t>
  </si>
  <si>
    <t>Артемьев Л. К.</t>
  </si>
  <si>
    <t>Герасимов В. Л.</t>
  </si>
  <si>
    <t>Пахомов Т. Б.</t>
  </si>
  <si>
    <t>Муравьёв А. В.</t>
  </si>
  <si>
    <t>Денисов У. Р.</t>
  </si>
  <si>
    <t>Прохоров В. Г.</t>
  </si>
  <si>
    <t>Ковалёв А. К.</t>
  </si>
  <si>
    <t>Власов К. А.</t>
  </si>
  <si>
    <t>Осипов В. Е.</t>
  </si>
  <si>
    <t>Жданов Е. П.</t>
  </si>
  <si>
    <t>Игнатьев П. М.</t>
  </si>
  <si>
    <t>Нестеров З. А.</t>
  </si>
  <si>
    <t>Ларионов С. П.</t>
  </si>
  <si>
    <t>Гуляев К. А.</t>
  </si>
  <si>
    <t>Дроздов С. А.</t>
  </si>
  <si>
    <t>Жданова Д. Г.</t>
  </si>
  <si>
    <t>Фёдорова В. И.</t>
  </si>
  <si>
    <t>Блохина Х. А.</t>
  </si>
  <si>
    <t>Третьякова Л. У.</t>
  </si>
  <si>
    <t>Кононова Ф. А.</t>
  </si>
  <si>
    <t>Мышкина А. Л.</t>
  </si>
  <si>
    <t>Харитонова А. А.</t>
  </si>
  <si>
    <t>Данилова Э. С.</t>
  </si>
  <si>
    <t>Ситникова Я. Г.</t>
  </si>
  <si>
    <t>Калашникова Н. О.</t>
  </si>
  <si>
    <t>Основы философии</t>
  </si>
  <si>
    <t>БЖД</t>
  </si>
  <si>
    <t>Элементы высшей математики</t>
  </si>
  <si>
    <t>ИТ</t>
  </si>
  <si>
    <t>ОАИП</t>
  </si>
  <si>
    <t>Психология общения</t>
  </si>
  <si>
    <t>Васильев</t>
  </si>
  <si>
    <t>Василий</t>
  </si>
  <si>
    <t>Васильевич</t>
  </si>
  <si>
    <t>Успеваемость</t>
  </si>
  <si>
    <t>Качество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</si>
</sst>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mbria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  <charset val="204"/>
    </font>
    <font>
      <sz val="11"/>
      <color theme="0"/>
      <name val="Cambria"/>
      <family val="1"/>
      <charset val="204"/>
    </font>
    <font>
      <sz val="11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</cellStyleXfs>
  <cellXfs count="1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0" borderId="0" xfId="1" applyFont="1"/>
    <xf numFmtId="0" fontId="3" fillId="0" borderId="0" xfId="1" applyFont="1" applyBorder="1" applyAlignment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/>
    </xf>
    <xf numFmtId="0" fontId="4" fillId="0" borderId="2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 wrapText="1"/>
    </xf>
    <xf numFmtId="0" fontId="4" fillId="0" borderId="42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 wrapText="1"/>
    </xf>
    <xf numFmtId="0" fontId="4" fillId="0" borderId="44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textRotation="90" wrapText="1"/>
    </xf>
    <xf numFmtId="0" fontId="4" fillId="0" borderId="9" xfId="1" applyFont="1" applyBorder="1" applyAlignment="1">
      <alignment horizontal="center" vertical="center" textRotation="90" wrapText="1"/>
    </xf>
    <xf numFmtId="0" fontId="4" fillId="0" borderId="10" xfId="1" applyFont="1" applyBorder="1" applyAlignment="1">
      <alignment horizontal="center" vertical="center" textRotation="90" wrapText="1"/>
    </xf>
    <xf numFmtId="0" fontId="4" fillId="0" borderId="51" xfId="1" applyFont="1" applyBorder="1" applyAlignment="1">
      <alignment horizontal="center" vertical="center"/>
    </xf>
    <xf numFmtId="0" fontId="3" fillId="0" borderId="39" xfId="1" applyFont="1" applyBorder="1"/>
    <xf numFmtId="0" fontId="3" fillId="0" borderId="38" xfId="1" applyFont="1" applyBorder="1"/>
    <xf numFmtId="0" fontId="3" fillId="0" borderId="45" xfId="1" applyFont="1" applyBorder="1"/>
    <xf numFmtId="0" fontId="4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28" xfId="1" applyFont="1" applyBorder="1" applyAlignment="1">
      <alignment horizontal="center" textRotation="90" wrapText="1"/>
    </xf>
    <xf numFmtId="0" fontId="4" fillId="0" borderId="6" xfId="1" applyFont="1" applyBorder="1" applyAlignment="1">
      <alignment horizontal="center" textRotation="90" wrapText="1"/>
    </xf>
    <xf numFmtId="0" fontId="4" fillId="0" borderId="26" xfId="1" applyFont="1" applyBorder="1" applyAlignment="1">
      <alignment horizontal="center" textRotation="90" wrapText="1"/>
    </xf>
    <xf numFmtId="0" fontId="4" fillId="0" borderId="18" xfId="1" applyFont="1" applyBorder="1" applyAlignment="1">
      <alignment horizontal="center" textRotation="90" wrapText="1"/>
    </xf>
    <xf numFmtId="0" fontId="5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2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/>
    </xf>
    <xf numFmtId="2" fontId="4" fillId="0" borderId="1" xfId="1" applyNumberFormat="1" applyFont="1" applyBorder="1" applyAlignment="1"/>
    <xf numFmtId="0" fontId="4" fillId="0" borderId="33" xfId="1" applyFont="1" applyBorder="1" applyAlignment="1">
      <alignment horizontal="center" vertical="center" textRotation="90"/>
    </xf>
    <xf numFmtId="0" fontId="4" fillId="0" borderId="14" xfId="1" applyFont="1" applyBorder="1" applyAlignment="1">
      <alignment horizontal="center" vertical="center" textRotation="90"/>
    </xf>
    <xf numFmtId="2" fontId="4" fillId="0" borderId="1" xfId="1" applyNumberFormat="1" applyFont="1" applyBorder="1" applyAlignment="1">
      <alignment horizontal="center" vertical="center" textRotation="90"/>
    </xf>
    <xf numFmtId="2" fontId="4" fillId="0" borderId="6" xfId="1" applyNumberFormat="1" applyFont="1" applyBorder="1" applyAlignment="1">
      <alignment horizontal="center" vertical="center" textRotation="90"/>
    </xf>
    <xf numFmtId="0" fontId="4" fillId="0" borderId="30" xfId="1" applyFont="1" applyBorder="1" applyAlignment="1">
      <alignment horizontal="center" textRotation="90" wrapText="1"/>
    </xf>
    <xf numFmtId="0" fontId="4" fillId="0" borderId="17" xfId="1" applyFont="1" applyBorder="1" applyAlignment="1">
      <alignment horizontal="center" textRotation="90" wrapText="1"/>
    </xf>
    <xf numFmtId="2" fontId="4" fillId="0" borderId="23" xfId="1" applyNumberFormat="1" applyFont="1" applyBorder="1" applyAlignment="1">
      <alignment horizontal="center" vertical="center" textRotation="90"/>
    </xf>
    <xf numFmtId="2" fontId="4" fillId="0" borderId="17" xfId="1" applyNumberFormat="1" applyFont="1" applyBorder="1" applyAlignment="1">
      <alignment horizontal="center" vertical="center" textRotation="90"/>
    </xf>
    <xf numFmtId="0" fontId="4" fillId="0" borderId="22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 textRotation="90"/>
    </xf>
    <xf numFmtId="0" fontId="4" fillId="0" borderId="16" xfId="1" applyFont="1" applyBorder="1" applyAlignment="1">
      <alignment horizontal="center" vertical="center" textRotation="90"/>
    </xf>
    <xf numFmtId="0" fontId="4" fillId="0" borderId="7" xfId="1" applyFont="1" applyBorder="1" applyAlignment="1">
      <alignment horizontal="center" vertical="center" textRotation="90"/>
    </xf>
    <xf numFmtId="0" fontId="4" fillId="0" borderId="28" xfId="1" applyFont="1" applyBorder="1" applyAlignment="1">
      <alignment horizontal="center" vertical="center" textRotation="90"/>
    </xf>
    <xf numFmtId="0" fontId="4" fillId="0" borderId="1" xfId="1" applyFont="1" applyBorder="1" applyAlignment="1">
      <alignment horizontal="center" vertical="center" textRotation="90"/>
    </xf>
    <xf numFmtId="0" fontId="4" fillId="0" borderId="6" xfId="1" applyFont="1" applyBorder="1" applyAlignment="1">
      <alignment horizontal="center" vertical="center" textRotation="90"/>
    </xf>
    <xf numFmtId="0" fontId="4" fillId="0" borderId="27" xfId="1" applyFont="1" applyBorder="1" applyAlignment="1">
      <alignment horizontal="center" vertical="center" textRotation="90"/>
    </xf>
    <xf numFmtId="0" fontId="4" fillId="0" borderId="15" xfId="1" applyFont="1" applyBorder="1" applyAlignment="1">
      <alignment horizontal="center" vertical="center" textRotation="90"/>
    </xf>
    <xf numFmtId="0" fontId="4" fillId="0" borderId="5" xfId="1" applyFont="1" applyBorder="1" applyAlignment="1">
      <alignment horizontal="center" vertical="center" textRotation="90"/>
    </xf>
    <xf numFmtId="0" fontId="4" fillId="0" borderId="21" xfId="1" applyFont="1" applyBorder="1" applyAlignment="1">
      <alignment horizontal="center" textRotation="90" wrapText="1"/>
    </xf>
    <xf numFmtId="0" fontId="4" fillId="0" borderId="20" xfId="1" applyFont="1" applyBorder="1" applyAlignment="1">
      <alignment horizontal="center" textRotation="90"/>
    </xf>
    <xf numFmtId="0" fontId="4" fillId="0" borderId="5" xfId="1" applyFont="1" applyBorder="1" applyAlignment="1">
      <alignment horizontal="center" textRotation="90"/>
    </xf>
    <xf numFmtId="0" fontId="5" fillId="0" borderId="33" xfId="1" applyFont="1" applyBorder="1" applyAlignment="1">
      <alignment horizontal="center"/>
    </xf>
    <xf numFmtId="0" fontId="5" fillId="0" borderId="50" xfId="1" applyFont="1" applyBorder="1" applyAlignment="1">
      <alignment horizontal="center"/>
    </xf>
    <xf numFmtId="0" fontId="5" fillId="0" borderId="49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14" xfId="1" applyFont="1" applyBorder="1" applyAlignment="1">
      <alignment horizontal="center" vertical="center" textRotation="90" wrapText="1"/>
    </xf>
    <xf numFmtId="0" fontId="4" fillId="0" borderId="4" xfId="1" applyFont="1" applyBorder="1" applyAlignment="1">
      <alignment horizontal="center" vertical="center" textRotation="90" wrapText="1"/>
    </xf>
    <xf numFmtId="0" fontId="4" fillId="0" borderId="48" xfId="1" applyFont="1" applyBorder="1" applyAlignment="1">
      <alignment horizontal="center" vertical="center" wrapText="1"/>
    </xf>
    <xf numFmtId="0" fontId="4" fillId="0" borderId="38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46" xfId="1" applyFont="1" applyBorder="1" applyAlignment="1">
      <alignment horizontal="center" vertical="center" textRotation="90" wrapText="1"/>
    </xf>
    <xf numFmtId="0" fontId="4" fillId="0" borderId="40" xfId="1" applyFont="1" applyBorder="1" applyAlignment="1">
      <alignment horizontal="center" vertical="center" textRotation="90" wrapText="1"/>
    </xf>
    <xf numFmtId="0" fontId="5" fillId="0" borderId="0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4" fillId="0" borderId="47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4" fillId="0" borderId="4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textRotation="90" wrapText="1"/>
    </xf>
    <xf numFmtId="0" fontId="4" fillId="0" borderId="44" xfId="1" applyFont="1" applyBorder="1" applyAlignment="1">
      <alignment horizontal="center" vertical="center"/>
    </xf>
    <xf numFmtId="0" fontId="4" fillId="0" borderId="52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2" fontId="4" fillId="0" borderId="49" xfId="1" applyNumberFormat="1" applyFont="1" applyFill="1" applyBorder="1" applyAlignment="1">
      <alignment horizontal="center" vertical="center"/>
    </xf>
    <xf numFmtId="2" fontId="4" fillId="0" borderId="38" xfId="1" applyNumberFormat="1" applyFont="1" applyFill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4" fillId="0" borderId="55" xfId="1" applyNumberFormat="1" applyFont="1" applyBorder="1" applyAlignment="1">
      <alignment horizontal="center" vertical="center"/>
    </xf>
    <xf numFmtId="2" fontId="4" fillId="0" borderId="56" xfId="1" applyNumberFormat="1" applyFont="1" applyBorder="1" applyAlignment="1">
      <alignment horizontal="center" vertical="center"/>
    </xf>
    <xf numFmtId="2" fontId="4" fillId="0" borderId="54" xfId="1" applyNumberFormat="1" applyFont="1" applyBorder="1" applyAlignment="1">
      <alignment horizontal="center" vertical="center"/>
    </xf>
    <xf numFmtId="2" fontId="4" fillId="0" borderId="51" xfId="1" applyNumberFormat="1" applyFont="1" applyBorder="1" applyAlignment="1">
      <alignment horizontal="center" vertical="center" textRotation="90"/>
    </xf>
    <xf numFmtId="2" fontId="4" fillId="0" borderId="25" xfId="1" applyNumberFormat="1" applyFont="1" applyBorder="1" applyAlignment="1">
      <alignment horizontal="center" vertical="center" textRotation="90"/>
    </xf>
    <xf numFmtId="2" fontId="4" fillId="0" borderId="57" xfId="1" applyNumberFormat="1" applyFont="1" applyBorder="1" applyAlignment="1">
      <alignment horizontal="center" vertical="center" textRotation="90"/>
    </xf>
    <xf numFmtId="2" fontId="4" fillId="0" borderId="30" xfId="1" applyNumberFormat="1" applyFont="1" applyBorder="1" applyAlignment="1">
      <alignment horizontal="center" vertical="center" textRotation="90"/>
    </xf>
    <xf numFmtId="2" fontId="4" fillId="0" borderId="28" xfId="1" applyNumberFormat="1" applyFont="1" applyBorder="1" applyAlignment="1">
      <alignment horizontal="center" vertical="center" textRotation="90"/>
    </xf>
    <xf numFmtId="10" fontId="5" fillId="0" borderId="1" xfId="2" applyNumberFormat="1" applyFont="1" applyBorder="1" applyAlignment="1">
      <alignment horizontal="center"/>
    </xf>
    <xf numFmtId="10" fontId="4" fillId="0" borderId="1" xfId="2" applyNumberFormat="1" applyFont="1" applyBorder="1" applyAlignment="1"/>
    <xf numFmtId="0" fontId="7" fillId="0" borderId="0" xfId="1" applyFont="1" applyAlignment="1">
      <alignment horizontal="center"/>
    </xf>
    <xf numFmtId="0" fontId="8" fillId="0" borderId="0" xfId="3" applyFont="1" applyBorder="1" applyAlignment="1">
      <alignment horizontal="center" vertical="center"/>
    </xf>
  </cellXfs>
  <cellStyles count="4">
    <cellStyle name="Обычный" xfId="0" builtinId="0"/>
    <cellStyle name="Обычный 2" xfId="1"/>
    <cellStyle name="Обычный 2 2" xfId="3"/>
    <cellStyle name="Процентный 2" xfId="2"/>
  </cellStyles>
  <dxfs count="2">
    <dxf>
      <fill>
        <patternFill>
          <bgColor theme="4" tint="-0.499984740745262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ПР№10!$N$37</c:f>
              <c:strCache>
                <c:ptCount val="1"/>
                <c:pt idx="0">
                  <c:v>Среднее значение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ПР№10!$N$8:$R$8</c:f>
              <c:strCach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н/я</c:v>
                </c:pt>
              </c:strCache>
            </c:strRef>
          </c:cat>
          <c:val>
            <c:numLit>
              <c:formatCode>General</c:formatCode>
              <c:ptCount val="5"/>
              <c:pt idx="0">
                <c:v>5</c:v>
              </c:pt>
              <c:pt idx="1">
                <c:v>4</c:v>
              </c:pt>
              <c:pt idx="2">
                <c:v>3</c:v>
              </c:pt>
              <c:pt idx="3">
                <c:v>2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E0F-4D09-A306-C7A8C2F04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621393</xdr:colOff>
      <xdr:row>10</xdr:row>
      <xdr:rowOff>29936</xdr:rowOff>
    </xdr:from>
    <xdr:to>
      <xdr:col>26</xdr:col>
      <xdr:colOff>331108</xdr:colOff>
      <xdr:row>25</xdr:row>
      <xdr:rowOff>51708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"/>
  <sheetViews>
    <sheetView zoomScale="70" zoomScaleNormal="70" workbookViewId="0">
      <selection activeCell="P6" sqref="P6"/>
    </sheetView>
  </sheetViews>
  <sheetFormatPr defaultRowHeight="14.5" x14ac:dyDescent="0.35"/>
  <cols>
    <col min="2" max="3" width="10.453125" customWidth="1"/>
    <col min="4" max="4" width="8.36328125" customWidth="1"/>
    <col min="5" max="5" width="13" customWidth="1"/>
    <col min="6" max="6" width="10.1796875" customWidth="1"/>
    <col min="7" max="7" width="4.08984375" customWidth="1"/>
    <col min="8" max="8" width="12.1796875" customWidth="1"/>
    <col min="9" max="9" width="15.08984375" customWidth="1"/>
    <col min="10" max="10" width="16.90625" customWidth="1"/>
    <col min="11" max="11" width="10" customWidth="1"/>
    <col min="12" max="12" width="11.453125" customWidth="1"/>
    <col min="14" max="14" width="10.6328125" customWidth="1"/>
    <col min="18" max="18" width="11.1796875" customWidth="1"/>
    <col min="19" max="19" width="10.1796875" customWidth="1"/>
    <col min="20" max="20" width="11.08984375" customWidth="1"/>
  </cols>
  <sheetData>
    <row r="1" spans="2:20" ht="15.5" customHeight="1" x14ac:dyDescent="0.35"/>
    <row r="2" spans="2:20" x14ac:dyDescent="0.35">
      <c r="C2" s="44" t="s">
        <v>7</v>
      </c>
      <c r="D2" s="44"/>
      <c r="E2" s="44"/>
      <c r="F2" s="44"/>
      <c r="G2" s="44"/>
      <c r="H2" s="44"/>
      <c r="I2" s="44" t="s">
        <v>8</v>
      </c>
      <c r="J2" s="44"/>
      <c r="K2" s="44" t="s">
        <v>9</v>
      </c>
      <c r="L2" s="44"/>
      <c r="M2" s="44"/>
      <c r="N2" s="44" t="s">
        <v>10</v>
      </c>
      <c r="O2" s="44"/>
      <c r="P2" s="44"/>
      <c r="Q2" s="44"/>
      <c r="R2" s="44"/>
      <c r="S2" s="44"/>
      <c r="T2" s="44"/>
    </row>
    <row r="3" spans="2:20" ht="46.5" customHeight="1" x14ac:dyDescent="0.35">
      <c r="B3" s="2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1" t="s">
        <v>5</v>
      </c>
      <c r="H3" s="2" t="s">
        <v>6</v>
      </c>
      <c r="I3" s="1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</row>
    <row r="4" spans="2:20" x14ac:dyDescent="0.35">
      <c r="B4" s="1">
        <v>1</v>
      </c>
      <c r="C4" s="1" t="s">
        <v>23</v>
      </c>
      <c r="D4" s="1" t="s">
        <v>24</v>
      </c>
      <c r="E4" s="1" t="s">
        <v>25</v>
      </c>
      <c r="F4" s="3">
        <v>40858</v>
      </c>
      <c r="G4" s="1" t="s">
        <v>50</v>
      </c>
      <c r="H4" s="4" t="s">
        <v>52</v>
      </c>
      <c r="I4" s="1" t="s">
        <v>67</v>
      </c>
      <c r="J4" s="5" t="s">
        <v>76</v>
      </c>
      <c r="K4" s="1" t="s">
        <v>62</v>
      </c>
      <c r="L4" s="1">
        <v>2015</v>
      </c>
      <c r="M4" s="1" t="s">
        <v>86</v>
      </c>
      <c r="N4" s="6">
        <f ca="1">(YEAR(NOW())-YEAR(F4))</f>
        <v>11</v>
      </c>
      <c r="O4" s="7" t="str">
        <f ca="1">IF(AND(N4 &gt; 17,N4 &lt; 28), "Годен", "Не годен")</f>
        <v>Не годен</v>
      </c>
      <c r="P4" s="1" t="str">
        <f ca="1">IF(YEAR(TODAY()) - L4 - IF(MONTH(TODAY())&gt;8,1,0)&gt;4,IF(G4="М","Окончил","Окончила"),YEAR(TODAY()) - L4 - IF(MONTH(TODAY())&gt;8,1,0))</f>
        <v>Окончил</v>
      </c>
      <c r="Q4" s="1">
        <v>5</v>
      </c>
      <c r="R4" s="1">
        <f>IF(K4="РЭУ",4600,IF(K4="МПТ",700,IF(K4="МИРЭА",2000,IF(K4="МГТИ",1400,IF(K4="МГУ",2800,"Нет данных")))))</f>
        <v>4600</v>
      </c>
      <c r="S4" s="1">
        <f>IF(Q4=5,IF(K4="РЭУ",3000,IF(K4="МПТ",700,IF(K4="МИРЭА",1000,IF(K4="МГТИ",600,IF(K4="МГУ",400,"Нет данных"))))), "Нет")</f>
        <v>3000</v>
      </c>
      <c r="T4" s="1">
        <f t="shared" ref="T4:T13" si="0">IF(AND(M4 = "Очно", Q4 &gt;= 4),IF(ISNUMBER(S4),(R4+S4),R4),"Отсутствует")</f>
        <v>7600</v>
      </c>
    </row>
    <row r="5" spans="2:20" x14ac:dyDescent="0.35">
      <c r="B5" s="1">
        <v>2</v>
      </c>
      <c r="C5" s="1" t="s">
        <v>26</v>
      </c>
      <c r="D5" s="1" t="s">
        <v>27</v>
      </c>
      <c r="E5" s="1" t="s">
        <v>28</v>
      </c>
      <c r="F5" s="3">
        <v>37313</v>
      </c>
      <c r="G5" s="1" t="s">
        <v>50</v>
      </c>
      <c r="H5" s="4" t="s">
        <v>53</v>
      </c>
      <c r="I5" s="1" t="s">
        <v>67</v>
      </c>
      <c r="J5" s="5" t="s">
        <v>77</v>
      </c>
      <c r="K5" s="1" t="s">
        <v>62</v>
      </c>
      <c r="L5" s="1">
        <v>2020</v>
      </c>
      <c r="M5" s="1" t="s">
        <v>86</v>
      </c>
      <c r="N5" s="6">
        <f t="shared" ref="N5:N11" ca="1" si="1">(YEAR(NOW())-YEAR(F5))</f>
        <v>20</v>
      </c>
      <c r="O5" s="7" t="str">
        <f t="shared" ref="O5:O13" ca="1" si="2">IF(AND(N5 &gt; 17,N5 &lt; 28), "Годен", "Не годен")</f>
        <v>Годен</v>
      </c>
      <c r="P5" s="1">
        <f t="shared" ref="P5:P13" ca="1" si="3">IF(YEAR(TODAY()) - L5 - IF(MONTH(TODAY())&gt;8,1,0)&gt;4,IF(G5="М","Окончил","Окончила"),YEAR(TODAY()) - L5 - IF(MONTH(TODAY())&gt;8,1,0))</f>
        <v>1</v>
      </c>
      <c r="Q5" s="1">
        <v>4</v>
      </c>
      <c r="R5" s="1">
        <f>IF(K5="РЭУ",4600,IF(K5="МПТ",700,IF(K5="МИРЭА",2000,IF(K5="МГТИ",1400,IF(K5="МГУ",2800,"Нет данных")))))</f>
        <v>4600</v>
      </c>
      <c r="S5" s="1" t="str">
        <f t="shared" ref="S5:S13" si="4">IF(Q5=5,IF(K5="РЭУ",3000,IF(K5="МПТ",700,IF(K5="МИРЭА",1000,IF(K5="МГТИ",600,IF(K5="МГУ",400,"Нет данных"))))), "Нет")</f>
        <v>Нет</v>
      </c>
      <c r="T5" s="1">
        <f t="shared" si="0"/>
        <v>4600</v>
      </c>
    </row>
    <row r="6" spans="2:20" x14ac:dyDescent="0.35">
      <c r="B6" s="1">
        <v>3</v>
      </c>
      <c r="C6" s="1" t="s">
        <v>29</v>
      </c>
      <c r="D6" s="1" t="s">
        <v>30</v>
      </c>
      <c r="E6" s="1" t="s">
        <v>31</v>
      </c>
      <c r="F6" s="3">
        <v>35772</v>
      </c>
      <c r="G6" s="1" t="s">
        <v>51</v>
      </c>
      <c r="H6" s="4" t="s">
        <v>54</v>
      </c>
      <c r="I6" s="1" t="s">
        <v>68</v>
      </c>
      <c r="J6" s="5" t="s">
        <v>78</v>
      </c>
      <c r="K6" s="1" t="s">
        <v>63</v>
      </c>
      <c r="L6" s="1">
        <v>2016</v>
      </c>
      <c r="M6" s="1" t="s">
        <v>86</v>
      </c>
      <c r="N6" s="6">
        <f t="shared" ca="1" si="1"/>
        <v>25</v>
      </c>
      <c r="O6" s="7" t="str">
        <f t="shared" ca="1" si="2"/>
        <v>Годен</v>
      </c>
      <c r="P6" s="1" t="str">
        <f t="shared" ca="1" si="3"/>
        <v>Окончила</v>
      </c>
      <c r="Q6" s="1">
        <v>5</v>
      </c>
      <c r="R6" s="1">
        <f t="shared" ref="R6:R13" si="5">IF(K6="РЭУ",4600,IF(K6="МПТ",700,IF(K6="МИРЭА",2000,IF(K6="МГТИ",1400,IF(K6="МГУ",2800,"Нет данных")))))</f>
        <v>700</v>
      </c>
      <c r="S6" s="1">
        <f t="shared" si="4"/>
        <v>700</v>
      </c>
      <c r="T6" s="1">
        <f t="shared" si="0"/>
        <v>1400</v>
      </c>
    </row>
    <row r="7" spans="2:20" x14ac:dyDescent="0.35">
      <c r="B7" s="1">
        <v>4</v>
      </c>
      <c r="C7" s="1" t="s">
        <v>32</v>
      </c>
      <c r="D7" s="1" t="s">
        <v>33</v>
      </c>
      <c r="E7" s="1" t="s">
        <v>34</v>
      </c>
      <c r="F7" s="3">
        <v>37683</v>
      </c>
      <c r="G7" s="1" t="s">
        <v>50</v>
      </c>
      <c r="H7" s="4" t="s">
        <v>55</v>
      </c>
      <c r="I7" s="1" t="s">
        <v>69</v>
      </c>
      <c r="J7" s="5" t="s">
        <v>79</v>
      </c>
      <c r="K7" s="1" t="s">
        <v>63</v>
      </c>
      <c r="L7" s="1">
        <v>2020</v>
      </c>
      <c r="M7" s="1" t="s">
        <v>86</v>
      </c>
      <c r="N7" s="6">
        <f t="shared" ca="1" si="1"/>
        <v>19</v>
      </c>
      <c r="O7" s="7" t="str">
        <f t="shared" ca="1" si="2"/>
        <v>Годен</v>
      </c>
      <c r="P7" s="1">
        <f t="shared" ca="1" si="3"/>
        <v>1</v>
      </c>
      <c r="Q7" s="1">
        <v>3</v>
      </c>
      <c r="R7" s="1">
        <f t="shared" si="5"/>
        <v>700</v>
      </c>
      <c r="S7" s="1" t="str">
        <f t="shared" si="4"/>
        <v>Нет</v>
      </c>
      <c r="T7" s="1" t="str">
        <f t="shared" si="0"/>
        <v>Отсутствует</v>
      </c>
    </row>
    <row r="8" spans="2:20" x14ac:dyDescent="0.35">
      <c r="B8" s="1">
        <v>5</v>
      </c>
      <c r="C8" s="1" t="s">
        <v>35</v>
      </c>
      <c r="D8" s="1" t="s">
        <v>36</v>
      </c>
      <c r="E8" s="1" t="s">
        <v>37</v>
      </c>
      <c r="F8" s="3">
        <v>39674</v>
      </c>
      <c r="G8" s="1" t="s">
        <v>50</v>
      </c>
      <c r="H8" s="4" t="s">
        <v>56</v>
      </c>
      <c r="I8" s="1" t="s">
        <v>70</v>
      </c>
      <c r="J8" s="5" t="s">
        <v>80</v>
      </c>
      <c r="K8" s="1" t="s">
        <v>63</v>
      </c>
      <c r="L8" s="1">
        <v>2020</v>
      </c>
      <c r="M8" s="1" t="s">
        <v>87</v>
      </c>
      <c r="N8" s="6">
        <f t="shared" ca="1" si="1"/>
        <v>14</v>
      </c>
      <c r="O8" s="7" t="str">
        <f t="shared" ca="1" si="2"/>
        <v>Не годен</v>
      </c>
      <c r="P8" s="1">
        <f t="shared" ca="1" si="3"/>
        <v>1</v>
      </c>
      <c r="Q8" s="1">
        <v>2</v>
      </c>
      <c r="R8" s="1">
        <f t="shared" si="5"/>
        <v>700</v>
      </c>
      <c r="S8" s="1" t="str">
        <f t="shared" si="4"/>
        <v>Нет</v>
      </c>
      <c r="T8" s="1" t="str">
        <f t="shared" si="0"/>
        <v>Отсутствует</v>
      </c>
    </row>
    <row r="9" spans="2:20" x14ac:dyDescent="0.35">
      <c r="B9" s="1">
        <v>6</v>
      </c>
      <c r="C9" s="1" t="s">
        <v>38</v>
      </c>
      <c r="D9" s="1" t="s">
        <v>42</v>
      </c>
      <c r="E9" s="1" t="s">
        <v>40</v>
      </c>
      <c r="F9" s="3">
        <v>16671</v>
      </c>
      <c r="G9" s="1" t="s">
        <v>50</v>
      </c>
      <c r="H9" s="4" t="s">
        <v>57</v>
      </c>
      <c r="I9" s="1" t="s">
        <v>71</v>
      </c>
      <c r="J9" s="5" t="s">
        <v>81</v>
      </c>
      <c r="K9" s="1" t="s">
        <v>64</v>
      </c>
      <c r="L9" s="1">
        <v>2017</v>
      </c>
      <c r="M9" s="1" t="s">
        <v>87</v>
      </c>
      <c r="N9" s="6">
        <f t="shared" ca="1" si="1"/>
        <v>77</v>
      </c>
      <c r="O9" s="7" t="str">
        <f t="shared" ca="1" si="2"/>
        <v>Не годен</v>
      </c>
      <c r="P9" s="1">
        <f t="shared" ca="1" si="3"/>
        <v>4</v>
      </c>
      <c r="Q9" s="1">
        <v>2.7</v>
      </c>
      <c r="R9" s="1">
        <f t="shared" si="5"/>
        <v>2000</v>
      </c>
      <c r="S9" s="1" t="str">
        <f t="shared" si="4"/>
        <v>Нет</v>
      </c>
      <c r="T9" s="1" t="str">
        <f t="shared" si="0"/>
        <v>Отсутствует</v>
      </c>
    </row>
    <row r="10" spans="2:20" x14ac:dyDescent="0.35">
      <c r="B10" s="1">
        <v>7</v>
      </c>
      <c r="C10" s="1" t="s">
        <v>41</v>
      </c>
      <c r="D10" s="1" t="s">
        <v>39</v>
      </c>
      <c r="E10" s="1" t="s">
        <v>43</v>
      </c>
      <c r="F10" s="3">
        <v>36663</v>
      </c>
      <c r="G10" s="1" t="s">
        <v>50</v>
      </c>
      <c r="H10" s="4" t="s">
        <v>58</v>
      </c>
      <c r="I10" s="1" t="s">
        <v>72</v>
      </c>
      <c r="J10" s="5" t="s">
        <v>82</v>
      </c>
      <c r="K10" s="1" t="s">
        <v>65</v>
      </c>
      <c r="L10" s="1">
        <v>2017</v>
      </c>
      <c r="M10" s="1" t="s">
        <v>86</v>
      </c>
      <c r="N10" s="6">
        <f t="shared" ca="1" si="1"/>
        <v>22</v>
      </c>
      <c r="O10" s="7" t="str">
        <f t="shared" ca="1" si="2"/>
        <v>Годен</v>
      </c>
      <c r="P10" s="1">
        <f t="shared" ca="1" si="3"/>
        <v>4</v>
      </c>
      <c r="Q10" s="1">
        <v>3</v>
      </c>
      <c r="R10" s="1">
        <f t="shared" si="5"/>
        <v>2800</v>
      </c>
      <c r="S10" s="1" t="str">
        <f t="shared" si="4"/>
        <v>Нет</v>
      </c>
      <c r="T10" s="1" t="str">
        <f t="shared" si="0"/>
        <v>Отсутствует</v>
      </c>
    </row>
    <row r="11" spans="2:20" x14ac:dyDescent="0.35">
      <c r="B11" s="1">
        <v>8</v>
      </c>
      <c r="C11" s="1" t="s">
        <v>44</v>
      </c>
      <c r="D11" s="1" t="s">
        <v>45</v>
      </c>
      <c r="E11" s="1" t="s">
        <v>46</v>
      </c>
      <c r="F11" s="3">
        <v>44650</v>
      </c>
      <c r="G11" s="1" t="s">
        <v>50</v>
      </c>
      <c r="H11" s="4" t="s">
        <v>59</v>
      </c>
      <c r="I11" s="1" t="s">
        <v>73</v>
      </c>
      <c r="J11" s="5" t="s">
        <v>83</v>
      </c>
      <c r="K11" s="1" t="s">
        <v>65</v>
      </c>
      <c r="L11" s="1">
        <v>2017</v>
      </c>
      <c r="M11" s="1" t="s">
        <v>86</v>
      </c>
      <c r="N11" s="6">
        <f t="shared" ca="1" si="1"/>
        <v>0</v>
      </c>
      <c r="O11" s="7" t="str">
        <f t="shared" ca="1" si="2"/>
        <v>Не годен</v>
      </c>
      <c r="P11" s="1">
        <f t="shared" ca="1" si="3"/>
        <v>4</v>
      </c>
      <c r="Q11" s="1">
        <v>4.5</v>
      </c>
      <c r="R11" s="1">
        <f t="shared" si="5"/>
        <v>2800</v>
      </c>
      <c r="S11" s="1" t="str">
        <f t="shared" si="4"/>
        <v>Нет</v>
      </c>
      <c r="T11" s="1">
        <f>IF(AND(M11 = "Очно", Q11 &gt;= 4),IF(ISNUMBER(S11),(R11+S11),R11),"Отсутствует")</f>
        <v>2800</v>
      </c>
    </row>
    <row r="12" spans="2:20" x14ac:dyDescent="0.35">
      <c r="B12" s="1">
        <v>9</v>
      </c>
      <c r="C12" s="1" t="s">
        <v>147</v>
      </c>
      <c r="D12" s="1" t="s">
        <v>148</v>
      </c>
      <c r="E12" s="1" t="s">
        <v>149</v>
      </c>
      <c r="F12" s="3">
        <v>36442</v>
      </c>
      <c r="G12" s="1" t="s">
        <v>50</v>
      </c>
      <c r="H12" s="4" t="s">
        <v>60</v>
      </c>
      <c r="I12" s="1" t="s">
        <v>74</v>
      </c>
      <c r="J12" s="5" t="s">
        <v>84</v>
      </c>
      <c r="K12" s="1" t="s">
        <v>66</v>
      </c>
      <c r="L12" s="1">
        <v>2018</v>
      </c>
      <c r="M12" s="1" t="s">
        <v>87</v>
      </c>
      <c r="N12" s="6">
        <f ca="1">(YEAR(NOW())-YEAR(F12))</f>
        <v>23</v>
      </c>
      <c r="O12" s="7" t="str">
        <f t="shared" ca="1" si="2"/>
        <v>Годен</v>
      </c>
      <c r="P12" s="1">
        <f t="shared" ca="1" si="3"/>
        <v>3</v>
      </c>
      <c r="Q12" s="1">
        <v>4.0999999999999996</v>
      </c>
      <c r="R12" s="1">
        <f t="shared" si="5"/>
        <v>1400</v>
      </c>
      <c r="S12" s="1" t="str">
        <f t="shared" si="4"/>
        <v>Нет</v>
      </c>
      <c r="T12" s="1" t="str">
        <f t="shared" si="0"/>
        <v>Отсутствует</v>
      </c>
    </row>
    <row r="13" spans="2:20" x14ac:dyDescent="0.35">
      <c r="B13" s="1">
        <v>10</v>
      </c>
      <c r="C13" s="1" t="s">
        <v>47</v>
      </c>
      <c r="D13" s="1" t="s">
        <v>48</v>
      </c>
      <c r="E13" s="1" t="s">
        <v>49</v>
      </c>
      <c r="F13" s="3">
        <v>39083</v>
      </c>
      <c r="G13" s="1" t="s">
        <v>50</v>
      </c>
      <c r="H13" s="4" t="s">
        <v>61</v>
      </c>
      <c r="I13" s="1" t="s">
        <v>75</v>
      </c>
      <c r="J13" s="5" t="s">
        <v>85</v>
      </c>
      <c r="K13" s="1" t="s">
        <v>63</v>
      </c>
      <c r="L13" s="1">
        <v>2017</v>
      </c>
      <c r="M13" s="1" t="s">
        <v>86</v>
      </c>
      <c r="N13" s="6">
        <v>27</v>
      </c>
      <c r="O13" s="7" t="str">
        <f t="shared" si="2"/>
        <v>Годен</v>
      </c>
      <c r="P13" s="1">
        <f t="shared" ca="1" si="3"/>
        <v>4</v>
      </c>
      <c r="Q13" s="1">
        <v>3.6</v>
      </c>
      <c r="R13" s="1">
        <f t="shared" si="5"/>
        <v>700</v>
      </c>
      <c r="S13" s="1" t="str">
        <f t="shared" si="4"/>
        <v>Нет</v>
      </c>
      <c r="T13" s="1" t="str">
        <f t="shared" si="0"/>
        <v>Отсутствует</v>
      </c>
    </row>
  </sheetData>
  <mergeCells count="4">
    <mergeCell ref="C2:H2"/>
    <mergeCell ref="I2:J2"/>
    <mergeCell ref="K2:M2"/>
    <mergeCell ref="N2:T2"/>
  </mergeCells>
  <conditionalFormatting sqref="G4:G13">
    <cfRule type="cellIs" dxfId="1" priority="3" operator="equal">
      <formula>"Ж"</formula>
    </cfRule>
    <cfRule type="cellIs" dxfId="0" priority="4" operator="equal">
      <formula>"М"</formula>
    </cfRule>
  </conditionalFormatting>
  <conditionalFormatting sqref="Q4:Q13">
    <cfRule type="iconSet" priority="1">
      <iconSet>
        <cfvo type="percent" val="0"/>
        <cfvo type="num" val="3"/>
        <cfvo type="num" val="4" gte="0"/>
      </iconSet>
    </cfRule>
  </conditionalFormatting>
  <dataValidations count="1">
    <dataValidation type="decimal" allowBlank="1" showInputMessage="1" showErrorMessage="1" errorTitle="НУ блин" error="Вы же не любите программировать........." promptTitle="Здравствуйте Роман)" prompt="Если вы любите программировать, не вводите сюда числа от 2 до 5!)" sqref="Q4:Q13">
      <formula1>2</formula1>
      <formula2>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3"/>
  <sheetViews>
    <sheetView tabSelected="1" zoomScale="55" zoomScaleNormal="55" zoomScaleSheetLayoutView="40" workbookViewId="0">
      <selection activeCell="D9" sqref="D9:I9"/>
    </sheetView>
  </sheetViews>
  <sheetFormatPr defaultColWidth="9.08984375" defaultRowHeight="14" x14ac:dyDescent="0.3"/>
  <cols>
    <col min="1" max="1" width="9.08984375" style="8"/>
    <col min="2" max="2" width="5.6328125" style="8" customWidth="1"/>
    <col min="3" max="3" width="18.36328125" style="8" customWidth="1"/>
    <col min="4" max="19" width="5.6328125" style="8" customWidth="1"/>
    <col min="20" max="20" width="9.08984375" style="8"/>
    <col min="21" max="21" width="13.7265625" style="8" customWidth="1"/>
    <col min="22" max="22" width="10.36328125" style="8" customWidth="1"/>
    <col min="23" max="16384" width="9.08984375" style="8"/>
  </cols>
  <sheetData>
    <row r="1" spans="2:22" ht="14.5" thickBot="1" x14ac:dyDescent="0.35"/>
    <row r="2" spans="2:22" x14ac:dyDescent="0.3">
      <c r="B2" s="90" t="s">
        <v>115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2"/>
    </row>
    <row r="3" spans="2:22" x14ac:dyDescent="0.3">
      <c r="B3" s="93" t="s">
        <v>114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/>
    </row>
    <row r="4" spans="2:22" x14ac:dyDescent="0.3">
      <c r="B4" s="96" t="s">
        <v>113</v>
      </c>
      <c r="C4" s="97"/>
      <c r="D4" s="108" t="s">
        <v>112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 t="s">
        <v>111</v>
      </c>
      <c r="P4" s="108"/>
      <c r="Q4" s="108"/>
      <c r="R4" s="108"/>
      <c r="S4" s="109"/>
    </row>
    <row r="5" spans="2:22" ht="14.5" thickBot="1" x14ac:dyDescent="0.35">
      <c r="B5" s="111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3"/>
    </row>
    <row r="6" spans="2:22" ht="14.5" thickBot="1" x14ac:dyDescent="0.35">
      <c r="B6" s="98" t="s">
        <v>110</v>
      </c>
      <c r="C6" s="100" t="s">
        <v>109</v>
      </c>
      <c r="D6" s="103" t="s">
        <v>108</v>
      </c>
      <c r="E6" s="104"/>
      <c r="F6" s="104"/>
      <c r="G6" s="104"/>
      <c r="H6" s="104"/>
      <c r="I6" s="105"/>
      <c r="J6" s="103" t="s">
        <v>107</v>
      </c>
      <c r="K6" s="104"/>
      <c r="L6" s="104"/>
      <c r="M6" s="110"/>
      <c r="N6" s="114" t="s">
        <v>106</v>
      </c>
      <c r="O6" s="115"/>
      <c r="P6" s="115"/>
      <c r="Q6" s="115"/>
      <c r="R6" s="115"/>
      <c r="S6" s="116"/>
    </row>
    <row r="7" spans="2:22" ht="82.5" customHeight="1" thickBot="1" x14ac:dyDescent="0.35">
      <c r="B7" s="98"/>
      <c r="C7" s="101"/>
      <c r="D7" s="117" t="s">
        <v>141</v>
      </c>
      <c r="E7" s="45" t="s">
        <v>142</v>
      </c>
      <c r="F7" s="45" t="s">
        <v>143</v>
      </c>
      <c r="G7" s="45" t="s">
        <v>144</v>
      </c>
      <c r="H7" s="45" t="s">
        <v>145</v>
      </c>
      <c r="I7" s="59" t="s">
        <v>146</v>
      </c>
      <c r="J7" s="47" t="s">
        <v>105</v>
      </c>
      <c r="K7" s="87" t="s">
        <v>104</v>
      </c>
      <c r="L7" s="87" t="s">
        <v>103</v>
      </c>
      <c r="M7" s="88" t="s">
        <v>102</v>
      </c>
      <c r="N7" s="37" t="s">
        <v>101</v>
      </c>
      <c r="O7" s="36" t="s">
        <v>100</v>
      </c>
      <c r="P7" s="36" t="s">
        <v>99</v>
      </c>
      <c r="Q7" s="36" t="s">
        <v>98</v>
      </c>
      <c r="R7" s="35" t="s">
        <v>97</v>
      </c>
      <c r="S7" s="106" t="s">
        <v>96</v>
      </c>
    </row>
    <row r="8" spans="2:22" ht="25.5" customHeight="1" thickBot="1" x14ac:dyDescent="0.35">
      <c r="B8" s="99"/>
      <c r="C8" s="102"/>
      <c r="D8" s="48"/>
      <c r="E8" s="46"/>
      <c r="F8" s="46"/>
      <c r="G8" s="46"/>
      <c r="H8" s="46"/>
      <c r="I8" s="60"/>
      <c r="J8" s="48"/>
      <c r="K8" s="46"/>
      <c r="L8" s="46"/>
      <c r="M8" s="89"/>
      <c r="N8" s="34">
        <v>5</v>
      </c>
      <c r="O8" s="33">
        <v>4</v>
      </c>
      <c r="P8" s="33">
        <v>3</v>
      </c>
      <c r="Q8" s="32">
        <v>2</v>
      </c>
      <c r="R8" s="31" t="s">
        <v>92</v>
      </c>
      <c r="S8" s="107"/>
      <c r="U8" s="136" t="s">
        <v>150</v>
      </c>
      <c r="V8" s="136" t="s">
        <v>151</v>
      </c>
    </row>
    <row r="9" spans="2:22" x14ac:dyDescent="0.3">
      <c r="B9" s="23">
        <v>1</v>
      </c>
      <c r="C9" s="39" t="s">
        <v>116</v>
      </c>
      <c r="D9" s="30" t="s">
        <v>92</v>
      </c>
      <c r="E9" s="30" t="s">
        <v>92</v>
      </c>
      <c r="F9" s="30" t="s">
        <v>92</v>
      </c>
      <c r="G9" s="30" t="s">
        <v>92</v>
      </c>
      <c r="H9" s="30" t="s">
        <v>92</v>
      </c>
      <c r="I9" s="30" t="s">
        <v>92</v>
      </c>
      <c r="J9" s="22">
        <f>SUM(K9,L9)</f>
        <v>14</v>
      </c>
      <c r="K9" s="21">
        <v>0</v>
      </c>
      <c r="L9" s="21">
        <v>14</v>
      </c>
      <c r="M9" s="29">
        <v>6</v>
      </c>
      <c r="N9" s="118">
        <f>COUNTIF($D9:$I9,N$8)</f>
        <v>0</v>
      </c>
      <c r="O9" s="120">
        <f>COUNTIF(D9:I9,O$8)</f>
        <v>0</v>
      </c>
      <c r="P9" s="21">
        <f>COUNTIF(D9:I9,P$8)</f>
        <v>0</v>
      </c>
      <c r="Q9" s="21">
        <f>COUNTIF(D9:I9,Q$8)</f>
        <v>0</v>
      </c>
      <c r="R9" s="121">
        <f>COUNTIF(D9:I9,R$8)</f>
        <v>6</v>
      </c>
      <c r="S9" s="122">
        <f>(IF(D9 = "н/я", 0, D9) + IF(E9 = "н/я", 0, E9) +  IF(F9 = "н/я", 0, F9) +  IF(G9 = "н/я", 0, G9) + IF(H9 = "н/я", 0, H9) + IF(I9 = "н/я", 0, I9))/6</f>
        <v>0</v>
      </c>
      <c r="U9" s="137">
        <f>IF(SUM(Q9:R9) = 0, 1, 0)</f>
        <v>0</v>
      </c>
      <c r="V9" s="136">
        <f>IF(SUM(P9:R9) = 0, 1, 0)</f>
        <v>0</v>
      </c>
    </row>
    <row r="10" spans="2:22" x14ac:dyDescent="0.3">
      <c r="B10" s="19">
        <f t="shared" ref="B10:B33" si="0">B9+1</f>
        <v>2</v>
      </c>
      <c r="C10" s="40" t="s">
        <v>117</v>
      </c>
      <c r="D10" s="28">
        <v>5</v>
      </c>
      <c r="E10" s="17">
        <v>2</v>
      </c>
      <c r="F10" s="17">
        <v>4</v>
      </c>
      <c r="G10" s="17">
        <v>5</v>
      </c>
      <c r="H10" s="17">
        <v>3</v>
      </c>
      <c r="I10" s="27">
        <v>5</v>
      </c>
      <c r="J10" s="18">
        <f t="shared" ref="J10:J33" si="1">SUM(K10,L10)</f>
        <v>47</v>
      </c>
      <c r="K10" s="17">
        <v>22</v>
      </c>
      <c r="L10" s="17">
        <v>25</v>
      </c>
      <c r="M10" s="27">
        <v>5</v>
      </c>
      <c r="N10" s="18">
        <f t="shared" ref="N10:N33" si="2">COUNTIF($D10:$I10,N$8)</f>
        <v>3</v>
      </c>
      <c r="O10" s="42">
        <f t="shared" ref="O10:O33" si="3">COUNTIF(D10:I10,O$8)</f>
        <v>1</v>
      </c>
      <c r="P10" s="42">
        <f t="shared" ref="P10:P33" si="4">COUNTIF(D10:I10,P$8)</f>
        <v>1</v>
      </c>
      <c r="Q10" s="42">
        <f t="shared" ref="Q10:Q33" si="5">COUNTIF(D10:I10,Q$8)</f>
        <v>1</v>
      </c>
      <c r="R10" s="16">
        <f t="shared" ref="R10:R33" si="6">COUNTIF(D10:I10,R$8)</f>
        <v>0</v>
      </c>
      <c r="S10" s="123">
        <f t="shared" ref="S10:S33" si="7">(IF(D10 = "н/я", 0, D10) + IF(E10 = "н/я", 0, E10) +  IF(F10 = "н/я", 0, F10) +  IF(G10 = "н/я", 0, G10) + IF(H10 = "н/я", 0, H10) + IF(I10 = "н/я", 0, I10))/6</f>
        <v>4</v>
      </c>
      <c r="U10" s="137">
        <f>IF(SUM(Q10:R10) = 0, 1, 0)</f>
        <v>0</v>
      </c>
      <c r="V10" s="136">
        <f t="shared" ref="V10:V33" si="8">IF(SUM(P10:R10) = 0, 1, 0)</f>
        <v>0</v>
      </c>
    </row>
    <row r="11" spans="2:22" x14ac:dyDescent="0.3">
      <c r="B11" s="19">
        <f t="shared" si="0"/>
        <v>3</v>
      </c>
      <c r="C11" s="40" t="s">
        <v>118</v>
      </c>
      <c r="D11" s="28">
        <v>5</v>
      </c>
      <c r="E11" s="17">
        <v>2</v>
      </c>
      <c r="F11" s="17">
        <v>2</v>
      </c>
      <c r="G11" s="17">
        <v>5</v>
      </c>
      <c r="H11" s="17">
        <v>2</v>
      </c>
      <c r="I11" s="27">
        <v>4</v>
      </c>
      <c r="J11" s="18">
        <f t="shared" si="1"/>
        <v>19</v>
      </c>
      <c r="K11" s="17">
        <v>15</v>
      </c>
      <c r="L11" s="17">
        <v>4</v>
      </c>
      <c r="M11" s="27">
        <v>4</v>
      </c>
      <c r="N11" s="18">
        <f t="shared" si="2"/>
        <v>2</v>
      </c>
      <c r="O11" s="42">
        <f t="shared" si="3"/>
        <v>1</v>
      </c>
      <c r="P11" s="42">
        <f t="shared" si="4"/>
        <v>0</v>
      </c>
      <c r="Q11" s="42">
        <f t="shared" si="5"/>
        <v>3</v>
      </c>
      <c r="R11" s="16">
        <f t="shared" si="6"/>
        <v>0</v>
      </c>
      <c r="S11" s="123">
        <f t="shared" si="7"/>
        <v>3.3333333333333335</v>
      </c>
      <c r="U11" s="137">
        <f t="shared" ref="U11:U28" si="9">IF(SUM(Q11:R11) = 0, 1, 0)</f>
        <v>0</v>
      </c>
      <c r="V11" s="136">
        <f t="shared" si="8"/>
        <v>0</v>
      </c>
    </row>
    <row r="12" spans="2:22" x14ac:dyDescent="0.3">
      <c r="B12" s="19">
        <f t="shared" si="0"/>
        <v>4</v>
      </c>
      <c r="C12" s="40" t="s">
        <v>119</v>
      </c>
      <c r="D12" s="28">
        <v>4</v>
      </c>
      <c r="E12" s="17">
        <v>4</v>
      </c>
      <c r="F12" s="17">
        <v>4</v>
      </c>
      <c r="G12" s="17">
        <v>5</v>
      </c>
      <c r="H12" s="17">
        <v>2</v>
      </c>
      <c r="I12" s="27">
        <v>5</v>
      </c>
      <c r="J12" s="18">
        <f t="shared" si="1"/>
        <v>56</v>
      </c>
      <c r="K12" s="17">
        <v>29</v>
      </c>
      <c r="L12" s="17">
        <v>27</v>
      </c>
      <c r="M12" s="27">
        <v>8</v>
      </c>
      <c r="N12" s="18">
        <f t="shared" si="2"/>
        <v>2</v>
      </c>
      <c r="O12" s="42">
        <f t="shared" si="3"/>
        <v>3</v>
      </c>
      <c r="P12" s="42">
        <f t="shared" si="4"/>
        <v>0</v>
      </c>
      <c r="Q12" s="42">
        <f t="shared" si="5"/>
        <v>1</v>
      </c>
      <c r="R12" s="16">
        <f t="shared" si="6"/>
        <v>0</v>
      </c>
      <c r="S12" s="123">
        <f t="shared" si="7"/>
        <v>4</v>
      </c>
      <c r="U12" s="137">
        <f t="shared" si="9"/>
        <v>0</v>
      </c>
      <c r="V12" s="136">
        <f t="shared" si="8"/>
        <v>0</v>
      </c>
    </row>
    <row r="13" spans="2:22" x14ac:dyDescent="0.3">
      <c r="B13" s="19">
        <f t="shared" si="0"/>
        <v>5</v>
      </c>
      <c r="C13" s="40" t="s">
        <v>120</v>
      </c>
      <c r="D13" s="28">
        <v>3</v>
      </c>
      <c r="E13" s="17">
        <v>2</v>
      </c>
      <c r="F13" s="17">
        <v>5</v>
      </c>
      <c r="G13" s="17">
        <v>3</v>
      </c>
      <c r="H13" s="17">
        <v>3</v>
      </c>
      <c r="I13" s="27">
        <v>5</v>
      </c>
      <c r="J13" s="18">
        <f t="shared" si="1"/>
        <v>11</v>
      </c>
      <c r="K13" s="17">
        <v>7</v>
      </c>
      <c r="L13" s="17">
        <v>4</v>
      </c>
      <c r="M13" s="27">
        <v>9</v>
      </c>
      <c r="N13" s="18">
        <f t="shared" si="2"/>
        <v>2</v>
      </c>
      <c r="O13" s="42">
        <f t="shared" si="3"/>
        <v>0</v>
      </c>
      <c r="P13" s="42">
        <f t="shared" si="4"/>
        <v>3</v>
      </c>
      <c r="Q13" s="42">
        <f t="shared" si="5"/>
        <v>1</v>
      </c>
      <c r="R13" s="16">
        <f t="shared" si="6"/>
        <v>0</v>
      </c>
      <c r="S13" s="123">
        <f t="shared" si="7"/>
        <v>3.5</v>
      </c>
      <c r="U13" s="137">
        <f t="shared" si="9"/>
        <v>0</v>
      </c>
      <c r="V13" s="136">
        <f t="shared" si="8"/>
        <v>0</v>
      </c>
    </row>
    <row r="14" spans="2:22" x14ac:dyDescent="0.3">
      <c r="B14" s="19">
        <f t="shared" si="0"/>
        <v>6</v>
      </c>
      <c r="C14" s="40" t="s">
        <v>121</v>
      </c>
      <c r="D14" s="28">
        <v>3</v>
      </c>
      <c r="E14" s="17" t="s">
        <v>92</v>
      </c>
      <c r="F14" s="17">
        <v>3</v>
      </c>
      <c r="G14" s="17">
        <v>4</v>
      </c>
      <c r="H14" s="17" t="s">
        <v>92</v>
      </c>
      <c r="I14" s="27">
        <v>5</v>
      </c>
      <c r="J14" s="18">
        <f t="shared" si="1"/>
        <v>26</v>
      </c>
      <c r="K14" s="17">
        <v>26</v>
      </c>
      <c r="L14" s="17">
        <v>0</v>
      </c>
      <c r="M14" s="27">
        <v>5</v>
      </c>
      <c r="N14" s="18">
        <f t="shared" si="2"/>
        <v>1</v>
      </c>
      <c r="O14" s="42">
        <f t="shared" si="3"/>
        <v>1</v>
      </c>
      <c r="P14" s="42">
        <f t="shared" si="4"/>
        <v>2</v>
      </c>
      <c r="Q14" s="42">
        <f t="shared" si="5"/>
        <v>0</v>
      </c>
      <c r="R14" s="16">
        <f t="shared" si="6"/>
        <v>2</v>
      </c>
      <c r="S14" s="123">
        <f t="shared" si="7"/>
        <v>2.5</v>
      </c>
      <c r="U14" s="137">
        <f t="shared" si="9"/>
        <v>0</v>
      </c>
      <c r="V14" s="136">
        <f t="shared" si="8"/>
        <v>0</v>
      </c>
    </row>
    <row r="15" spans="2:22" x14ac:dyDescent="0.3">
      <c r="B15" s="19">
        <f t="shared" si="0"/>
        <v>7</v>
      </c>
      <c r="C15" s="40" t="s">
        <v>122</v>
      </c>
      <c r="D15" s="28">
        <v>2</v>
      </c>
      <c r="E15" s="17">
        <v>2</v>
      </c>
      <c r="F15" s="17">
        <v>4</v>
      </c>
      <c r="G15" s="17">
        <v>4</v>
      </c>
      <c r="H15" s="17">
        <v>2</v>
      </c>
      <c r="I15" s="27">
        <v>3</v>
      </c>
      <c r="J15" s="18">
        <f t="shared" si="1"/>
        <v>31</v>
      </c>
      <c r="K15" s="17">
        <v>26</v>
      </c>
      <c r="L15" s="17">
        <v>5</v>
      </c>
      <c r="M15" s="27">
        <v>7</v>
      </c>
      <c r="N15" s="18">
        <f t="shared" si="2"/>
        <v>0</v>
      </c>
      <c r="O15" s="42">
        <f t="shared" si="3"/>
        <v>2</v>
      </c>
      <c r="P15" s="42">
        <f t="shared" si="4"/>
        <v>1</v>
      </c>
      <c r="Q15" s="42">
        <f t="shared" si="5"/>
        <v>3</v>
      </c>
      <c r="R15" s="16">
        <f t="shared" si="6"/>
        <v>0</v>
      </c>
      <c r="S15" s="123">
        <f t="shared" si="7"/>
        <v>2.8333333333333335</v>
      </c>
      <c r="U15" s="137">
        <f t="shared" si="9"/>
        <v>0</v>
      </c>
      <c r="V15" s="136">
        <f t="shared" si="8"/>
        <v>0</v>
      </c>
    </row>
    <row r="16" spans="2:22" x14ac:dyDescent="0.3">
      <c r="B16" s="19">
        <f t="shared" si="0"/>
        <v>8</v>
      </c>
      <c r="C16" s="40" t="s">
        <v>123</v>
      </c>
      <c r="D16" s="28">
        <v>2</v>
      </c>
      <c r="E16" s="17">
        <v>3</v>
      </c>
      <c r="F16" s="17">
        <v>3</v>
      </c>
      <c r="G16" s="17">
        <v>5</v>
      </c>
      <c r="H16" s="17">
        <v>2</v>
      </c>
      <c r="I16" s="27">
        <v>5</v>
      </c>
      <c r="J16" s="18">
        <f t="shared" si="1"/>
        <v>8</v>
      </c>
      <c r="K16" s="17">
        <v>4</v>
      </c>
      <c r="L16" s="17">
        <v>4</v>
      </c>
      <c r="M16" s="27">
        <v>8</v>
      </c>
      <c r="N16" s="18">
        <f t="shared" si="2"/>
        <v>2</v>
      </c>
      <c r="O16" s="42">
        <f t="shared" si="3"/>
        <v>0</v>
      </c>
      <c r="P16" s="42">
        <f t="shared" si="4"/>
        <v>2</v>
      </c>
      <c r="Q16" s="42">
        <f t="shared" si="5"/>
        <v>2</v>
      </c>
      <c r="R16" s="16">
        <f t="shared" si="6"/>
        <v>0</v>
      </c>
      <c r="S16" s="123">
        <f t="shared" si="7"/>
        <v>3.3333333333333335</v>
      </c>
      <c r="U16" s="137">
        <f t="shared" si="9"/>
        <v>0</v>
      </c>
      <c r="V16" s="136">
        <f t="shared" si="8"/>
        <v>0</v>
      </c>
    </row>
    <row r="17" spans="2:22" x14ac:dyDescent="0.3">
      <c r="B17" s="19">
        <f t="shared" si="0"/>
        <v>9</v>
      </c>
      <c r="C17" s="40" t="s">
        <v>124</v>
      </c>
      <c r="D17" s="28">
        <v>3</v>
      </c>
      <c r="E17" s="17">
        <v>2</v>
      </c>
      <c r="F17" s="17">
        <v>2</v>
      </c>
      <c r="G17" s="17" t="s">
        <v>92</v>
      </c>
      <c r="H17" s="17">
        <v>2</v>
      </c>
      <c r="I17" s="27">
        <v>3</v>
      </c>
      <c r="J17" s="18">
        <f t="shared" si="1"/>
        <v>17</v>
      </c>
      <c r="K17" s="17">
        <v>17</v>
      </c>
      <c r="L17" s="17">
        <v>0</v>
      </c>
      <c r="M17" s="27">
        <v>0</v>
      </c>
      <c r="N17" s="18">
        <f t="shared" si="2"/>
        <v>0</v>
      </c>
      <c r="O17" s="42">
        <f t="shared" si="3"/>
        <v>0</v>
      </c>
      <c r="P17" s="42">
        <f t="shared" si="4"/>
        <v>2</v>
      </c>
      <c r="Q17" s="42">
        <f t="shared" si="5"/>
        <v>3</v>
      </c>
      <c r="R17" s="16">
        <f t="shared" si="6"/>
        <v>1</v>
      </c>
      <c r="S17" s="123">
        <f t="shared" si="7"/>
        <v>2</v>
      </c>
      <c r="U17" s="137">
        <f t="shared" si="9"/>
        <v>0</v>
      </c>
      <c r="V17" s="136">
        <f t="shared" si="8"/>
        <v>0</v>
      </c>
    </row>
    <row r="18" spans="2:22" x14ac:dyDescent="0.3">
      <c r="B18" s="19">
        <f t="shared" si="0"/>
        <v>10</v>
      </c>
      <c r="C18" s="40" t="s">
        <v>125</v>
      </c>
      <c r="D18" s="28">
        <v>4</v>
      </c>
      <c r="E18" s="17">
        <v>2</v>
      </c>
      <c r="F18" s="17">
        <v>2</v>
      </c>
      <c r="G18" s="17">
        <v>3</v>
      </c>
      <c r="H18" s="17">
        <v>5</v>
      </c>
      <c r="I18" s="27">
        <v>5</v>
      </c>
      <c r="J18" s="18">
        <f t="shared" si="1"/>
        <v>17</v>
      </c>
      <c r="K18" s="17">
        <v>15</v>
      </c>
      <c r="L18" s="17">
        <v>2</v>
      </c>
      <c r="M18" s="27">
        <v>9</v>
      </c>
      <c r="N18" s="18">
        <f t="shared" si="2"/>
        <v>2</v>
      </c>
      <c r="O18" s="42">
        <f t="shared" si="3"/>
        <v>1</v>
      </c>
      <c r="P18" s="42">
        <f t="shared" si="4"/>
        <v>1</v>
      </c>
      <c r="Q18" s="42">
        <f t="shared" si="5"/>
        <v>2</v>
      </c>
      <c r="R18" s="16">
        <f t="shared" si="6"/>
        <v>0</v>
      </c>
      <c r="S18" s="123">
        <f t="shared" si="7"/>
        <v>3.5</v>
      </c>
      <c r="U18" s="137">
        <f t="shared" si="9"/>
        <v>0</v>
      </c>
      <c r="V18" s="136">
        <f t="shared" si="8"/>
        <v>0</v>
      </c>
    </row>
    <row r="19" spans="2:22" x14ac:dyDescent="0.3">
      <c r="B19" s="19">
        <f t="shared" si="0"/>
        <v>11</v>
      </c>
      <c r="C19" s="40" t="s">
        <v>126</v>
      </c>
      <c r="D19" s="28">
        <v>2</v>
      </c>
      <c r="E19" s="17">
        <v>2</v>
      </c>
      <c r="F19" s="17">
        <v>4</v>
      </c>
      <c r="G19" s="17">
        <v>2</v>
      </c>
      <c r="H19" s="17">
        <v>4</v>
      </c>
      <c r="I19" s="27">
        <v>4</v>
      </c>
      <c r="J19" s="18">
        <f t="shared" si="1"/>
        <v>13</v>
      </c>
      <c r="K19" s="17">
        <v>11</v>
      </c>
      <c r="L19" s="17">
        <v>2</v>
      </c>
      <c r="M19" s="27">
        <v>5</v>
      </c>
      <c r="N19" s="18">
        <f t="shared" si="2"/>
        <v>0</v>
      </c>
      <c r="O19" s="42">
        <f t="shared" si="3"/>
        <v>3</v>
      </c>
      <c r="P19" s="42">
        <f t="shared" si="4"/>
        <v>0</v>
      </c>
      <c r="Q19" s="42">
        <f t="shared" si="5"/>
        <v>3</v>
      </c>
      <c r="R19" s="16">
        <f t="shared" si="6"/>
        <v>0</v>
      </c>
      <c r="S19" s="123">
        <f t="shared" si="7"/>
        <v>3</v>
      </c>
      <c r="U19" s="137">
        <f t="shared" si="9"/>
        <v>0</v>
      </c>
      <c r="V19" s="136">
        <f t="shared" si="8"/>
        <v>0</v>
      </c>
    </row>
    <row r="20" spans="2:22" x14ac:dyDescent="0.3">
      <c r="B20" s="19">
        <f t="shared" si="0"/>
        <v>12</v>
      </c>
      <c r="C20" s="40" t="s">
        <v>127</v>
      </c>
      <c r="D20" s="28">
        <v>3</v>
      </c>
      <c r="E20" s="17">
        <v>5</v>
      </c>
      <c r="F20" s="17">
        <v>3</v>
      </c>
      <c r="G20" s="17">
        <v>5</v>
      </c>
      <c r="H20" s="17">
        <v>2</v>
      </c>
      <c r="I20" s="27">
        <v>5</v>
      </c>
      <c r="J20" s="18">
        <f t="shared" si="1"/>
        <v>18</v>
      </c>
      <c r="K20" s="17">
        <v>0</v>
      </c>
      <c r="L20" s="17">
        <v>18</v>
      </c>
      <c r="M20" s="27">
        <v>3</v>
      </c>
      <c r="N20" s="18">
        <f t="shared" si="2"/>
        <v>3</v>
      </c>
      <c r="O20" s="42">
        <f t="shared" si="3"/>
        <v>0</v>
      </c>
      <c r="P20" s="42">
        <f t="shared" si="4"/>
        <v>2</v>
      </c>
      <c r="Q20" s="42">
        <f t="shared" si="5"/>
        <v>1</v>
      </c>
      <c r="R20" s="16">
        <f t="shared" si="6"/>
        <v>0</v>
      </c>
      <c r="S20" s="123">
        <f t="shared" si="7"/>
        <v>3.8333333333333335</v>
      </c>
      <c r="U20" s="137">
        <f t="shared" si="9"/>
        <v>0</v>
      </c>
      <c r="V20" s="136">
        <f t="shared" si="8"/>
        <v>0</v>
      </c>
    </row>
    <row r="21" spans="2:22" x14ac:dyDescent="0.3">
      <c r="B21" s="19">
        <f t="shared" si="0"/>
        <v>13</v>
      </c>
      <c r="C21" s="40" t="s">
        <v>128</v>
      </c>
      <c r="D21" s="28">
        <v>5</v>
      </c>
      <c r="E21" s="17">
        <v>3</v>
      </c>
      <c r="F21" s="17">
        <v>2</v>
      </c>
      <c r="G21" s="17">
        <v>3</v>
      </c>
      <c r="H21" s="17">
        <v>5</v>
      </c>
      <c r="I21" s="27">
        <v>4</v>
      </c>
      <c r="J21" s="18">
        <f t="shared" si="1"/>
        <v>19</v>
      </c>
      <c r="K21" s="17">
        <v>19</v>
      </c>
      <c r="L21" s="17">
        <v>0</v>
      </c>
      <c r="M21" s="27">
        <v>8</v>
      </c>
      <c r="N21" s="18">
        <f t="shared" si="2"/>
        <v>2</v>
      </c>
      <c r="O21" s="42">
        <f t="shared" si="3"/>
        <v>1</v>
      </c>
      <c r="P21" s="42">
        <f t="shared" si="4"/>
        <v>2</v>
      </c>
      <c r="Q21" s="42">
        <f t="shared" si="5"/>
        <v>1</v>
      </c>
      <c r="R21" s="16">
        <f t="shared" si="6"/>
        <v>0</v>
      </c>
      <c r="S21" s="123">
        <f t="shared" si="7"/>
        <v>3.6666666666666665</v>
      </c>
      <c r="U21" s="137">
        <f t="shared" si="9"/>
        <v>0</v>
      </c>
      <c r="V21" s="136">
        <f t="shared" si="8"/>
        <v>0</v>
      </c>
    </row>
    <row r="22" spans="2:22" x14ac:dyDescent="0.3">
      <c r="B22" s="19">
        <f t="shared" si="0"/>
        <v>14</v>
      </c>
      <c r="C22" s="40" t="s">
        <v>129</v>
      </c>
      <c r="D22" s="28">
        <v>2</v>
      </c>
      <c r="E22" s="17">
        <v>2</v>
      </c>
      <c r="F22" s="17">
        <v>2</v>
      </c>
      <c r="G22" s="17">
        <v>2</v>
      </c>
      <c r="H22" s="17">
        <v>2</v>
      </c>
      <c r="I22" s="27">
        <v>2</v>
      </c>
      <c r="J22" s="18">
        <f t="shared" si="1"/>
        <v>30</v>
      </c>
      <c r="K22" s="17">
        <v>13</v>
      </c>
      <c r="L22" s="17">
        <v>17</v>
      </c>
      <c r="M22" s="27">
        <v>9</v>
      </c>
      <c r="N22" s="18">
        <f t="shared" si="2"/>
        <v>0</v>
      </c>
      <c r="O22" s="42">
        <f t="shared" si="3"/>
        <v>0</v>
      </c>
      <c r="P22" s="42">
        <f t="shared" si="4"/>
        <v>0</v>
      </c>
      <c r="Q22" s="42">
        <f t="shared" si="5"/>
        <v>6</v>
      </c>
      <c r="R22" s="16">
        <f t="shared" si="6"/>
        <v>0</v>
      </c>
      <c r="S22" s="123">
        <f t="shared" si="7"/>
        <v>2</v>
      </c>
      <c r="U22" s="137">
        <f t="shared" si="9"/>
        <v>0</v>
      </c>
      <c r="V22" s="136">
        <f t="shared" si="8"/>
        <v>0</v>
      </c>
    </row>
    <row r="23" spans="2:22" x14ac:dyDescent="0.3">
      <c r="B23" s="19">
        <f t="shared" si="0"/>
        <v>15</v>
      </c>
      <c r="C23" s="40" t="s">
        <v>130</v>
      </c>
      <c r="D23" s="28">
        <v>5</v>
      </c>
      <c r="E23" s="17">
        <v>5</v>
      </c>
      <c r="F23" s="17">
        <v>3</v>
      </c>
      <c r="G23" s="17">
        <v>2</v>
      </c>
      <c r="H23" s="17">
        <v>3</v>
      </c>
      <c r="I23" s="27">
        <v>5</v>
      </c>
      <c r="J23" s="18">
        <f t="shared" si="1"/>
        <v>13</v>
      </c>
      <c r="K23" s="17">
        <v>13</v>
      </c>
      <c r="L23" s="17">
        <v>0</v>
      </c>
      <c r="M23" s="27">
        <v>6</v>
      </c>
      <c r="N23" s="18">
        <f t="shared" si="2"/>
        <v>3</v>
      </c>
      <c r="O23" s="42">
        <f t="shared" si="3"/>
        <v>0</v>
      </c>
      <c r="P23" s="42">
        <f t="shared" si="4"/>
        <v>2</v>
      </c>
      <c r="Q23" s="42">
        <f t="shared" si="5"/>
        <v>1</v>
      </c>
      <c r="R23" s="16">
        <f t="shared" si="6"/>
        <v>0</v>
      </c>
      <c r="S23" s="123">
        <f t="shared" si="7"/>
        <v>3.8333333333333335</v>
      </c>
      <c r="U23" s="137">
        <f t="shared" si="9"/>
        <v>0</v>
      </c>
      <c r="V23" s="136">
        <f t="shared" si="8"/>
        <v>0</v>
      </c>
    </row>
    <row r="24" spans="2:22" x14ac:dyDescent="0.3">
      <c r="B24" s="19">
        <f t="shared" si="0"/>
        <v>16</v>
      </c>
      <c r="C24" s="40" t="s">
        <v>131</v>
      </c>
      <c r="D24" s="28">
        <v>5</v>
      </c>
      <c r="E24" s="17">
        <v>3</v>
      </c>
      <c r="F24" s="17">
        <v>2</v>
      </c>
      <c r="G24" s="17">
        <v>3</v>
      </c>
      <c r="H24" s="17">
        <v>3</v>
      </c>
      <c r="I24" s="27">
        <v>4</v>
      </c>
      <c r="J24" s="18">
        <f t="shared" si="1"/>
        <v>32</v>
      </c>
      <c r="K24" s="17">
        <v>20</v>
      </c>
      <c r="L24" s="17">
        <v>12</v>
      </c>
      <c r="M24" s="27">
        <v>7</v>
      </c>
      <c r="N24" s="18">
        <f t="shared" si="2"/>
        <v>1</v>
      </c>
      <c r="O24" s="42">
        <f t="shared" si="3"/>
        <v>1</v>
      </c>
      <c r="P24" s="42">
        <f t="shared" si="4"/>
        <v>3</v>
      </c>
      <c r="Q24" s="42">
        <f t="shared" si="5"/>
        <v>1</v>
      </c>
      <c r="R24" s="16">
        <f t="shared" si="6"/>
        <v>0</v>
      </c>
      <c r="S24" s="123">
        <f t="shared" si="7"/>
        <v>3.3333333333333335</v>
      </c>
      <c r="U24" s="137">
        <f t="shared" si="9"/>
        <v>0</v>
      </c>
      <c r="V24" s="136">
        <f t="shared" si="8"/>
        <v>0</v>
      </c>
    </row>
    <row r="25" spans="2:22" x14ac:dyDescent="0.3">
      <c r="B25" s="19">
        <f t="shared" si="0"/>
        <v>17</v>
      </c>
      <c r="C25" s="40" t="s">
        <v>132</v>
      </c>
      <c r="D25" s="28">
        <v>2</v>
      </c>
      <c r="E25" s="17">
        <v>3</v>
      </c>
      <c r="F25" s="17">
        <v>3</v>
      </c>
      <c r="G25" s="17">
        <v>2</v>
      </c>
      <c r="H25" s="17">
        <v>4</v>
      </c>
      <c r="I25" s="27">
        <v>4</v>
      </c>
      <c r="J25" s="18">
        <f t="shared" si="1"/>
        <v>12</v>
      </c>
      <c r="K25" s="17">
        <v>4</v>
      </c>
      <c r="L25" s="17">
        <v>8</v>
      </c>
      <c r="M25" s="27">
        <v>0</v>
      </c>
      <c r="N25" s="18">
        <f t="shared" si="2"/>
        <v>0</v>
      </c>
      <c r="O25" s="42">
        <f t="shared" si="3"/>
        <v>2</v>
      </c>
      <c r="P25" s="42">
        <f t="shared" si="4"/>
        <v>2</v>
      </c>
      <c r="Q25" s="42">
        <f t="shared" si="5"/>
        <v>2</v>
      </c>
      <c r="R25" s="16">
        <f t="shared" si="6"/>
        <v>0</v>
      </c>
      <c r="S25" s="123">
        <f t="shared" si="7"/>
        <v>3</v>
      </c>
      <c r="U25" s="137">
        <f t="shared" si="9"/>
        <v>0</v>
      </c>
      <c r="V25" s="136">
        <f t="shared" si="8"/>
        <v>0</v>
      </c>
    </row>
    <row r="26" spans="2:22" x14ac:dyDescent="0.3">
      <c r="B26" s="19">
        <f t="shared" si="0"/>
        <v>18</v>
      </c>
      <c r="C26" s="40" t="s">
        <v>133</v>
      </c>
      <c r="D26" s="28">
        <v>5</v>
      </c>
      <c r="E26" s="17">
        <v>3</v>
      </c>
      <c r="F26" s="17">
        <v>2</v>
      </c>
      <c r="G26" s="17">
        <v>3</v>
      </c>
      <c r="H26" s="17">
        <v>5</v>
      </c>
      <c r="I26" s="27">
        <v>4</v>
      </c>
      <c r="J26" s="18">
        <f t="shared" si="1"/>
        <v>33</v>
      </c>
      <c r="K26" s="17">
        <v>21</v>
      </c>
      <c r="L26" s="17">
        <v>12</v>
      </c>
      <c r="M26" s="27">
        <v>7</v>
      </c>
      <c r="N26" s="18">
        <f t="shared" si="2"/>
        <v>2</v>
      </c>
      <c r="O26" s="42">
        <f t="shared" si="3"/>
        <v>1</v>
      </c>
      <c r="P26" s="42">
        <f t="shared" si="4"/>
        <v>2</v>
      </c>
      <c r="Q26" s="42">
        <f t="shared" si="5"/>
        <v>1</v>
      </c>
      <c r="R26" s="16">
        <f t="shared" si="6"/>
        <v>0</v>
      </c>
      <c r="S26" s="123">
        <f t="shared" si="7"/>
        <v>3.6666666666666665</v>
      </c>
      <c r="U26" s="137">
        <f t="shared" si="9"/>
        <v>0</v>
      </c>
      <c r="V26" s="136">
        <f t="shared" si="8"/>
        <v>0</v>
      </c>
    </row>
    <row r="27" spans="2:22" x14ac:dyDescent="0.3">
      <c r="B27" s="19">
        <f t="shared" si="0"/>
        <v>19</v>
      </c>
      <c r="C27" s="40" t="s">
        <v>134</v>
      </c>
      <c r="D27" s="28">
        <v>5</v>
      </c>
      <c r="E27" s="17">
        <v>3</v>
      </c>
      <c r="F27" s="17">
        <v>2</v>
      </c>
      <c r="G27" s="17">
        <v>3</v>
      </c>
      <c r="H27" s="17">
        <v>5</v>
      </c>
      <c r="I27" s="27">
        <v>4</v>
      </c>
      <c r="J27" s="18">
        <f t="shared" si="1"/>
        <v>0</v>
      </c>
      <c r="K27" s="17">
        <v>0</v>
      </c>
      <c r="L27" s="17">
        <v>0</v>
      </c>
      <c r="M27" s="27">
        <v>3</v>
      </c>
      <c r="N27" s="18">
        <f t="shared" si="2"/>
        <v>2</v>
      </c>
      <c r="O27" s="42">
        <f t="shared" si="3"/>
        <v>1</v>
      </c>
      <c r="P27" s="42">
        <f t="shared" si="4"/>
        <v>2</v>
      </c>
      <c r="Q27" s="42">
        <f t="shared" si="5"/>
        <v>1</v>
      </c>
      <c r="R27" s="16">
        <f t="shared" si="6"/>
        <v>0</v>
      </c>
      <c r="S27" s="123">
        <f t="shared" si="7"/>
        <v>3.6666666666666665</v>
      </c>
      <c r="U27" s="137">
        <f t="shared" si="9"/>
        <v>0</v>
      </c>
      <c r="V27" s="136">
        <f t="shared" si="8"/>
        <v>0</v>
      </c>
    </row>
    <row r="28" spans="2:22" x14ac:dyDescent="0.3">
      <c r="B28" s="19">
        <f t="shared" si="0"/>
        <v>20</v>
      </c>
      <c r="C28" s="40" t="s">
        <v>135</v>
      </c>
      <c r="D28" s="28">
        <v>5</v>
      </c>
      <c r="E28" s="17">
        <v>5</v>
      </c>
      <c r="F28" s="17">
        <v>5</v>
      </c>
      <c r="G28" s="17">
        <v>5</v>
      </c>
      <c r="H28" s="17">
        <v>5</v>
      </c>
      <c r="I28" s="27">
        <v>5</v>
      </c>
      <c r="J28" s="18">
        <f t="shared" si="1"/>
        <v>24</v>
      </c>
      <c r="K28" s="17">
        <v>24</v>
      </c>
      <c r="L28" s="17">
        <v>0</v>
      </c>
      <c r="M28" s="27">
        <v>3</v>
      </c>
      <c r="N28" s="18">
        <f t="shared" si="2"/>
        <v>6</v>
      </c>
      <c r="O28" s="42">
        <f t="shared" si="3"/>
        <v>0</v>
      </c>
      <c r="P28" s="42">
        <f t="shared" si="4"/>
        <v>0</v>
      </c>
      <c r="Q28" s="42">
        <f t="shared" si="5"/>
        <v>0</v>
      </c>
      <c r="R28" s="16">
        <f t="shared" si="6"/>
        <v>0</v>
      </c>
      <c r="S28" s="123">
        <f t="shared" si="7"/>
        <v>5</v>
      </c>
      <c r="U28" s="137">
        <f t="shared" si="9"/>
        <v>1</v>
      </c>
      <c r="V28" s="136">
        <f t="shared" si="8"/>
        <v>1</v>
      </c>
    </row>
    <row r="29" spans="2:22" x14ac:dyDescent="0.3">
      <c r="B29" s="19">
        <f t="shared" si="0"/>
        <v>21</v>
      </c>
      <c r="C29" s="40" t="s">
        <v>136</v>
      </c>
      <c r="D29" s="28">
        <v>5</v>
      </c>
      <c r="E29" s="17">
        <v>5</v>
      </c>
      <c r="F29" s="17">
        <v>5</v>
      </c>
      <c r="G29" s="17">
        <v>5</v>
      </c>
      <c r="H29" s="17">
        <v>5</v>
      </c>
      <c r="I29" s="27">
        <v>5</v>
      </c>
      <c r="J29" s="18">
        <f t="shared" si="1"/>
        <v>23</v>
      </c>
      <c r="K29" s="17">
        <v>17</v>
      </c>
      <c r="L29" s="17">
        <v>6</v>
      </c>
      <c r="M29" s="27">
        <v>9</v>
      </c>
      <c r="N29" s="18">
        <f t="shared" si="2"/>
        <v>6</v>
      </c>
      <c r="O29" s="42">
        <f t="shared" si="3"/>
        <v>0</v>
      </c>
      <c r="P29" s="42">
        <f t="shared" si="4"/>
        <v>0</v>
      </c>
      <c r="Q29" s="42">
        <f t="shared" si="5"/>
        <v>0</v>
      </c>
      <c r="R29" s="16">
        <f t="shared" si="6"/>
        <v>0</v>
      </c>
      <c r="S29" s="123">
        <f t="shared" si="7"/>
        <v>5</v>
      </c>
      <c r="U29" s="137">
        <f>IF(SUM(Q29:R29) = 0, 1, 0)</f>
        <v>1</v>
      </c>
      <c r="V29" s="136">
        <f t="shared" si="8"/>
        <v>1</v>
      </c>
    </row>
    <row r="30" spans="2:22" x14ac:dyDescent="0.3">
      <c r="B30" s="19">
        <f t="shared" si="0"/>
        <v>22</v>
      </c>
      <c r="C30" s="40" t="s">
        <v>137</v>
      </c>
      <c r="D30" s="28">
        <v>4</v>
      </c>
      <c r="E30" s="17">
        <v>4</v>
      </c>
      <c r="F30" s="17">
        <v>4</v>
      </c>
      <c r="G30" s="17">
        <v>2</v>
      </c>
      <c r="H30" s="17">
        <v>2</v>
      </c>
      <c r="I30" s="27">
        <v>2</v>
      </c>
      <c r="J30" s="18">
        <f t="shared" si="1"/>
        <v>13</v>
      </c>
      <c r="K30" s="17">
        <v>1</v>
      </c>
      <c r="L30" s="17">
        <v>12</v>
      </c>
      <c r="M30" s="27">
        <v>2</v>
      </c>
      <c r="N30" s="18">
        <f t="shared" si="2"/>
        <v>0</v>
      </c>
      <c r="O30" s="42">
        <f t="shared" si="3"/>
        <v>3</v>
      </c>
      <c r="P30" s="42">
        <f t="shared" si="4"/>
        <v>0</v>
      </c>
      <c r="Q30" s="42">
        <f t="shared" si="5"/>
        <v>3</v>
      </c>
      <c r="R30" s="16">
        <f t="shared" si="6"/>
        <v>0</v>
      </c>
      <c r="S30" s="123">
        <f t="shared" si="7"/>
        <v>3</v>
      </c>
      <c r="U30" s="137">
        <f>IF(SUM(Q30:R30) = 0, 1, 0)</f>
        <v>0</v>
      </c>
      <c r="V30" s="136">
        <f t="shared" si="8"/>
        <v>0</v>
      </c>
    </row>
    <row r="31" spans="2:22" x14ac:dyDescent="0.3">
      <c r="B31" s="19">
        <f t="shared" si="0"/>
        <v>23</v>
      </c>
      <c r="C31" s="40" t="s">
        <v>138</v>
      </c>
      <c r="D31" s="28">
        <v>2</v>
      </c>
      <c r="E31" s="17">
        <v>2</v>
      </c>
      <c r="F31" s="17">
        <v>2</v>
      </c>
      <c r="G31" s="17">
        <v>2</v>
      </c>
      <c r="H31" s="17">
        <v>2</v>
      </c>
      <c r="I31" s="27">
        <v>2</v>
      </c>
      <c r="J31" s="18">
        <f t="shared" si="1"/>
        <v>21</v>
      </c>
      <c r="K31" s="17">
        <v>17</v>
      </c>
      <c r="L31" s="17">
        <v>4</v>
      </c>
      <c r="M31" s="27">
        <v>4</v>
      </c>
      <c r="N31" s="18">
        <f t="shared" si="2"/>
        <v>0</v>
      </c>
      <c r="O31" s="42">
        <f t="shared" si="3"/>
        <v>0</v>
      </c>
      <c r="P31" s="42">
        <f t="shared" si="4"/>
        <v>0</v>
      </c>
      <c r="Q31" s="42">
        <f t="shared" si="5"/>
        <v>6</v>
      </c>
      <c r="R31" s="16">
        <f t="shared" si="6"/>
        <v>0</v>
      </c>
      <c r="S31" s="123">
        <f t="shared" si="7"/>
        <v>2</v>
      </c>
      <c r="U31" s="137">
        <f t="shared" ref="U31:U33" si="10">IF(SUM(Q31:R31) = 0, 1, 0)</f>
        <v>0</v>
      </c>
      <c r="V31" s="136">
        <f t="shared" si="8"/>
        <v>0</v>
      </c>
    </row>
    <row r="32" spans="2:22" x14ac:dyDescent="0.3">
      <c r="B32" s="19">
        <f t="shared" si="0"/>
        <v>24</v>
      </c>
      <c r="C32" s="40" t="s">
        <v>139</v>
      </c>
      <c r="D32" s="28">
        <v>5</v>
      </c>
      <c r="E32" s="17">
        <v>4</v>
      </c>
      <c r="F32" s="17">
        <v>3</v>
      </c>
      <c r="G32" s="17">
        <v>4</v>
      </c>
      <c r="H32" s="17">
        <v>5</v>
      </c>
      <c r="I32" s="27">
        <v>5</v>
      </c>
      <c r="J32" s="119">
        <f t="shared" si="1"/>
        <v>0</v>
      </c>
      <c r="K32" s="17">
        <v>0</v>
      </c>
      <c r="L32" s="17">
        <v>0</v>
      </c>
      <c r="M32" s="27">
        <v>8</v>
      </c>
      <c r="N32" s="119">
        <f t="shared" si="2"/>
        <v>3</v>
      </c>
      <c r="O32" s="42">
        <f t="shared" si="3"/>
        <v>2</v>
      </c>
      <c r="P32" s="42">
        <f t="shared" si="4"/>
        <v>1</v>
      </c>
      <c r="Q32" s="42">
        <f t="shared" si="5"/>
        <v>0</v>
      </c>
      <c r="R32" s="16">
        <f t="shared" si="6"/>
        <v>0</v>
      </c>
      <c r="S32" s="123">
        <f t="shared" si="7"/>
        <v>4.333333333333333</v>
      </c>
      <c r="U32" s="137">
        <f t="shared" si="10"/>
        <v>1</v>
      </c>
      <c r="V32" s="136">
        <f t="shared" si="8"/>
        <v>0</v>
      </c>
    </row>
    <row r="33" spans="2:22" ht="14.5" thickBot="1" x14ac:dyDescent="0.35">
      <c r="B33" s="19">
        <f t="shared" si="0"/>
        <v>25</v>
      </c>
      <c r="C33" s="41" t="s">
        <v>140</v>
      </c>
      <c r="D33" s="26">
        <v>3</v>
      </c>
      <c r="E33" s="25">
        <v>2</v>
      </c>
      <c r="F33" s="25">
        <v>5</v>
      </c>
      <c r="G33" s="25">
        <v>5</v>
      </c>
      <c r="H33" s="25">
        <v>5</v>
      </c>
      <c r="I33" s="24">
        <v>5</v>
      </c>
      <c r="J33" s="14">
        <f t="shared" si="1"/>
        <v>16</v>
      </c>
      <c r="K33" s="25">
        <v>4</v>
      </c>
      <c r="L33" s="25">
        <v>12</v>
      </c>
      <c r="M33" s="24">
        <v>2</v>
      </c>
      <c r="N33" s="14">
        <f t="shared" si="2"/>
        <v>4</v>
      </c>
      <c r="O33" s="43">
        <f t="shared" si="3"/>
        <v>0</v>
      </c>
      <c r="P33" s="43">
        <f t="shared" si="4"/>
        <v>1</v>
      </c>
      <c r="Q33" s="43">
        <f t="shared" si="5"/>
        <v>1</v>
      </c>
      <c r="R33" s="13">
        <f t="shared" si="6"/>
        <v>0</v>
      </c>
      <c r="S33" s="123">
        <f t="shared" si="7"/>
        <v>4.166666666666667</v>
      </c>
      <c r="U33" s="137">
        <f t="shared" si="10"/>
        <v>0</v>
      </c>
      <c r="V33" s="136">
        <f t="shared" si="8"/>
        <v>0</v>
      </c>
    </row>
    <row r="34" spans="2:22" ht="14" customHeight="1" x14ac:dyDescent="0.3">
      <c r="B34" s="55" t="s">
        <v>95</v>
      </c>
      <c r="C34" s="38">
        <v>5</v>
      </c>
      <c r="D34" s="22">
        <f>COUNTIF(D1:D33, $C34)</f>
        <v>10</v>
      </c>
      <c r="E34" s="120">
        <f t="shared" ref="E34:I39" si="11">COUNTIF(E1:E33, $C34)</f>
        <v>4</v>
      </c>
      <c r="F34" s="21">
        <f t="shared" ref="F34:F38" si="12">COUNTIF(F1:F33, $C34)</f>
        <v>4</v>
      </c>
      <c r="G34" s="21">
        <f t="shared" ref="G34:G38" si="13">COUNTIF(G1:G33, $C34)</f>
        <v>8</v>
      </c>
      <c r="H34" s="29">
        <f>COUNTIF(H1:H33, $C34)</f>
        <v>8</v>
      </c>
      <c r="I34" s="20">
        <f t="shared" si="11"/>
        <v>12</v>
      </c>
      <c r="J34" s="78">
        <f>SUM(J9:J33)</f>
        <v>513</v>
      </c>
      <c r="K34" s="81">
        <f>SUM(K9:K33)</f>
        <v>325</v>
      </c>
      <c r="L34" s="81">
        <f>SUM(L9:L33)</f>
        <v>188</v>
      </c>
      <c r="M34" s="84">
        <f>SUM(M9:M33)</f>
        <v>137</v>
      </c>
      <c r="N34" s="129">
        <f>AVERAGE(N9:N33)</f>
        <v>1.84</v>
      </c>
      <c r="O34" s="133">
        <f t="shared" ref="O34:R34" si="14">AVERAGE(O9:O33)</f>
        <v>0.92</v>
      </c>
      <c r="P34" s="133">
        <f t="shared" ref="P34" si="15">AVERAGE(P9:P33)</f>
        <v>1.1599999999999999</v>
      </c>
      <c r="Q34" s="133">
        <f t="shared" ref="Q34" si="16">AVERAGE(Q9:Q33)</f>
        <v>1.72</v>
      </c>
      <c r="R34" s="132">
        <f t="shared" si="14"/>
        <v>0.36</v>
      </c>
      <c r="S34" s="10"/>
    </row>
    <row r="35" spans="2:22" x14ac:dyDescent="0.3">
      <c r="B35" s="56"/>
      <c r="C35" s="19">
        <v>4</v>
      </c>
      <c r="D35" s="18">
        <f t="shared" ref="D35:D38" si="17">COUNTIF(D2:D34, C35)</f>
        <v>3</v>
      </c>
      <c r="E35" s="42">
        <f t="shared" si="11"/>
        <v>4</v>
      </c>
      <c r="F35" s="42">
        <f t="shared" si="12"/>
        <v>6</v>
      </c>
      <c r="G35" s="42">
        <f t="shared" si="13"/>
        <v>3</v>
      </c>
      <c r="H35" s="42">
        <f t="shared" ref="H35:H38" si="18">COUNTIF(H2:H34, $C35)</f>
        <v>2</v>
      </c>
      <c r="I35" s="16">
        <f t="shared" si="11"/>
        <v>7</v>
      </c>
      <c r="J35" s="79"/>
      <c r="K35" s="82"/>
      <c r="L35" s="82"/>
      <c r="M35" s="85"/>
      <c r="N35" s="130"/>
      <c r="O35" s="57"/>
      <c r="P35" s="57"/>
      <c r="Q35" s="57"/>
      <c r="R35" s="61"/>
      <c r="S35" s="10"/>
    </row>
    <row r="36" spans="2:22" ht="14.5" thickBot="1" x14ac:dyDescent="0.35">
      <c r="B36" s="56"/>
      <c r="C36" s="19">
        <v>3</v>
      </c>
      <c r="D36" s="18">
        <f t="shared" si="17"/>
        <v>6</v>
      </c>
      <c r="E36" s="42">
        <f t="shared" si="11"/>
        <v>6</v>
      </c>
      <c r="F36" s="42">
        <f t="shared" si="12"/>
        <v>6</v>
      </c>
      <c r="G36" s="42">
        <f t="shared" si="13"/>
        <v>7</v>
      </c>
      <c r="H36" s="42">
        <f t="shared" si="18"/>
        <v>4</v>
      </c>
      <c r="I36" s="16">
        <f t="shared" si="11"/>
        <v>2</v>
      </c>
      <c r="J36" s="80"/>
      <c r="K36" s="83"/>
      <c r="L36" s="83"/>
      <c r="M36" s="86"/>
      <c r="N36" s="131"/>
      <c r="O36" s="58"/>
      <c r="P36" s="58"/>
      <c r="Q36" s="58"/>
      <c r="R36" s="62"/>
      <c r="S36" s="10"/>
    </row>
    <row r="37" spans="2:22" x14ac:dyDescent="0.3">
      <c r="B37" s="56"/>
      <c r="C37" s="19">
        <v>2</v>
      </c>
      <c r="D37" s="119">
        <f t="shared" si="17"/>
        <v>6</v>
      </c>
      <c r="E37" s="42">
        <f t="shared" si="11"/>
        <v>10</v>
      </c>
      <c r="F37" s="42">
        <f t="shared" si="12"/>
        <v>9</v>
      </c>
      <c r="G37" s="42">
        <f t="shared" si="13"/>
        <v>6</v>
      </c>
      <c r="H37" s="25">
        <f t="shared" si="18"/>
        <v>10</v>
      </c>
      <c r="I37" s="124">
        <f>COUNTIF(I4:I36, $C37)</f>
        <v>4</v>
      </c>
      <c r="J37" s="63" t="s">
        <v>94</v>
      </c>
      <c r="K37" s="64"/>
      <c r="L37" s="64"/>
      <c r="M37" s="65"/>
      <c r="N37" s="72" t="s">
        <v>93</v>
      </c>
      <c r="O37" s="73"/>
      <c r="P37" s="73"/>
      <c r="Q37" s="73"/>
      <c r="R37" s="74"/>
    </row>
    <row r="38" spans="2:22" ht="14.5" thickBot="1" x14ac:dyDescent="0.35">
      <c r="B38" s="56"/>
      <c r="C38" s="15" t="s">
        <v>92</v>
      </c>
      <c r="D38" s="14">
        <f t="shared" si="17"/>
        <v>1</v>
      </c>
      <c r="E38" s="43">
        <f t="shared" si="11"/>
        <v>2</v>
      </c>
      <c r="F38" s="43">
        <f t="shared" si="12"/>
        <v>1</v>
      </c>
      <c r="G38" s="43">
        <f t="shared" si="13"/>
        <v>2</v>
      </c>
      <c r="H38" s="43">
        <f t="shared" si="18"/>
        <v>2</v>
      </c>
      <c r="I38" s="13">
        <f t="shared" si="11"/>
        <v>1</v>
      </c>
      <c r="J38" s="66"/>
      <c r="K38" s="67"/>
      <c r="L38" s="67"/>
      <c r="M38" s="68"/>
      <c r="N38" s="72"/>
      <c r="O38" s="73"/>
      <c r="P38" s="73"/>
      <c r="Q38" s="73"/>
      <c r="R38" s="74"/>
    </row>
    <row r="39" spans="2:22" ht="14.5" thickBot="1" x14ac:dyDescent="0.35">
      <c r="B39" s="51" t="s">
        <v>91</v>
      </c>
      <c r="C39" s="52"/>
      <c r="D39" s="125">
        <f>((D34*5) + (D35*4) + (D36*3) + (D37*2))/(D34+D35+D36+D37+D38)</f>
        <v>3.5384615384615383</v>
      </c>
      <c r="E39" s="126">
        <f t="shared" ref="E39:I39" si="19">((E34*5) + (E35*4) + (E36*3) + (E37*2))/(E34+E35+E36+E37+E38)</f>
        <v>2.8461538461538463</v>
      </c>
      <c r="F39" s="126">
        <f t="shared" ref="F39" si="20">((F34*5) + (F35*4) + (F36*3) + (F37*2))/(F34+F35+F36+F37+F38)</f>
        <v>3.0769230769230771</v>
      </c>
      <c r="G39" s="126">
        <f t="shared" ref="G39" si="21">((G34*5) + (G35*4) + (G36*3) + (G37*2))/(G34+G35+G36+G37+G38)</f>
        <v>3.2692307692307692</v>
      </c>
      <c r="H39" s="127">
        <f t="shared" ref="H39" si="22">((H34*5) + (H35*4) + (H36*3) + (H37*2))/(H34+H35+H36+H37+H38)</f>
        <v>3.0769230769230771</v>
      </c>
      <c r="I39" s="128">
        <f t="shared" si="19"/>
        <v>3.9230769230769229</v>
      </c>
      <c r="J39" s="69"/>
      <c r="K39" s="70"/>
      <c r="L39" s="70"/>
      <c r="M39" s="71"/>
      <c r="N39" s="75"/>
      <c r="O39" s="76"/>
      <c r="P39" s="76"/>
      <c r="Q39" s="76"/>
      <c r="R39" s="77"/>
    </row>
    <row r="40" spans="2:22" x14ac:dyDescent="0.3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2:22" x14ac:dyDescent="0.3">
      <c r="B41" s="49" t="s">
        <v>90</v>
      </c>
      <c r="C41" s="50"/>
      <c r="D41" s="50"/>
      <c r="E41" s="50"/>
      <c r="F41" s="53">
        <f>AVERAGE(D39:I39)</f>
        <v>3.2884615384615383</v>
      </c>
      <c r="G41" s="54"/>
      <c r="H41" s="54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2:22" x14ac:dyDescent="0.3">
      <c r="B42" s="49" t="s">
        <v>89</v>
      </c>
      <c r="C42" s="50"/>
      <c r="D42" s="50"/>
      <c r="E42" s="50"/>
      <c r="F42" s="134">
        <f>SUM(U9:U33)/25</f>
        <v>0.12</v>
      </c>
      <c r="G42" s="135"/>
      <c r="H42" s="135"/>
      <c r="I42" s="12"/>
      <c r="J42" s="11"/>
      <c r="K42" s="11"/>
      <c r="L42" s="11"/>
      <c r="M42" s="11"/>
      <c r="N42" s="10"/>
      <c r="O42" s="10"/>
      <c r="P42" s="10"/>
      <c r="Q42" s="10"/>
      <c r="R42" s="10"/>
    </row>
    <row r="43" spans="2:22" x14ac:dyDescent="0.3">
      <c r="B43" s="49" t="s">
        <v>88</v>
      </c>
      <c r="C43" s="50"/>
      <c r="D43" s="50"/>
      <c r="E43" s="50"/>
      <c r="F43" s="134">
        <f>SUM(V9:V33)/25</f>
        <v>0.08</v>
      </c>
      <c r="G43" s="135"/>
      <c r="H43" s="135"/>
      <c r="I43" s="9"/>
      <c r="J43" s="9"/>
      <c r="K43" s="9"/>
      <c r="L43" s="9"/>
      <c r="M43" s="9"/>
      <c r="N43" s="9"/>
      <c r="O43" s="9"/>
      <c r="P43" s="9"/>
      <c r="Q43" s="9"/>
      <c r="R43" s="9"/>
    </row>
  </sheetData>
  <mergeCells count="41">
    <mergeCell ref="B2:S2"/>
    <mergeCell ref="B3:S3"/>
    <mergeCell ref="B4:C4"/>
    <mergeCell ref="B6:B8"/>
    <mergeCell ref="C6:C8"/>
    <mergeCell ref="D6:I6"/>
    <mergeCell ref="S7:S8"/>
    <mergeCell ref="D4:N4"/>
    <mergeCell ref="O4:S4"/>
    <mergeCell ref="J6:M6"/>
    <mergeCell ref="B5:S5"/>
    <mergeCell ref="N6:S6"/>
    <mergeCell ref="D7:D8"/>
    <mergeCell ref="F7:F8"/>
    <mergeCell ref="G7:G8"/>
    <mergeCell ref="P34:P36"/>
    <mergeCell ref="Q34:Q36"/>
    <mergeCell ref="I7:I8"/>
    <mergeCell ref="R34:R36"/>
    <mergeCell ref="J37:M39"/>
    <mergeCell ref="N37:R39"/>
    <mergeCell ref="J34:J36"/>
    <mergeCell ref="K34:K36"/>
    <mergeCell ref="L34:L36"/>
    <mergeCell ref="M34:M36"/>
    <mergeCell ref="N34:N36"/>
    <mergeCell ref="O34:O36"/>
    <mergeCell ref="L7:L8"/>
    <mergeCell ref="M7:M8"/>
    <mergeCell ref="K7:K8"/>
    <mergeCell ref="E7:E8"/>
    <mergeCell ref="J7:J8"/>
    <mergeCell ref="B43:E43"/>
    <mergeCell ref="F43:H43"/>
    <mergeCell ref="B39:C39"/>
    <mergeCell ref="B41:E41"/>
    <mergeCell ref="F41:H41"/>
    <mergeCell ref="B34:B38"/>
    <mergeCell ref="B42:E42"/>
    <mergeCell ref="F42:H42"/>
    <mergeCell ref="H7:H8"/>
  </mergeCells>
  <pageMargins left="0.7" right="0.7" top="0.75" bottom="0.75" header="0.3" footer="0.3"/>
  <pageSetup paperSize="9" scale="7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5" workbookViewId="0">
      <selection sqref="A1:A25"/>
    </sheetView>
  </sheetViews>
  <sheetFormatPr defaultRowHeight="14.5" x14ac:dyDescent="0.35"/>
  <sheetData>
    <row r="1" spans="1:6" x14ac:dyDescent="0.35">
      <c r="A1">
        <f ca="1">RANDBETWEEN(0, 10)</f>
        <v>1</v>
      </c>
      <c r="B1">
        <f t="shared" ref="B1:F16" ca="1" si="0">RANDBETWEEN(2,5)</f>
        <v>5</v>
      </c>
      <c r="C1">
        <f t="shared" ca="1" si="0"/>
        <v>4</v>
      </c>
      <c r="D1">
        <f t="shared" ca="1" si="0"/>
        <v>5</v>
      </c>
      <c r="E1">
        <f t="shared" ca="1" si="0"/>
        <v>4</v>
      </c>
      <c r="F1">
        <f t="shared" ca="1" si="0"/>
        <v>2</v>
      </c>
    </row>
    <row r="2" spans="1:6" x14ac:dyDescent="0.35">
      <c r="A2">
        <f t="shared" ref="A2:A25" ca="1" si="1">RANDBETWEEN(0, 10)</f>
        <v>4</v>
      </c>
      <c r="B2">
        <f t="shared" ca="1" si="0"/>
        <v>3</v>
      </c>
      <c r="C2">
        <f t="shared" ca="1" si="0"/>
        <v>4</v>
      </c>
      <c r="D2">
        <f t="shared" ca="1" si="0"/>
        <v>4</v>
      </c>
      <c r="E2">
        <f t="shared" ca="1" si="0"/>
        <v>5</v>
      </c>
      <c r="F2">
        <f t="shared" ca="1" si="0"/>
        <v>3</v>
      </c>
    </row>
    <row r="3" spans="1:6" x14ac:dyDescent="0.35">
      <c r="A3">
        <f t="shared" ca="1" si="1"/>
        <v>0</v>
      </c>
      <c r="B3">
        <f t="shared" ca="1" si="0"/>
        <v>2</v>
      </c>
      <c r="C3">
        <f t="shared" ca="1" si="0"/>
        <v>3</v>
      </c>
      <c r="D3">
        <f t="shared" ca="1" si="0"/>
        <v>5</v>
      </c>
      <c r="E3">
        <f t="shared" ca="1" si="0"/>
        <v>3</v>
      </c>
      <c r="F3">
        <f t="shared" ca="1" si="0"/>
        <v>2</v>
      </c>
    </row>
    <row r="4" spans="1:6" x14ac:dyDescent="0.35">
      <c r="A4">
        <f t="shared" ca="1" si="1"/>
        <v>3</v>
      </c>
      <c r="B4">
        <f t="shared" ca="1" si="0"/>
        <v>3</v>
      </c>
      <c r="C4">
        <f t="shared" ca="1" si="0"/>
        <v>3</v>
      </c>
      <c r="D4">
        <f t="shared" ca="1" si="0"/>
        <v>4</v>
      </c>
      <c r="E4">
        <f t="shared" ca="1" si="0"/>
        <v>4</v>
      </c>
      <c r="F4">
        <f t="shared" ca="1" si="0"/>
        <v>3</v>
      </c>
    </row>
    <row r="5" spans="1:6" x14ac:dyDescent="0.35">
      <c r="A5">
        <f t="shared" ca="1" si="1"/>
        <v>5</v>
      </c>
      <c r="B5">
        <f t="shared" ca="1" si="0"/>
        <v>4</v>
      </c>
      <c r="C5">
        <f t="shared" ca="1" si="0"/>
        <v>3</v>
      </c>
      <c r="D5">
        <f t="shared" ca="1" si="0"/>
        <v>3</v>
      </c>
      <c r="E5">
        <f t="shared" ca="1" si="0"/>
        <v>2</v>
      </c>
      <c r="F5">
        <f t="shared" ca="1" si="0"/>
        <v>2</v>
      </c>
    </row>
    <row r="6" spans="1:6" x14ac:dyDescent="0.35">
      <c r="A6">
        <f t="shared" ca="1" si="1"/>
        <v>5</v>
      </c>
      <c r="B6">
        <f t="shared" ca="1" si="0"/>
        <v>5</v>
      </c>
      <c r="C6">
        <f t="shared" ca="1" si="0"/>
        <v>2</v>
      </c>
      <c r="D6">
        <f t="shared" ca="1" si="0"/>
        <v>2</v>
      </c>
      <c r="E6">
        <f t="shared" ca="1" si="0"/>
        <v>4</v>
      </c>
      <c r="F6">
        <f t="shared" ca="1" si="0"/>
        <v>3</v>
      </c>
    </row>
    <row r="7" spans="1:6" x14ac:dyDescent="0.35">
      <c r="A7">
        <f t="shared" ca="1" si="1"/>
        <v>1</v>
      </c>
      <c r="B7">
        <f t="shared" ca="1" si="0"/>
        <v>2</v>
      </c>
      <c r="C7">
        <f t="shared" ca="1" si="0"/>
        <v>3</v>
      </c>
      <c r="D7">
        <f t="shared" ca="1" si="0"/>
        <v>3</v>
      </c>
      <c r="E7">
        <f t="shared" ca="1" si="0"/>
        <v>2</v>
      </c>
      <c r="F7">
        <f t="shared" ca="1" si="0"/>
        <v>2</v>
      </c>
    </row>
    <row r="8" spans="1:6" x14ac:dyDescent="0.35">
      <c r="A8">
        <f t="shared" ca="1" si="1"/>
        <v>8</v>
      </c>
      <c r="B8">
        <f t="shared" ca="1" si="0"/>
        <v>3</v>
      </c>
      <c r="C8">
        <f t="shared" ca="1" si="0"/>
        <v>3</v>
      </c>
      <c r="D8">
        <f t="shared" ca="1" si="0"/>
        <v>4</v>
      </c>
      <c r="E8">
        <f t="shared" ca="1" si="0"/>
        <v>4</v>
      </c>
      <c r="F8">
        <f t="shared" ca="1" si="0"/>
        <v>3</v>
      </c>
    </row>
    <row r="9" spans="1:6" x14ac:dyDescent="0.35">
      <c r="A9">
        <f t="shared" ca="1" si="1"/>
        <v>7</v>
      </c>
      <c r="B9">
        <f t="shared" ca="1" si="0"/>
        <v>3</v>
      </c>
      <c r="C9">
        <f t="shared" ca="1" si="0"/>
        <v>2</v>
      </c>
      <c r="D9">
        <f t="shared" ca="1" si="0"/>
        <v>3</v>
      </c>
      <c r="E9">
        <f t="shared" ca="1" si="0"/>
        <v>3</v>
      </c>
      <c r="F9">
        <f t="shared" ca="1" si="0"/>
        <v>2</v>
      </c>
    </row>
    <row r="10" spans="1:6" x14ac:dyDescent="0.35">
      <c r="A10">
        <f t="shared" ca="1" si="1"/>
        <v>5</v>
      </c>
      <c r="B10">
        <f t="shared" ca="1" si="0"/>
        <v>2</v>
      </c>
      <c r="C10">
        <f t="shared" ca="1" si="0"/>
        <v>2</v>
      </c>
      <c r="D10">
        <f t="shared" ca="1" si="0"/>
        <v>3</v>
      </c>
      <c r="E10">
        <f t="shared" ca="1" si="0"/>
        <v>2</v>
      </c>
      <c r="F10">
        <f t="shared" ca="1" si="0"/>
        <v>2</v>
      </c>
    </row>
    <row r="11" spans="1:6" x14ac:dyDescent="0.35">
      <c r="A11">
        <f t="shared" ca="1" si="1"/>
        <v>2</v>
      </c>
      <c r="B11">
        <f t="shared" ca="1" si="0"/>
        <v>3</v>
      </c>
      <c r="C11">
        <f t="shared" ca="1" si="0"/>
        <v>5</v>
      </c>
      <c r="D11">
        <f t="shared" ca="1" si="0"/>
        <v>4</v>
      </c>
      <c r="E11">
        <f t="shared" ca="1" si="0"/>
        <v>4</v>
      </c>
      <c r="F11">
        <f t="shared" ca="1" si="0"/>
        <v>5</v>
      </c>
    </row>
    <row r="12" spans="1:6" x14ac:dyDescent="0.35">
      <c r="A12">
        <f t="shared" ca="1" si="1"/>
        <v>8</v>
      </c>
      <c r="B12">
        <f t="shared" ca="1" si="0"/>
        <v>4</v>
      </c>
      <c r="C12">
        <f t="shared" ca="1" si="0"/>
        <v>5</v>
      </c>
      <c r="D12">
        <f t="shared" ca="1" si="0"/>
        <v>3</v>
      </c>
      <c r="E12">
        <f t="shared" ca="1" si="0"/>
        <v>2</v>
      </c>
      <c r="F12">
        <f t="shared" ca="1" si="0"/>
        <v>2</v>
      </c>
    </row>
    <row r="13" spans="1:6" x14ac:dyDescent="0.35">
      <c r="A13">
        <f t="shared" ca="1" si="1"/>
        <v>8</v>
      </c>
      <c r="B13">
        <f t="shared" ca="1" si="0"/>
        <v>4</v>
      </c>
      <c r="C13">
        <f t="shared" ca="1" si="0"/>
        <v>5</v>
      </c>
      <c r="D13">
        <f t="shared" ca="1" si="0"/>
        <v>4</v>
      </c>
      <c r="E13">
        <f t="shared" ca="1" si="0"/>
        <v>3</v>
      </c>
      <c r="F13">
        <f t="shared" ca="1" si="0"/>
        <v>5</v>
      </c>
    </row>
    <row r="14" spans="1:6" x14ac:dyDescent="0.35">
      <c r="A14">
        <f t="shared" ca="1" si="1"/>
        <v>9</v>
      </c>
      <c r="B14">
        <f t="shared" ca="1" si="0"/>
        <v>3</v>
      </c>
      <c r="C14">
        <f t="shared" ca="1" si="0"/>
        <v>2</v>
      </c>
      <c r="D14">
        <f t="shared" ca="1" si="0"/>
        <v>2</v>
      </c>
      <c r="E14">
        <f t="shared" ca="1" si="0"/>
        <v>4</v>
      </c>
      <c r="F14">
        <f t="shared" ca="1" si="0"/>
        <v>5</v>
      </c>
    </row>
    <row r="15" spans="1:6" x14ac:dyDescent="0.35">
      <c r="A15">
        <f t="shared" ca="1" si="1"/>
        <v>5</v>
      </c>
      <c r="B15">
        <f t="shared" ca="1" si="0"/>
        <v>5</v>
      </c>
      <c r="C15">
        <f t="shared" ca="1" si="0"/>
        <v>3</v>
      </c>
      <c r="D15">
        <f t="shared" ca="1" si="0"/>
        <v>2</v>
      </c>
      <c r="E15">
        <f t="shared" ca="1" si="0"/>
        <v>3</v>
      </c>
      <c r="F15">
        <f t="shared" ca="1" si="0"/>
        <v>3</v>
      </c>
    </row>
    <row r="16" spans="1:6" x14ac:dyDescent="0.35">
      <c r="A16">
        <f t="shared" ca="1" si="1"/>
        <v>2</v>
      </c>
      <c r="B16">
        <f t="shared" ca="1" si="0"/>
        <v>2</v>
      </c>
      <c r="C16">
        <f t="shared" ca="1" si="0"/>
        <v>4</v>
      </c>
      <c r="D16">
        <f t="shared" ca="1" si="0"/>
        <v>4</v>
      </c>
      <c r="E16">
        <f t="shared" ca="1" si="0"/>
        <v>4</v>
      </c>
      <c r="F16">
        <f t="shared" ca="1" si="0"/>
        <v>4</v>
      </c>
    </row>
    <row r="17" spans="1:6" x14ac:dyDescent="0.35">
      <c r="A17">
        <f t="shared" ca="1" si="1"/>
        <v>2</v>
      </c>
      <c r="B17">
        <f t="shared" ref="B17:F25" ca="1" si="2">RANDBETWEEN(2,5)</f>
        <v>4</v>
      </c>
      <c r="C17">
        <f t="shared" ca="1" si="2"/>
        <v>5</v>
      </c>
      <c r="D17">
        <f t="shared" ca="1" si="2"/>
        <v>5</v>
      </c>
      <c r="E17">
        <f t="shared" ca="1" si="2"/>
        <v>3</v>
      </c>
      <c r="F17">
        <f t="shared" ca="1" si="2"/>
        <v>4</v>
      </c>
    </row>
    <row r="18" spans="1:6" x14ac:dyDescent="0.35">
      <c r="A18">
        <f t="shared" ca="1" si="1"/>
        <v>10</v>
      </c>
      <c r="B18">
        <f t="shared" ca="1" si="2"/>
        <v>4</v>
      </c>
      <c r="C18">
        <f t="shared" ca="1" si="2"/>
        <v>4</v>
      </c>
      <c r="D18">
        <f t="shared" ca="1" si="2"/>
        <v>4</v>
      </c>
      <c r="E18">
        <f t="shared" ca="1" si="2"/>
        <v>3</v>
      </c>
      <c r="F18">
        <f t="shared" ca="1" si="2"/>
        <v>2</v>
      </c>
    </row>
    <row r="19" spans="1:6" x14ac:dyDescent="0.35">
      <c r="A19">
        <f t="shared" ca="1" si="1"/>
        <v>8</v>
      </c>
      <c r="B19">
        <f t="shared" ca="1" si="2"/>
        <v>4</v>
      </c>
      <c r="C19">
        <f t="shared" ca="1" si="2"/>
        <v>2</v>
      </c>
      <c r="D19">
        <f t="shared" ca="1" si="2"/>
        <v>5</v>
      </c>
      <c r="E19">
        <f t="shared" ca="1" si="2"/>
        <v>4</v>
      </c>
      <c r="F19">
        <f t="shared" ca="1" si="2"/>
        <v>4</v>
      </c>
    </row>
    <row r="20" spans="1:6" x14ac:dyDescent="0.35">
      <c r="A20">
        <f t="shared" ca="1" si="1"/>
        <v>10</v>
      </c>
      <c r="B20">
        <f t="shared" ca="1" si="2"/>
        <v>2</v>
      </c>
      <c r="C20">
        <f t="shared" ca="1" si="2"/>
        <v>3</v>
      </c>
      <c r="D20">
        <f t="shared" ca="1" si="2"/>
        <v>5</v>
      </c>
      <c r="E20">
        <f t="shared" ca="1" si="2"/>
        <v>4</v>
      </c>
      <c r="F20">
        <f t="shared" ca="1" si="2"/>
        <v>5</v>
      </c>
    </row>
    <row r="21" spans="1:6" x14ac:dyDescent="0.35">
      <c r="A21">
        <f t="shared" ca="1" si="1"/>
        <v>9</v>
      </c>
      <c r="B21">
        <f t="shared" ca="1" si="2"/>
        <v>4</v>
      </c>
      <c r="C21">
        <f t="shared" ca="1" si="2"/>
        <v>3</v>
      </c>
      <c r="D21">
        <f t="shared" ca="1" si="2"/>
        <v>5</v>
      </c>
      <c r="E21">
        <f t="shared" ca="1" si="2"/>
        <v>5</v>
      </c>
      <c r="F21">
        <f t="shared" ca="1" si="2"/>
        <v>3</v>
      </c>
    </row>
    <row r="22" spans="1:6" x14ac:dyDescent="0.35">
      <c r="A22">
        <f t="shared" ca="1" si="1"/>
        <v>6</v>
      </c>
      <c r="B22">
        <f t="shared" ca="1" si="2"/>
        <v>5</v>
      </c>
      <c r="C22">
        <f t="shared" ca="1" si="2"/>
        <v>4</v>
      </c>
      <c r="D22">
        <f t="shared" ca="1" si="2"/>
        <v>3</v>
      </c>
      <c r="E22">
        <f t="shared" ca="1" si="2"/>
        <v>3</v>
      </c>
      <c r="F22">
        <f t="shared" ca="1" si="2"/>
        <v>4</v>
      </c>
    </row>
    <row r="23" spans="1:6" x14ac:dyDescent="0.35">
      <c r="A23">
        <f t="shared" ca="1" si="1"/>
        <v>6</v>
      </c>
      <c r="B23">
        <f t="shared" ca="1" si="2"/>
        <v>5</v>
      </c>
      <c r="C23">
        <f t="shared" ca="1" si="2"/>
        <v>4</v>
      </c>
      <c r="D23">
        <f t="shared" ca="1" si="2"/>
        <v>3</v>
      </c>
      <c r="E23">
        <f t="shared" ca="1" si="2"/>
        <v>5</v>
      </c>
      <c r="F23">
        <f t="shared" ca="1" si="2"/>
        <v>3</v>
      </c>
    </row>
    <row r="24" spans="1:6" x14ac:dyDescent="0.35">
      <c r="A24">
        <f t="shared" ca="1" si="1"/>
        <v>4</v>
      </c>
      <c r="B24">
        <f t="shared" ca="1" si="2"/>
        <v>5</v>
      </c>
      <c r="C24">
        <f t="shared" ca="1" si="2"/>
        <v>4</v>
      </c>
      <c r="D24">
        <f t="shared" ca="1" si="2"/>
        <v>2</v>
      </c>
      <c r="E24">
        <f t="shared" ca="1" si="2"/>
        <v>5</v>
      </c>
      <c r="F24">
        <f t="shared" ca="1" si="2"/>
        <v>2</v>
      </c>
    </row>
    <row r="25" spans="1:6" x14ac:dyDescent="0.35">
      <c r="A25">
        <f t="shared" ca="1" si="1"/>
        <v>5</v>
      </c>
      <c r="B25">
        <f t="shared" ca="1" si="2"/>
        <v>3</v>
      </c>
      <c r="C25">
        <f t="shared" ca="1" si="2"/>
        <v>3</v>
      </c>
      <c r="D25">
        <f t="shared" ca="1" si="2"/>
        <v>5</v>
      </c>
      <c r="E25">
        <f t="shared" ca="1" si="2"/>
        <v>2</v>
      </c>
      <c r="F25">
        <f t="shared" ca="1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ПР№9</vt:lpstr>
      <vt:lpstr>ПР№10</vt:lpstr>
      <vt:lpstr>Лист2</vt:lpstr>
      <vt:lpstr>ПР№10!Область_печати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2022-12-16T13:07:58Z</dcterms:modified>
</cp:coreProperties>
</file>