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BCB35EAF-D210-47AA-A629-3BA644656C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9" sheetId="1" r:id="rId1"/>
    <sheet name="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T4" i="1" s="1"/>
  <c r="T5" i="1"/>
  <c r="U5" i="1"/>
  <c r="V5" i="1" s="1"/>
  <c r="T6" i="1"/>
  <c r="U6" i="1"/>
  <c r="V6" i="1" s="1"/>
  <c r="T7" i="1"/>
  <c r="U7" i="1"/>
  <c r="V7" i="1"/>
  <c r="T8" i="1"/>
  <c r="U8" i="1"/>
  <c r="V8" i="1" s="1"/>
  <c r="T9" i="1"/>
  <c r="U9" i="1"/>
  <c r="V9" i="1"/>
  <c r="T10" i="1"/>
  <c r="U10" i="1"/>
  <c r="V10" i="1"/>
  <c r="T11" i="1"/>
  <c r="U11" i="1"/>
  <c r="V11" i="1"/>
  <c r="T12" i="1"/>
  <c r="U12" i="1"/>
  <c r="V12" i="1" s="1"/>
  <c r="T13" i="1"/>
  <c r="U13" i="1"/>
  <c r="V13" i="1"/>
  <c r="T14" i="1"/>
  <c r="U14" i="1"/>
  <c r="V14" i="1"/>
  <c r="T15" i="1"/>
  <c r="U15" i="1"/>
  <c r="V15" i="1" s="1"/>
  <c r="T16" i="1"/>
  <c r="U16" i="1"/>
  <c r="V16" i="1" s="1"/>
  <c r="T17" i="1"/>
  <c r="U17" i="1"/>
  <c r="V17" i="1"/>
  <c r="U18" i="1"/>
  <c r="T18" i="1" s="1"/>
  <c r="V18" i="1"/>
  <c r="T19" i="1"/>
  <c r="U19" i="1"/>
  <c r="V19" i="1"/>
  <c r="U20" i="1"/>
  <c r="T20" i="1" s="1"/>
  <c r="T21" i="1"/>
  <c r="U21" i="1"/>
  <c r="V21" i="1"/>
  <c r="T22" i="1"/>
  <c r="U22" i="1"/>
  <c r="V22" i="1" s="1"/>
  <c r="T23" i="1"/>
  <c r="U23" i="1"/>
  <c r="V23" i="1" s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 s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V20" i="1" l="1"/>
  <c r="V4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<sst xmlns="http://schemas.openxmlformats.org/spreadsheetml/2006/main" count="221" uniqueCount="118">
  <si>
    <t>Начисление по поступлению</t>
  </si>
  <si>
    <t>Бонус к стипендии</t>
  </si>
  <si>
    <t>Стипендия</t>
  </si>
  <si>
    <t>ID</t>
  </si>
  <si>
    <t>Год поступления</t>
  </si>
  <si>
    <t>Форма обучения</t>
  </si>
  <si>
    <t>Учебное заведение</t>
  </si>
  <si>
    <t>Телефон студента</t>
  </si>
  <si>
    <t>Телефон папы</t>
  </si>
  <si>
    <t>Телефон мамы</t>
  </si>
  <si>
    <t>Адрес</t>
  </si>
  <si>
    <t>Пол</t>
  </si>
  <si>
    <t>Возраст</t>
  </si>
  <si>
    <t>Дата рождения</t>
  </si>
  <si>
    <t>Отчество</t>
  </si>
  <si>
    <t>Имя</t>
  </si>
  <si>
    <t>Фамилия</t>
  </si>
  <si>
    <t>Расчёт</t>
  </si>
  <si>
    <t>Серия и номер паспорта</t>
  </si>
  <si>
    <t>Контакты</t>
  </si>
  <si>
    <t>Паспортные данные</t>
  </si>
  <si>
    <t>Военная служба</t>
  </si>
  <si>
    <t>Курс обучения</t>
  </si>
  <si>
    <t xml:space="preserve"> Оценки</t>
  </si>
  <si>
    <t>Место учёбы</t>
  </si>
  <si>
    <t xml:space="preserve"> </t>
  </si>
  <si>
    <t>Александр</t>
  </si>
  <si>
    <t>Егор</t>
  </si>
  <si>
    <t>Маргарита</t>
  </si>
  <si>
    <t>Арсений</t>
  </si>
  <si>
    <t>Даниил</t>
  </si>
  <si>
    <t>Дмитрий</t>
  </si>
  <si>
    <t>Артём</t>
  </si>
  <si>
    <t>Игорь</t>
  </si>
  <si>
    <t>Иван</t>
  </si>
  <si>
    <t>Михаил</t>
  </si>
  <si>
    <t>Ростислав</t>
  </si>
  <si>
    <t>Рауль</t>
  </si>
  <si>
    <t>Юсиф</t>
  </si>
  <si>
    <t>Арина</t>
  </si>
  <si>
    <t>Василий</t>
  </si>
  <si>
    <t>Ниджат</t>
  </si>
  <si>
    <t>Арсен</t>
  </si>
  <si>
    <t>Захар</t>
  </si>
  <si>
    <t>Алексей</t>
  </si>
  <si>
    <t>Айдыс</t>
  </si>
  <si>
    <t>Анастасия</t>
  </si>
  <si>
    <t>Софья</t>
  </si>
  <si>
    <t>Николай</t>
  </si>
  <si>
    <t>Рамазан</t>
  </si>
  <si>
    <t>Генадьевич</t>
  </si>
  <si>
    <t>Юрьевич</t>
  </si>
  <si>
    <t>Олеговна</t>
  </si>
  <si>
    <t>Александрович</t>
  </si>
  <si>
    <t>Романович</t>
  </si>
  <si>
    <t>Сергеевич</t>
  </si>
  <si>
    <t>Витальевич</t>
  </si>
  <si>
    <t>Олегович</t>
  </si>
  <si>
    <t>Вадимович</t>
  </si>
  <si>
    <t>Рамилевич</t>
  </si>
  <si>
    <t>Эльшанович</t>
  </si>
  <si>
    <t>Дмитриевич</t>
  </si>
  <si>
    <t>Райеддинович</t>
  </si>
  <si>
    <t>Альбертович</t>
  </si>
  <si>
    <t>Мергенович</t>
  </si>
  <si>
    <t>Вадимовна</t>
  </si>
  <si>
    <t>Владимировна</t>
  </si>
  <si>
    <t>Владимирович</t>
  </si>
  <si>
    <t>Павлович</t>
  </si>
  <si>
    <t>Рустямович</t>
  </si>
  <si>
    <t>Азаров</t>
  </si>
  <si>
    <t>Арянов</t>
  </si>
  <si>
    <t>Бозгалева</t>
  </si>
  <si>
    <t>Глушков</t>
  </si>
  <si>
    <t>Дергачёв</t>
  </si>
  <si>
    <t>Дергилев</t>
  </si>
  <si>
    <t>Ерохин</t>
  </si>
  <si>
    <t>Ефимов</t>
  </si>
  <si>
    <t>Жабовский</t>
  </si>
  <si>
    <t>Жидков</t>
  </si>
  <si>
    <t>Замятин</t>
  </si>
  <si>
    <t>Игошев</t>
  </si>
  <si>
    <t>Исмаилов</t>
  </si>
  <si>
    <t>Клюева</t>
  </si>
  <si>
    <t>Макаров</t>
  </si>
  <si>
    <t>Мирзоев</t>
  </si>
  <si>
    <t>Назранов</t>
  </si>
  <si>
    <t>Низовкин</t>
  </si>
  <si>
    <t>Николаев</t>
  </si>
  <si>
    <t>Ооржак</t>
  </si>
  <si>
    <t>Плахова</t>
  </si>
  <si>
    <t>Рощупкина</t>
  </si>
  <si>
    <t>Санин</t>
  </si>
  <si>
    <t>Селезнев</t>
  </si>
  <si>
    <t>Соболев</t>
  </si>
  <si>
    <t>Юсипов</t>
  </si>
  <si>
    <t>Иглар оглы</t>
  </si>
  <si>
    <t>Мансум</t>
  </si>
  <si>
    <t>М</t>
  </si>
  <si>
    <t>г. Москва</t>
  </si>
  <si>
    <t>г. Санкт-Петербург</t>
  </si>
  <si>
    <t>г. Архангельск</t>
  </si>
  <si>
    <t>г. Воронеж</t>
  </si>
  <si>
    <t>г. Новосибирск</t>
  </si>
  <si>
    <t>г. Сходня</t>
  </si>
  <si>
    <t>г. Химки</t>
  </si>
  <si>
    <t>г. Домодедово</t>
  </si>
  <si>
    <t>г. Омск</t>
  </si>
  <si>
    <t>МИРЭА</t>
  </si>
  <si>
    <t>МПТ</t>
  </si>
  <si>
    <t>РУДН</t>
  </si>
  <si>
    <t>МГУ</t>
  </si>
  <si>
    <t>РЭУ</t>
  </si>
  <si>
    <t>ЗАОЧНО</t>
  </si>
  <si>
    <t>ОЧНО</t>
  </si>
  <si>
    <t xml:space="preserve">  </t>
  </si>
  <si>
    <t>Окончил</t>
  </si>
  <si>
    <t>Абитуриент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</si>
</sst>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\ \+\7&quot; &quot;\(#\)&quot; &quot;000\-00\-00"/>
    <numFmt numFmtId="166" formatCode="00&quot; &quot;00&quot; &quot;000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charset val="204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theme="2" tint="-0.89999084444715716"/>
      </left>
      <right/>
      <top style="medium">
        <color theme="2" tint="-0.89999084444715716"/>
      </top>
      <bottom/>
      <diagonal/>
    </border>
    <border>
      <left/>
      <right style="medium">
        <color theme="2" tint="-0.89999084444715716"/>
      </right>
      <top style="medium">
        <color theme="2" tint="-0.89999084444715716"/>
      </top>
      <bottom/>
      <diagonal/>
    </border>
    <border>
      <left/>
      <right/>
      <top style="medium">
        <color theme="2" tint="-0.89999084444715716"/>
      </top>
      <bottom style="medium">
        <color theme="2" tint="-0.89999084444715716"/>
      </bottom>
      <diagonal/>
    </border>
    <border>
      <left/>
      <right style="medium">
        <color theme="2" tint="-0.89999084444715716"/>
      </right>
      <top style="medium">
        <color theme="2" tint="-0.89999084444715716"/>
      </top>
      <bottom style="medium">
        <color theme="2" tint="-0.89999084444715716"/>
      </bottom>
      <diagonal/>
    </border>
    <border>
      <left style="medium">
        <color theme="2" tint="-0.89999084444715716"/>
      </left>
      <right/>
      <top style="medium">
        <color theme="2" tint="-0.89999084444715716"/>
      </top>
      <bottom style="thin">
        <color indexed="64"/>
      </bottom>
      <diagonal/>
    </border>
    <border>
      <left style="medium">
        <color theme="2" tint="-0.89999084444715716"/>
      </left>
      <right/>
      <top style="thin">
        <color indexed="64"/>
      </top>
      <bottom style="thin">
        <color indexed="64"/>
      </bottom>
      <diagonal/>
    </border>
    <border>
      <left style="medium">
        <color theme="2" tint="-0.89999084444715716"/>
      </left>
      <right/>
      <top style="thin">
        <color indexed="64"/>
      </top>
      <bottom/>
      <diagonal/>
    </border>
    <border>
      <left style="medium">
        <color theme="2" tint="-0.89999084444715716"/>
      </left>
      <right/>
      <top style="thin">
        <color indexed="64"/>
      </top>
      <bottom style="medium">
        <color theme="2" tint="-0.89999084444715716"/>
      </bottom>
      <diagonal/>
    </border>
    <border>
      <left/>
      <right/>
      <top style="medium">
        <color theme="2" tint="-0.89999084444715716"/>
      </top>
      <bottom/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medium">
        <color theme="2" tint="-0.89999084444715716"/>
      </left>
      <right style="thin">
        <color theme="2" tint="-0.89999084444715716"/>
      </right>
      <top style="medium">
        <color theme="2" tint="-0.89999084444715716"/>
      </top>
      <bottom style="thin">
        <color theme="2" tint="-0.89999084444715716"/>
      </bottom>
      <diagonal/>
    </border>
    <border>
      <left style="thin">
        <color theme="2" tint="-0.89999084444715716"/>
      </left>
      <right style="thin">
        <color theme="2" tint="-0.89999084444715716"/>
      </right>
      <top style="medium">
        <color theme="2" tint="-0.89999084444715716"/>
      </top>
      <bottom style="thin">
        <color theme="2" tint="-0.89999084444715716"/>
      </bottom>
      <diagonal/>
    </border>
    <border>
      <left style="thin">
        <color theme="2" tint="-0.89999084444715716"/>
      </left>
      <right style="medium">
        <color theme="2" tint="-0.89999084444715716"/>
      </right>
      <top style="medium">
        <color theme="2" tint="-0.89999084444715716"/>
      </top>
      <bottom style="thin">
        <color theme="2" tint="-0.89999084444715716"/>
      </bottom>
      <diagonal/>
    </border>
    <border>
      <left style="medium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theme="2" tint="-0.89999084444715716"/>
      </left>
      <right style="medium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medium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medium">
        <color theme="2" tint="-0.89999084444715716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medium">
        <color theme="2" tint="-0.89999084444715716"/>
      </bottom>
      <diagonal/>
    </border>
    <border>
      <left style="thin">
        <color theme="2" tint="-0.89999084444715716"/>
      </left>
      <right style="medium">
        <color theme="2" tint="-0.89999084444715716"/>
      </right>
      <top style="thin">
        <color theme="2" tint="-0.89999084444715716"/>
      </top>
      <bottom style="medium">
        <color theme="2" tint="-0.89999084444715716"/>
      </bottom>
      <diagonal/>
    </border>
    <border>
      <left/>
      <right style="thin">
        <color theme="2" tint="-0.89999084444715716"/>
      </right>
      <top style="medium">
        <color theme="2" tint="-0.89999084444715716"/>
      </top>
      <bottom style="thin">
        <color theme="2" tint="-0.89999084444715716"/>
      </bottom>
      <diagonal/>
    </border>
    <border>
      <left/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/>
      <right style="thin">
        <color theme="2" tint="-0.89999084444715716"/>
      </right>
      <top style="thin">
        <color theme="2" tint="-0.89999084444715716"/>
      </top>
      <bottom style="medium">
        <color theme="2" tint="-0.89999084444715716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165" fontId="4" fillId="0" borderId="10" xfId="0" applyNumberFormat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/>
    </xf>
    <xf numFmtId="1" fontId="4" fillId="0" borderId="10" xfId="1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vertical="center" wrapText="1"/>
    </xf>
    <xf numFmtId="165" fontId="4" fillId="0" borderId="17" xfId="0" applyNumberFormat="1" applyFont="1" applyBorder="1" applyAlignment="1">
      <alignment horizontal="center" vertical="center" wrapText="1"/>
    </xf>
    <xf numFmtId="0" fontId="4" fillId="0" borderId="17" xfId="0" quotePrefix="1" applyFont="1" applyBorder="1" applyAlignment="1">
      <alignment horizontal="center" vertical="center"/>
    </xf>
    <xf numFmtId="1" fontId="4" fillId="0" borderId="17" xfId="1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66" fontId="4" fillId="0" borderId="15" xfId="0" applyNumberFormat="1" applyFont="1" applyBorder="1" applyAlignment="1">
      <alignment horizontal="center" vertical="center" wrapText="1"/>
    </xf>
    <xf numFmtId="166" fontId="4" fillId="0" borderId="18" xfId="0" applyNumberFormat="1" applyFont="1" applyBorder="1" applyAlignment="1">
      <alignment horizontal="center" vertical="center" wrapText="1"/>
    </xf>
    <xf numFmtId="165" fontId="4" fillId="0" borderId="15" xfId="0" applyNumberFormat="1" applyFont="1" applyBorder="1" applyAlignment="1">
      <alignment horizontal="center" vertical="center" wrapText="1"/>
    </xf>
    <xf numFmtId="165" fontId="4" fillId="0" borderId="18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2">
    <dxf>
      <fill>
        <patternFill patternType="solid">
          <fgColor theme="0"/>
          <bgColor rgb="FFFC60D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60DE"/>
      <color rgb="FFFA0ECD"/>
      <color rgb="FFFF66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14407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53"/>
  <sheetViews>
    <sheetView topLeftCell="A2" zoomScale="85" zoomScaleNormal="85" workbookViewId="0">
      <selection activeCell="J35" sqref="J35"/>
    </sheetView>
  </sheetViews>
  <sheetFormatPr defaultColWidth="8.85546875" defaultRowHeight="15" x14ac:dyDescent="0.25"/>
  <cols>
    <col min="1" max="2" width="8.85546875" style="1"/>
    <col min="3" max="3" width="20.28515625" style="1" customWidth="1"/>
    <col min="4" max="4" width="17.42578125" style="1" customWidth="1"/>
    <col min="5" max="5" width="15.85546875" style="1" customWidth="1"/>
    <col min="6" max="6" width="12.28515625" style="1" customWidth="1"/>
    <col min="7" max="7" width="12.140625" style="1" customWidth="1"/>
    <col min="8" max="8" width="14.28515625" style="1" customWidth="1"/>
    <col min="9" max="9" width="19.7109375" style="1" customWidth="1"/>
    <col min="10" max="10" width="19.28515625" style="1" customWidth="1"/>
    <col min="11" max="11" width="20.42578125" style="1" customWidth="1"/>
    <col min="12" max="12" width="19.140625" style="1" customWidth="1"/>
    <col min="13" max="13" width="10.5703125" style="1" customWidth="1"/>
    <col min="14" max="14" width="13" style="1" customWidth="1"/>
    <col min="15" max="15" width="13.85546875" style="1" customWidth="1"/>
    <col min="16" max="16" width="11.85546875" style="1" customWidth="1"/>
    <col min="17" max="17" width="8.85546875" style="1"/>
    <col min="18" max="18" width="13.5703125" style="1" customWidth="1"/>
    <col min="19" max="19" width="12.28515625" style="1" customWidth="1"/>
    <col min="20" max="21" width="13.42578125" style="1" customWidth="1"/>
    <col min="22" max="22" width="10.85546875" style="1" customWidth="1"/>
    <col min="23" max="23" width="13" style="1" customWidth="1"/>
    <col min="24" max="24" width="8.85546875" style="1" customWidth="1"/>
    <col min="25" max="16384" width="8.85546875" style="1"/>
  </cols>
  <sheetData>
    <row r="1" spans="2:40" ht="14.45" customHeight="1" thickBot="1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 t="s">
        <v>115</v>
      </c>
      <c r="S1" s="9" t="s">
        <v>25</v>
      </c>
      <c r="T1" s="9"/>
      <c r="U1" s="9"/>
      <c r="V1" s="9"/>
      <c r="W1" s="9"/>
    </row>
    <row r="2" spans="2:40" ht="18" customHeight="1" thickBot="1" x14ac:dyDescent="0.3">
      <c r="B2" s="9"/>
      <c r="C2" s="38" t="s">
        <v>20</v>
      </c>
      <c r="D2" s="39"/>
      <c r="E2" s="39"/>
      <c r="F2" s="39"/>
      <c r="G2" s="39"/>
      <c r="H2" s="40"/>
      <c r="I2" s="38" t="s">
        <v>19</v>
      </c>
      <c r="J2" s="39"/>
      <c r="K2" s="39"/>
      <c r="L2" s="39"/>
      <c r="M2" s="38" t="s">
        <v>24</v>
      </c>
      <c r="N2" s="39"/>
      <c r="O2" s="40"/>
      <c r="P2" s="41" t="s">
        <v>17</v>
      </c>
      <c r="Q2" s="41"/>
      <c r="R2" s="41"/>
      <c r="S2" s="41"/>
      <c r="T2" s="41"/>
      <c r="U2" s="41"/>
      <c r="V2" s="42"/>
      <c r="W2" s="9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2:40" ht="45" x14ac:dyDescent="0.25">
      <c r="B3" s="10" t="s">
        <v>3</v>
      </c>
      <c r="C3" s="19" t="s">
        <v>16</v>
      </c>
      <c r="D3" s="20" t="s">
        <v>15</v>
      </c>
      <c r="E3" s="20" t="s">
        <v>14</v>
      </c>
      <c r="F3" s="20" t="s">
        <v>13</v>
      </c>
      <c r="G3" s="20" t="s">
        <v>11</v>
      </c>
      <c r="H3" s="21" t="s">
        <v>18</v>
      </c>
      <c r="I3" s="19" t="s">
        <v>10</v>
      </c>
      <c r="J3" s="20" t="s">
        <v>9</v>
      </c>
      <c r="K3" s="20" t="s">
        <v>8</v>
      </c>
      <c r="L3" s="21" t="s">
        <v>7</v>
      </c>
      <c r="M3" s="19" t="s">
        <v>6</v>
      </c>
      <c r="N3" s="20" t="s">
        <v>4</v>
      </c>
      <c r="O3" s="21" t="s">
        <v>5</v>
      </c>
      <c r="P3" s="31" t="s">
        <v>12</v>
      </c>
      <c r="Q3" s="20" t="s">
        <v>21</v>
      </c>
      <c r="R3" s="20" t="s">
        <v>22</v>
      </c>
      <c r="S3" s="20" t="s">
        <v>23</v>
      </c>
      <c r="T3" s="20" t="s">
        <v>0</v>
      </c>
      <c r="U3" s="20" t="s">
        <v>1</v>
      </c>
      <c r="V3" s="21" t="s">
        <v>2</v>
      </c>
      <c r="W3" s="9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2:40" ht="14.45" customHeight="1" x14ac:dyDescent="0.25">
      <c r="B4" s="11">
        <v>1</v>
      </c>
      <c r="C4" s="22" t="s">
        <v>70</v>
      </c>
      <c r="D4" s="14" t="s">
        <v>26</v>
      </c>
      <c r="E4" s="14" t="s">
        <v>50</v>
      </c>
      <c r="F4" s="15">
        <v>37739</v>
      </c>
      <c r="G4" s="14" t="str">
        <f>IF(RIGHT(E4)="ч","М",IF(RIGHT(E4)="а","Ж"))</f>
        <v>М</v>
      </c>
      <c r="H4" s="32">
        <v>8759284320</v>
      </c>
      <c r="I4" s="22" t="s">
        <v>100</v>
      </c>
      <c r="J4" s="16">
        <v>7179540789</v>
      </c>
      <c r="K4" s="16">
        <v>7198566212</v>
      </c>
      <c r="L4" s="34">
        <v>7918143770</v>
      </c>
      <c r="M4" s="22" t="s">
        <v>108</v>
      </c>
      <c r="N4" s="14">
        <v>2020</v>
      </c>
      <c r="O4" s="23" t="s">
        <v>113</v>
      </c>
      <c r="P4" s="36">
        <v>20</v>
      </c>
      <c r="Q4" s="17" t="str">
        <f t="shared" ref="Q4:Q5" si="0">IF(AND(P4 &gt; 17,P4 &lt; 28), "Годен", "Не годен")</f>
        <v>Годен</v>
      </c>
      <c r="R4" s="18">
        <v>3</v>
      </c>
      <c r="S4" s="14">
        <v>2</v>
      </c>
      <c r="T4" s="14">
        <f xml:space="preserve"> IF(OR(R4="Абитуриент",R4="Окончил"),"-",IF(M4="МИРЭА",U4+450,IF(M4="РЭУ",450+50,IF(M4="РУДН",300+100,IF(M4="МПТ",300+200,IF(M4="МГУ",1000))))))</f>
        <v>500</v>
      </c>
      <c r="U4" s="14">
        <f>IF(OR(R4="Абитуриент",R4="Окончил"),"-",IF(AND(NOT(I4="г. Химки"),NOT(I4="г. Москва"), O4="ОЧНО"),300,50))</f>
        <v>50</v>
      </c>
      <c r="V4" s="23">
        <f>IF(OR(R4="Абитуриент",R4="Окончил"),"-",(U4+IF(M4="МИРЭА",U4+400,IF(M4="РЭУ",450,IF(M4="РУДН",300,IF(M4="МПТ",300,IF(M4="МГУ",1000)))))))</f>
        <v>500</v>
      </c>
      <c r="W4" s="9"/>
      <c r="X4"/>
      <c r="Y4"/>
      <c r="Z4" s="8" t="s">
        <v>99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2:40" ht="18.75" customHeight="1" x14ac:dyDescent="0.25">
      <c r="B5" s="11">
        <v>2</v>
      </c>
      <c r="C5" s="22" t="s">
        <v>71</v>
      </c>
      <c r="D5" s="14" t="s">
        <v>27</v>
      </c>
      <c r="E5" s="14" t="s">
        <v>51</v>
      </c>
      <c r="F5" s="15">
        <v>38994</v>
      </c>
      <c r="G5" s="14" t="str">
        <f t="shared" ref="G5:G31" si="1">IF(RIGHT(E5)="ч","М",IF(RIGHT(E5)="а","Ж"))</f>
        <v>М</v>
      </c>
      <c r="H5" s="32">
        <v>3896305440</v>
      </c>
      <c r="I5" s="22" t="s">
        <v>104</v>
      </c>
      <c r="J5" s="16">
        <v>7843619212</v>
      </c>
      <c r="K5" s="16">
        <v>7762064317</v>
      </c>
      <c r="L5" s="34">
        <v>7608274149</v>
      </c>
      <c r="M5" s="22" t="s">
        <v>109</v>
      </c>
      <c r="N5" s="14">
        <v>2022</v>
      </c>
      <c r="O5" s="23" t="s">
        <v>114</v>
      </c>
      <c r="P5" s="36">
        <v>16</v>
      </c>
      <c r="Q5" s="17" t="str">
        <f t="shared" si="0"/>
        <v>Не годен</v>
      </c>
      <c r="R5" s="18">
        <v>1</v>
      </c>
      <c r="S5" s="14">
        <v>3</v>
      </c>
      <c r="T5" s="14">
        <f t="shared" ref="T5:T31" si="2" xml:space="preserve"> IF(OR(R5="Абитуриент",R5="Окончил"),"-",IF(M5="МИРЭА",U5+450,IF(M5="РЭУ",450+50,IF(M5="РУДН",300+100,IF(M5="МПТ",300+200,IF(M5="МГУ",1000))))))</f>
        <v>500</v>
      </c>
      <c r="U5" s="14">
        <f t="shared" ref="U5:U31" si="3">IF(OR(R5="Абитуриент",R5="Окончил"),"-",IF(AND(NOT(I5="г. Химки"),NOT(I5="г. Москва"), O5="ОЧНО"),300,50))</f>
        <v>300</v>
      </c>
      <c r="V5" s="23">
        <f t="shared" ref="V5:V31" si="4">IF(OR(R5="Абитуриент",R5="Окончил"),"-",(U5+IF(M5="МИРЭА",U5+400,IF(M5="РЭУ",450,IF(M5="РУДН",300,IF(M5="МПТ",300,IF(M5="МГУ",1000)))))))</f>
        <v>600</v>
      </c>
      <c r="W5" s="9"/>
      <c r="X5"/>
      <c r="Y5"/>
      <c r="Z5" s="8" t="s">
        <v>100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2:40" x14ac:dyDescent="0.25">
      <c r="B6" s="11">
        <v>3</v>
      </c>
      <c r="C6" s="22" t="s">
        <v>72</v>
      </c>
      <c r="D6" s="14" t="s">
        <v>28</v>
      </c>
      <c r="E6" s="14" t="s">
        <v>52</v>
      </c>
      <c r="F6" s="15">
        <v>37695</v>
      </c>
      <c r="G6" s="14" t="str">
        <f t="shared" si="1"/>
        <v>Ж</v>
      </c>
      <c r="H6" s="32">
        <v>7739289737</v>
      </c>
      <c r="I6" s="22" t="s">
        <v>100</v>
      </c>
      <c r="J6" s="16">
        <v>7654967009</v>
      </c>
      <c r="K6" s="16">
        <v>7443057556</v>
      </c>
      <c r="L6" s="34">
        <v>7336774973</v>
      </c>
      <c r="M6" s="22" t="s">
        <v>110</v>
      </c>
      <c r="N6" s="14">
        <v>2019</v>
      </c>
      <c r="O6" s="23" t="s">
        <v>114</v>
      </c>
      <c r="P6" s="36">
        <v>20</v>
      </c>
      <c r="Q6" s="17" t="str">
        <f>IF(AND(P6 &gt; 17,P6 &lt; 28), "Годен", "Не годен")</f>
        <v>Годен</v>
      </c>
      <c r="R6" s="18">
        <v>4</v>
      </c>
      <c r="S6" s="14">
        <v>2</v>
      </c>
      <c r="T6" s="14">
        <f t="shared" si="2"/>
        <v>400</v>
      </c>
      <c r="U6" s="14">
        <f t="shared" si="3"/>
        <v>300</v>
      </c>
      <c r="V6" s="23">
        <f t="shared" si="4"/>
        <v>600</v>
      </c>
      <c r="W6" s="9"/>
      <c r="X6"/>
      <c r="Y6"/>
      <c r="Z6" s="8" t="s">
        <v>101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2:40" ht="14.45" customHeight="1" x14ac:dyDescent="0.25">
      <c r="B7" s="11">
        <v>4</v>
      </c>
      <c r="C7" s="22" t="s">
        <v>73</v>
      </c>
      <c r="D7" s="14" t="s">
        <v>29</v>
      </c>
      <c r="E7" s="14" t="s">
        <v>53</v>
      </c>
      <c r="F7" s="15">
        <v>38227</v>
      </c>
      <c r="G7" s="14" t="str">
        <f t="shared" si="1"/>
        <v>М</v>
      </c>
      <c r="H7" s="32">
        <v>7123351910</v>
      </c>
      <c r="I7" s="22" t="s">
        <v>106</v>
      </c>
      <c r="J7" s="16">
        <v>7998391253</v>
      </c>
      <c r="K7" s="16">
        <v>7723000711</v>
      </c>
      <c r="L7" s="34">
        <v>7063042267</v>
      </c>
      <c r="M7" s="22" t="s">
        <v>110</v>
      </c>
      <c r="N7" s="14">
        <v>2018</v>
      </c>
      <c r="O7" s="23" t="s">
        <v>114</v>
      </c>
      <c r="P7" s="36">
        <v>18</v>
      </c>
      <c r="Q7" s="17" t="str">
        <f t="shared" ref="Q7:Q30" si="5">IF(AND(P7 &gt; 17,P7 &lt; 28), "Годен", "Не годен")</f>
        <v>Годен</v>
      </c>
      <c r="R7" s="18" t="s">
        <v>116</v>
      </c>
      <c r="S7" s="14">
        <v>3</v>
      </c>
      <c r="T7" s="14" t="str">
        <f t="shared" si="2"/>
        <v>-</v>
      </c>
      <c r="U7" s="14" t="str">
        <f t="shared" si="3"/>
        <v>-</v>
      </c>
      <c r="V7" s="23" t="str">
        <f t="shared" si="4"/>
        <v>-</v>
      </c>
      <c r="W7" s="9"/>
      <c r="X7"/>
      <c r="Y7"/>
      <c r="Z7" s="8" t="s">
        <v>102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2:40" x14ac:dyDescent="0.25">
      <c r="B8" s="11">
        <v>5</v>
      </c>
      <c r="C8" s="22" t="s">
        <v>74</v>
      </c>
      <c r="D8" s="14" t="s">
        <v>30</v>
      </c>
      <c r="E8" s="14" t="s">
        <v>51</v>
      </c>
      <c r="F8" s="15">
        <v>37935</v>
      </c>
      <c r="G8" s="14" t="str">
        <f t="shared" si="1"/>
        <v>М</v>
      </c>
      <c r="H8" s="32">
        <v>1497891642</v>
      </c>
      <c r="I8" s="22" t="s">
        <v>99</v>
      </c>
      <c r="J8" s="16">
        <v>7775524646</v>
      </c>
      <c r="K8" s="16">
        <v>7226148257</v>
      </c>
      <c r="L8" s="34">
        <v>7196632335</v>
      </c>
      <c r="M8" s="22" t="s">
        <v>111</v>
      </c>
      <c r="N8" s="14">
        <v>2021</v>
      </c>
      <c r="O8" s="23" t="s">
        <v>114</v>
      </c>
      <c r="P8" s="36">
        <v>19</v>
      </c>
      <c r="Q8" s="17" t="str">
        <f t="shared" si="5"/>
        <v>Годен</v>
      </c>
      <c r="R8" s="18">
        <v>2</v>
      </c>
      <c r="S8" s="14">
        <v>2</v>
      </c>
      <c r="T8" s="14">
        <f t="shared" si="2"/>
        <v>1000</v>
      </c>
      <c r="U8" s="14">
        <f t="shared" si="3"/>
        <v>50</v>
      </c>
      <c r="V8" s="23">
        <f t="shared" si="4"/>
        <v>1050</v>
      </c>
      <c r="W8" s="9"/>
      <c r="X8"/>
      <c r="Y8"/>
      <c r="Z8" s="8" t="s">
        <v>103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2:40" x14ac:dyDescent="0.25">
      <c r="B9" s="11">
        <v>6</v>
      </c>
      <c r="C9" s="22" t="s">
        <v>75</v>
      </c>
      <c r="D9" s="14" t="s">
        <v>31</v>
      </c>
      <c r="E9" s="14" t="s">
        <v>53</v>
      </c>
      <c r="F9" s="15">
        <v>38359</v>
      </c>
      <c r="G9" s="14" t="str">
        <f t="shared" si="1"/>
        <v>М</v>
      </c>
      <c r="H9" s="32">
        <v>2885068155</v>
      </c>
      <c r="I9" s="22" t="s">
        <v>99</v>
      </c>
      <c r="J9" s="16">
        <v>7525247949</v>
      </c>
      <c r="K9" s="16">
        <v>7457096240</v>
      </c>
      <c r="L9" s="34">
        <v>7140919339</v>
      </c>
      <c r="M9" s="22" t="s">
        <v>112</v>
      </c>
      <c r="N9" s="14">
        <v>2019</v>
      </c>
      <c r="O9" s="23" t="s">
        <v>113</v>
      </c>
      <c r="P9" s="36">
        <v>18</v>
      </c>
      <c r="Q9" s="17" t="str">
        <f t="shared" si="5"/>
        <v>Годен</v>
      </c>
      <c r="R9" s="18">
        <v>4</v>
      </c>
      <c r="S9" s="14">
        <v>3</v>
      </c>
      <c r="T9" s="14">
        <f t="shared" si="2"/>
        <v>500</v>
      </c>
      <c r="U9" s="14">
        <f t="shared" si="3"/>
        <v>50</v>
      </c>
      <c r="V9" s="23">
        <f t="shared" si="4"/>
        <v>500</v>
      </c>
      <c r="W9" s="9"/>
      <c r="X9"/>
      <c r="Y9"/>
      <c r="Z9" s="8" t="s">
        <v>104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2:40" x14ac:dyDescent="0.25">
      <c r="B10" s="11">
        <v>7</v>
      </c>
      <c r="C10" s="22" t="s">
        <v>76</v>
      </c>
      <c r="D10" s="14" t="s">
        <v>32</v>
      </c>
      <c r="E10" s="14" t="s">
        <v>54</v>
      </c>
      <c r="F10" s="15">
        <v>38947</v>
      </c>
      <c r="G10" s="14" t="str">
        <f t="shared" si="1"/>
        <v>М</v>
      </c>
      <c r="H10" s="32">
        <v>6340609434</v>
      </c>
      <c r="I10" s="22" t="s">
        <v>104</v>
      </c>
      <c r="J10" s="16">
        <v>7454413277</v>
      </c>
      <c r="K10" s="16">
        <v>7779121948</v>
      </c>
      <c r="L10" s="34">
        <v>7892127515</v>
      </c>
      <c r="M10" s="22" t="s">
        <v>112</v>
      </c>
      <c r="N10" s="14">
        <v>2023</v>
      </c>
      <c r="O10" s="23" t="s">
        <v>114</v>
      </c>
      <c r="P10" s="36">
        <v>16</v>
      </c>
      <c r="Q10" s="17" t="str">
        <f t="shared" si="5"/>
        <v>Не годен</v>
      </c>
      <c r="R10" s="18" t="s">
        <v>117</v>
      </c>
      <c r="S10" s="14">
        <v>2</v>
      </c>
      <c r="T10" s="14" t="str">
        <f t="shared" si="2"/>
        <v>-</v>
      </c>
      <c r="U10" s="14" t="str">
        <f t="shared" si="3"/>
        <v>-</v>
      </c>
      <c r="V10" s="23" t="str">
        <f t="shared" si="4"/>
        <v>-</v>
      </c>
      <c r="W10" s="9"/>
      <c r="X10"/>
      <c r="Y10"/>
      <c r="Z10" s="8" t="s">
        <v>105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2:40" x14ac:dyDescent="0.25">
      <c r="B11" s="11">
        <v>8</v>
      </c>
      <c r="C11" s="22" t="s">
        <v>77</v>
      </c>
      <c r="D11" s="14" t="s">
        <v>33</v>
      </c>
      <c r="E11" s="14" t="s">
        <v>55</v>
      </c>
      <c r="F11" s="15">
        <v>38645</v>
      </c>
      <c r="G11" s="14" t="str">
        <f t="shared" si="1"/>
        <v>М</v>
      </c>
      <c r="H11" s="32">
        <v>7094208199</v>
      </c>
      <c r="I11" s="22" t="s">
        <v>99</v>
      </c>
      <c r="J11" s="16">
        <v>7803434538</v>
      </c>
      <c r="K11" s="16">
        <v>7244863769</v>
      </c>
      <c r="L11" s="34">
        <v>7465128542</v>
      </c>
      <c r="M11" s="22" t="s">
        <v>109</v>
      </c>
      <c r="N11" s="14">
        <v>2019</v>
      </c>
      <c r="O11" s="23" t="s">
        <v>114</v>
      </c>
      <c r="P11" s="36">
        <v>17</v>
      </c>
      <c r="Q11" s="17" t="str">
        <f t="shared" si="5"/>
        <v>Не годен</v>
      </c>
      <c r="R11" s="18">
        <v>4</v>
      </c>
      <c r="S11" s="14">
        <v>3</v>
      </c>
      <c r="T11" s="14">
        <f t="shared" si="2"/>
        <v>500</v>
      </c>
      <c r="U11" s="14">
        <f t="shared" si="3"/>
        <v>50</v>
      </c>
      <c r="V11" s="23">
        <f t="shared" si="4"/>
        <v>350</v>
      </c>
      <c r="W11" s="9" t="s">
        <v>115</v>
      </c>
      <c r="X11"/>
      <c r="Y11"/>
      <c r="Z11" s="8" t="s">
        <v>106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2:40" ht="21" customHeight="1" x14ac:dyDescent="0.25">
      <c r="B12" s="11">
        <v>9</v>
      </c>
      <c r="C12" s="22" t="s">
        <v>78</v>
      </c>
      <c r="D12" s="14" t="s">
        <v>32</v>
      </c>
      <c r="E12" s="14" t="s">
        <v>56</v>
      </c>
      <c r="F12" s="15">
        <v>38520</v>
      </c>
      <c r="G12" s="14" t="str">
        <f t="shared" si="1"/>
        <v>М</v>
      </c>
      <c r="H12" s="32">
        <v>5534173723</v>
      </c>
      <c r="I12" s="22" t="s">
        <v>103</v>
      </c>
      <c r="J12" s="16">
        <v>7500294900</v>
      </c>
      <c r="K12" s="16">
        <v>7258805357</v>
      </c>
      <c r="L12" s="34">
        <v>7288155996</v>
      </c>
      <c r="M12" s="22" t="s">
        <v>109</v>
      </c>
      <c r="N12" s="14">
        <v>2019</v>
      </c>
      <c r="O12" s="23" t="s">
        <v>114</v>
      </c>
      <c r="P12" s="36">
        <v>18</v>
      </c>
      <c r="Q12" s="17" t="str">
        <f t="shared" si="5"/>
        <v>Годен</v>
      </c>
      <c r="R12" s="18">
        <v>4</v>
      </c>
      <c r="S12" s="14">
        <v>5</v>
      </c>
      <c r="T12" s="14">
        <f t="shared" si="2"/>
        <v>500</v>
      </c>
      <c r="U12" s="14">
        <f t="shared" si="3"/>
        <v>300</v>
      </c>
      <c r="V12" s="23">
        <f t="shared" si="4"/>
        <v>600</v>
      </c>
      <c r="W12" s="9"/>
      <c r="X12"/>
      <c r="Y12"/>
      <c r="Z12" s="8" t="s">
        <v>107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2:40" ht="15" customHeight="1" x14ac:dyDescent="0.25">
      <c r="B13" s="11">
        <v>10</v>
      </c>
      <c r="C13" s="22" t="s">
        <v>79</v>
      </c>
      <c r="D13" s="14" t="s">
        <v>34</v>
      </c>
      <c r="E13" s="14" t="s">
        <v>57</v>
      </c>
      <c r="F13" s="15">
        <v>38530</v>
      </c>
      <c r="G13" s="14" t="str">
        <f t="shared" si="1"/>
        <v>М</v>
      </c>
      <c r="H13" s="32">
        <v>4766254145</v>
      </c>
      <c r="I13" s="22" t="s">
        <v>100</v>
      </c>
      <c r="J13" s="16">
        <v>7363098384</v>
      </c>
      <c r="K13" s="16">
        <v>7537815375</v>
      </c>
      <c r="L13" s="34">
        <v>7185986746</v>
      </c>
      <c r="M13" s="22" t="s">
        <v>110</v>
      </c>
      <c r="N13" s="14">
        <v>2023</v>
      </c>
      <c r="O13" s="23" t="s">
        <v>113</v>
      </c>
      <c r="P13" s="36">
        <v>17</v>
      </c>
      <c r="Q13" s="17" t="str">
        <f t="shared" si="5"/>
        <v>Не годен</v>
      </c>
      <c r="R13" s="18" t="s">
        <v>117</v>
      </c>
      <c r="S13" s="14">
        <v>2</v>
      </c>
      <c r="T13" s="14" t="str">
        <f t="shared" si="2"/>
        <v>-</v>
      </c>
      <c r="U13" s="14" t="str">
        <f t="shared" si="3"/>
        <v>-</v>
      </c>
      <c r="V13" s="23" t="str">
        <f t="shared" si="4"/>
        <v>-</v>
      </c>
      <c r="W13" s="9"/>
      <c r="X13"/>
      <c r="Y13"/>
      <c r="Z13" s="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2:40" x14ac:dyDescent="0.25">
      <c r="B14" s="11">
        <v>11</v>
      </c>
      <c r="C14" s="22" t="s">
        <v>80</v>
      </c>
      <c r="D14" s="14" t="s">
        <v>35</v>
      </c>
      <c r="E14" s="14" t="s">
        <v>53</v>
      </c>
      <c r="F14" s="15">
        <v>39018</v>
      </c>
      <c r="G14" s="14" t="str">
        <f t="shared" si="1"/>
        <v>М</v>
      </c>
      <c r="H14" s="32">
        <v>1088928385</v>
      </c>
      <c r="I14" s="22" t="s">
        <v>107</v>
      </c>
      <c r="J14" s="16">
        <v>7144186063</v>
      </c>
      <c r="K14" s="16">
        <v>7588480477</v>
      </c>
      <c r="L14" s="34">
        <v>7703032406</v>
      </c>
      <c r="M14" s="22" t="s">
        <v>110</v>
      </c>
      <c r="N14" s="14">
        <v>2018</v>
      </c>
      <c r="O14" s="23" t="s">
        <v>113</v>
      </c>
      <c r="P14" s="36">
        <v>16</v>
      </c>
      <c r="Q14" s="17" t="str">
        <f t="shared" si="5"/>
        <v>Не годен</v>
      </c>
      <c r="R14" s="18" t="s">
        <v>116</v>
      </c>
      <c r="S14" s="14">
        <v>3</v>
      </c>
      <c r="T14" s="14" t="str">
        <f t="shared" si="2"/>
        <v>-</v>
      </c>
      <c r="U14" s="14" t="str">
        <f t="shared" si="3"/>
        <v>-</v>
      </c>
      <c r="V14" s="23" t="str">
        <f t="shared" si="4"/>
        <v>-</v>
      </c>
      <c r="W14" s="9"/>
      <c r="X14"/>
      <c r="Y14"/>
      <c r="Z14" s="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2:40" x14ac:dyDescent="0.25">
      <c r="B15" s="11">
        <v>12</v>
      </c>
      <c r="C15" s="22" t="s">
        <v>81</v>
      </c>
      <c r="D15" s="14" t="s">
        <v>36</v>
      </c>
      <c r="E15" s="14" t="s">
        <v>58</v>
      </c>
      <c r="F15" s="15">
        <v>39043</v>
      </c>
      <c r="G15" s="14" t="str">
        <f t="shared" si="1"/>
        <v>М</v>
      </c>
      <c r="H15" s="32">
        <v>8429069421</v>
      </c>
      <c r="I15" s="22" t="s">
        <v>106</v>
      </c>
      <c r="J15" s="16">
        <v>7861460251</v>
      </c>
      <c r="K15" s="16">
        <v>7225397872</v>
      </c>
      <c r="L15" s="34">
        <v>7172864029</v>
      </c>
      <c r="M15" s="22" t="s">
        <v>111</v>
      </c>
      <c r="N15" s="14">
        <v>2020</v>
      </c>
      <c r="O15" s="23" t="s">
        <v>113</v>
      </c>
      <c r="P15" s="36">
        <v>16</v>
      </c>
      <c r="Q15" s="17" t="str">
        <f t="shared" si="5"/>
        <v>Не годен</v>
      </c>
      <c r="R15" s="18">
        <v>3</v>
      </c>
      <c r="S15" s="14">
        <v>2</v>
      </c>
      <c r="T15" s="14">
        <f t="shared" si="2"/>
        <v>1000</v>
      </c>
      <c r="U15" s="14">
        <f t="shared" si="3"/>
        <v>50</v>
      </c>
      <c r="V15" s="23">
        <f t="shared" si="4"/>
        <v>1050</v>
      </c>
      <c r="W15" s="9"/>
      <c r="X15"/>
      <c r="Y15"/>
      <c r="Z15" s="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2:40" x14ac:dyDescent="0.25">
      <c r="B16" s="11">
        <v>13</v>
      </c>
      <c r="C16" s="22" t="s">
        <v>82</v>
      </c>
      <c r="D16" s="14" t="s">
        <v>97</v>
      </c>
      <c r="E16" s="14" t="s">
        <v>96</v>
      </c>
      <c r="F16" s="15">
        <v>38098</v>
      </c>
      <c r="G16" s="14" t="s">
        <v>98</v>
      </c>
      <c r="H16" s="32">
        <v>6059262678</v>
      </c>
      <c r="I16" s="22" t="s">
        <v>103</v>
      </c>
      <c r="J16" s="16">
        <v>7235855172</v>
      </c>
      <c r="K16" s="16">
        <v>7154472842</v>
      </c>
      <c r="L16" s="34">
        <v>7135856212</v>
      </c>
      <c r="M16" s="22" t="s">
        <v>112</v>
      </c>
      <c r="N16" s="14">
        <v>2020</v>
      </c>
      <c r="O16" s="23" t="s">
        <v>113</v>
      </c>
      <c r="P16" s="36">
        <v>19</v>
      </c>
      <c r="Q16" s="17" t="str">
        <f t="shared" si="5"/>
        <v>Годен</v>
      </c>
      <c r="R16" s="18">
        <v>3</v>
      </c>
      <c r="S16" s="14">
        <v>4</v>
      </c>
      <c r="T16" s="14">
        <f t="shared" si="2"/>
        <v>500</v>
      </c>
      <c r="U16" s="14">
        <f t="shared" si="3"/>
        <v>50</v>
      </c>
      <c r="V16" s="23">
        <f t="shared" si="4"/>
        <v>500</v>
      </c>
      <c r="W16" s="9"/>
      <c r="X16"/>
      <c r="Y16"/>
      <c r="Z16" s="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2:40" ht="16.149999999999999" customHeight="1" x14ac:dyDescent="0.25">
      <c r="B17" s="11">
        <v>14</v>
      </c>
      <c r="C17" s="22" t="s">
        <v>82</v>
      </c>
      <c r="D17" s="14" t="s">
        <v>37</v>
      </c>
      <c r="E17" s="14" t="s">
        <v>59</v>
      </c>
      <c r="F17" s="15">
        <v>38884</v>
      </c>
      <c r="G17" s="14" t="str">
        <f t="shared" si="1"/>
        <v>М</v>
      </c>
      <c r="H17" s="32">
        <v>7795638777</v>
      </c>
      <c r="I17" s="22" t="s">
        <v>101</v>
      </c>
      <c r="J17" s="16">
        <v>7726456766</v>
      </c>
      <c r="K17" s="16">
        <v>7538899602</v>
      </c>
      <c r="L17" s="34">
        <v>7132887544</v>
      </c>
      <c r="M17" s="22" t="s">
        <v>109</v>
      </c>
      <c r="N17" s="14">
        <v>2017</v>
      </c>
      <c r="O17" s="23" t="s">
        <v>114</v>
      </c>
      <c r="P17" s="36">
        <v>17</v>
      </c>
      <c r="Q17" s="17" t="str">
        <f t="shared" si="5"/>
        <v>Не годен</v>
      </c>
      <c r="R17" s="18" t="s">
        <v>116</v>
      </c>
      <c r="S17" s="14">
        <v>5</v>
      </c>
      <c r="T17" s="14" t="str">
        <f t="shared" si="2"/>
        <v>-</v>
      </c>
      <c r="U17" s="14" t="str">
        <f t="shared" si="3"/>
        <v>-</v>
      </c>
      <c r="V17" s="23" t="str">
        <f t="shared" si="4"/>
        <v>-</v>
      </c>
      <c r="W17" s="9"/>
      <c r="X17"/>
      <c r="Y17"/>
      <c r="Z17" s="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2:40" ht="14.45" customHeight="1" x14ac:dyDescent="0.25">
      <c r="B18" s="11">
        <v>15</v>
      </c>
      <c r="C18" s="22" t="s">
        <v>82</v>
      </c>
      <c r="D18" s="14" t="s">
        <v>38</v>
      </c>
      <c r="E18" s="14" t="s">
        <v>60</v>
      </c>
      <c r="F18" s="15">
        <v>38072</v>
      </c>
      <c r="G18" s="14" t="str">
        <f t="shared" si="1"/>
        <v>М</v>
      </c>
      <c r="H18" s="32">
        <v>2235558101</v>
      </c>
      <c r="I18" s="22" t="s">
        <v>107</v>
      </c>
      <c r="J18" s="16">
        <v>7034952866</v>
      </c>
      <c r="K18" s="16">
        <v>7610585560</v>
      </c>
      <c r="L18" s="34">
        <v>7200803981</v>
      </c>
      <c r="M18" s="22" t="s">
        <v>108</v>
      </c>
      <c r="N18" s="14">
        <v>2020</v>
      </c>
      <c r="O18" s="23" t="s">
        <v>114</v>
      </c>
      <c r="P18" s="36">
        <v>19</v>
      </c>
      <c r="Q18" s="17" t="str">
        <f t="shared" si="5"/>
        <v>Годен</v>
      </c>
      <c r="R18" s="18">
        <v>3</v>
      </c>
      <c r="S18" s="14">
        <v>4</v>
      </c>
      <c r="T18" s="14">
        <f t="shared" si="2"/>
        <v>750</v>
      </c>
      <c r="U18" s="14">
        <f t="shared" si="3"/>
        <v>300</v>
      </c>
      <c r="V18" s="23">
        <f t="shared" si="4"/>
        <v>1000</v>
      </c>
      <c r="W18" s="9"/>
      <c r="X18"/>
      <c r="Y18"/>
      <c r="Z18" s="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2:40" ht="14.45" customHeight="1" x14ac:dyDescent="0.25">
      <c r="B19" s="11">
        <v>16</v>
      </c>
      <c r="C19" s="22" t="s">
        <v>83</v>
      </c>
      <c r="D19" s="14" t="s">
        <v>39</v>
      </c>
      <c r="E19" s="14" t="s">
        <v>52</v>
      </c>
      <c r="F19" s="15">
        <v>38447</v>
      </c>
      <c r="G19" s="14" t="str">
        <f t="shared" si="1"/>
        <v>Ж</v>
      </c>
      <c r="H19" s="32">
        <v>2857172286</v>
      </c>
      <c r="I19" s="22" t="s">
        <v>99</v>
      </c>
      <c r="J19" s="16">
        <v>7078395697</v>
      </c>
      <c r="K19" s="16">
        <v>7598942449</v>
      </c>
      <c r="L19" s="34">
        <v>7348799879</v>
      </c>
      <c r="M19" s="22" t="s">
        <v>112</v>
      </c>
      <c r="N19" s="14">
        <v>2015</v>
      </c>
      <c r="O19" s="23" t="s">
        <v>114</v>
      </c>
      <c r="P19" s="36">
        <v>18</v>
      </c>
      <c r="Q19" s="17" t="str">
        <f t="shared" si="5"/>
        <v>Годен</v>
      </c>
      <c r="R19" s="18" t="s">
        <v>116</v>
      </c>
      <c r="S19" s="14">
        <v>4</v>
      </c>
      <c r="T19" s="14" t="str">
        <f t="shared" si="2"/>
        <v>-</v>
      </c>
      <c r="U19" s="14" t="str">
        <f t="shared" si="3"/>
        <v>-</v>
      </c>
      <c r="V19" s="23" t="str">
        <f t="shared" si="4"/>
        <v>-</v>
      </c>
      <c r="W19" s="9"/>
      <c r="X19"/>
      <c r="Y19"/>
      <c r="Z19" s="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2:40" x14ac:dyDescent="0.25">
      <c r="B20" s="11">
        <v>17</v>
      </c>
      <c r="C20" s="22" t="s">
        <v>84</v>
      </c>
      <c r="D20" s="14" t="s">
        <v>40</v>
      </c>
      <c r="E20" s="14" t="s">
        <v>61</v>
      </c>
      <c r="F20" s="15">
        <v>38283</v>
      </c>
      <c r="G20" s="14" t="str">
        <f t="shared" si="1"/>
        <v>М</v>
      </c>
      <c r="H20" s="32">
        <v>5683883413</v>
      </c>
      <c r="I20" s="22" t="s">
        <v>100</v>
      </c>
      <c r="J20" s="16">
        <v>7478435230</v>
      </c>
      <c r="K20" s="16">
        <v>7542127321</v>
      </c>
      <c r="L20" s="34">
        <v>7575388705</v>
      </c>
      <c r="M20" s="22" t="s">
        <v>108</v>
      </c>
      <c r="N20" s="14">
        <v>2021</v>
      </c>
      <c r="O20" s="23" t="s">
        <v>114</v>
      </c>
      <c r="P20" s="36">
        <v>18</v>
      </c>
      <c r="Q20" s="17" t="str">
        <f t="shared" si="5"/>
        <v>Годен</v>
      </c>
      <c r="R20" s="18">
        <v>2</v>
      </c>
      <c r="S20" s="14">
        <v>5</v>
      </c>
      <c r="T20" s="14">
        <f t="shared" si="2"/>
        <v>750</v>
      </c>
      <c r="U20" s="14">
        <f t="shared" si="3"/>
        <v>300</v>
      </c>
      <c r="V20" s="23">
        <f t="shared" si="4"/>
        <v>1000</v>
      </c>
      <c r="W20" s="9"/>
      <c r="X20"/>
      <c r="Y20"/>
      <c r="Z20" s="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2:40" x14ac:dyDescent="0.25">
      <c r="B21" s="11">
        <v>18</v>
      </c>
      <c r="C21" s="22" t="s">
        <v>85</v>
      </c>
      <c r="D21" s="14" t="s">
        <v>41</v>
      </c>
      <c r="E21" s="14" t="s">
        <v>62</v>
      </c>
      <c r="F21" s="15">
        <v>37919</v>
      </c>
      <c r="G21" s="14" t="str">
        <f t="shared" si="1"/>
        <v>М</v>
      </c>
      <c r="H21" s="32">
        <v>2822659508</v>
      </c>
      <c r="I21" s="22" t="s">
        <v>107</v>
      </c>
      <c r="J21" s="16">
        <v>7615055754</v>
      </c>
      <c r="K21" s="16">
        <v>7953530317</v>
      </c>
      <c r="L21" s="34">
        <v>7458250647</v>
      </c>
      <c r="M21" s="22" t="s">
        <v>111</v>
      </c>
      <c r="N21" s="14">
        <v>2018</v>
      </c>
      <c r="O21" s="23" t="s">
        <v>114</v>
      </c>
      <c r="P21" s="36">
        <v>19</v>
      </c>
      <c r="Q21" s="17" t="str">
        <f t="shared" si="5"/>
        <v>Годен</v>
      </c>
      <c r="R21" s="18" t="s">
        <v>116</v>
      </c>
      <c r="S21" s="14">
        <v>2</v>
      </c>
      <c r="T21" s="14" t="str">
        <f t="shared" si="2"/>
        <v>-</v>
      </c>
      <c r="U21" s="14" t="str">
        <f t="shared" si="3"/>
        <v>-</v>
      </c>
      <c r="V21" s="23" t="str">
        <f t="shared" si="4"/>
        <v>-</v>
      </c>
      <c r="W21" s="9"/>
      <c r="X21"/>
      <c r="Y21"/>
      <c r="Z21" s="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2:40" x14ac:dyDescent="0.25">
      <c r="B22" s="11">
        <v>19</v>
      </c>
      <c r="C22" s="22" t="s">
        <v>86</v>
      </c>
      <c r="D22" s="14" t="s">
        <v>42</v>
      </c>
      <c r="E22" s="14" t="s">
        <v>63</v>
      </c>
      <c r="F22" s="15">
        <v>38900</v>
      </c>
      <c r="G22" s="14" t="str">
        <f t="shared" si="1"/>
        <v>М</v>
      </c>
      <c r="H22" s="32">
        <v>9118656198</v>
      </c>
      <c r="I22" s="22" t="s">
        <v>100</v>
      </c>
      <c r="J22" s="16">
        <v>7199609248</v>
      </c>
      <c r="K22" s="16">
        <v>7063992043</v>
      </c>
      <c r="L22" s="34">
        <v>7995057390</v>
      </c>
      <c r="M22" s="22" t="s">
        <v>111</v>
      </c>
      <c r="N22" s="14">
        <v>2021</v>
      </c>
      <c r="O22" s="23" t="s">
        <v>114</v>
      </c>
      <c r="P22" s="36">
        <v>16</v>
      </c>
      <c r="Q22" s="17" t="str">
        <f t="shared" si="5"/>
        <v>Не годен</v>
      </c>
      <c r="R22" s="18">
        <v>2</v>
      </c>
      <c r="S22" s="14">
        <v>4</v>
      </c>
      <c r="T22" s="14">
        <f t="shared" si="2"/>
        <v>1000</v>
      </c>
      <c r="U22" s="14">
        <f t="shared" si="3"/>
        <v>300</v>
      </c>
      <c r="V22" s="23">
        <f t="shared" si="4"/>
        <v>1300</v>
      </c>
      <c r="W22" s="9"/>
      <c r="X22"/>
      <c r="Y22"/>
      <c r="Z22" s="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 spans="2:40" x14ac:dyDescent="0.25">
      <c r="B23" s="11">
        <v>20</v>
      </c>
      <c r="C23" s="22" t="s">
        <v>87</v>
      </c>
      <c r="D23" s="14" t="s">
        <v>43</v>
      </c>
      <c r="E23" s="14" t="s">
        <v>53</v>
      </c>
      <c r="F23" s="15">
        <v>37980</v>
      </c>
      <c r="G23" s="14" t="str">
        <f t="shared" si="1"/>
        <v>М</v>
      </c>
      <c r="H23" s="32">
        <v>9945137527</v>
      </c>
      <c r="I23" s="22" t="s">
        <v>106</v>
      </c>
      <c r="J23" s="16">
        <v>7723423086</v>
      </c>
      <c r="K23" s="16">
        <v>7455648571</v>
      </c>
      <c r="L23" s="34">
        <v>7697383018</v>
      </c>
      <c r="M23" s="22" t="s">
        <v>112</v>
      </c>
      <c r="N23" s="14">
        <v>2020</v>
      </c>
      <c r="O23" s="23" t="s">
        <v>113</v>
      </c>
      <c r="P23" s="36">
        <v>19</v>
      </c>
      <c r="Q23" s="17" t="str">
        <f t="shared" si="5"/>
        <v>Годен</v>
      </c>
      <c r="R23" s="18">
        <v>3</v>
      </c>
      <c r="S23" s="14">
        <v>4</v>
      </c>
      <c r="T23" s="14">
        <f t="shared" si="2"/>
        <v>500</v>
      </c>
      <c r="U23" s="14">
        <f t="shared" si="3"/>
        <v>50</v>
      </c>
      <c r="V23" s="23">
        <f t="shared" si="4"/>
        <v>500</v>
      </c>
      <c r="W23" s="9"/>
      <c r="X23"/>
      <c r="Y23"/>
      <c r="Z23" s="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24" spans="2:40" x14ac:dyDescent="0.25">
      <c r="B24" s="11">
        <v>21</v>
      </c>
      <c r="C24" s="22" t="s">
        <v>88</v>
      </c>
      <c r="D24" s="14" t="s">
        <v>44</v>
      </c>
      <c r="E24" s="14" t="s">
        <v>55</v>
      </c>
      <c r="F24" s="15">
        <v>38998</v>
      </c>
      <c r="G24" s="14" t="str">
        <f t="shared" si="1"/>
        <v>М</v>
      </c>
      <c r="H24" s="32">
        <v>2272438041</v>
      </c>
      <c r="I24" s="22" t="s">
        <v>103</v>
      </c>
      <c r="J24" s="16">
        <v>7964136116</v>
      </c>
      <c r="K24" s="16">
        <v>7934619213</v>
      </c>
      <c r="L24" s="34">
        <v>7911044740</v>
      </c>
      <c r="M24" s="22" t="s">
        <v>110</v>
      </c>
      <c r="N24" s="14">
        <v>2018</v>
      </c>
      <c r="O24" s="23" t="s">
        <v>113</v>
      </c>
      <c r="P24" s="36">
        <v>16</v>
      </c>
      <c r="Q24" s="17" t="str">
        <f t="shared" si="5"/>
        <v>Не годен</v>
      </c>
      <c r="R24" s="18" t="s">
        <v>116</v>
      </c>
      <c r="S24" s="14">
        <v>5</v>
      </c>
      <c r="T24" s="14" t="str">
        <f t="shared" si="2"/>
        <v>-</v>
      </c>
      <c r="U24" s="14" t="str">
        <f t="shared" si="3"/>
        <v>-</v>
      </c>
      <c r="V24" s="23" t="str">
        <f t="shared" si="4"/>
        <v>-</v>
      </c>
      <c r="W24" s="9"/>
      <c r="X24"/>
      <c r="Y24"/>
      <c r="Z24" s="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r="25" spans="2:40" x14ac:dyDescent="0.25">
      <c r="B25" s="11">
        <v>22</v>
      </c>
      <c r="C25" s="22" t="s">
        <v>89</v>
      </c>
      <c r="D25" s="14" t="s">
        <v>45</v>
      </c>
      <c r="E25" s="14" t="s">
        <v>64</v>
      </c>
      <c r="F25" s="15">
        <v>37701</v>
      </c>
      <c r="G25" s="14" t="str">
        <f t="shared" si="1"/>
        <v>М</v>
      </c>
      <c r="H25" s="32">
        <v>2700674059</v>
      </c>
      <c r="I25" s="22" t="s">
        <v>99</v>
      </c>
      <c r="J25" s="16">
        <v>7911336869</v>
      </c>
      <c r="K25" s="16">
        <v>7305083630</v>
      </c>
      <c r="L25" s="34">
        <v>7700923519</v>
      </c>
      <c r="M25" s="22" t="s">
        <v>109</v>
      </c>
      <c r="N25" s="14">
        <v>2015</v>
      </c>
      <c r="O25" s="23" t="s">
        <v>113</v>
      </c>
      <c r="P25" s="36">
        <v>20</v>
      </c>
      <c r="Q25" s="17" t="str">
        <f t="shared" si="5"/>
        <v>Годен</v>
      </c>
      <c r="R25" s="18" t="s">
        <v>116</v>
      </c>
      <c r="S25" s="14">
        <v>2</v>
      </c>
      <c r="T25" s="14" t="str">
        <f t="shared" si="2"/>
        <v>-</v>
      </c>
      <c r="U25" s="14" t="str">
        <f t="shared" si="3"/>
        <v>-</v>
      </c>
      <c r="V25" s="23" t="str">
        <f t="shared" si="4"/>
        <v>-</v>
      </c>
      <c r="W25" s="9"/>
      <c r="X25"/>
      <c r="Y25"/>
      <c r="Z25" s="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2:40" ht="14.45" customHeight="1" x14ac:dyDescent="0.25">
      <c r="B26" s="11">
        <v>23</v>
      </c>
      <c r="C26" s="22" t="s">
        <v>90</v>
      </c>
      <c r="D26" s="14" t="s">
        <v>46</v>
      </c>
      <c r="E26" s="14" t="s">
        <v>65</v>
      </c>
      <c r="F26" s="15">
        <v>38726</v>
      </c>
      <c r="G26" s="14" t="str">
        <f t="shared" si="1"/>
        <v>Ж</v>
      </c>
      <c r="H26" s="32">
        <v>4776180550</v>
      </c>
      <c r="I26" s="22" t="s">
        <v>106</v>
      </c>
      <c r="J26" s="16">
        <v>7743483687</v>
      </c>
      <c r="K26" s="16">
        <v>7515235701</v>
      </c>
      <c r="L26" s="34">
        <v>7465438904</v>
      </c>
      <c r="M26" s="22" t="s">
        <v>110</v>
      </c>
      <c r="N26" s="14">
        <v>2015</v>
      </c>
      <c r="O26" s="23" t="s">
        <v>113</v>
      </c>
      <c r="P26" s="36">
        <v>17</v>
      </c>
      <c r="Q26" s="17" t="str">
        <f t="shared" si="5"/>
        <v>Не годен</v>
      </c>
      <c r="R26" s="18" t="s">
        <v>116</v>
      </c>
      <c r="S26" s="14">
        <v>5</v>
      </c>
      <c r="T26" s="14" t="str">
        <f t="shared" si="2"/>
        <v>-</v>
      </c>
      <c r="U26" s="14" t="str">
        <f t="shared" si="3"/>
        <v>-</v>
      </c>
      <c r="V26" s="23" t="str">
        <f t="shared" si="4"/>
        <v>-</v>
      </c>
      <c r="W26" s="9"/>
      <c r="X26"/>
      <c r="Y26"/>
      <c r="Z26" s="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 spans="2:40" x14ac:dyDescent="0.25">
      <c r="B27" s="11">
        <v>24</v>
      </c>
      <c r="C27" s="22" t="s">
        <v>91</v>
      </c>
      <c r="D27" s="14" t="s">
        <v>47</v>
      </c>
      <c r="E27" s="14" t="s">
        <v>66</v>
      </c>
      <c r="F27" s="15">
        <v>38501</v>
      </c>
      <c r="G27" s="14" t="str">
        <f t="shared" si="1"/>
        <v>Ж</v>
      </c>
      <c r="H27" s="32">
        <v>6531503835</v>
      </c>
      <c r="I27" s="22" t="s">
        <v>100</v>
      </c>
      <c r="J27" s="16">
        <v>7737106763</v>
      </c>
      <c r="K27" s="16">
        <v>7481118783</v>
      </c>
      <c r="L27" s="34">
        <v>7825036487</v>
      </c>
      <c r="M27" s="22" t="s">
        <v>112</v>
      </c>
      <c r="N27" s="14">
        <v>2017</v>
      </c>
      <c r="O27" s="23" t="s">
        <v>114</v>
      </c>
      <c r="P27" s="36">
        <v>18</v>
      </c>
      <c r="Q27" s="17" t="str">
        <f t="shared" si="5"/>
        <v>Годен</v>
      </c>
      <c r="R27" s="18" t="s">
        <v>116</v>
      </c>
      <c r="S27" s="14">
        <v>3</v>
      </c>
      <c r="T27" s="14" t="str">
        <f t="shared" si="2"/>
        <v>-</v>
      </c>
      <c r="U27" s="14" t="str">
        <f t="shared" si="3"/>
        <v>-</v>
      </c>
      <c r="V27" s="23" t="str">
        <f t="shared" si="4"/>
        <v>-</v>
      </c>
      <c r="W27" s="9"/>
      <c r="X27"/>
      <c r="Y27"/>
      <c r="Z27" s="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</row>
    <row r="28" spans="2:40" x14ac:dyDescent="0.25">
      <c r="B28" s="11">
        <v>25</v>
      </c>
      <c r="C28" s="22" t="s">
        <v>92</v>
      </c>
      <c r="D28" s="14" t="s">
        <v>48</v>
      </c>
      <c r="E28" s="14" t="s">
        <v>55</v>
      </c>
      <c r="F28" s="15">
        <v>38066</v>
      </c>
      <c r="G28" s="14" t="str">
        <f t="shared" si="1"/>
        <v>М</v>
      </c>
      <c r="H28" s="32">
        <v>2914765298</v>
      </c>
      <c r="I28" s="22" t="s">
        <v>105</v>
      </c>
      <c r="J28" s="16">
        <v>7216208114</v>
      </c>
      <c r="K28" s="16">
        <v>7123775046</v>
      </c>
      <c r="L28" s="34">
        <v>7545764524</v>
      </c>
      <c r="M28" s="22" t="s">
        <v>110</v>
      </c>
      <c r="N28" s="14">
        <v>2018</v>
      </c>
      <c r="O28" s="23" t="s">
        <v>114</v>
      </c>
      <c r="P28" s="36">
        <v>19</v>
      </c>
      <c r="Q28" s="17" t="str">
        <f t="shared" si="5"/>
        <v>Годен</v>
      </c>
      <c r="R28" s="18" t="s">
        <v>116</v>
      </c>
      <c r="S28" s="14">
        <v>2</v>
      </c>
      <c r="T28" s="14" t="str">
        <f t="shared" si="2"/>
        <v>-</v>
      </c>
      <c r="U28" s="14" t="str">
        <f t="shared" si="3"/>
        <v>-</v>
      </c>
      <c r="V28" s="23" t="str">
        <f t="shared" si="4"/>
        <v>-</v>
      </c>
      <c r="W28" s="9"/>
      <c r="X28"/>
      <c r="Y28"/>
      <c r="Z28" s="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2:40" ht="14.45" customHeight="1" x14ac:dyDescent="0.25">
      <c r="B29" s="11">
        <v>26</v>
      </c>
      <c r="C29" s="22" t="s">
        <v>93</v>
      </c>
      <c r="D29" s="14" t="s">
        <v>30</v>
      </c>
      <c r="E29" s="14" t="s">
        <v>67</v>
      </c>
      <c r="F29" s="15">
        <v>38732</v>
      </c>
      <c r="G29" s="14" t="str">
        <f t="shared" si="1"/>
        <v>М</v>
      </c>
      <c r="H29" s="32">
        <v>2215478635</v>
      </c>
      <c r="I29" s="22" t="s">
        <v>99</v>
      </c>
      <c r="J29" s="16">
        <v>7485581082</v>
      </c>
      <c r="K29" s="16">
        <v>7633269134</v>
      </c>
      <c r="L29" s="34">
        <v>7873848069</v>
      </c>
      <c r="M29" s="22" t="s">
        <v>112</v>
      </c>
      <c r="N29" s="14">
        <v>2015</v>
      </c>
      <c r="O29" s="23" t="s">
        <v>113</v>
      </c>
      <c r="P29" s="36">
        <v>17</v>
      </c>
      <c r="Q29" s="17" t="str">
        <f t="shared" si="5"/>
        <v>Не годен</v>
      </c>
      <c r="R29" s="18" t="s">
        <v>116</v>
      </c>
      <c r="S29" s="14">
        <v>3</v>
      </c>
      <c r="T29" s="14" t="str">
        <f t="shared" si="2"/>
        <v>-</v>
      </c>
      <c r="U29" s="14" t="str">
        <f t="shared" si="3"/>
        <v>-</v>
      </c>
      <c r="V29" s="23" t="str">
        <f t="shared" si="4"/>
        <v>-</v>
      </c>
      <c r="W29" s="9"/>
      <c r="X29"/>
      <c r="Y29"/>
      <c r="Z29" s="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 spans="2:40" x14ac:dyDescent="0.25">
      <c r="B30" s="12">
        <v>27</v>
      </c>
      <c r="C30" s="22" t="s">
        <v>94</v>
      </c>
      <c r="D30" s="14" t="s">
        <v>35</v>
      </c>
      <c r="E30" s="14" t="s">
        <v>68</v>
      </c>
      <c r="F30" s="15">
        <v>38288</v>
      </c>
      <c r="G30" s="14" t="str">
        <f t="shared" si="1"/>
        <v>М</v>
      </c>
      <c r="H30" s="32">
        <v>6109480708</v>
      </c>
      <c r="I30" s="22" t="s">
        <v>107</v>
      </c>
      <c r="J30" s="16">
        <v>7832507342</v>
      </c>
      <c r="K30" s="16">
        <v>7226108062</v>
      </c>
      <c r="L30" s="34">
        <v>7364317557</v>
      </c>
      <c r="M30" s="22" t="s">
        <v>112</v>
      </c>
      <c r="N30" s="14">
        <v>2016</v>
      </c>
      <c r="O30" s="23" t="s">
        <v>113</v>
      </c>
      <c r="P30" s="36">
        <v>18</v>
      </c>
      <c r="Q30" s="17" t="str">
        <f t="shared" si="5"/>
        <v>Годен</v>
      </c>
      <c r="R30" s="18" t="s">
        <v>116</v>
      </c>
      <c r="S30" s="14">
        <v>2</v>
      </c>
      <c r="T30" s="14" t="str">
        <f t="shared" si="2"/>
        <v>-</v>
      </c>
      <c r="U30" s="14" t="str">
        <f t="shared" si="3"/>
        <v>-</v>
      </c>
      <c r="V30" s="23" t="str">
        <f t="shared" si="4"/>
        <v>-</v>
      </c>
      <c r="W30" s="9"/>
      <c r="X30"/>
      <c r="Y30"/>
      <c r="Z30" s="7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2:40" ht="15.75" thickBot="1" x14ac:dyDescent="0.3">
      <c r="B31" s="13">
        <v>28</v>
      </c>
      <c r="C31" s="24" t="s">
        <v>95</v>
      </c>
      <c r="D31" s="25" t="s">
        <v>49</v>
      </c>
      <c r="E31" s="25" t="s">
        <v>69</v>
      </c>
      <c r="F31" s="26">
        <v>38882</v>
      </c>
      <c r="G31" s="25" t="str">
        <f t="shared" si="1"/>
        <v>М</v>
      </c>
      <c r="H31" s="33">
        <v>4280441356</v>
      </c>
      <c r="I31" s="24" t="s">
        <v>100</v>
      </c>
      <c r="J31" s="27">
        <v>7399759960</v>
      </c>
      <c r="K31" s="27">
        <v>7669119812</v>
      </c>
      <c r="L31" s="35">
        <v>7009015419</v>
      </c>
      <c r="M31" s="24" t="s">
        <v>111</v>
      </c>
      <c r="N31" s="25">
        <v>2021</v>
      </c>
      <c r="O31" s="30" t="s">
        <v>114</v>
      </c>
      <c r="P31" s="37">
        <v>17</v>
      </c>
      <c r="Q31" s="28" t="str">
        <f>IF(AND(P31 &gt; 17,P31 &lt; 28), "Годен", "Не годен")</f>
        <v>Не годен</v>
      </c>
      <c r="R31" s="29">
        <v>2</v>
      </c>
      <c r="S31" s="25">
        <v>5</v>
      </c>
      <c r="T31" s="25">
        <f t="shared" si="2"/>
        <v>1000</v>
      </c>
      <c r="U31" s="25">
        <f t="shared" si="3"/>
        <v>300</v>
      </c>
      <c r="V31" s="30">
        <f t="shared" si="4"/>
        <v>1300</v>
      </c>
      <c r="W31" s="9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2:40" x14ac:dyDescent="0.25">
      <c r="B32" s="3"/>
      <c r="F32" s="4"/>
      <c r="H32" s="5"/>
      <c r="J32" s="6"/>
      <c r="K32" s="6"/>
      <c r="L32" s="6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2:40" x14ac:dyDescent="0.25">
      <c r="B33" s="3"/>
      <c r="F33" s="4"/>
      <c r="H33" s="5"/>
      <c r="J33" s="6"/>
      <c r="K33" s="6"/>
      <c r="L33" s="6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2:40" x14ac:dyDescent="0.25"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2:40" x14ac:dyDescent="0.25"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2:40" x14ac:dyDescent="0.25">
      <c r="I36" s="2" t="s">
        <v>25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2:40" x14ac:dyDescent="0.25">
      <c r="I37" s="2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2:40" x14ac:dyDescent="0.25">
      <c r="I38" s="2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2:40" x14ac:dyDescent="0.25">
      <c r="I39" s="2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2:40" x14ac:dyDescent="0.25">
      <c r="I40" s="2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2:40" x14ac:dyDescent="0.25">
      <c r="I41" s="2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2:40" x14ac:dyDescent="0.25">
      <c r="I42" s="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2:40" x14ac:dyDescent="0.25">
      <c r="I43" s="2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2:40" x14ac:dyDescent="0.25">
      <c r="I44" s="2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2:40" x14ac:dyDescent="0.25">
      <c r="I45" s="2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2:40" x14ac:dyDescent="0.25">
      <c r="I46" s="2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2:40" x14ac:dyDescent="0.25">
      <c r="I47" s="2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2:40" x14ac:dyDescent="0.25">
      <c r="I48" s="2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9:40" x14ac:dyDescent="0.25">
      <c r="I49" s="2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9:40" x14ac:dyDescent="0.25">
      <c r="I50" s="2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9:40" x14ac:dyDescent="0.25">
      <c r="I51" s="2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9:40" x14ac:dyDescent="0.25">
      <c r="I52" s="2"/>
    </row>
    <row r="53" spans="9:40" x14ac:dyDescent="0.25">
      <c r="I53" s="2"/>
    </row>
  </sheetData>
  <mergeCells count="4">
    <mergeCell ref="I2:L2"/>
    <mergeCell ref="C2:H2"/>
    <mergeCell ref="M2:O2"/>
    <mergeCell ref="P2:V2"/>
  </mergeCells>
  <conditionalFormatting sqref="G4:G31">
    <cfRule type="cellIs" dxfId="1" priority="2" operator="equal">
      <formula>"М"</formula>
    </cfRule>
    <cfRule type="cellIs" dxfId="0" priority="3" operator="equal">
      <formula>"Ж"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AB2B69-B2B3-4C36-8AF5-D6FC806A52D8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3TrafficLights1" iconId="0"/>
              <x14:cfIcon iconSet="3TrafficLights1" iconId="1"/>
              <x14:cfIcon iconSet="3TrafficLights1" iconId="2"/>
              <x14:cfIcon iconSet="3Flags" iconId="0"/>
            </x14:iconSet>
          </x14:cfRule>
          <xm:sqref>S4:S31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2022-12-26T12:38:05Z</dcterms:modified>
</cp:coreProperties>
</file>