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ibat Odunukan\Documents\LD\"/>
    </mc:Choice>
  </mc:AlternateContent>
  <xr:revisionPtr revIDLastSave="0" documentId="13_ncr:1_{F4C76EAE-468A-468D-8E81-DDF35502A19B}" xr6:coauthVersionLast="45" xr6:coauthVersionMax="45" xr10:uidLastSave="{00000000-0000-0000-0000-000000000000}"/>
  <bookViews>
    <workbookView xWindow="-108" yWindow="-108" windowWidth="23256" windowHeight="12576" activeTab="5" xr2:uid="{FF7EE311-2C8B-410B-BBD5-B684B1EAE025}"/>
  </bookViews>
  <sheets>
    <sheet name="School Supplies" sheetId="1" r:id="rId1"/>
    <sheet name="Cat or Dog" sheetId="2" r:id="rId2"/>
    <sheet name="Vacation" sheetId="3" r:id="rId3"/>
    <sheet name="Printers" sheetId="4" r:id="rId4"/>
    <sheet name="Cell Phones" sheetId="5" r:id="rId5"/>
    <sheet name="Cars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6" l="1"/>
  <c r="I3" i="6"/>
  <c r="I5" i="6"/>
  <c r="J5" i="6"/>
  <c r="J27" i="6" s="1"/>
  <c r="J29" i="6" s="1"/>
  <c r="H3" i="6"/>
  <c r="H5" i="6" s="1"/>
  <c r="J23" i="6"/>
  <c r="I23" i="6"/>
  <c r="H23" i="6"/>
  <c r="I19" i="6"/>
  <c r="I25" i="6" s="1"/>
  <c r="J17" i="6"/>
  <c r="J19" i="6" s="1"/>
  <c r="J25" i="6" s="1"/>
  <c r="I17" i="6"/>
  <c r="H17" i="6"/>
  <c r="H19" i="6" s="1"/>
  <c r="H25" i="6" s="1"/>
  <c r="C29" i="6"/>
  <c r="D29" i="6"/>
  <c r="B29" i="6"/>
  <c r="C27" i="6"/>
  <c r="D27" i="6"/>
  <c r="B27" i="6"/>
  <c r="C25" i="6"/>
  <c r="D25" i="6"/>
  <c r="B25" i="6"/>
  <c r="C5" i="6"/>
  <c r="D5" i="6"/>
  <c r="B5" i="6"/>
  <c r="C23" i="6"/>
  <c r="D23" i="6"/>
  <c r="B23" i="6"/>
  <c r="C17" i="6"/>
  <c r="C19" i="6" s="1"/>
  <c r="D17" i="6"/>
  <c r="D19" i="6" s="1"/>
  <c r="B17" i="6"/>
  <c r="B19" i="6" s="1"/>
  <c r="H27" i="6" l="1"/>
  <c r="H29" i="6" s="1"/>
  <c r="I27" i="6"/>
  <c r="I29" i="6" s="1"/>
  <c r="K36" i="3"/>
  <c r="J36" i="3"/>
  <c r="I36" i="3"/>
  <c r="K29" i="3"/>
  <c r="J29" i="3"/>
  <c r="I29" i="3"/>
  <c r="K24" i="3"/>
  <c r="J24" i="3"/>
  <c r="I24" i="3"/>
  <c r="K17" i="3"/>
  <c r="K19" i="3" s="1"/>
  <c r="K38" i="3" s="1"/>
  <c r="J17" i="3"/>
  <c r="J19" i="3" s="1"/>
  <c r="I17" i="3"/>
  <c r="I19" i="3" s="1"/>
  <c r="C38" i="3"/>
  <c r="D38" i="3"/>
  <c r="B38" i="3"/>
  <c r="C36" i="3"/>
  <c r="D36" i="3"/>
  <c r="B36" i="3"/>
  <c r="C29" i="3"/>
  <c r="D29" i="3"/>
  <c r="B29" i="3"/>
  <c r="C24" i="3"/>
  <c r="D24" i="3"/>
  <c r="B24" i="3"/>
  <c r="C19" i="3"/>
  <c r="D19" i="3"/>
  <c r="B19" i="3"/>
  <c r="C17" i="3"/>
  <c r="D17" i="3"/>
  <c r="B17" i="3"/>
  <c r="C15" i="5"/>
  <c r="B15" i="5"/>
  <c r="K13" i="5"/>
  <c r="K15" i="5" s="1"/>
  <c r="J13" i="5"/>
  <c r="J15" i="5" s="1"/>
  <c r="I13" i="5"/>
  <c r="I15" i="5" s="1"/>
  <c r="D13" i="5"/>
  <c r="D15" i="5" s="1"/>
  <c r="C13" i="5"/>
  <c r="B13" i="5"/>
  <c r="B40" i="4"/>
  <c r="B29" i="4" s="1"/>
  <c r="B30" i="4" s="1"/>
  <c r="B33" i="4" s="1"/>
  <c r="B35" i="4" s="1"/>
  <c r="B19" i="4"/>
  <c r="D9" i="4"/>
  <c r="D12" i="4" s="1"/>
  <c r="D14" i="4" s="1"/>
  <c r="C9" i="4"/>
  <c r="C12" i="4" s="1"/>
  <c r="C14" i="4" s="1"/>
  <c r="B8" i="4"/>
  <c r="B9" i="4" s="1"/>
  <c r="B12" i="4" s="1"/>
  <c r="B14" i="4" s="1"/>
  <c r="D27" i="4"/>
  <c r="D30" i="4" s="1"/>
  <c r="D33" i="4" s="1"/>
  <c r="D35" i="4" s="1"/>
  <c r="C27" i="4"/>
  <c r="C30" i="4" s="1"/>
  <c r="C33" i="4" s="1"/>
  <c r="C35" i="4" s="1"/>
  <c r="B27" i="4"/>
  <c r="D6" i="4"/>
  <c r="C6" i="4"/>
  <c r="B6" i="4"/>
  <c r="J38" i="3" l="1"/>
  <c r="I38" i="3"/>
  <c r="C18" i="2" l="1"/>
  <c r="B18" i="2"/>
  <c r="C16" i="2" l="1"/>
  <c r="C15" i="2"/>
  <c r="B15" i="2"/>
  <c r="B16" i="2" s="1"/>
  <c r="C9" i="2"/>
  <c r="B9" i="2"/>
  <c r="H38" i="1" l="1"/>
  <c r="I38" i="1"/>
  <c r="G38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G27" i="1"/>
  <c r="G28" i="1"/>
  <c r="G29" i="1"/>
  <c r="G30" i="1"/>
  <c r="G31" i="1"/>
  <c r="G32" i="1"/>
  <c r="G33" i="1"/>
  <c r="G34" i="1"/>
  <c r="G35" i="1"/>
  <c r="G36" i="1"/>
  <c r="G26" i="1"/>
  <c r="H19" i="1"/>
  <c r="I19" i="1"/>
  <c r="G19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<sst xmlns="http://schemas.openxmlformats.org/spreadsheetml/2006/main" count="264" uniqueCount="118">
  <si>
    <t>Ball Point Pen</t>
  </si>
  <si>
    <t>TI-35 Calculator</t>
  </si>
  <si>
    <t>100 page notebook</t>
  </si>
  <si>
    <t>8 0z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</si>
  <si>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</si>
  <si>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</si>
  <si>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</si>
  <si>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</si>
  <si>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</si>
  <si>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</si>
  <si>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</si>
  <si>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</si>
  <si>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</si>
  <si>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</si>
  <si>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</si>
  <si>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WalMart</t>
  </si>
  <si>
    <t>Dollar Tap</t>
  </si>
  <si>
    <t>Office Repo</t>
  </si>
  <si>
    <t>Susan</t>
  </si>
  <si>
    <t>Total</t>
  </si>
  <si>
    <t>Susan's Shop Options</t>
  </si>
  <si>
    <t>Tim's Shop Options</t>
  </si>
  <si>
    <t>Tim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</si>
  <si>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</si>
  <si>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</si>
  <si>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</si>
  <si>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</si>
  <si>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</si>
  <si>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</si>
  <si>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</si>
  <si>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</si>
  <si>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Monthly</t>
  </si>
  <si>
    <t>Food</t>
  </si>
  <si>
    <t>Litter</t>
  </si>
  <si>
    <t>Treats</t>
  </si>
  <si>
    <t>Subtotal</t>
  </si>
  <si>
    <t>Monthly Total</t>
  </si>
  <si>
    <t>Intial Total</t>
  </si>
  <si>
    <t xml:space="preserve">Total </t>
  </si>
  <si>
    <t>Chicago Museum</t>
  </si>
  <si>
    <t>Orlando Theme Park</t>
  </si>
  <si>
    <t>Miami Cruise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</si>
  <si>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</si>
  <si>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</si>
  <si>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</si>
  <si>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</si>
  <si>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</si>
  <si>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</si>
  <si>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</si>
  <si>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</si>
  <si>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</si>
  <si>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</si>
  <si>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</si>
  <si>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Subtotal of Tickets (per person)</t>
  </si>
  <si>
    <t>Number of People in group</t>
  </si>
  <si>
    <t>Total costs of tickets</t>
  </si>
  <si>
    <t>Hotel Expenses</t>
  </si>
  <si>
    <t>Hotel Cost per Night</t>
  </si>
  <si>
    <t>Number of Nights</t>
  </si>
  <si>
    <t>Hotel Total</t>
  </si>
  <si>
    <t>Epsilon</t>
  </si>
  <si>
    <t>HV</t>
  </si>
  <si>
    <t>Zero</t>
  </si>
  <si>
    <t>Purchase Price</t>
  </si>
  <si>
    <t>Cost of Set of Cartridges</t>
  </si>
  <si>
    <t>Pages cartridge can print</t>
  </si>
  <si>
    <t>Cost Per page</t>
  </si>
  <si>
    <t>Pages per year</t>
  </si>
  <si>
    <t>Printing Costs per year</t>
  </si>
  <si>
    <t>Years</t>
  </si>
  <si>
    <t>Total Printing Cost</t>
  </si>
  <si>
    <t>Total Cost</t>
  </si>
  <si>
    <t>Expected Pages Per day</t>
  </si>
  <si>
    <t>Days in Week</t>
  </si>
  <si>
    <t>Weeks in Year</t>
  </si>
  <si>
    <t>Total Pages</t>
  </si>
  <si>
    <t>X-Mobile</t>
  </si>
  <si>
    <t>Veritium</t>
  </si>
  <si>
    <t>ABC</t>
  </si>
  <si>
    <t>Initial Costs</t>
  </si>
  <si>
    <t>Phone</t>
  </si>
  <si>
    <t>Monthly Costs</t>
  </si>
  <si>
    <t>Plan Fee</t>
  </si>
  <si>
    <t>Phone Rent</t>
  </si>
  <si>
    <t>Taxes</t>
  </si>
  <si>
    <t>2 GB of Extra Data</t>
  </si>
  <si>
    <t>0 GB of Extra Data</t>
  </si>
  <si>
    <t>Total Monthly</t>
  </si>
  <si>
    <t>2 years Total</t>
  </si>
  <si>
    <t xml:space="preserve">Car Rent </t>
  </si>
  <si>
    <t>Food expenses per person</t>
  </si>
  <si>
    <t>Car Rent per Day</t>
  </si>
  <si>
    <t>Number of Days</t>
  </si>
  <si>
    <t>Car Rent Total</t>
  </si>
  <si>
    <t>Number of People in a group</t>
  </si>
  <si>
    <t>Total Cost of Food</t>
  </si>
  <si>
    <t>Food Estimate (per person per day)</t>
  </si>
  <si>
    <t>Number of Days (per person)</t>
  </si>
  <si>
    <t>Yearly Cost</t>
  </si>
  <si>
    <t>Insurance</t>
  </si>
  <si>
    <t>License</t>
  </si>
  <si>
    <t>Gas</t>
  </si>
  <si>
    <t>Gas Cost Calculation</t>
  </si>
  <si>
    <t>Miles per year driven</t>
  </si>
  <si>
    <t>MPG</t>
  </si>
  <si>
    <t>Price per gal of gas</t>
  </si>
  <si>
    <t>Total Annual Gas purchases</t>
  </si>
  <si>
    <t>Total Annual Costs (Ins + Lic + Gas)</t>
  </si>
  <si>
    <t>Miles to drive each year</t>
  </si>
  <si>
    <t>Susan's goal for maximum miles</t>
  </si>
  <si>
    <t>Total Life of the Car (years)</t>
  </si>
  <si>
    <t>Annual Costs X Years of Life</t>
  </si>
  <si>
    <t>Total Lifetime Costs</t>
  </si>
  <si>
    <t>Avg Cost / Year</t>
  </si>
  <si>
    <t>Chevy Spark</t>
  </si>
  <si>
    <t>Ford Mustang</t>
  </si>
  <si>
    <t>Cadillac Escalade</t>
  </si>
  <si>
    <t xml:space="preserve">Initial costs 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</si>
</sst>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theme="9" tint="0.59999389629810485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2"/>
      <color theme="4"/>
      <name val="Calibri"/>
      <family val="2"/>
      <scheme val="minor"/>
    </font>
    <font>
      <b/>
      <i/>
      <sz val="12"/>
      <color rgb="FF7030A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5">
    <xf numFmtId="0" fontId="0" fillId="0" borderId="0" xfId="0"/>
    <xf numFmtId="44" fontId="0" fillId="0" borderId="0" xfId="1" applyFont="1"/>
    <xf numFmtId="0" fontId="0" fillId="0" borderId="0" xfId="1" applyNumberFormat="1" applyFont="1"/>
    <xf numFmtId="44" fontId="0" fillId="0" borderId="0" xfId="0" applyNumberForma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2" fillId="3" borderId="0" xfId="0" applyFont="1" applyFill="1"/>
    <xf numFmtId="44" fontId="0" fillId="3" borderId="0" xfId="0" applyNumberFormat="1" applyFill="1"/>
    <xf numFmtId="0" fontId="2" fillId="4" borderId="0" xfId="0" applyFont="1" applyFill="1"/>
    <xf numFmtId="44" fontId="0" fillId="4" borderId="0" xfId="0" applyNumberFormat="1" applyFill="1"/>
    <xf numFmtId="0" fontId="0" fillId="5" borderId="0" xfId="0" applyFill="1"/>
    <xf numFmtId="44" fontId="0" fillId="5" borderId="0" xfId="1" applyFont="1" applyFill="1"/>
    <xf numFmtId="164" fontId="0" fillId="5" borderId="0" xfId="0" applyNumberFormat="1" applyFill="1"/>
    <xf numFmtId="0" fontId="0" fillId="6" borderId="0" xfId="0" applyFill="1"/>
    <xf numFmtId="44" fontId="0" fillId="6" borderId="0" xfId="1" applyFont="1" applyFill="1"/>
    <xf numFmtId="0" fontId="2" fillId="5" borderId="0" xfId="0" applyFont="1" applyFill="1"/>
    <xf numFmtId="0" fontId="2" fillId="6" borderId="0" xfId="0" applyFont="1" applyFill="1"/>
    <xf numFmtId="0" fontId="0" fillId="6" borderId="0" xfId="1" applyNumberFormat="1" applyFont="1" applyFill="1"/>
    <xf numFmtId="0" fontId="0" fillId="7" borderId="0" xfId="1" applyNumberFormat="1" applyFont="1" applyFill="1"/>
    <xf numFmtId="0" fontId="2" fillId="7" borderId="0" xfId="0" applyFont="1" applyFill="1"/>
    <xf numFmtId="43" fontId="0" fillId="0" borderId="0" xfId="2" applyFont="1"/>
    <xf numFmtId="165" fontId="0" fillId="0" borderId="0" xfId="0" applyNumberFormat="1"/>
    <xf numFmtId="164" fontId="0" fillId="0" borderId="0" xfId="0" applyNumberFormat="1"/>
    <xf numFmtId="164" fontId="0" fillId="8" borderId="0" xfId="0" applyNumberFormat="1" applyFill="1"/>
    <xf numFmtId="0" fontId="2" fillId="8" borderId="0" xfId="0" applyFont="1" applyFill="1"/>
    <xf numFmtId="0" fontId="2" fillId="9" borderId="0" xfId="0" applyFont="1" applyFill="1"/>
    <xf numFmtId="164" fontId="0" fillId="9" borderId="0" xfId="0" applyNumberFormat="1" applyFill="1"/>
    <xf numFmtId="44" fontId="0" fillId="10" borderId="0" xfId="1" applyFont="1" applyFill="1"/>
    <xf numFmtId="0" fontId="0" fillId="11" borderId="0" xfId="0" applyFill="1"/>
    <xf numFmtId="44" fontId="0" fillId="11" borderId="0" xfId="1" applyFont="1" applyFill="1"/>
    <xf numFmtId="44" fontId="0" fillId="12" borderId="0" xfId="1" applyFont="1" applyFill="1"/>
    <xf numFmtId="44" fontId="0" fillId="8" borderId="0" xfId="1" applyFont="1" applyFill="1"/>
    <xf numFmtId="44" fontId="0" fillId="9" borderId="0" xfId="1" applyFont="1" applyFill="1"/>
    <xf numFmtId="0" fontId="2" fillId="12" borderId="0" xfId="0" applyFont="1" applyFill="1"/>
    <xf numFmtId="0" fontId="2" fillId="10" borderId="0" xfId="0" applyFont="1" applyFill="1"/>
    <xf numFmtId="0" fontId="2" fillId="11" borderId="0" xfId="0" applyFont="1" applyFill="1"/>
    <xf numFmtId="0" fontId="0" fillId="4" borderId="0" xfId="1" applyNumberFormat="1" applyFont="1" applyFill="1"/>
    <xf numFmtId="44" fontId="0" fillId="6" borderId="0" xfId="1" applyNumberFormat="1" applyFont="1" applyFill="1"/>
    <xf numFmtId="44" fontId="0" fillId="7" borderId="0" xfId="1" applyFont="1" applyFill="1"/>
    <xf numFmtId="44" fontId="0" fillId="7" borderId="0" xfId="1" applyNumberFormat="1" applyFont="1" applyFill="1"/>
    <xf numFmtId="44" fontId="0" fillId="4" borderId="0" xfId="1" applyFont="1" applyFill="1"/>
    <xf numFmtId="44" fontId="0" fillId="4" borderId="0" xfId="1" applyNumberFormat="1" applyFont="1" applyFill="1"/>
    <xf numFmtId="0" fontId="2" fillId="13" borderId="0" xfId="0" applyFont="1" applyFill="1"/>
    <xf numFmtId="44" fontId="2" fillId="13" borderId="0" xfId="0" applyNumberFormat="1" applyFont="1" applyFill="1"/>
    <xf numFmtId="0" fontId="0" fillId="14" borderId="0" xfId="1" applyNumberFormat="1" applyFont="1" applyFill="1"/>
    <xf numFmtId="0" fontId="2" fillId="14" borderId="0" xfId="0" applyFont="1" applyFill="1"/>
    <xf numFmtId="44" fontId="0" fillId="14" borderId="0" xfId="1" applyFont="1" applyFill="1"/>
    <xf numFmtId="44" fontId="0" fillId="14" borderId="0" xfId="0" applyNumberFormat="1" applyFont="1" applyFill="1"/>
    <xf numFmtId="0" fontId="5" fillId="14" borderId="0" xfId="0" applyFont="1" applyFill="1"/>
    <xf numFmtId="0" fontId="2" fillId="14" borderId="0" xfId="1" applyNumberFormat="1" applyFont="1" applyFill="1"/>
    <xf numFmtId="0" fontId="6" fillId="6" borderId="0" xfId="0" applyFont="1" applyFill="1"/>
    <xf numFmtId="0" fontId="6" fillId="7" borderId="0" xfId="0" applyFont="1" applyFill="1"/>
    <xf numFmtId="0" fontId="6" fillId="4" borderId="0" xfId="0" applyFont="1" applyFill="1"/>
    <xf numFmtId="44" fontId="0" fillId="15" borderId="2" xfId="1" applyFont="1" applyFill="1" applyBorder="1"/>
    <xf numFmtId="44" fontId="0" fillId="15" borderId="3" xfId="1" applyFont="1" applyFill="1" applyBorder="1"/>
    <xf numFmtId="44" fontId="0" fillId="15" borderId="0" xfId="1" applyFont="1" applyFill="1" applyBorder="1"/>
    <xf numFmtId="44" fontId="0" fillId="15" borderId="5" xfId="1" applyFont="1" applyFill="1" applyBorder="1"/>
    <xf numFmtId="0" fontId="0" fillId="0" borderId="5" xfId="0" applyBorder="1"/>
    <xf numFmtId="44" fontId="0" fillId="16" borderId="0" xfId="1" applyFont="1" applyFill="1" applyBorder="1"/>
    <xf numFmtId="44" fontId="0" fillId="16" borderId="5" xfId="1" applyFont="1" applyFill="1" applyBorder="1"/>
    <xf numFmtId="3" fontId="0" fillId="16" borderId="0" xfId="0" applyNumberFormat="1" applyFill="1"/>
    <xf numFmtId="3" fontId="0" fillId="16" borderId="5" xfId="0" applyNumberFormat="1" applyFill="1" applyBorder="1"/>
    <xf numFmtId="0" fontId="0" fillId="16" borderId="0" xfId="0" applyFill="1"/>
    <xf numFmtId="0" fontId="0" fillId="16" borderId="5" xfId="0" applyFill="1" applyBorder="1"/>
    <xf numFmtId="164" fontId="0" fillId="0" borderId="7" xfId="0" applyNumberFormat="1" applyBorder="1"/>
    <xf numFmtId="0" fontId="2" fillId="15" borderId="4" xfId="0" applyFont="1" applyFill="1" applyBorder="1"/>
    <xf numFmtId="0" fontId="2" fillId="0" borderId="4" xfId="0" applyFont="1" applyBorder="1"/>
    <xf numFmtId="0" fontId="2" fillId="16" borderId="4" xfId="0" applyFont="1" applyFill="1" applyBorder="1"/>
    <xf numFmtId="0" fontId="2" fillId="0" borderId="6" xfId="0" applyFont="1" applyBorder="1"/>
    <xf numFmtId="0" fontId="2" fillId="17" borderId="1" xfId="0" applyFont="1" applyFill="1" applyBorder="1"/>
    <xf numFmtId="0" fontId="2" fillId="17" borderId="4" xfId="0" applyFont="1" applyFill="1" applyBorder="1"/>
    <xf numFmtId="0" fontId="7" fillId="11" borderId="0" xfId="0" applyFont="1" applyFill="1"/>
    <xf numFmtId="0" fontId="6" fillId="15" borderId="1" xfId="0" applyFont="1" applyFill="1" applyBorder="1"/>
    <xf numFmtId="0" fontId="8" fillId="16" borderId="4" xfId="0" applyFont="1" applyFill="1" applyBorder="1"/>
    <xf numFmtId="44" fontId="0" fillId="15" borderId="0" xfId="1" applyFont="1" applyFill="1"/>
    <xf numFmtId="44" fontId="0" fillId="16" borderId="0" xfId="1" applyFont="1" applyFill="1"/>
    <xf numFmtId="44" fontId="0" fillId="16" borderId="0" xfId="0" applyNumberFormat="1" applyFill="1"/>
    <xf numFmtId="3" fontId="0" fillId="14" borderId="0" xfId="0" applyNumberFormat="1" applyFill="1"/>
    <xf numFmtId="0" fontId="0" fillId="14" borderId="0" xfId="0" applyFill="1"/>
    <xf numFmtId="44" fontId="0" fillId="0" borderId="2" xfId="0" applyNumberFormat="1" applyBorder="1"/>
    <xf numFmtId="0" fontId="2" fillId="18" borderId="4" xfId="0" applyFont="1" applyFill="1" applyBorder="1"/>
    <xf numFmtId="0" fontId="2" fillId="18" borderId="0" xfId="0" applyFont="1" applyFill="1"/>
    <xf numFmtId="0" fontId="2" fillId="18" borderId="6" xfId="0" applyFont="1" applyFill="1" applyBorder="1"/>
    <xf numFmtId="164" fontId="0" fillId="18" borderId="7" xfId="0" applyNumberFormat="1" applyFill="1" applyBorder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</a:t>
            </a:r>
            <a:r>
              <a:rPr lang="en-US" baseline="0"/>
              <a:t> Shop Options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'School Supplies'!$G$18:$I$18</c:f>
              <c:strCache>
                <c:ptCount val="3"/>
                <c:pt idx="0">
                  <c:v>WalMart</c:v>
                </c:pt>
                <c:pt idx="1">
                  <c:v>Dollar Tap</c:v>
                </c:pt>
                <c:pt idx="2">
                  <c:v>Office Repo</c:v>
                </c:pt>
              </c:strCache>
            </c:strRef>
          </c:cat>
          <c:val>
            <c:numRef>
              <c:f>'School Supplies'!$G$19:$I$19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6-4D5E-9490-2F4ED8918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237424"/>
        <c:axId val="1473727232"/>
      </c:barChart>
      <c:catAx>
        <c:axId val="146323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27232"/>
        <c:crosses val="autoZero"/>
        <c:auto val="1"/>
        <c:lblAlgn val="ctr"/>
        <c:lblOffset val="100"/>
        <c:noMultiLvlLbl val="0"/>
      </c:catAx>
      <c:valAx>
        <c:axId val="14737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 to be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3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</a:t>
            </a:r>
            <a:r>
              <a:rPr lang="en-US" baseline="0"/>
              <a:t> </a:t>
            </a:r>
            <a:r>
              <a:rPr lang="en-US"/>
              <a:t>Avg Cost /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Cars!$A$29</c:f>
              <c:strCache>
                <c:ptCount val="1"/>
                <c:pt idx="0">
                  <c:v>Avg Cost /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Cars!$B$28:$D$28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Cars!$B$29:$D$29</c:f>
              <c:numCache>
                <c:formatCode>_-"$"* #,##0.00_-;\-"$"* #,##0.00_-;_-"$"* "-"??_-;_-@_-</c:formatCode>
                <c:ptCount val="3"/>
                <c:pt idx="0">
                  <c:v>362681.14285714284</c:v>
                </c:pt>
                <c:pt idx="1">
                  <c:v>668313.05263157899</c:v>
                </c:pt>
                <c:pt idx="2">
                  <c:v>752289.29411764699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B-4FD2-BB91-84553F3D3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214351"/>
        <c:axId val="1369634111"/>
      </c:barChart>
      <c:catAx>
        <c:axId val="13692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34111"/>
        <c:crosses val="autoZero"/>
        <c:auto val="1"/>
        <c:lblAlgn val="ctr"/>
        <c:lblOffset val="100"/>
        <c:noMultiLvlLbl val="0"/>
      </c:catAx>
      <c:valAx>
        <c:axId val="13696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1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 Avg Cost /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Cars!$G$29</c:f>
              <c:strCache>
                <c:ptCount val="1"/>
                <c:pt idx="0">
                  <c:v>Avg Cost /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Cars!$H$28:$J$28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Cars!$H$29:$J$29</c:f>
              <c:numCache>
                <c:formatCode>_-"$"* #,##0.00_-;\-"$"* #,##0.00_-;_-"$"* "-"??_-;_-@_-</c:formatCode>
                <c:ptCount val="3"/>
                <c:pt idx="0">
                  <c:v>363377.14285714284</c:v>
                </c:pt>
                <c:pt idx="1">
                  <c:v>669801.05263157899</c:v>
                </c:pt>
                <c:pt idx="2">
                  <c:v>755745.29411764699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0-4592-87C6-97747F5BC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312415"/>
        <c:axId val="1369630783"/>
      </c:barChart>
      <c:catAx>
        <c:axId val="136331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30783"/>
        <c:crosses val="autoZero"/>
        <c:auto val="1"/>
        <c:lblAlgn val="ctr"/>
        <c:lblOffset val="100"/>
        <c:noMultiLvlLbl val="0"/>
      </c:catAx>
      <c:valAx>
        <c:axId val="136963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1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 Shop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'School Supplies'!$G$37:$I$37</c:f>
              <c:strCache>
                <c:ptCount val="3"/>
                <c:pt idx="0">
                  <c:v>WalMart</c:v>
                </c:pt>
                <c:pt idx="1">
                  <c:v>Dollar Tap</c:v>
                </c:pt>
                <c:pt idx="2">
                  <c:v>Office Repo</c:v>
                </c:pt>
              </c:strCache>
            </c:strRef>
          </c:cat>
          <c:val>
            <c:numRef>
              <c:f>'School Supplies'!$G$38:$I$38</c:f>
              <c:numCache>
                <c:formatCode>_("$"* #,##0.00_);_("$"* \(#,##0.00\);_("$"* "-"??_);_(@_)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F-407E-80EA-F0C3A0FDF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056736"/>
        <c:axId val="1473727648"/>
      </c:barChart>
      <c:catAx>
        <c:axId val="146205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27648"/>
        <c:crosses val="autoZero"/>
        <c:auto val="1"/>
        <c:lblAlgn val="ctr"/>
        <c:lblOffset val="100"/>
        <c:noMultiLvlLbl val="0"/>
      </c:catAx>
      <c:valAx>
        <c:axId val="14737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to be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5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 or Dog'!$B$17:$C$17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Dog'!$B$18:$C$18</c:f>
              <c:numCache>
                <c:formatCode>_("$"* #,##0.00_);_("$"* \(#,##0.00\);_("$"* "-"??_);_(@_)</c:formatCode>
                <c:ptCount val="2"/>
                <c:pt idx="0">
                  <c:v>519.5</c:v>
                </c:pt>
                <c:pt idx="1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A-497E-BDB0-7A1B85338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261200"/>
        <c:axId val="1633908864"/>
      </c:barChart>
      <c:catAx>
        <c:axId val="12752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08864"/>
        <c:crosses val="autoZero"/>
        <c:auto val="1"/>
        <c:lblAlgn val="ctr"/>
        <c:lblOffset val="100"/>
        <c:noMultiLvlLbl val="0"/>
      </c:catAx>
      <c:valAx>
        <c:axId val="16339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6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Vacation!$B$37:$D$37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Vacation!$B$38:$D$38</c:f>
              <c:numCache>
                <c:formatCode>_("$"* #,##0.00_);_("$"* \(#,##0.00\);_("$"* "-"??_);_(@_)</c:formatCode>
                <c:ptCount val="3"/>
                <c:pt idx="0">
                  <c:v>1854</c:v>
                </c:pt>
                <c:pt idx="1">
                  <c:v>1853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9-4C75-B86F-060517F48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939711"/>
        <c:axId val="1177317759"/>
      </c:barChart>
      <c:catAx>
        <c:axId val="80593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17759"/>
        <c:crosses val="autoZero"/>
        <c:auto val="1"/>
        <c:lblAlgn val="ctr"/>
        <c:lblOffset val="100"/>
        <c:noMultiLvlLbl val="0"/>
      </c:catAx>
      <c:valAx>
        <c:axId val="117731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3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Vacation!$I$37:$K$37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Vacation!$I$38:$K$38</c:f>
              <c:numCache>
                <c:formatCode>_("$"* #,##0.00_);_("$"* \(#,##0.00\);_("$"* "-"??_);_(@_)</c:formatCode>
                <c:ptCount val="3"/>
                <c:pt idx="0">
                  <c:v>2948</c:v>
                </c:pt>
                <c:pt idx="1">
                  <c:v>3181</c:v>
                </c:pt>
                <c:pt idx="2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2-4BC2-A622-0DC148145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247119"/>
        <c:axId val="850473359"/>
      </c:barChart>
      <c:catAx>
        <c:axId val="136524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73359"/>
        <c:crosses val="autoZero"/>
        <c:auto val="1"/>
        <c:lblAlgn val="ctr"/>
        <c:lblOffset val="100"/>
        <c:noMultiLvlLbl val="0"/>
      </c:catAx>
      <c:valAx>
        <c:axId val="8504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4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Printers!$B$13:$D$13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Printers!$B$14:$D$14</c:f>
              <c:numCache>
                <c:formatCode>_-"$"* #,##0.00_-;\-"$"* #,##0.00_-;_-"$"* "-"??_-;_-@_-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B-4B92-83B2-34726B6A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328111"/>
        <c:axId val="1179751103"/>
      </c:barChart>
      <c:catAx>
        <c:axId val="131632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51103"/>
        <c:crosses val="autoZero"/>
        <c:auto val="1"/>
        <c:lblAlgn val="ctr"/>
        <c:lblOffset val="100"/>
        <c:noMultiLvlLbl val="0"/>
      </c:catAx>
      <c:valAx>
        <c:axId val="11797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32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Printers!$B$34:$D$34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Printers!$B$35:$D$35</c:f>
              <c:numCache>
                <c:formatCode>_-"$"* #,##0.00_-;\-"$"* #,##0.00_-;_-"$"* "-"??_-;_-@_-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5-4522-9327-6307439DC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194175"/>
        <c:axId val="1177310687"/>
      </c:barChart>
      <c:catAx>
        <c:axId val="131219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10687"/>
        <c:crosses val="autoZero"/>
        <c:auto val="1"/>
        <c:lblAlgn val="ctr"/>
        <c:lblOffset val="100"/>
        <c:noMultiLvlLbl val="0"/>
      </c:catAx>
      <c:valAx>
        <c:axId val="11773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9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'Cell Phones'!$B$14:$D$14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Phones'!$B$15:$D$15</c:f>
              <c:numCache>
                <c:formatCode>_("$"* #,##0.00_);_("$"* \(#,##0.00\);_("$"* "-"??_);_(@_)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2-49F8-9ED9-018A9440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135359"/>
        <c:axId val="1177304447"/>
      </c:barChart>
      <c:catAx>
        <c:axId val="118513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04447"/>
        <c:crosses val="autoZero"/>
        <c:auto val="1"/>
        <c:lblAlgn val="ctr"/>
        <c:lblOffset val="100"/>
        <c:noMultiLvlLbl val="0"/>
      </c:catAx>
      <c:valAx>
        <c:axId val="117730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13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'Cell Phones'!$I$14:$K$14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Phones'!$I$15:$K$15</c:f>
              <c:numCache>
                <c:formatCode>_("$"* #,##0.00_);_("$"* \(#,##0.00\);_("$"* "-"??_);_(@_)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2-40C0-83E4-6776EFEF7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459199"/>
        <c:axId val="1177296543"/>
      </c:barChart>
      <c:catAx>
        <c:axId val="102545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96543"/>
        <c:crosses val="autoZero"/>
        <c:auto val="1"/>
        <c:lblAlgn val="ctr"/>
        <c:lblOffset val="100"/>
        <c:noMultiLvlLbl val="0"/>
      </c:catAx>
      <c:valAx>
        <c:axId val="11772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5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1</xdr:row>
      <xdr:rowOff>175260</xdr:rowOff>
    </xdr:from>
    <xdr:to>
      <xdr:col>17</xdr:col>
      <xdr:colOff>518160</xdr:colOff>
      <xdr:row>16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373885-35C7-4BB1-934D-23D7E4553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220980</xdr:colOff>
      <xdr:row>22</xdr:row>
      <xdr:rowOff>137160</xdr:rowOff>
    </xdr:from>
    <xdr:to>
      <xdr:col>17</xdr:col>
      <xdr:colOff>525780</xdr:colOff>
      <xdr:row>37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D85913-0A88-4D9F-A139-5A923A955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</xdr:row>
      <xdr:rowOff>38100</xdr:rowOff>
    </xdr:from>
    <xdr:to>
      <xdr:col>11</xdr:col>
      <xdr:colOff>228600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A232D-C825-4B93-A39C-7A2316F7F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40</xdr:row>
      <xdr:rowOff>144780</xdr:rowOff>
    </xdr:from>
    <xdr:to>
      <xdr:col>3</xdr:col>
      <xdr:colOff>350520</xdr:colOff>
      <xdr:row>55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D2B4F-F7C7-4384-BFD7-B7C8785A8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358140</xdr:colOff>
      <xdr:row>40</xdr:row>
      <xdr:rowOff>38100</xdr:rowOff>
    </xdr:from>
    <xdr:to>
      <xdr:col>10</xdr:col>
      <xdr:colOff>464820</xdr:colOff>
      <xdr:row>55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66117F-9049-4B49-B73E-7DD9B0803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0</xdr:row>
      <xdr:rowOff>76200</xdr:rowOff>
    </xdr:from>
    <xdr:to>
      <xdr:col>11</xdr:col>
      <xdr:colOff>464820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69B5A-F2F5-4E5A-B304-49E8E7EA3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20</xdr:row>
      <xdr:rowOff>60960</xdr:rowOff>
    </xdr:from>
    <xdr:to>
      <xdr:col>11</xdr:col>
      <xdr:colOff>403860</xdr:colOff>
      <xdr:row>35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725CE7-92ED-437C-BF95-35775D1AF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60960</xdr:rowOff>
    </xdr:from>
    <xdr:to>
      <xdr:col>6</xdr:col>
      <xdr:colOff>167640</xdr:colOff>
      <xdr:row>31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75C1B-4F2C-48F6-9397-DE7C045E5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</xdr:colOff>
      <xdr:row>15</xdr:row>
      <xdr:rowOff>152400</xdr:rowOff>
    </xdr:from>
    <xdr:to>
      <xdr:col>13</xdr:col>
      <xdr:colOff>213360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E14F2-EAF4-49FE-BE6E-4419E3E76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30</xdr:row>
      <xdr:rowOff>30480</xdr:rowOff>
    </xdr:from>
    <xdr:to>
      <xdr:col>3</xdr:col>
      <xdr:colOff>952500</xdr:colOff>
      <xdr:row>45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37BD5-D2E1-45BE-AA4B-CC8871597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30</xdr:row>
      <xdr:rowOff>60960</xdr:rowOff>
    </xdr:from>
    <xdr:to>
      <xdr:col>9</xdr:col>
      <xdr:colOff>891540</xdr:colOff>
      <xdr:row>45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07C0BD-21D6-4946-84BC-55FBA275C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044E-C126-44C8-AE63-BB237D5BFB6A}">
  <dimension ref="A1:I39"/>
  <sheetViews>
    <sheetView topLeftCell="A46" workbookViewId="0">
      <selection activeCell="B33" sqref="B33"/>
    </sheetView>
  </sheetViews>
  <sheetFormatPr defaultRowHeight="14.4" x14ac:dyDescent="0.3"/>
  <cols>
    <col min="1" max="1" width="16.77734375" bestFit="1" customWidth="1"/>
    <col min="2" max="2" width="8.77734375" customWidth="1"/>
    <col min="3" max="3" width="9.33203125" bestFit="1" customWidth="1"/>
    <col min="4" max="4" width="10.6640625" bestFit="1" customWidth="1"/>
    <col min="9" max="9" width="11.109375" bestFit="1" customWidth="1"/>
  </cols>
  <sheetData>
    <row r="1" spans="1:9" x14ac:dyDescent="0.3">
      <c r="C1" s="5" t="s">
        <v>20</v>
      </c>
      <c r="D1" s="6"/>
    </row>
    <row r="2" spans="1:9" x14ac:dyDescent="0.3">
      <c r="B2" s="4" t="s">
        <v>15</v>
      </c>
      <c r="C2" s="4" t="s">
        <v>16</v>
      </c>
      <c r="D2" s="4" t="s">
        <v>17</v>
      </c>
      <c r="E2" s="4"/>
      <c r="F2" s="4" t="s">
        <v>18</v>
      </c>
      <c r="G2" s="4" t="s">
        <v>15</v>
      </c>
      <c r="H2" s="4" t="s">
        <v>16</v>
      </c>
      <c r="I2" s="4" t="s">
        <v>17</v>
      </c>
    </row>
    <row r="3" spans="1:9" x14ac:dyDescent="0.3">
      <c r="A3" s="4" t="s">
        <v>0</v>
      </c>
      <c r="B3" s="1">
        <v>0.5</v>
      </c>
      <c r="C3" s="1">
        <v>0.4</v>
      </c>
      <c r="D3" s="1">
        <v>1.4</v>
      </c>
      <c r="F3" s="2">
        <v>3</v>
      </c>
      <c r="G3" s="3">
        <f>B3*$F3</f>
        <v>1.5</v>
      </c>
      <c r="H3" s="3">
        <f>C3*$F3</f>
        <v>1.2000000000000002</v>
      </c>
      <c r="I3" s="3">
        <f>D3*$F3</f>
        <v>4.1999999999999993</v>
      </c>
    </row>
    <row r="4" spans="1:9" x14ac:dyDescent="0.3">
      <c r="A4" s="4" t="s">
        <v>1</v>
      </c>
      <c r="B4" s="1">
        <v>28</v>
      </c>
      <c r="C4" s="1">
        <v>33</v>
      </c>
      <c r="D4" s="1">
        <v>31</v>
      </c>
      <c r="F4" s="2">
        <v>1</v>
      </c>
      <c r="G4" s="3">
        <f t="shared" ref="G4:I17" si="0">B4*$F4</f>
        <v>28</v>
      </c>
      <c r="H4" s="3">
        <f t="shared" si="0"/>
        <v>33</v>
      </c>
      <c r="I4" s="3">
        <f t="shared" si="0"/>
        <v>31</v>
      </c>
    </row>
    <row r="5" spans="1:9" x14ac:dyDescent="0.3">
      <c r="A5" s="4" t="s">
        <v>2</v>
      </c>
      <c r="B5" s="1">
        <v>1.8</v>
      </c>
      <c r="C5" s="1">
        <v>1</v>
      </c>
      <c r="D5" s="1">
        <v>2</v>
      </c>
      <c r="F5" s="2">
        <v>7</v>
      </c>
      <c r="G5" s="3">
        <f t="shared" si="0"/>
        <v>12.6</v>
      </c>
      <c r="H5" s="3">
        <f t="shared" si="0"/>
        <v>7</v>
      </c>
      <c r="I5" s="3">
        <f t="shared" si="0"/>
        <v>14</v>
      </c>
    </row>
    <row r="6" spans="1:9" x14ac:dyDescent="0.3">
      <c r="A6" s="4" t="s">
        <v>3</v>
      </c>
      <c r="B6" s="1">
        <v>1.2</v>
      </c>
      <c r="C6" s="1">
        <v>0.8</v>
      </c>
      <c r="D6" s="1">
        <v>1.5</v>
      </c>
      <c r="F6" s="2">
        <v>1</v>
      </c>
      <c r="G6" s="3">
        <f t="shared" si="0"/>
        <v>1.2</v>
      </c>
      <c r="H6" s="3">
        <f t="shared" si="0"/>
        <v>0.8</v>
      </c>
      <c r="I6" s="3">
        <f t="shared" si="0"/>
        <v>1.5</v>
      </c>
    </row>
    <row r="7" spans="1:9" x14ac:dyDescent="0.3">
      <c r="A7" s="4" t="s">
        <v>4</v>
      </c>
      <c r="B7" s="1">
        <v>2.4</v>
      </c>
      <c r="C7" s="1">
        <v>1.4</v>
      </c>
      <c r="D7" s="1">
        <v>2.4</v>
      </c>
      <c r="F7" s="2">
        <v>2</v>
      </c>
      <c r="G7" s="3">
        <f t="shared" si="0"/>
        <v>4.8</v>
      </c>
      <c r="H7" s="3">
        <f t="shared" si="0"/>
        <v>2.8</v>
      </c>
      <c r="I7" s="3">
        <f t="shared" si="0"/>
        <v>4.8</v>
      </c>
    </row>
    <row r="8" spans="1:9" x14ac:dyDescent="0.3">
      <c r="A8" s="4" t="s">
        <v>5</v>
      </c>
      <c r="B8" s="1">
        <v>0.9</v>
      </c>
      <c r="C8" s="1">
        <v>0.2</v>
      </c>
      <c r="D8" s="1">
        <v>0.8</v>
      </c>
      <c r="F8" s="2">
        <v>2</v>
      </c>
      <c r="G8" s="3">
        <f t="shared" si="0"/>
        <v>1.8</v>
      </c>
      <c r="H8" s="3">
        <f t="shared" si="0"/>
        <v>0.4</v>
      </c>
      <c r="I8" s="3">
        <f t="shared" si="0"/>
        <v>1.6</v>
      </c>
    </row>
    <row r="9" spans="1:9" x14ac:dyDescent="0.3">
      <c r="A9" s="4" t="s">
        <v>6</v>
      </c>
      <c r="B9" s="1">
        <v>0.99</v>
      </c>
      <c r="C9" s="1">
        <v>0.59</v>
      </c>
      <c r="D9" s="1">
        <v>2.59</v>
      </c>
      <c r="F9" s="2">
        <v>1</v>
      </c>
      <c r="G9" s="3">
        <f t="shared" si="0"/>
        <v>0.99</v>
      </c>
      <c r="H9" s="3">
        <f t="shared" si="0"/>
        <v>0.59</v>
      </c>
      <c r="I9" s="3">
        <f t="shared" si="0"/>
        <v>2.59</v>
      </c>
    </row>
    <row r="10" spans="1:9" x14ac:dyDescent="0.3">
      <c r="A10" s="4" t="s">
        <v>7</v>
      </c>
      <c r="B10" s="1">
        <v>1.25</v>
      </c>
      <c r="C10" s="1">
        <v>3.25</v>
      </c>
      <c r="D10" s="1">
        <v>2.15</v>
      </c>
      <c r="F10" s="2">
        <v>4</v>
      </c>
      <c r="G10" s="3">
        <f t="shared" si="0"/>
        <v>5</v>
      </c>
      <c r="H10" s="3">
        <f t="shared" si="0"/>
        <v>13</v>
      </c>
      <c r="I10" s="3">
        <f t="shared" si="0"/>
        <v>8.6</v>
      </c>
    </row>
    <row r="11" spans="1:9" x14ac:dyDescent="0.3">
      <c r="A11" s="4" t="s">
        <v>8</v>
      </c>
      <c r="B11" s="1">
        <v>9.5</v>
      </c>
      <c r="C11" s="1">
        <v>14</v>
      </c>
      <c r="D11" s="1">
        <v>13</v>
      </c>
      <c r="F11" s="2">
        <v>1</v>
      </c>
      <c r="G11" s="3">
        <f t="shared" si="0"/>
        <v>9.5</v>
      </c>
      <c r="H11" s="3">
        <f t="shared" si="0"/>
        <v>14</v>
      </c>
      <c r="I11" s="3">
        <f t="shared" si="0"/>
        <v>13</v>
      </c>
    </row>
    <row r="12" spans="1:9" x14ac:dyDescent="0.3">
      <c r="A12" s="4" t="s">
        <v>9</v>
      </c>
      <c r="B12" s="1">
        <v>4.55</v>
      </c>
      <c r="C12" s="1">
        <v>2.5499999999999998</v>
      </c>
      <c r="D12" s="1">
        <v>6</v>
      </c>
      <c r="F12" s="2">
        <v>1</v>
      </c>
      <c r="G12" s="3">
        <f t="shared" si="0"/>
        <v>4.55</v>
      </c>
      <c r="H12" s="3">
        <f t="shared" si="0"/>
        <v>2.5499999999999998</v>
      </c>
      <c r="I12" s="3">
        <f t="shared" si="0"/>
        <v>6</v>
      </c>
    </row>
    <row r="13" spans="1:9" x14ac:dyDescent="0.3">
      <c r="A13" s="4" t="s">
        <v>10</v>
      </c>
      <c r="B13" s="1">
        <v>4.2</v>
      </c>
      <c r="C13" s="1">
        <v>2.2000000000000002</v>
      </c>
      <c r="D13" s="1">
        <v>3</v>
      </c>
      <c r="F13" s="2">
        <v>1</v>
      </c>
      <c r="G13" s="3">
        <f t="shared" si="0"/>
        <v>4.2</v>
      </c>
      <c r="H13" s="3">
        <f t="shared" si="0"/>
        <v>2.2000000000000002</v>
      </c>
      <c r="I13" s="3">
        <f t="shared" si="0"/>
        <v>3</v>
      </c>
    </row>
    <row r="14" spans="1:9" x14ac:dyDescent="0.3">
      <c r="A14" s="4" t="s">
        <v>11</v>
      </c>
      <c r="B14" s="1">
        <v>3.9</v>
      </c>
      <c r="C14" s="1">
        <v>5</v>
      </c>
      <c r="D14" s="1">
        <v>8</v>
      </c>
      <c r="F14" s="2">
        <v>1</v>
      </c>
      <c r="G14" s="3">
        <f t="shared" si="0"/>
        <v>3.9</v>
      </c>
      <c r="H14" s="3">
        <f t="shared" si="0"/>
        <v>5</v>
      </c>
      <c r="I14" s="3">
        <f t="shared" si="0"/>
        <v>8</v>
      </c>
    </row>
    <row r="15" spans="1:9" x14ac:dyDescent="0.3">
      <c r="A15" s="4" t="s">
        <v>12</v>
      </c>
      <c r="B15" s="1">
        <v>1</v>
      </c>
      <c r="C15" s="1">
        <v>2</v>
      </c>
      <c r="D15" s="1">
        <v>1</v>
      </c>
      <c r="F15" s="2">
        <v>1</v>
      </c>
      <c r="G15" s="3">
        <f t="shared" si="0"/>
        <v>1</v>
      </c>
      <c r="H15" s="3">
        <f t="shared" si="0"/>
        <v>2</v>
      </c>
      <c r="I15" s="3">
        <f t="shared" si="0"/>
        <v>1</v>
      </c>
    </row>
    <row r="16" spans="1:9" x14ac:dyDescent="0.3">
      <c r="A16" s="4" t="s">
        <v>13</v>
      </c>
      <c r="B16" s="1">
        <v>1.75</v>
      </c>
      <c r="C16" s="1">
        <v>2</v>
      </c>
      <c r="D16" s="1">
        <v>1</v>
      </c>
      <c r="F16" s="2">
        <v>1</v>
      </c>
      <c r="G16" s="3">
        <f t="shared" si="0"/>
        <v>1.75</v>
      </c>
      <c r="H16" s="3">
        <f t="shared" si="0"/>
        <v>2</v>
      </c>
      <c r="I16" s="3">
        <f t="shared" si="0"/>
        <v>1</v>
      </c>
    </row>
    <row r="17" spans="1:9" x14ac:dyDescent="0.3">
      <c r="A17" s="4" t="s">
        <v>14</v>
      </c>
      <c r="B17" s="1">
        <v>2</v>
      </c>
      <c r="C17" s="1">
        <v>1</v>
      </c>
      <c r="D17" s="1">
        <v>3</v>
      </c>
      <c r="F17" s="2">
        <v>1</v>
      </c>
      <c r="G17" s="3">
        <f t="shared" si="0"/>
        <v>2</v>
      </c>
      <c r="H17" s="3">
        <f t="shared" si="0"/>
        <v>1</v>
      </c>
      <c r="I17" s="3">
        <f t="shared" si="0"/>
        <v>3</v>
      </c>
    </row>
    <row r="18" spans="1:9" x14ac:dyDescent="0.3">
      <c r="G18" s="9" t="s">
        <v>15</v>
      </c>
      <c r="H18" s="9" t="s">
        <v>16</v>
      </c>
      <c r="I18" s="9" t="s">
        <v>17</v>
      </c>
    </row>
    <row r="19" spans="1:9" x14ac:dyDescent="0.3">
      <c r="F19" s="4" t="s">
        <v>19</v>
      </c>
      <c r="G19" s="10">
        <f>SUM(G3:G17)</f>
        <v>82.79</v>
      </c>
      <c r="H19" s="10">
        <f t="shared" ref="H19:I19" si="1">SUM(H3:H17)</f>
        <v>87.539999999999992</v>
      </c>
      <c r="I19" s="10">
        <f t="shared" si="1"/>
        <v>103.28999999999999</v>
      </c>
    </row>
    <row r="24" spans="1:9" x14ac:dyDescent="0.3">
      <c r="C24" s="5" t="s">
        <v>21</v>
      </c>
      <c r="D24" s="6"/>
    </row>
    <row r="25" spans="1:9" x14ac:dyDescent="0.3">
      <c r="B25" s="4" t="s">
        <v>15</v>
      </c>
      <c r="C25" s="4" t="s">
        <v>16</v>
      </c>
      <c r="D25" s="4" t="s">
        <v>17</v>
      </c>
      <c r="F25" s="4" t="s">
        <v>22</v>
      </c>
      <c r="G25" s="4" t="s">
        <v>15</v>
      </c>
      <c r="H25" s="4" t="s">
        <v>16</v>
      </c>
      <c r="I25" s="4" t="s">
        <v>17</v>
      </c>
    </row>
    <row r="26" spans="1:9" x14ac:dyDescent="0.3">
      <c r="A26" s="4" t="s">
        <v>0</v>
      </c>
      <c r="B26" s="1">
        <v>0.5</v>
      </c>
      <c r="C26" s="1">
        <v>0.4</v>
      </c>
      <c r="D26" s="1">
        <v>1.4</v>
      </c>
      <c r="F26" s="2">
        <v>5</v>
      </c>
      <c r="G26" s="3">
        <f>B26*$F26</f>
        <v>2.5</v>
      </c>
      <c r="H26" s="3">
        <f t="shared" ref="H26:I36" si="2">C26*$F26</f>
        <v>2</v>
      </c>
      <c r="I26" s="3">
        <f t="shared" si="2"/>
        <v>7</v>
      </c>
    </row>
    <row r="27" spans="1:9" x14ac:dyDescent="0.3">
      <c r="A27" s="4" t="s">
        <v>1</v>
      </c>
      <c r="B27" s="1">
        <v>28</v>
      </c>
      <c r="C27" s="1">
        <v>33</v>
      </c>
      <c r="D27" s="1">
        <v>31</v>
      </c>
      <c r="F27" s="2">
        <v>1</v>
      </c>
      <c r="G27" s="3">
        <f t="shared" ref="G27:G36" si="3">B27*$F27</f>
        <v>28</v>
      </c>
      <c r="H27" s="3">
        <f t="shared" si="2"/>
        <v>33</v>
      </c>
      <c r="I27" s="3">
        <f t="shared" si="2"/>
        <v>31</v>
      </c>
    </row>
    <row r="28" spans="1:9" x14ac:dyDescent="0.3">
      <c r="A28" s="4" t="s">
        <v>2</v>
      </c>
      <c r="B28" s="1">
        <v>1.8</v>
      </c>
      <c r="C28" s="1">
        <v>1</v>
      </c>
      <c r="D28" s="1">
        <v>2</v>
      </c>
      <c r="F28" s="2">
        <v>4</v>
      </c>
      <c r="G28" s="3">
        <f t="shared" si="3"/>
        <v>7.2</v>
      </c>
      <c r="H28" s="3">
        <f t="shared" si="2"/>
        <v>4</v>
      </c>
      <c r="I28" s="3">
        <f t="shared" si="2"/>
        <v>8</v>
      </c>
    </row>
    <row r="29" spans="1:9" x14ac:dyDescent="0.3">
      <c r="A29" s="4" t="s">
        <v>3</v>
      </c>
      <c r="B29" s="1">
        <v>1.2</v>
      </c>
      <c r="C29" s="1">
        <v>0.8</v>
      </c>
      <c r="D29" s="1">
        <v>1.5</v>
      </c>
      <c r="F29" s="2">
        <v>2</v>
      </c>
      <c r="G29" s="3">
        <f t="shared" si="3"/>
        <v>2.4</v>
      </c>
      <c r="H29" s="3">
        <f t="shared" si="2"/>
        <v>1.6</v>
      </c>
      <c r="I29" s="3">
        <f t="shared" si="2"/>
        <v>3</v>
      </c>
    </row>
    <row r="30" spans="1:9" x14ac:dyDescent="0.3">
      <c r="A30" s="4" t="s">
        <v>4</v>
      </c>
      <c r="B30" s="1">
        <v>2.4</v>
      </c>
      <c r="C30" s="1">
        <v>1.4</v>
      </c>
      <c r="D30" s="1">
        <v>2.4</v>
      </c>
      <c r="F30" s="2">
        <v>2</v>
      </c>
      <c r="G30" s="3">
        <f t="shared" si="3"/>
        <v>4.8</v>
      </c>
      <c r="H30" s="3">
        <f t="shared" si="2"/>
        <v>2.8</v>
      </c>
      <c r="I30" s="3">
        <f t="shared" si="2"/>
        <v>4.8</v>
      </c>
    </row>
    <row r="31" spans="1:9" x14ac:dyDescent="0.3">
      <c r="A31" s="4" t="s">
        <v>5</v>
      </c>
      <c r="B31" s="1">
        <v>0.9</v>
      </c>
      <c r="C31" s="1">
        <v>0.2</v>
      </c>
      <c r="D31" s="1">
        <v>0.8</v>
      </c>
      <c r="F31" s="2">
        <v>2</v>
      </c>
      <c r="G31" s="3">
        <f t="shared" si="3"/>
        <v>1.8</v>
      </c>
      <c r="H31" s="3">
        <f t="shared" si="2"/>
        <v>0.4</v>
      </c>
      <c r="I31" s="3">
        <f t="shared" si="2"/>
        <v>1.6</v>
      </c>
    </row>
    <row r="32" spans="1:9" x14ac:dyDescent="0.3">
      <c r="A32" s="4" t="s">
        <v>6</v>
      </c>
      <c r="B32" s="1">
        <v>0.99</v>
      </c>
      <c r="C32" s="1">
        <v>0.59</v>
      </c>
      <c r="D32" s="1">
        <v>2.59</v>
      </c>
      <c r="F32" s="2">
        <v>10</v>
      </c>
      <c r="G32" s="3">
        <f t="shared" si="3"/>
        <v>9.9</v>
      </c>
      <c r="H32" s="3">
        <f t="shared" si="2"/>
        <v>5.8999999999999995</v>
      </c>
      <c r="I32" s="3">
        <f t="shared" si="2"/>
        <v>25.9</v>
      </c>
    </row>
    <row r="33" spans="1:9" x14ac:dyDescent="0.3">
      <c r="A33" s="4" t="s">
        <v>7</v>
      </c>
      <c r="B33" s="1">
        <v>1.25</v>
      </c>
      <c r="C33" s="1">
        <v>3.25</v>
      </c>
      <c r="D33" s="1">
        <v>2.15</v>
      </c>
      <c r="F33" s="2">
        <v>1</v>
      </c>
      <c r="G33" s="3">
        <f t="shared" si="3"/>
        <v>1.25</v>
      </c>
      <c r="H33" s="3">
        <f t="shared" si="2"/>
        <v>3.25</v>
      </c>
      <c r="I33" s="3">
        <f t="shared" si="2"/>
        <v>2.15</v>
      </c>
    </row>
    <row r="34" spans="1:9" x14ac:dyDescent="0.3">
      <c r="A34" s="4" t="s">
        <v>8</v>
      </c>
      <c r="B34" s="1">
        <v>9.5</v>
      </c>
      <c r="C34" s="1">
        <v>14</v>
      </c>
      <c r="D34" s="1">
        <v>13</v>
      </c>
      <c r="F34" s="2">
        <v>1</v>
      </c>
      <c r="G34" s="3">
        <f t="shared" si="3"/>
        <v>9.5</v>
      </c>
      <c r="H34" s="3">
        <f t="shared" si="2"/>
        <v>14</v>
      </c>
      <c r="I34" s="3">
        <f t="shared" si="2"/>
        <v>13</v>
      </c>
    </row>
    <row r="35" spans="1:9" x14ac:dyDescent="0.3">
      <c r="A35" s="4" t="s">
        <v>9</v>
      </c>
      <c r="B35" s="1">
        <v>4.55</v>
      </c>
      <c r="C35" s="1">
        <v>2.5499999999999998</v>
      </c>
      <c r="D35" s="1">
        <v>6</v>
      </c>
      <c r="F35" s="2">
        <v>1</v>
      </c>
      <c r="G35" s="3">
        <f t="shared" si="3"/>
        <v>4.55</v>
      </c>
      <c r="H35" s="3">
        <f t="shared" si="2"/>
        <v>2.5499999999999998</v>
      </c>
      <c r="I35" s="3">
        <f t="shared" si="2"/>
        <v>6</v>
      </c>
    </row>
    <row r="36" spans="1:9" x14ac:dyDescent="0.3">
      <c r="A36" s="4" t="s">
        <v>14</v>
      </c>
      <c r="B36" s="1">
        <v>2</v>
      </c>
      <c r="C36" s="1">
        <v>1</v>
      </c>
      <c r="D36" s="1">
        <v>3</v>
      </c>
      <c r="F36" s="2">
        <v>2</v>
      </c>
      <c r="G36" s="3">
        <f t="shared" si="3"/>
        <v>4</v>
      </c>
      <c r="H36" s="3">
        <f t="shared" si="2"/>
        <v>2</v>
      </c>
      <c r="I36" s="3">
        <f t="shared" si="2"/>
        <v>6</v>
      </c>
    </row>
    <row r="37" spans="1:9" x14ac:dyDescent="0.3">
      <c r="A37" s="4"/>
      <c r="B37" s="4"/>
      <c r="C37" s="4"/>
      <c r="D37" s="4"/>
      <c r="G37" s="7" t="s">
        <v>15</v>
      </c>
      <c r="H37" s="7" t="s">
        <v>16</v>
      </c>
      <c r="I37" s="7" t="s">
        <v>17</v>
      </c>
    </row>
    <row r="38" spans="1:9" x14ac:dyDescent="0.3">
      <c r="A38" s="4"/>
      <c r="B38" s="4"/>
      <c r="C38" s="4"/>
      <c r="D38" s="4"/>
      <c r="F38" s="4" t="s">
        <v>19</v>
      </c>
      <c r="G38" s="8">
        <f>SUM(G26:G36)</f>
        <v>75.899999999999991</v>
      </c>
      <c r="H38" s="8">
        <f t="shared" ref="H38:I38" si="4">SUM(H26:H36)</f>
        <v>71.499999999999986</v>
      </c>
      <c r="I38" s="8">
        <f t="shared" si="4"/>
        <v>108.45</v>
      </c>
    </row>
    <row r="39" spans="1:9" x14ac:dyDescent="0.3">
      <c r="A39" s="4"/>
      <c r="B39" s="4"/>
      <c r="C39" s="4"/>
      <c r="D39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9A28-E788-4CC1-9523-4A9E3F39C307}">
  <dimension ref="A2:C18"/>
  <sheetViews>
    <sheetView workbookViewId="0">
      <selection activeCell="O11" sqref="O11"/>
    </sheetView>
  </sheetViews>
  <sheetFormatPr defaultRowHeight="14.4" x14ac:dyDescent="0.3"/>
  <cols>
    <col min="1" max="1" width="12.44140625" bestFit="1" customWidth="1"/>
  </cols>
  <sheetData>
    <row r="2" spans="1:3" x14ac:dyDescent="0.3">
      <c r="B2" s="4" t="s">
        <v>23</v>
      </c>
      <c r="C2" s="4" t="s">
        <v>24</v>
      </c>
    </row>
    <row r="3" spans="1:3" x14ac:dyDescent="0.3">
      <c r="A3" s="16" t="s">
        <v>25</v>
      </c>
      <c r="B3" s="11"/>
      <c r="C3" s="11"/>
    </row>
    <row r="4" spans="1:3" x14ac:dyDescent="0.3">
      <c r="A4" s="16" t="s">
        <v>26</v>
      </c>
      <c r="B4" s="12">
        <v>50</v>
      </c>
      <c r="C4" s="12">
        <v>90</v>
      </c>
    </row>
    <row r="5" spans="1:3" x14ac:dyDescent="0.3">
      <c r="A5" s="16" t="s">
        <v>27</v>
      </c>
      <c r="B5" s="12">
        <v>2</v>
      </c>
      <c r="C5" s="12">
        <v>2.5</v>
      </c>
    </row>
    <row r="6" spans="1:3" x14ac:dyDescent="0.3">
      <c r="A6" s="16" t="s">
        <v>28</v>
      </c>
      <c r="B6" s="12">
        <v>4.5</v>
      </c>
      <c r="C6" s="12">
        <v>5.5</v>
      </c>
    </row>
    <row r="7" spans="1:3" x14ac:dyDescent="0.3">
      <c r="A7" s="16" t="s">
        <v>29</v>
      </c>
      <c r="B7" s="12">
        <v>7</v>
      </c>
      <c r="C7" s="12">
        <v>7</v>
      </c>
    </row>
    <row r="8" spans="1:3" x14ac:dyDescent="0.3">
      <c r="A8" s="16" t="s">
        <v>30</v>
      </c>
      <c r="B8" s="12"/>
      <c r="C8" s="12">
        <v>3</v>
      </c>
    </row>
    <row r="9" spans="1:3" x14ac:dyDescent="0.3">
      <c r="A9" s="16" t="s">
        <v>37</v>
      </c>
      <c r="B9" s="13">
        <f>SUM(B4:B8)</f>
        <v>63.5</v>
      </c>
      <c r="C9" s="13">
        <f>SUM(C4:C8)</f>
        <v>108</v>
      </c>
    </row>
    <row r="11" spans="1:3" x14ac:dyDescent="0.3">
      <c r="A11" s="17" t="s">
        <v>31</v>
      </c>
      <c r="B11" s="14"/>
      <c r="C11" s="14"/>
    </row>
    <row r="12" spans="1:3" x14ac:dyDescent="0.3">
      <c r="A12" s="17" t="s">
        <v>32</v>
      </c>
      <c r="B12" s="15">
        <v>11</v>
      </c>
      <c r="C12" s="15">
        <v>21</v>
      </c>
    </row>
    <row r="13" spans="1:3" x14ac:dyDescent="0.3">
      <c r="A13" s="17" t="s">
        <v>33</v>
      </c>
      <c r="B13" s="15">
        <v>8</v>
      </c>
      <c r="C13" s="15"/>
    </row>
    <row r="14" spans="1:3" x14ac:dyDescent="0.3">
      <c r="A14" s="17" t="s">
        <v>34</v>
      </c>
      <c r="B14" s="15"/>
      <c r="C14" s="15">
        <v>3</v>
      </c>
    </row>
    <row r="15" spans="1:3" x14ac:dyDescent="0.3">
      <c r="A15" s="17" t="s">
        <v>35</v>
      </c>
      <c r="B15" s="15">
        <f>SUM(B12:B14)</f>
        <v>19</v>
      </c>
      <c r="C15" s="15">
        <f>SUM(C12:C14)</f>
        <v>24</v>
      </c>
    </row>
    <row r="16" spans="1:3" x14ac:dyDescent="0.3">
      <c r="A16" s="17" t="s">
        <v>36</v>
      </c>
      <c r="B16" s="15">
        <f>B15*2</f>
        <v>38</v>
      </c>
      <c r="C16" s="15">
        <f>C15*2</f>
        <v>48</v>
      </c>
    </row>
    <row r="17" spans="1:3" x14ac:dyDescent="0.3">
      <c r="B17" s="9" t="s">
        <v>23</v>
      </c>
      <c r="C17" s="9" t="s">
        <v>24</v>
      </c>
    </row>
    <row r="18" spans="1:3" x14ac:dyDescent="0.3">
      <c r="A18" s="4" t="s">
        <v>38</v>
      </c>
      <c r="B18" s="10">
        <f>B9+(B16*12)</f>
        <v>519.5</v>
      </c>
      <c r="C18" s="10">
        <f>C9+(C16*12)</f>
        <v>684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49F4D-45CC-4192-98A4-6397A7CD3B22}">
  <dimension ref="A1:K38"/>
  <sheetViews>
    <sheetView workbookViewId="0">
      <selection activeCell="G8" sqref="G8"/>
    </sheetView>
  </sheetViews>
  <sheetFormatPr defaultRowHeight="14.4" x14ac:dyDescent="0.3"/>
  <cols>
    <col min="1" max="1" width="31" bestFit="1" customWidth="1"/>
    <col min="2" max="2" width="15.6640625" bestFit="1" customWidth="1"/>
    <col min="3" max="3" width="18.44140625" bestFit="1" customWidth="1"/>
    <col min="4" max="4" width="11.88671875" bestFit="1" customWidth="1"/>
    <col min="8" max="8" width="31" bestFit="1" customWidth="1"/>
    <col min="9" max="9" width="15.6640625" bestFit="1" customWidth="1"/>
    <col min="10" max="10" width="18.44140625" bestFit="1" customWidth="1"/>
    <col min="11" max="11" width="11.88671875" bestFit="1" customWidth="1"/>
  </cols>
  <sheetData>
    <row r="1" spans="1:11" x14ac:dyDescent="0.3">
      <c r="A1" s="4" t="s">
        <v>18</v>
      </c>
      <c r="B1" s="4" t="s">
        <v>39</v>
      </c>
      <c r="C1" s="4" t="s">
        <v>40</v>
      </c>
      <c r="D1" s="4" t="s">
        <v>41</v>
      </c>
      <c r="H1" s="4" t="s">
        <v>22</v>
      </c>
      <c r="I1" s="4" t="s">
        <v>39</v>
      </c>
      <c r="J1" s="4" t="s">
        <v>40</v>
      </c>
      <c r="K1" s="4" t="s">
        <v>41</v>
      </c>
    </row>
    <row r="5" spans="1:11" ht="15.6" x14ac:dyDescent="0.3">
      <c r="A5" s="51" t="s">
        <v>42</v>
      </c>
      <c r="B5" s="14"/>
      <c r="C5" s="14"/>
      <c r="D5" s="14"/>
      <c r="H5" s="51" t="s">
        <v>42</v>
      </c>
      <c r="I5" s="14"/>
      <c r="J5" s="14"/>
      <c r="K5" s="14"/>
    </row>
    <row r="6" spans="1:11" x14ac:dyDescent="0.3">
      <c r="A6" s="17" t="s">
        <v>43</v>
      </c>
      <c r="B6" s="15">
        <v>280</v>
      </c>
      <c r="C6" s="15">
        <v>100</v>
      </c>
      <c r="D6" s="15">
        <v>350</v>
      </c>
      <c r="H6" s="17" t="s">
        <v>43</v>
      </c>
      <c r="I6" s="15">
        <v>280</v>
      </c>
      <c r="J6" s="15">
        <v>100</v>
      </c>
      <c r="K6" s="15">
        <v>350</v>
      </c>
    </row>
    <row r="7" spans="1:11" x14ac:dyDescent="0.3">
      <c r="A7" s="17" t="s">
        <v>44</v>
      </c>
      <c r="B7" s="15">
        <v>18</v>
      </c>
      <c r="C7" s="15">
        <v>0</v>
      </c>
      <c r="D7" s="15">
        <v>0</v>
      </c>
      <c r="H7" s="17" t="s">
        <v>44</v>
      </c>
      <c r="I7" s="15">
        <v>18</v>
      </c>
      <c r="J7" s="15">
        <v>0</v>
      </c>
      <c r="K7" s="15">
        <v>0</v>
      </c>
    </row>
    <row r="8" spans="1:11" x14ac:dyDescent="0.3">
      <c r="A8" s="17" t="s">
        <v>45</v>
      </c>
      <c r="B8" s="15">
        <v>25</v>
      </c>
      <c r="C8" s="15">
        <v>0</v>
      </c>
      <c r="D8" s="15">
        <v>0</v>
      </c>
      <c r="H8" s="17" t="s">
        <v>45</v>
      </c>
      <c r="I8" s="15">
        <v>25</v>
      </c>
      <c r="J8" s="15">
        <v>0</v>
      </c>
      <c r="K8" s="15">
        <v>0</v>
      </c>
    </row>
    <row r="9" spans="1:11" x14ac:dyDescent="0.3">
      <c r="A9" s="17" t="s">
        <v>46</v>
      </c>
      <c r="B9" s="15">
        <v>15</v>
      </c>
      <c r="C9" s="15">
        <v>0</v>
      </c>
      <c r="D9" s="15">
        <v>0</v>
      </c>
      <c r="H9" s="17" t="s">
        <v>46</v>
      </c>
      <c r="I9" s="15">
        <v>15</v>
      </c>
      <c r="J9" s="15">
        <v>0</v>
      </c>
      <c r="K9" s="15">
        <v>0</v>
      </c>
    </row>
    <row r="10" spans="1:11" x14ac:dyDescent="0.3">
      <c r="A10" s="17" t="s">
        <v>47</v>
      </c>
      <c r="B10" s="15">
        <v>9</v>
      </c>
      <c r="C10" s="15">
        <v>0</v>
      </c>
      <c r="D10" s="15">
        <v>0</v>
      </c>
      <c r="H10" s="17" t="s">
        <v>47</v>
      </c>
      <c r="I10" s="15">
        <v>9</v>
      </c>
      <c r="J10" s="15">
        <v>0</v>
      </c>
      <c r="K10" s="15">
        <v>0</v>
      </c>
    </row>
    <row r="11" spans="1:11" x14ac:dyDescent="0.3">
      <c r="A11" s="17" t="s">
        <v>48</v>
      </c>
      <c r="B11" s="15">
        <v>0</v>
      </c>
      <c r="C11" s="15">
        <v>99</v>
      </c>
      <c r="D11" s="15">
        <v>0</v>
      </c>
      <c r="H11" s="17" t="s">
        <v>48</v>
      </c>
      <c r="I11" s="15">
        <v>0</v>
      </c>
      <c r="J11" s="15">
        <v>99</v>
      </c>
      <c r="K11" s="15">
        <v>0</v>
      </c>
    </row>
    <row r="12" spans="1:11" x14ac:dyDescent="0.3">
      <c r="A12" s="17" t="s">
        <v>49</v>
      </c>
      <c r="B12" s="15">
        <v>0</v>
      </c>
      <c r="C12" s="15">
        <v>95</v>
      </c>
      <c r="D12" s="15">
        <v>0</v>
      </c>
      <c r="H12" s="17" t="s">
        <v>49</v>
      </c>
      <c r="I12" s="15">
        <v>0</v>
      </c>
      <c r="J12" s="15">
        <v>95</v>
      </c>
      <c r="K12" s="15">
        <v>0</v>
      </c>
    </row>
    <row r="13" spans="1:11" x14ac:dyDescent="0.3">
      <c r="A13" s="17" t="s">
        <v>50</v>
      </c>
      <c r="B13" s="15">
        <v>0</v>
      </c>
      <c r="C13" s="15">
        <v>85</v>
      </c>
      <c r="D13" s="15">
        <v>0</v>
      </c>
      <c r="H13" s="17" t="s">
        <v>50</v>
      </c>
      <c r="I13" s="15">
        <v>0</v>
      </c>
      <c r="J13" s="15">
        <v>85</v>
      </c>
      <c r="K13" s="15">
        <v>0</v>
      </c>
    </row>
    <row r="14" spans="1:11" x14ac:dyDescent="0.3">
      <c r="A14" s="17" t="s">
        <v>51</v>
      </c>
      <c r="B14" s="15">
        <v>0</v>
      </c>
      <c r="C14" s="15">
        <v>85</v>
      </c>
      <c r="D14" s="15">
        <v>0</v>
      </c>
      <c r="H14" s="17" t="s">
        <v>51</v>
      </c>
      <c r="I14" s="15">
        <v>0</v>
      </c>
      <c r="J14" s="15">
        <v>85</v>
      </c>
      <c r="K14" s="15">
        <v>0</v>
      </c>
    </row>
    <row r="15" spans="1:11" x14ac:dyDescent="0.3">
      <c r="A15" s="17" t="s">
        <v>52</v>
      </c>
      <c r="B15" s="15">
        <v>0</v>
      </c>
      <c r="C15" s="15">
        <v>0</v>
      </c>
      <c r="D15" s="15">
        <v>555</v>
      </c>
      <c r="H15" s="17" t="s">
        <v>52</v>
      </c>
      <c r="I15" s="15">
        <v>0</v>
      </c>
      <c r="J15" s="15">
        <v>0</v>
      </c>
      <c r="K15" s="15">
        <v>555</v>
      </c>
    </row>
    <row r="16" spans="1:11" x14ac:dyDescent="0.3">
      <c r="A16" s="4"/>
      <c r="B16" s="2"/>
      <c r="C16" s="2"/>
      <c r="D16" s="2"/>
      <c r="H16" s="4"/>
      <c r="I16" s="2"/>
      <c r="J16" s="2"/>
      <c r="K16" s="2"/>
    </row>
    <row r="17" spans="1:11" x14ac:dyDescent="0.3">
      <c r="A17" s="17" t="s">
        <v>53</v>
      </c>
      <c r="B17" s="38">
        <f>SUM(B6:B15)</f>
        <v>347</v>
      </c>
      <c r="C17" s="38">
        <f t="shared" ref="C17:D17" si="0">SUM(C6:C15)</f>
        <v>464</v>
      </c>
      <c r="D17" s="38">
        <f t="shared" si="0"/>
        <v>905</v>
      </c>
      <c r="H17" s="17" t="s">
        <v>53</v>
      </c>
      <c r="I17" s="38">
        <f>SUM(I6:I15)</f>
        <v>347</v>
      </c>
      <c r="J17" s="38">
        <f t="shared" ref="J17:K17" si="1">SUM(J6:J15)</f>
        <v>464</v>
      </c>
      <c r="K17" s="38">
        <f t="shared" si="1"/>
        <v>905</v>
      </c>
    </row>
    <row r="18" spans="1:11" x14ac:dyDescent="0.3">
      <c r="A18" s="17" t="s">
        <v>54</v>
      </c>
      <c r="B18" s="18">
        <v>2</v>
      </c>
      <c r="C18" s="18">
        <v>2</v>
      </c>
      <c r="D18" s="18">
        <v>2</v>
      </c>
      <c r="H18" s="17" t="s">
        <v>54</v>
      </c>
      <c r="I18" s="18">
        <v>4</v>
      </c>
      <c r="J18" s="18">
        <v>4</v>
      </c>
      <c r="K18" s="18">
        <v>4</v>
      </c>
    </row>
    <row r="19" spans="1:11" x14ac:dyDescent="0.3">
      <c r="A19" s="17" t="s">
        <v>55</v>
      </c>
      <c r="B19" s="38">
        <f>B17*B18</f>
        <v>694</v>
      </c>
      <c r="C19" s="38">
        <f t="shared" ref="C19:D19" si="2">C17*C18</f>
        <v>928</v>
      </c>
      <c r="D19" s="38">
        <f t="shared" si="2"/>
        <v>1810</v>
      </c>
      <c r="H19" s="17" t="s">
        <v>55</v>
      </c>
      <c r="I19" s="38">
        <f>I17*I18</f>
        <v>1388</v>
      </c>
      <c r="J19" s="38">
        <f t="shared" ref="J19" si="3">J17*J18</f>
        <v>1856</v>
      </c>
      <c r="K19" s="38">
        <f t="shared" ref="K19" si="4">K17*K18</f>
        <v>3620</v>
      </c>
    </row>
    <row r="20" spans="1:11" x14ac:dyDescent="0.3">
      <c r="A20" s="4"/>
      <c r="B20" s="2"/>
      <c r="C20" s="2"/>
      <c r="D20" s="2"/>
      <c r="H20" s="4"/>
      <c r="I20" s="2"/>
      <c r="J20" s="2"/>
      <c r="K20" s="2"/>
    </row>
    <row r="21" spans="1:11" ht="15.6" x14ac:dyDescent="0.3">
      <c r="A21" s="52" t="s">
        <v>56</v>
      </c>
      <c r="B21" s="19"/>
      <c r="C21" s="19"/>
      <c r="D21" s="19"/>
      <c r="H21" s="52" t="s">
        <v>56</v>
      </c>
      <c r="I21" s="19"/>
      <c r="J21" s="19"/>
      <c r="K21" s="19"/>
    </row>
    <row r="22" spans="1:11" x14ac:dyDescent="0.3">
      <c r="A22" s="20" t="s">
        <v>57</v>
      </c>
      <c r="B22" s="39">
        <v>120</v>
      </c>
      <c r="C22" s="39">
        <v>105</v>
      </c>
      <c r="D22" s="39">
        <v>0</v>
      </c>
      <c r="H22" s="20" t="s">
        <v>57</v>
      </c>
      <c r="I22" s="39">
        <v>120</v>
      </c>
      <c r="J22" s="39">
        <v>105</v>
      </c>
      <c r="K22" s="39">
        <v>0</v>
      </c>
    </row>
    <row r="23" spans="1:11" x14ac:dyDescent="0.3">
      <c r="A23" s="20" t="s">
        <v>58</v>
      </c>
      <c r="B23" s="19">
        <v>5</v>
      </c>
      <c r="C23" s="19">
        <v>5</v>
      </c>
      <c r="D23" s="19">
        <v>5</v>
      </c>
      <c r="H23" s="20" t="s">
        <v>58</v>
      </c>
      <c r="I23" s="19">
        <v>5</v>
      </c>
      <c r="J23" s="19">
        <v>5</v>
      </c>
      <c r="K23" s="19">
        <v>5</v>
      </c>
    </row>
    <row r="24" spans="1:11" x14ac:dyDescent="0.3">
      <c r="A24" s="20" t="s">
        <v>59</v>
      </c>
      <c r="B24" s="40">
        <f>B22*B23</f>
        <v>600</v>
      </c>
      <c r="C24" s="40">
        <f t="shared" ref="C24:D24" si="5">C22*C23</f>
        <v>525</v>
      </c>
      <c r="D24" s="40">
        <f t="shared" si="5"/>
        <v>0</v>
      </c>
      <c r="H24" s="20" t="s">
        <v>59</v>
      </c>
      <c r="I24" s="40">
        <f>I22*I23</f>
        <v>600</v>
      </c>
      <c r="J24" s="40">
        <f t="shared" ref="J24" si="6">J22*J23</f>
        <v>525</v>
      </c>
      <c r="K24" s="40">
        <f t="shared" ref="K24" si="7">K22*K23</f>
        <v>0</v>
      </c>
    </row>
    <row r="25" spans="1:11" x14ac:dyDescent="0.3">
      <c r="A25" s="4"/>
      <c r="H25" s="4"/>
    </row>
    <row r="26" spans="1:11" ht="15.6" x14ac:dyDescent="0.3">
      <c r="A26" s="53" t="s">
        <v>89</v>
      </c>
      <c r="B26" s="37"/>
      <c r="C26" s="37"/>
      <c r="D26" s="37"/>
      <c r="H26" s="53" t="s">
        <v>89</v>
      </c>
      <c r="I26" s="37"/>
      <c r="J26" s="37"/>
      <c r="K26" s="37"/>
    </row>
    <row r="27" spans="1:11" x14ac:dyDescent="0.3">
      <c r="A27" s="9" t="s">
        <v>91</v>
      </c>
      <c r="B27" s="41">
        <v>40</v>
      </c>
      <c r="C27" s="41">
        <v>0</v>
      </c>
      <c r="D27" s="41">
        <v>0</v>
      </c>
      <c r="H27" s="9" t="s">
        <v>91</v>
      </c>
      <c r="I27" s="41">
        <v>40</v>
      </c>
      <c r="J27" s="41">
        <v>0</v>
      </c>
      <c r="K27" s="41">
        <v>0</v>
      </c>
    </row>
    <row r="28" spans="1:11" x14ac:dyDescent="0.3">
      <c r="A28" s="9" t="s">
        <v>92</v>
      </c>
      <c r="B28" s="37">
        <v>4</v>
      </c>
      <c r="C28" s="37">
        <v>4</v>
      </c>
      <c r="D28" s="37">
        <v>4</v>
      </c>
      <c r="H28" s="9" t="s">
        <v>92</v>
      </c>
      <c r="I28" s="37">
        <v>4</v>
      </c>
      <c r="J28" s="37">
        <v>4</v>
      </c>
      <c r="K28" s="37">
        <v>4</v>
      </c>
    </row>
    <row r="29" spans="1:11" x14ac:dyDescent="0.3">
      <c r="A29" s="9" t="s">
        <v>93</v>
      </c>
      <c r="B29" s="42">
        <f xml:space="preserve"> B27*B28</f>
        <v>160</v>
      </c>
      <c r="C29" s="42">
        <f t="shared" ref="C29:D29" si="8" xml:space="preserve"> C27*C28</f>
        <v>0</v>
      </c>
      <c r="D29" s="42">
        <f t="shared" si="8"/>
        <v>0</v>
      </c>
      <c r="H29" s="9" t="s">
        <v>93</v>
      </c>
      <c r="I29" s="42">
        <f xml:space="preserve"> I27*I28</f>
        <v>160</v>
      </c>
      <c r="J29" s="42">
        <f t="shared" ref="J29" si="9" xml:space="preserve"> J27*J28</f>
        <v>0</v>
      </c>
      <c r="K29" s="42">
        <f t="shared" ref="K29" si="10" xml:space="preserve"> K27*K28</f>
        <v>0</v>
      </c>
    </row>
    <row r="30" spans="1:11" x14ac:dyDescent="0.3">
      <c r="A30" s="4"/>
      <c r="H30" s="4"/>
    </row>
    <row r="31" spans="1:11" x14ac:dyDescent="0.3">
      <c r="A31" s="4"/>
      <c r="H31" s="4"/>
    </row>
    <row r="32" spans="1:11" s="4" customFormat="1" ht="15.6" x14ac:dyDescent="0.3">
      <c r="A32" s="49" t="s">
        <v>90</v>
      </c>
      <c r="B32" s="50"/>
      <c r="C32" s="50"/>
      <c r="D32" s="50"/>
      <c r="H32" s="49" t="s">
        <v>90</v>
      </c>
      <c r="I32" s="50"/>
      <c r="J32" s="50"/>
      <c r="K32" s="50"/>
    </row>
    <row r="33" spans="1:11" x14ac:dyDescent="0.3">
      <c r="A33" s="46" t="s">
        <v>96</v>
      </c>
      <c r="B33" s="47">
        <v>50</v>
      </c>
      <c r="C33" s="47">
        <v>50</v>
      </c>
      <c r="D33" s="47">
        <v>0</v>
      </c>
      <c r="H33" s="46" t="s">
        <v>96</v>
      </c>
      <c r="I33" s="47">
        <v>50</v>
      </c>
      <c r="J33" s="47">
        <v>50</v>
      </c>
      <c r="K33" s="47">
        <v>0</v>
      </c>
    </row>
    <row r="34" spans="1:11" x14ac:dyDescent="0.3">
      <c r="A34" s="46" t="s">
        <v>97</v>
      </c>
      <c r="B34" s="45">
        <v>4</v>
      </c>
      <c r="C34" s="45">
        <v>4</v>
      </c>
      <c r="D34" s="45">
        <v>4</v>
      </c>
      <c r="H34" s="46" t="s">
        <v>97</v>
      </c>
      <c r="I34" s="45">
        <v>4</v>
      </c>
      <c r="J34" s="45">
        <v>4</v>
      </c>
      <c r="K34" s="45">
        <v>4</v>
      </c>
    </row>
    <row r="35" spans="1:11" x14ac:dyDescent="0.3">
      <c r="A35" s="46" t="s">
        <v>94</v>
      </c>
      <c r="B35" s="45">
        <v>2</v>
      </c>
      <c r="C35" s="45">
        <v>2</v>
      </c>
      <c r="D35" s="45">
        <v>2</v>
      </c>
      <c r="H35" s="46" t="s">
        <v>94</v>
      </c>
      <c r="I35" s="45">
        <v>4</v>
      </c>
      <c r="J35" s="45">
        <v>4</v>
      </c>
      <c r="K35" s="45">
        <v>4</v>
      </c>
    </row>
    <row r="36" spans="1:11" x14ac:dyDescent="0.3">
      <c r="A36" s="46" t="s">
        <v>95</v>
      </c>
      <c r="B36" s="48">
        <f>(B33*B34*B35)</f>
        <v>400</v>
      </c>
      <c r="C36" s="48">
        <f t="shared" ref="C36:D36" si="11">(C33*C34*C35)</f>
        <v>400</v>
      </c>
      <c r="D36" s="48">
        <f t="shared" si="11"/>
        <v>0</v>
      </c>
      <c r="H36" s="46" t="s">
        <v>95</v>
      </c>
      <c r="I36" s="48">
        <f>(I33*I34*I35)</f>
        <v>800</v>
      </c>
      <c r="J36" s="48">
        <f t="shared" ref="J36" si="12">(J33*J34*J35)</f>
        <v>800</v>
      </c>
      <c r="K36" s="48">
        <f t="shared" ref="K36" si="13">(K33*K34*K35)</f>
        <v>0</v>
      </c>
    </row>
    <row r="37" spans="1:11" x14ac:dyDescent="0.3">
      <c r="A37" s="4"/>
      <c r="B37" s="4" t="s">
        <v>39</v>
      </c>
      <c r="C37" s="4" t="s">
        <v>40</v>
      </c>
      <c r="D37" s="4" t="s">
        <v>41</v>
      </c>
      <c r="H37" s="4"/>
      <c r="I37" s="4" t="s">
        <v>39</v>
      </c>
      <c r="J37" s="4" t="s">
        <v>40</v>
      </c>
      <c r="K37" s="4" t="s">
        <v>41</v>
      </c>
    </row>
    <row r="38" spans="1:11" x14ac:dyDescent="0.3">
      <c r="A38" s="43" t="s">
        <v>19</v>
      </c>
      <c r="B38" s="44">
        <f>SUM(B19+B24+B29+B36)</f>
        <v>1854</v>
      </c>
      <c r="C38" s="44">
        <f t="shared" ref="C38:D38" si="14">SUM(C19+C24+C29+C36)</f>
        <v>1853</v>
      </c>
      <c r="D38" s="44">
        <f t="shared" si="14"/>
        <v>1810</v>
      </c>
      <c r="H38" s="43" t="s">
        <v>19</v>
      </c>
      <c r="I38" s="44">
        <f>SUM(I19+I24+I29+I36)</f>
        <v>2948</v>
      </c>
      <c r="J38" s="44">
        <f t="shared" ref="J38:K38" si="15">SUM(J19+J24+J29+J36)</f>
        <v>3181</v>
      </c>
      <c r="K38" s="44">
        <f t="shared" si="15"/>
        <v>3620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F207-0EF3-4DB9-A12C-427CBA19A397}">
  <dimension ref="A1:D40"/>
  <sheetViews>
    <sheetView workbookViewId="0">
      <selection activeCell="Q14" sqref="Q14"/>
    </sheetView>
  </sheetViews>
  <sheetFormatPr defaultRowHeight="14.4" x14ac:dyDescent="0.3"/>
  <cols>
    <col min="1" max="1" width="21.109375" bestFit="1" customWidth="1"/>
    <col min="2" max="4" width="11.33203125" bestFit="1" customWidth="1"/>
    <col min="6" max="6" width="10.44140625" customWidth="1"/>
    <col min="7" max="9" width="11.33203125" bestFit="1" customWidth="1"/>
  </cols>
  <sheetData>
    <row r="1" spans="1:4" x14ac:dyDescent="0.3">
      <c r="A1" s="4" t="s">
        <v>18</v>
      </c>
      <c r="B1" s="4" t="s">
        <v>60</v>
      </c>
      <c r="C1" s="4" t="s">
        <v>61</v>
      </c>
      <c r="D1" s="4" t="s">
        <v>62</v>
      </c>
    </row>
    <row r="2" spans="1:4" x14ac:dyDescent="0.3">
      <c r="A2" s="4" t="s">
        <v>63</v>
      </c>
      <c r="B2" s="1">
        <v>29</v>
      </c>
      <c r="C2" s="1">
        <v>149</v>
      </c>
      <c r="D2" s="1">
        <v>549</v>
      </c>
    </row>
    <row r="3" spans="1:4" x14ac:dyDescent="0.3">
      <c r="A3" s="4"/>
      <c r="B3" s="1"/>
      <c r="C3" s="1"/>
      <c r="D3" s="1"/>
    </row>
    <row r="4" spans="1:4" x14ac:dyDescent="0.3">
      <c r="A4" s="4" t="s">
        <v>64</v>
      </c>
      <c r="B4" s="1">
        <v>40</v>
      </c>
      <c r="C4" s="1">
        <v>90</v>
      </c>
      <c r="D4" s="1">
        <v>370</v>
      </c>
    </row>
    <row r="5" spans="1:4" x14ac:dyDescent="0.3">
      <c r="A5" s="4" t="s">
        <v>65</v>
      </c>
      <c r="B5" s="21">
        <v>200</v>
      </c>
      <c r="C5" s="21">
        <v>1000</v>
      </c>
      <c r="D5" s="21">
        <v>11000</v>
      </c>
    </row>
    <row r="6" spans="1:4" x14ac:dyDescent="0.3">
      <c r="A6" s="4" t="s">
        <v>66</v>
      </c>
      <c r="B6" s="1">
        <f>B4/B5</f>
        <v>0.2</v>
      </c>
      <c r="C6" s="1">
        <f t="shared" ref="C6:D6" si="0">C4/C5</f>
        <v>0.09</v>
      </c>
      <c r="D6" s="1">
        <f t="shared" si="0"/>
        <v>3.3636363636363638E-2</v>
      </c>
    </row>
    <row r="7" spans="1:4" x14ac:dyDescent="0.3">
      <c r="A7" s="4"/>
      <c r="B7" s="1"/>
      <c r="C7" s="1"/>
      <c r="D7" s="1"/>
    </row>
    <row r="8" spans="1:4" x14ac:dyDescent="0.3">
      <c r="A8" s="4" t="s">
        <v>67</v>
      </c>
      <c r="B8" s="22">
        <f>B19</f>
        <v>3750</v>
      </c>
      <c r="C8" s="22">
        <v>3750</v>
      </c>
      <c r="D8" s="22">
        <v>3750</v>
      </c>
    </row>
    <row r="9" spans="1:4" x14ac:dyDescent="0.3">
      <c r="A9" s="4" t="s">
        <v>68</v>
      </c>
      <c r="B9" s="1">
        <f>B8*B6</f>
        <v>750</v>
      </c>
      <c r="C9" s="1">
        <f t="shared" ref="C9:D9" si="1">C8*C6</f>
        <v>337.5</v>
      </c>
      <c r="D9" s="1">
        <f t="shared" si="1"/>
        <v>126.13636363636364</v>
      </c>
    </row>
    <row r="10" spans="1:4" x14ac:dyDescent="0.3">
      <c r="A10" s="4" t="s">
        <v>69</v>
      </c>
      <c r="B10">
        <v>2</v>
      </c>
      <c r="C10">
        <v>2</v>
      </c>
      <c r="D10">
        <v>2</v>
      </c>
    </row>
    <row r="11" spans="1:4" x14ac:dyDescent="0.3">
      <c r="A11" s="4"/>
      <c r="C11" s="21"/>
      <c r="D11" s="21"/>
    </row>
    <row r="12" spans="1:4" x14ac:dyDescent="0.3">
      <c r="A12" s="4" t="s">
        <v>70</v>
      </c>
      <c r="B12" s="23">
        <f>B9*B10</f>
        <v>1500</v>
      </c>
      <c r="C12" s="23">
        <f t="shared" ref="C12:D12" si="2">C9*C10</f>
        <v>675</v>
      </c>
      <c r="D12" s="23">
        <f t="shared" si="2"/>
        <v>252.27272727272728</v>
      </c>
    </row>
    <row r="13" spans="1:4" x14ac:dyDescent="0.3">
      <c r="B13" s="25" t="s">
        <v>60</v>
      </c>
      <c r="C13" s="25" t="s">
        <v>61</v>
      </c>
      <c r="D13" s="25" t="s">
        <v>62</v>
      </c>
    </row>
    <row r="14" spans="1:4" x14ac:dyDescent="0.3">
      <c r="A14" s="25" t="s">
        <v>71</v>
      </c>
      <c r="B14" s="24">
        <f>B2+B12</f>
        <v>1529</v>
      </c>
      <c r="C14" s="24">
        <f t="shared" ref="C14:D14" si="3">C2+C12</f>
        <v>824</v>
      </c>
      <c r="D14" s="24">
        <f t="shared" si="3"/>
        <v>801.27272727272725</v>
      </c>
    </row>
    <row r="16" spans="1:4" x14ac:dyDescent="0.3">
      <c r="A16" s="4" t="s">
        <v>72</v>
      </c>
      <c r="B16" s="21">
        <v>15</v>
      </c>
    </row>
    <row r="17" spans="1:4" x14ac:dyDescent="0.3">
      <c r="A17" s="4" t="s">
        <v>73</v>
      </c>
      <c r="B17" s="21">
        <v>5</v>
      </c>
    </row>
    <row r="18" spans="1:4" x14ac:dyDescent="0.3">
      <c r="A18" s="4" t="s">
        <v>74</v>
      </c>
      <c r="B18" s="21">
        <v>50</v>
      </c>
    </row>
    <row r="19" spans="1:4" x14ac:dyDescent="0.3">
      <c r="A19" s="4" t="s">
        <v>75</v>
      </c>
      <c r="B19" s="21">
        <f>B16*B17*B18</f>
        <v>3750</v>
      </c>
    </row>
    <row r="22" spans="1:4" x14ac:dyDescent="0.3">
      <c r="A22" s="4" t="s">
        <v>22</v>
      </c>
      <c r="B22" s="4" t="s">
        <v>60</v>
      </c>
      <c r="C22" s="4" t="s">
        <v>61</v>
      </c>
      <c r="D22" s="4" t="s">
        <v>62</v>
      </c>
    </row>
    <row r="23" spans="1:4" x14ac:dyDescent="0.3">
      <c r="A23" s="4" t="s">
        <v>63</v>
      </c>
      <c r="B23" s="1">
        <v>29</v>
      </c>
      <c r="C23" s="1">
        <v>149</v>
      </c>
      <c r="D23" s="1">
        <v>549</v>
      </c>
    </row>
    <row r="24" spans="1:4" x14ac:dyDescent="0.3">
      <c r="A24" s="4"/>
      <c r="B24" s="1"/>
      <c r="C24" s="1"/>
      <c r="D24" s="1"/>
    </row>
    <row r="25" spans="1:4" x14ac:dyDescent="0.3">
      <c r="A25" s="4" t="s">
        <v>64</v>
      </c>
      <c r="B25" s="1">
        <v>40</v>
      </c>
      <c r="C25" s="1">
        <v>90</v>
      </c>
      <c r="D25" s="1">
        <v>370</v>
      </c>
    </row>
    <row r="26" spans="1:4" x14ac:dyDescent="0.3">
      <c r="A26" s="4" t="s">
        <v>65</v>
      </c>
      <c r="B26" s="21">
        <v>200</v>
      </c>
      <c r="C26" s="21">
        <v>1000</v>
      </c>
      <c r="D26" s="21">
        <v>11000</v>
      </c>
    </row>
    <row r="27" spans="1:4" x14ac:dyDescent="0.3">
      <c r="A27" s="4" t="s">
        <v>66</v>
      </c>
      <c r="B27" s="1">
        <f>B25/B26</f>
        <v>0.2</v>
      </c>
      <c r="C27" s="1">
        <f t="shared" ref="C27:D27" si="4">C25/C26</f>
        <v>0.09</v>
      </c>
      <c r="D27" s="1">
        <f t="shared" si="4"/>
        <v>3.3636363636363638E-2</v>
      </c>
    </row>
    <row r="28" spans="1:4" x14ac:dyDescent="0.3">
      <c r="A28" s="4"/>
      <c r="B28" s="1"/>
      <c r="C28" s="1"/>
      <c r="D28" s="1"/>
    </row>
    <row r="29" spans="1:4" x14ac:dyDescent="0.3">
      <c r="A29" s="4" t="s">
        <v>67</v>
      </c>
      <c r="B29" s="22">
        <f>B40</f>
        <v>125000</v>
      </c>
      <c r="C29" s="22">
        <v>125000</v>
      </c>
      <c r="D29" s="22">
        <v>125000</v>
      </c>
    </row>
    <row r="30" spans="1:4" x14ac:dyDescent="0.3">
      <c r="A30" s="4" t="s">
        <v>68</v>
      </c>
      <c r="B30" s="1">
        <f>B29*B27</f>
        <v>25000</v>
      </c>
      <c r="C30" s="1">
        <f t="shared" ref="C30:D30" si="5">C29*C27</f>
        <v>11250</v>
      </c>
      <c r="D30" s="1">
        <f t="shared" si="5"/>
        <v>4204.545454545455</v>
      </c>
    </row>
    <row r="31" spans="1:4" x14ac:dyDescent="0.3">
      <c r="A31" s="4" t="s">
        <v>69</v>
      </c>
      <c r="B31">
        <v>2</v>
      </c>
      <c r="C31">
        <v>2</v>
      </c>
      <c r="D31">
        <v>2</v>
      </c>
    </row>
    <row r="32" spans="1:4" x14ac:dyDescent="0.3">
      <c r="A32" s="4"/>
      <c r="C32" s="21"/>
      <c r="D32" s="21"/>
    </row>
    <row r="33" spans="1:4" x14ac:dyDescent="0.3">
      <c r="A33" s="4" t="s">
        <v>70</v>
      </c>
      <c r="B33" s="23">
        <f>B30*B31</f>
        <v>50000</v>
      </c>
      <c r="C33" s="23">
        <f t="shared" ref="C33:D33" si="6">C30*C31</f>
        <v>22500</v>
      </c>
      <c r="D33" s="23">
        <f t="shared" si="6"/>
        <v>8409.0909090909099</v>
      </c>
    </row>
    <row r="34" spans="1:4" x14ac:dyDescent="0.3">
      <c r="B34" s="26" t="s">
        <v>60</v>
      </c>
      <c r="C34" s="26" t="s">
        <v>61</v>
      </c>
      <c r="D34" s="26" t="s">
        <v>62</v>
      </c>
    </row>
    <row r="35" spans="1:4" x14ac:dyDescent="0.3">
      <c r="A35" s="26" t="s">
        <v>71</v>
      </c>
      <c r="B35" s="27">
        <f>B23+B33</f>
        <v>50029</v>
      </c>
      <c r="C35" s="27">
        <f t="shared" ref="C35:D35" si="7">C23+C33</f>
        <v>22649</v>
      </c>
      <c r="D35" s="27">
        <f t="shared" si="7"/>
        <v>8958.0909090909099</v>
      </c>
    </row>
    <row r="37" spans="1:4" x14ac:dyDescent="0.3">
      <c r="A37" s="4" t="s">
        <v>72</v>
      </c>
      <c r="B37" s="21">
        <v>500</v>
      </c>
    </row>
    <row r="38" spans="1:4" x14ac:dyDescent="0.3">
      <c r="A38" s="4" t="s">
        <v>73</v>
      </c>
      <c r="B38" s="21">
        <v>5</v>
      </c>
    </row>
    <row r="39" spans="1:4" x14ac:dyDescent="0.3">
      <c r="A39" s="4" t="s">
        <v>74</v>
      </c>
      <c r="B39" s="21">
        <v>50</v>
      </c>
    </row>
    <row r="40" spans="1:4" x14ac:dyDescent="0.3">
      <c r="A40" s="4" t="s">
        <v>75</v>
      </c>
      <c r="B40" s="21">
        <f>B37*B38*B39</f>
        <v>125000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2CE4-2F11-43C5-9871-40203E0EEDCA}">
  <dimension ref="A1:K15"/>
  <sheetViews>
    <sheetView topLeftCell="A4" workbookViewId="0">
      <selection activeCell="R8" sqref="R8"/>
    </sheetView>
  </sheetViews>
  <sheetFormatPr defaultRowHeight="14.4" x14ac:dyDescent="0.3"/>
  <cols>
    <col min="1" max="1" width="16.109375" bestFit="1" customWidth="1"/>
    <col min="2" max="4" width="10.109375" bestFit="1" customWidth="1"/>
    <col min="8" max="8" width="16.109375" bestFit="1" customWidth="1"/>
    <col min="9" max="11" width="10.109375" bestFit="1" customWidth="1"/>
  </cols>
  <sheetData>
    <row r="1" spans="1:11" x14ac:dyDescent="0.3">
      <c r="A1" s="4" t="s">
        <v>18</v>
      </c>
      <c r="B1" s="4" t="s">
        <v>76</v>
      </c>
      <c r="C1" s="4" t="s">
        <v>77</v>
      </c>
      <c r="D1" s="4" t="s">
        <v>78</v>
      </c>
      <c r="H1" s="4" t="s">
        <v>22</v>
      </c>
      <c r="I1" s="4" t="s">
        <v>76</v>
      </c>
      <c r="J1" s="4" t="s">
        <v>77</v>
      </c>
      <c r="K1" s="4" t="s">
        <v>78</v>
      </c>
    </row>
    <row r="2" spans="1:11" x14ac:dyDescent="0.3">
      <c r="A2" s="4" t="s">
        <v>79</v>
      </c>
      <c r="B2" s="4"/>
      <c r="C2" s="4"/>
      <c r="D2" s="4"/>
      <c r="H2" s="4" t="s">
        <v>79</v>
      </c>
      <c r="I2" s="4"/>
      <c r="J2" s="4"/>
      <c r="K2" s="4"/>
    </row>
    <row r="3" spans="1:11" x14ac:dyDescent="0.3">
      <c r="A3" s="35" t="s">
        <v>80</v>
      </c>
      <c r="B3" s="28">
        <v>0</v>
      </c>
      <c r="C3" s="28">
        <v>500</v>
      </c>
      <c r="D3" s="28">
        <v>0</v>
      </c>
      <c r="H3" s="35" t="s">
        <v>80</v>
      </c>
      <c r="I3" s="28">
        <v>0</v>
      </c>
      <c r="J3" s="28">
        <v>500</v>
      </c>
      <c r="K3" s="28">
        <v>0</v>
      </c>
    </row>
    <row r="4" spans="1:11" x14ac:dyDescent="0.3">
      <c r="H4" s="4"/>
    </row>
    <row r="5" spans="1:11" x14ac:dyDescent="0.3">
      <c r="H5" s="4"/>
    </row>
    <row r="6" spans="1:11" x14ac:dyDescent="0.3">
      <c r="H6" s="4"/>
    </row>
    <row r="7" spans="1:11" x14ac:dyDescent="0.3">
      <c r="A7" s="4" t="s">
        <v>81</v>
      </c>
      <c r="H7" s="4" t="s">
        <v>81</v>
      </c>
    </row>
    <row r="8" spans="1:11" x14ac:dyDescent="0.3">
      <c r="A8" s="26" t="s">
        <v>82</v>
      </c>
      <c r="B8" s="33">
        <v>19</v>
      </c>
      <c r="C8" s="33">
        <v>35</v>
      </c>
      <c r="D8" s="33">
        <v>55</v>
      </c>
      <c r="H8" s="36" t="s">
        <v>82</v>
      </c>
      <c r="I8" s="30">
        <v>19</v>
      </c>
      <c r="J8" s="30">
        <v>35</v>
      </c>
      <c r="K8" s="30">
        <v>55</v>
      </c>
    </row>
    <row r="9" spans="1:11" x14ac:dyDescent="0.3">
      <c r="A9" s="26" t="s">
        <v>83</v>
      </c>
      <c r="B9" s="33">
        <v>30</v>
      </c>
      <c r="C9" s="33">
        <v>0</v>
      </c>
      <c r="D9" s="33">
        <v>0</v>
      </c>
      <c r="H9" s="36" t="s">
        <v>83</v>
      </c>
      <c r="I9" s="30">
        <v>30</v>
      </c>
      <c r="J9" s="30">
        <v>0</v>
      </c>
      <c r="K9" s="30">
        <v>0</v>
      </c>
    </row>
    <row r="10" spans="1:11" x14ac:dyDescent="0.3">
      <c r="A10" s="26" t="s">
        <v>84</v>
      </c>
      <c r="B10" s="33">
        <v>9.5</v>
      </c>
      <c r="C10" s="33">
        <v>0</v>
      </c>
      <c r="D10" s="33">
        <v>0</v>
      </c>
      <c r="H10" s="36" t="s">
        <v>84</v>
      </c>
      <c r="I10" s="30">
        <v>9.5</v>
      </c>
      <c r="J10" s="30">
        <v>0</v>
      </c>
      <c r="K10" s="30">
        <v>0</v>
      </c>
    </row>
    <row r="11" spans="1:11" x14ac:dyDescent="0.3">
      <c r="A11" s="26" t="s">
        <v>85</v>
      </c>
      <c r="B11" s="33">
        <v>40</v>
      </c>
      <c r="C11" s="33">
        <v>30</v>
      </c>
      <c r="D11" s="33">
        <v>10</v>
      </c>
      <c r="H11" s="36" t="s">
        <v>86</v>
      </c>
      <c r="I11" s="30">
        <v>0</v>
      </c>
      <c r="J11" s="30">
        <v>0</v>
      </c>
      <c r="K11" s="30">
        <v>0</v>
      </c>
    </row>
    <row r="12" spans="1:11" x14ac:dyDescent="0.3">
      <c r="A12" s="4"/>
      <c r="H12" s="4"/>
    </row>
    <row r="13" spans="1:11" x14ac:dyDescent="0.3">
      <c r="A13" s="34" t="s">
        <v>87</v>
      </c>
      <c r="B13" s="31">
        <f>SUM(B8:B11)</f>
        <v>98.5</v>
      </c>
      <c r="C13" s="31">
        <f t="shared" ref="C13:D13" si="0">SUM(C8:C11)</f>
        <v>65</v>
      </c>
      <c r="D13" s="31">
        <f t="shared" si="0"/>
        <v>65</v>
      </c>
      <c r="H13" s="34" t="s">
        <v>87</v>
      </c>
      <c r="I13" s="31">
        <f>SUM(I8:I11)</f>
        <v>58.5</v>
      </c>
      <c r="J13" s="31">
        <f t="shared" ref="J13:K13" si="1">SUM(J8:J11)</f>
        <v>35</v>
      </c>
      <c r="K13" s="31">
        <f t="shared" si="1"/>
        <v>55</v>
      </c>
    </row>
    <row r="14" spans="1:11" x14ac:dyDescent="0.3">
      <c r="A14" s="4"/>
      <c r="B14" s="4" t="s">
        <v>76</v>
      </c>
      <c r="C14" s="4" t="s">
        <v>77</v>
      </c>
      <c r="D14" s="4" t="s">
        <v>78</v>
      </c>
      <c r="H14" s="4"/>
      <c r="I14" s="4" t="s">
        <v>76</v>
      </c>
      <c r="J14" s="4" t="s">
        <v>77</v>
      </c>
      <c r="K14" s="4" t="s">
        <v>78</v>
      </c>
    </row>
    <row r="15" spans="1:11" x14ac:dyDescent="0.3">
      <c r="A15" s="25" t="s">
        <v>88</v>
      </c>
      <c r="B15" s="32">
        <f>B13*24+B3</f>
        <v>2364</v>
      </c>
      <c r="C15" s="32">
        <f t="shared" ref="C15:D15" si="2">C13*24+C3</f>
        <v>2060</v>
      </c>
      <c r="D15" s="32">
        <f t="shared" si="2"/>
        <v>1560</v>
      </c>
      <c r="H15" s="25" t="s">
        <v>88</v>
      </c>
      <c r="I15" s="32">
        <f>I13*24+I3</f>
        <v>1404</v>
      </c>
      <c r="J15" s="32">
        <f t="shared" ref="J15:K15" si="3">J13*24+J3</f>
        <v>1340</v>
      </c>
      <c r="K15" s="32">
        <f t="shared" si="3"/>
        <v>1320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055D9-7E7F-4798-BD28-8786E19A7535}">
  <dimension ref="A1:J29"/>
  <sheetViews>
    <sheetView tabSelected="1" zoomScale="90" zoomScaleNormal="90" workbookViewId="0">
      <selection activeCell="N9" sqref="N9"/>
    </sheetView>
  </sheetViews>
  <sheetFormatPr defaultRowHeight="14.4" x14ac:dyDescent="0.3"/>
  <cols>
    <col min="1" max="1" width="31.33203125" bestFit="1" customWidth="1"/>
    <col min="2" max="3" width="15" bestFit="1" customWidth="1"/>
    <col min="4" max="4" width="15.21875" bestFit="1" customWidth="1"/>
    <col min="7" max="7" width="31.33203125" bestFit="1" customWidth="1"/>
    <col min="8" max="9" width="15" bestFit="1" customWidth="1"/>
    <col min="10" max="10" width="15.21875" bestFit="1" customWidth="1"/>
  </cols>
  <sheetData>
    <row r="1" spans="1:10" x14ac:dyDescent="0.3">
      <c r="A1" s="4" t="s">
        <v>18</v>
      </c>
      <c r="B1" s="4" t="s">
        <v>114</v>
      </c>
      <c r="C1" s="4" t="s">
        <v>115</v>
      </c>
      <c r="D1" s="4" t="s">
        <v>116</v>
      </c>
      <c r="G1" s="4" t="s">
        <v>22</v>
      </c>
      <c r="H1" s="4" t="s">
        <v>114</v>
      </c>
      <c r="I1" s="4" t="s">
        <v>115</v>
      </c>
      <c r="J1" s="4" t="s">
        <v>116</v>
      </c>
    </row>
    <row r="2" spans="1:10" ht="15.6" x14ac:dyDescent="0.3">
      <c r="A2" s="72" t="s">
        <v>79</v>
      </c>
      <c r="B2" s="29"/>
      <c r="C2" s="29"/>
      <c r="D2" s="29"/>
      <c r="G2" s="72" t="s">
        <v>79</v>
      </c>
      <c r="H2" s="29"/>
      <c r="I2" s="29"/>
      <c r="J2" s="29"/>
    </row>
    <row r="3" spans="1:10" x14ac:dyDescent="0.3">
      <c r="A3" s="36" t="s">
        <v>63</v>
      </c>
      <c r="B3" s="30">
        <v>14500</v>
      </c>
      <c r="C3" s="30">
        <v>31000</v>
      </c>
      <c r="D3" s="30">
        <v>72000</v>
      </c>
      <c r="G3" s="36" t="s">
        <v>63</v>
      </c>
      <c r="H3" s="30">
        <f>14500+(0.4*14500)</f>
        <v>20300</v>
      </c>
      <c r="I3" s="30">
        <f>31000+(0.4*31000)</f>
        <v>43400</v>
      </c>
      <c r="J3" s="30">
        <f>72000+(0.4*72000)</f>
        <v>100800</v>
      </c>
    </row>
    <row r="4" spans="1:10" x14ac:dyDescent="0.3">
      <c r="A4" s="36" t="s">
        <v>84</v>
      </c>
      <c r="B4" s="30">
        <v>1450</v>
      </c>
      <c r="C4" s="30">
        <v>3100</v>
      </c>
      <c r="D4" s="30">
        <v>7200</v>
      </c>
      <c r="G4" s="36" t="s">
        <v>84</v>
      </c>
      <c r="H4" s="30">
        <v>1450</v>
      </c>
      <c r="I4" s="30">
        <v>3100</v>
      </c>
      <c r="J4" s="30">
        <v>7200</v>
      </c>
    </row>
    <row r="5" spans="1:10" x14ac:dyDescent="0.3">
      <c r="A5" s="36" t="s">
        <v>117</v>
      </c>
      <c r="B5" s="30">
        <f>SUM(B3:B4)</f>
        <v>15950</v>
      </c>
      <c r="C5" s="30">
        <f t="shared" ref="C5:D5" si="0">SUM(C3:C4)</f>
        <v>34100</v>
      </c>
      <c r="D5" s="30">
        <f t="shared" si="0"/>
        <v>79200</v>
      </c>
      <c r="G5" s="36" t="s">
        <v>117</v>
      </c>
      <c r="H5" s="30">
        <f>SUM(H3:H4)</f>
        <v>21750</v>
      </c>
      <c r="I5" s="30">
        <f t="shared" ref="I5" si="1">SUM(I3:I4)</f>
        <v>46500</v>
      </c>
      <c r="J5" s="30">
        <f t="shared" ref="J5" si="2">SUM(J3:J4)</f>
        <v>108000</v>
      </c>
    </row>
    <row r="7" spans="1:10" ht="15.6" x14ac:dyDescent="0.3">
      <c r="A7" s="73" t="s">
        <v>98</v>
      </c>
      <c r="B7" s="54"/>
      <c r="C7" s="54"/>
      <c r="D7" s="55"/>
      <c r="G7" s="73" t="s">
        <v>98</v>
      </c>
      <c r="H7" s="54"/>
      <c r="I7" s="54"/>
      <c r="J7" s="55"/>
    </row>
    <row r="8" spans="1:10" x14ac:dyDescent="0.3">
      <c r="A8" s="66" t="s">
        <v>99</v>
      </c>
      <c r="B8" s="56">
        <v>1500</v>
      </c>
      <c r="C8" s="56">
        <v>2500</v>
      </c>
      <c r="D8" s="57">
        <v>3100</v>
      </c>
      <c r="G8" s="66" t="s">
        <v>99</v>
      </c>
      <c r="H8" s="56">
        <v>1500</v>
      </c>
      <c r="I8" s="56">
        <v>2500</v>
      </c>
      <c r="J8" s="57">
        <v>3100</v>
      </c>
    </row>
    <row r="9" spans="1:10" x14ac:dyDescent="0.3">
      <c r="A9" s="66" t="s">
        <v>100</v>
      </c>
      <c r="B9" s="75">
        <v>210</v>
      </c>
      <c r="C9" s="75">
        <v>300</v>
      </c>
      <c r="D9" s="57">
        <v>450</v>
      </c>
      <c r="G9" s="66" t="s">
        <v>100</v>
      </c>
      <c r="H9" s="75">
        <v>210</v>
      </c>
      <c r="I9" s="75">
        <v>300</v>
      </c>
      <c r="J9" s="57">
        <v>450</v>
      </c>
    </row>
    <row r="10" spans="1:10" x14ac:dyDescent="0.3">
      <c r="A10" s="66" t="s">
        <v>101</v>
      </c>
      <c r="B10" s="75"/>
      <c r="C10" s="75"/>
      <c r="D10" s="57"/>
      <c r="G10" s="66" t="s">
        <v>101</v>
      </c>
      <c r="H10" s="75"/>
      <c r="I10" s="75"/>
      <c r="J10" s="57"/>
    </row>
    <row r="11" spans="1:10" x14ac:dyDescent="0.3">
      <c r="A11" s="67"/>
      <c r="D11" s="58"/>
      <c r="G11" s="67"/>
      <c r="J11" s="58"/>
    </row>
    <row r="12" spans="1:10" x14ac:dyDescent="0.3">
      <c r="A12" s="67"/>
      <c r="D12" s="58"/>
      <c r="G12" s="67"/>
      <c r="J12" s="58"/>
    </row>
    <row r="13" spans="1:10" ht="15.6" x14ac:dyDescent="0.3">
      <c r="A13" s="74" t="s">
        <v>102</v>
      </c>
      <c r="B13" s="59"/>
      <c r="C13" s="59"/>
      <c r="D13" s="60"/>
      <c r="G13" s="74" t="s">
        <v>102</v>
      </c>
      <c r="H13" s="59"/>
      <c r="I13" s="59"/>
      <c r="J13" s="60"/>
    </row>
    <row r="14" spans="1:10" x14ac:dyDescent="0.3">
      <c r="A14" s="68" t="s">
        <v>103</v>
      </c>
      <c r="B14" s="61">
        <v>30000</v>
      </c>
      <c r="C14" s="61">
        <v>30000</v>
      </c>
      <c r="D14" s="62">
        <v>30000</v>
      </c>
      <c r="G14" s="68" t="s">
        <v>103</v>
      </c>
      <c r="H14" s="61">
        <v>30000</v>
      </c>
      <c r="I14" s="61">
        <v>30000</v>
      </c>
      <c r="J14" s="62">
        <v>30000</v>
      </c>
    </row>
    <row r="15" spans="1:10" x14ac:dyDescent="0.3">
      <c r="A15" s="68" t="s">
        <v>104</v>
      </c>
      <c r="B15" s="63">
        <v>35</v>
      </c>
      <c r="C15" s="63">
        <v>19</v>
      </c>
      <c r="D15" s="64">
        <v>17</v>
      </c>
      <c r="G15" s="68" t="s">
        <v>104</v>
      </c>
      <c r="H15" s="63">
        <v>35</v>
      </c>
      <c r="I15" s="63">
        <v>19</v>
      </c>
      <c r="J15" s="64">
        <v>17</v>
      </c>
    </row>
    <row r="16" spans="1:10" x14ac:dyDescent="0.3">
      <c r="A16" s="68" t="s">
        <v>105</v>
      </c>
      <c r="B16" s="76">
        <v>418.9</v>
      </c>
      <c r="C16" s="76">
        <v>418.9</v>
      </c>
      <c r="D16" s="76">
        <v>418.9</v>
      </c>
      <c r="G16" s="68" t="s">
        <v>105</v>
      </c>
      <c r="H16" s="76">
        <v>418.9</v>
      </c>
      <c r="I16" s="76">
        <v>418.9</v>
      </c>
      <c r="J16" s="76">
        <v>418.9</v>
      </c>
    </row>
    <row r="17" spans="1:10" x14ac:dyDescent="0.3">
      <c r="A17" s="68" t="s">
        <v>106</v>
      </c>
      <c r="B17" s="77">
        <f>B16/B15*B14</f>
        <v>359057.14285714284</v>
      </c>
      <c r="C17" s="77">
        <f t="shared" ref="C17:D17" si="3">C16/C15*C14</f>
        <v>661421.05263157899</v>
      </c>
      <c r="D17" s="77">
        <f t="shared" si="3"/>
        <v>739235.29411764699</v>
      </c>
      <c r="G17" s="68" t="s">
        <v>106</v>
      </c>
      <c r="H17" s="77">
        <f>H16/H15*H14</f>
        <v>359057.14285714284</v>
      </c>
      <c r="I17" s="77">
        <f t="shared" ref="I17" si="4">I16/I15*I14</f>
        <v>661421.05263157899</v>
      </c>
      <c r="J17" s="77">
        <f t="shared" ref="J17" si="5">J16/J15*J14</f>
        <v>739235.29411764699</v>
      </c>
    </row>
    <row r="18" spans="1:10" x14ac:dyDescent="0.3">
      <c r="A18" s="67"/>
      <c r="D18" s="58"/>
      <c r="G18" s="67"/>
      <c r="J18" s="58"/>
    </row>
    <row r="19" spans="1:10" x14ac:dyDescent="0.3">
      <c r="A19" s="69" t="s">
        <v>107</v>
      </c>
      <c r="B19" s="65">
        <f>B8+B9+B17</f>
        <v>360767.14285714284</v>
      </c>
      <c r="C19" s="65">
        <f t="shared" ref="C19:D19" si="6">C8+C9+C17</f>
        <v>664221.05263157899</v>
      </c>
      <c r="D19" s="65">
        <f t="shared" si="6"/>
        <v>742785.29411764699</v>
      </c>
      <c r="G19" s="69" t="s">
        <v>107</v>
      </c>
      <c r="H19" s="65">
        <f>H8+H9+H17</f>
        <v>360767.14285714284</v>
      </c>
      <c r="I19" s="65">
        <f t="shared" ref="I19:J19" si="7">I8+I9+I17</f>
        <v>664221.05263157899</v>
      </c>
      <c r="J19" s="65">
        <f t="shared" si="7"/>
        <v>742785.29411764699</v>
      </c>
    </row>
    <row r="20" spans="1:10" x14ac:dyDescent="0.3">
      <c r="A20" s="4"/>
      <c r="G20" s="4"/>
    </row>
    <row r="21" spans="1:10" x14ac:dyDescent="0.3">
      <c r="A21" s="46" t="s">
        <v>108</v>
      </c>
      <c r="B21" s="78">
        <v>30000</v>
      </c>
      <c r="C21" s="78">
        <v>30000</v>
      </c>
      <c r="D21" s="78">
        <v>30000</v>
      </c>
      <c r="G21" s="46" t="s">
        <v>108</v>
      </c>
      <c r="H21" s="78">
        <v>30000</v>
      </c>
      <c r="I21" s="78">
        <v>30000</v>
      </c>
      <c r="J21" s="78">
        <v>30000</v>
      </c>
    </row>
    <row r="22" spans="1:10" x14ac:dyDescent="0.3">
      <c r="A22" s="46" t="s">
        <v>109</v>
      </c>
      <c r="B22" s="78">
        <v>250000</v>
      </c>
      <c r="C22" s="78">
        <v>250000</v>
      </c>
      <c r="D22" s="78">
        <v>250000</v>
      </c>
      <c r="G22" s="46" t="s">
        <v>109</v>
      </c>
      <c r="H22" s="78">
        <v>250000</v>
      </c>
      <c r="I22" s="78">
        <v>250000</v>
      </c>
      <c r="J22" s="78">
        <v>250000</v>
      </c>
    </row>
    <row r="23" spans="1:10" x14ac:dyDescent="0.3">
      <c r="A23" s="46" t="s">
        <v>110</v>
      </c>
      <c r="B23" s="79">
        <f>B22/B21</f>
        <v>8.3333333333333339</v>
      </c>
      <c r="C23" s="79">
        <f t="shared" ref="C23:D23" si="8">C22/C21</f>
        <v>8.3333333333333339</v>
      </c>
      <c r="D23" s="79">
        <f t="shared" si="8"/>
        <v>8.3333333333333339</v>
      </c>
      <c r="G23" s="46" t="s">
        <v>110</v>
      </c>
      <c r="H23" s="79">
        <f>H22/H21</f>
        <v>8.3333333333333339</v>
      </c>
      <c r="I23" s="79">
        <f t="shared" ref="I23" si="9">I22/I21</f>
        <v>8.3333333333333339</v>
      </c>
      <c r="J23" s="79">
        <f t="shared" ref="J23" si="10">J22/J21</f>
        <v>8.3333333333333339</v>
      </c>
    </row>
    <row r="24" spans="1:10" x14ac:dyDescent="0.3">
      <c r="A24" s="4"/>
      <c r="G24" s="4"/>
    </row>
    <row r="25" spans="1:10" x14ac:dyDescent="0.3">
      <c r="A25" s="70" t="s">
        <v>111</v>
      </c>
      <c r="B25" s="80">
        <f>B19*B23</f>
        <v>3006392.8571428573</v>
      </c>
      <c r="C25" s="80">
        <f t="shared" ref="C25:D25" si="11">C19*C23</f>
        <v>5535175.4385964917</v>
      </c>
      <c r="D25" s="80">
        <f t="shared" si="11"/>
        <v>6189877.4509803923</v>
      </c>
      <c r="G25" s="70" t="s">
        <v>111</v>
      </c>
      <c r="H25" s="80">
        <f>H19*H23</f>
        <v>3006392.8571428573</v>
      </c>
      <c r="I25" s="80">
        <f t="shared" ref="I25:J25" si="12">I19*I23</f>
        <v>5535175.4385964917</v>
      </c>
      <c r="J25" s="80">
        <f t="shared" si="12"/>
        <v>6189877.4509803923</v>
      </c>
    </row>
    <row r="26" spans="1:10" x14ac:dyDescent="0.3">
      <c r="A26" s="67"/>
      <c r="D26" s="58"/>
      <c r="G26" s="67"/>
      <c r="J26" s="58"/>
    </row>
    <row r="27" spans="1:10" x14ac:dyDescent="0.3">
      <c r="A27" s="71" t="s">
        <v>112</v>
      </c>
      <c r="B27" s="23">
        <f>B5+B25</f>
        <v>3022342.8571428573</v>
      </c>
      <c r="C27" s="23">
        <f t="shared" ref="C27:D27" si="13">C5+C25</f>
        <v>5569275.4385964917</v>
      </c>
      <c r="D27" s="23">
        <f t="shared" si="13"/>
        <v>6269077.4509803923</v>
      </c>
      <c r="G27" s="71" t="s">
        <v>112</v>
      </c>
      <c r="H27" s="23">
        <f>H5+H25</f>
        <v>3028142.8571428573</v>
      </c>
      <c r="I27" s="23">
        <f t="shared" ref="I27:J27" si="14">I5+I25</f>
        <v>5581675.4385964917</v>
      </c>
      <c r="J27" s="23">
        <f t="shared" si="14"/>
        <v>6297877.4509803923</v>
      </c>
    </row>
    <row r="28" spans="1:10" x14ac:dyDescent="0.3">
      <c r="A28" s="81"/>
      <c r="B28" s="82" t="s">
        <v>114</v>
      </c>
      <c r="C28" s="82" t="s">
        <v>115</v>
      </c>
      <c r="D28" s="82" t="s">
        <v>116</v>
      </c>
      <c r="G28" s="81"/>
      <c r="H28" s="82" t="s">
        <v>114</v>
      </c>
      <c r="I28" s="82" t="s">
        <v>115</v>
      </c>
      <c r="J28" s="82" t="s">
        <v>116</v>
      </c>
    </row>
    <row r="29" spans="1:10" x14ac:dyDescent="0.3">
      <c r="A29" s="83" t="s">
        <v>113</v>
      </c>
      <c r="B29" s="84">
        <f>B27/B23</f>
        <v>362681.14285714284</v>
      </c>
      <c r="C29" s="84">
        <f t="shared" ref="C29:D29" si="15">C27/C23</f>
        <v>668313.05263157899</v>
      </c>
      <c r="D29" s="84">
        <f t="shared" si="15"/>
        <v>752289.29411764699</v>
      </c>
      <c r="G29" s="83" t="s">
        <v>113</v>
      </c>
      <c r="H29" s="84">
        <f>H27/H23</f>
        <v>363377.14285714284</v>
      </c>
      <c r="I29" s="84">
        <f t="shared" ref="I29:J29" si="16">I27/I23</f>
        <v>669801.05263157899</v>
      </c>
      <c r="J29" s="84">
        <f t="shared" si="16"/>
        <v>755745.29411764699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School Supplies</vt:lpstr>
      <vt:lpstr>Cat or Dog</vt:lpstr>
      <vt:lpstr>Vacation</vt:lpstr>
      <vt:lpstr>Printers</vt:lpstr>
      <vt:lpstr>Cell Phones</vt:lpstr>
      <vt:lpstr>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Muibat Odunukan</dc:creator>
  <cp:lastModifiedBy>Muibat Odunukan</cp:lastModifiedBy>
  <dcterms:created xsi:type="dcterms:W3CDTF">2022-04-02T05:58:40Z</dcterms:created>
  <dcterms:modified xsi:type="dcterms:W3CDTF">2022-04-03T19:14:46Z</dcterms:modified>
</cp:coreProperties>
</file>