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2.xml" ContentType="application/vnd.openxmlformats-officedocument.spreadsheetml.queryTable+xml"/>
  <Override PartName="/xl/tables/table7.xml" ContentType="application/vnd.openxmlformats-officedocument.spreadsheetml.table+xml"/>
  <Override PartName="/xl/pivotTables/pivotTable9.xml" ContentType="application/vnd.openxmlformats-officedocument.spreadsheetml.pivotTable+xml"/>
  <Override PartName="/xl/tables/table8.xml" ContentType="application/vnd.openxmlformats-officedocument.spreadsheetml.table+xml"/>
  <Override PartName="/xl/queryTables/queryTable3.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tables/table11.xml" ContentType="application/vnd.openxmlformats-officedocument.spreadsheetml.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_HP_\Desktop\excel\"/>
    </mc:Choice>
  </mc:AlternateContent>
  <bookViews>
    <workbookView xWindow="0" yWindow="0" windowWidth="24000" windowHeight="9735" firstSheet="25" activeTab="28"/>
  </bookViews>
  <sheets>
    <sheet name="Filtering Data" sheetId="1" r:id="rId1"/>
    <sheet name="Advanced Filter " sheetId="2" r:id="rId2"/>
    <sheet name="Advanced Filter 2" sheetId="3" r:id="rId3"/>
    <sheet name="Advanced Filter 3" sheetId="5" r:id="rId4"/>
    <sheet name="Advanced Filter 4" sheetId="6" r:id="rId5"/>
    <sheet name="Advanced Filter 5" sheetId="7" r:id="rId6"/>
    <sheet name="Logical Function (AND)" sheetId="8" r:id="rId7"/>
    <sheet name="Logical Function (TEXT)" sheetId="9" r:id="rId8"/>
    <sheet name="H-LOOK UP" sheetId="12" r:id="rId9"/>
    <sheet name="V-LOOK UP" sheetId="10" r:id="rId10"/>
    <sheet name="LOOKUP" sheetId="11" r:id="rId11"/>
    <sheet name="PIVOT TABLE 1" sheetId="13" r:id="rId12"/>
    <sheet name="PIVOT TABLE 1 Cont" sheetId="15" r:id="rId13"/>
    <sheet name="PIVOT TABLE 2" sheetId="17" r:id="rId14"/>
    <sheet name="Sheet2" sheetId="18" r:id="rId15"/>
    <sheet name="Sheet4" sheetId="20" r:id="rId16"/>
    <sheet name="PIVOT TABLE 3" sheetId="22" r:id="rId17"/>
    <sheet name="POWER QUERY (Text)" sheetId="24" r:id="rId18"/>
    <sheet name="new" sheetId="25" r:id="rId19"/>
    <sheet name="POWER QUERY (Dates)" sheetId="26" r:id="rId20"/>
    <sheet name="POWER QUERY (Finance)" sheetId="27" r:id="rId21"/>
    <sheet name="CLEAN DATA" sheetId="28" r:id="rId22"/>
    <sheet name="AGE" sheetId="29" r:id="rId23"/>
    <sheet name="AGE OUTPUT" sheetId="30" r:id="rId24"/>
    <sheet name="DATA ANALYSIS" sheetId="31" r:id="rId25"/>
    <sheet name="DATA ANALYSIS 2" sheetId="32" r:id="rId26"/>
    <sheet name="DATA ANALYSIS 3" sheetId="33" r:id="rId27"/>
    <sheet name="PIVOT TABLE +" sheetId="34" r:id="rId28"/>
    <sheet name="PIVOT+OUTPUT" sheetId="36" r:id="rId29"/>
  </sheets>
  <definedNames>
    <definedName name="_xlnm._FilterDatabase" localSheetId="1" hidden="1">'Advanced Filter '!$A$1:$E$46</definedName>
    <definedName name="_xlnm._FilterDatabase" localSheetId="2" hidden="1">'Advanced Filter 2'!$A$1:$E$46</definedName>
    <definedName name="_xlnm._FilterDatabase" localSheetId="3" hidden="1">'Advanced Filter 3'!$A$1:$E$46</definedName>
    <definedName name="_xlnm._FilterDatabase" localSheetId="4" hidden="1">'Advanced Filter 4'!$A$1:$E$46</definedName>
    <definedName name="_xlnm._FilterDatabase" localSheetId="0" hidden="1">'Filtering Data'!$B$11:$F$56</definedName>
    <definedName name="_xlnm.Criteria" localSheetId="1">'Advanced Filter '!$J$1:$J$2</definedName>
    <definedName name="_xlnm.Criteria" localSheetId="2">'Advanced Filter 2'!$J$1:$K$2</definedName>
    <definedName name="_xlnm.Criteria" localSheetId="3">'Advanced Filter 3'!$I$1:$I$2</definedName>
    <definedName name="_xlnm.Criteria" localSheetId="4">'Advanced Filter 4'!$I$1:$I$2</definedName>
    <definedName name="ExternalData_1" localSheetId="23" hidden="1">'AGE OUTPUT'!$A$1:$C$6</definedName>
    <definedName name="ExternalData_1" localSheetId="21" hidden="1">'CLEAN DATA'!$A$1:$E$25</definedName>
    <definedName name="ExternalData_1" localSheetId="18" hidden="1">new!$A$1:$C$20</definedName>
    <definedName name="ExternalData_1" localSheetId="19" hidden="1">'POWER QUERY (Dates)'!$F$1:$G$20</definedName>
    <definedName name="_xlnm.Extract" localSheetId="1">'Advanced Filter '!$J$9:$N$9</definedName>
    <definedName name="_xlnm.Extract" localSheetId="2">'Advanced Filter 2'!$J$6:$N$6</definedName>
    <definedName name="_xlnm.Extract" localSheetId="3">'Advanced Filter 3'!$U$7:$Y$7</definedName>
    <definedName name="_xlnm.Extract" localSheetId="4">'Advanced Filter 4'!$H$9:$L$9</definedName>
    <definedName name="_xlnm.Extract" localSheetId="5">'Advanced Filter 5'!$D$7:$H$7</definedName>
    <definedName name="NativeTimeline_DATES">#N/A</definedName>
    <definedName name="Slicer_SALES_REP">#N/A</definedName>
  </definedNames>
  <calcPr calcId="152511"/>
  <pivotCaches>
    <pivotCache cacheId="13" r:id="rId30"/>
    <pivotCache cacheId="14" r:id="rId31"/>
    <pivotCache cacheId="15" r:id="rId32"/>
    <pivotCache cacheId="16" r:id="rId33"/>
    <pivotCache cacheId="17" r:id="rId34"/>
    <pivotCache cacheId="18" r:id="rId35"/>
    <pivotCache cacheId="19" r:id="rId36"/>
    <pivotCache cacheId="20" r:id="rId37"/>
    <pivotCache cacheId="25" r:id="rId38"/>
  </pivotCaches>
  <extLst>
    <ext xmlns:x14="http://schemas.microsoft.com/office/spreadsheetml/2009/9/main" uri="{BBE1A952-AA13-448e-AADC-164F8A28A991}">
      <x14:slicerCaches>
        <x14:slicerCache r:id="rId3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4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36" l="1"/>
  <c r="C5" i="36"/>
  <c r="C6" i="36"/>
  <c r="C7" i="36"/>
  <c r="C4" i="36"/>
  <c r="F6" i="33"/>
  <c r="F7" i="33"/>
  <c r="F8" i="33"/>
  <c r="F9" i="33"/>
  <c r="F10" i="33"/>
  <c r="F11" i="33"/>
  <c r="F12" i="33"/>
  <c r="F13" i="33"/>
  <c r="E4" i="33"/>
  <c r="B15" i="33"/>
  <c r="D15" i="33"/>
  <c r="C15" i="33"/>
  <c r="E13" i="33"/>
  <c r="E12" i="33"/>
  <c r="E11" i="33"/>
  <c r="E10" i="33"/>
  <c r="E9" i="33"/>
  <c r="E8" i="33"/>
  <c r="E7" i="33"/>
  <c r="E6" i="33"/>
  <c r="E5" i="33"/>
  <c r="O15" i="28" l="1"/>
  <c r="N15" i="28"/>
  <c r="K15" i="28"/>
  <c r="G15" i="27" l="1"/>
  <c r="F15" i="27"/>
  <c r="C15" i="27"/>
  <c r="G14" i="27"/>
  <c r="F14" i="27"/>
  <c r="D14" i="27"/>
  <c r="C14" i="27"/>
  <c r="H13" i="27"/>
  <c r="E13" i="27"/>
  <c r="H12" i="27"/>
  <c r="H14" i="27" s="1"/>
  <c r="E12" i="27"/>
  <c r="H11" i="27"/>
  <c r="E11" i="27"/>
  <c r="E14" i="27" s="1"/>
  <c r="G8" i="27"/>
  <c r="F8" i="27"/>
  <c r="D8" i="27"/>
  <c r="D15" i="27" s="1"/>
  <c r="C8" i="27"/>
  <c r="H7" i="27"/>
  <c r="E7" i="27"/>
  <c r="H6" i="27"/>
  <c r="H8" i="27" s="1"/>
  <c r="E6" i="27"/>
  <c r="H5" i="27"/>
  <c r="E5" i="27"/>
  <c r="E8" i="27" s="1"/>
  <c r="E15" i="27" s="1"/>
  <c r="H15" i="27" l="1"/>
  <c r="C4" i="20" l="1"/>
  <c r="F4" i="20"/>
  <c r="B12" i="12" l="1"/>
  <c r="I10" i="11"/>
  <c r="B7" i="11"/>
  <c r="I7" i="10"/>
  <c r="I6" i="10"/>
  <c r="C16" i="10"/>
  <c r="C15" i="10"/>
  <c r="C14" i="10"/>
  <c r="C13" i="10"/>
  <c r="C12" i="10"/>
  <c r="C11" i="10"/>
  <c r="C10" i="10"/>
  <c r="C9" i="10"/>
  <c r="C8" i="10"/>
  <c r="C7" i="10"/>
  <c r="C6" i="10"/>
  <c r="C5" i="10"/>
  <c r="K16" i="9" l="1"/>
  <c r="K15" i="9"/>
  <c r="K14" i="9"/>
  <c r="K13" i="9"/>
  <c r="K10" i="9"/>
  <c r="K9" i="9"/>
  <c r="K8" i="9"/>
  <c r="K7"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11" i="9"/>
  <c r="F8" i="8" l="1"/>
  <c r="F9" i="8"/>
  <c r="F10" i="8"/>
  <c r="F11" i="8"/>
  <c r="F12" i="8"/>
  <c r="F13" i="8"/>
  <c r="F14" i="8"/>
  <c r="F15" i="8"/>
  <c r="F16" i="8"/>
  <c r="F7" i="8"/>
  <c r="I1" i="8"/>
  <c r="A12" i="36" l="1"/>
</calcChain>
</file>

<file path=xl/connections.xml><?xml version="1.0" encoding="utf-8"?>
<connections xmlns="http://schemas.openxmlformats.org/spreadsheetml/2006/main">
  <connection id="1" name="Query - HOLIDAYS" description="Connection to the 'HOLIDAYS' query in the workbook." type="5" refreshedVersion="0" background="1">
    <dbPr connection="provider=Microsoft.Mashup.OleDb.1;data source=$EmbeddedMashup(b540f08f-20c1-42ce-a8e3-12abb4a4454c)$;location=HOLIDAYS;extended properties=&quot;UEsDBBQAAgAIALq1UlP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Lq1U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VJT20hnK7gAAAD2AAAAEwAcAEZvcm11bGFzL1NlY3Rpb24xLm0gohgAKKAUAAAAAAAAAAAAAAAAAAAAAAAAAAAAbY3BCoJAEIbvgu+wbBcDETqHhzDBIOqgECEeVp1SXHdidwxDfPc2pE7NZWC+f/7PQEUtKpYue7N1HdcxjdBQs+R8POx315SFTAK5DrOT4qArsJd4rEAG0aA1KLqg7krEzltP+Un0EPLvLy/mPEJFNlT4S8WKR41QdyvIXg/gtisTpYQg00KZG+o+Qjn06gONt/j8aeIJyrYWL8N9RhaxWhBQ28Pss4nHTyv4IYKR5nntOq36q9y+AVBLAQItABQAAgAIALq1UlPBQlBpqgAAAPoAAAASAAAAAAAAAAAAAAAAAAAAAABDb25maWcvUGFja2FnZS54bWxQSwECLQAUAAIACAC6tVJTD8rpq6QAAADpAAAAEwAAAAAAAAAAAAAAAAD2AAAAW0NvbnRlbnRfVHlwZXNdLnhtbFBLAQItABQAAgAIALq1UlPbSGcruAAAAPYAAAATAAAAAAAAAAAAAAAAAOcBAABGb3JtdWxhcy9TZWN0aW9uMS5tUEsFBgAAAAADAAMAwgAAAOwCAAAAAA==&quot;" command="SELECT * FROM [HOLIDAYS]"/>
  </connection>
  <connection id="2" keepAlive="1" name="Query - Merge1" description="Connection to the 'Merge1' query in the workbook." type="5" refreshedVersion="5" background="1" saveData="1">
    <dbPr connection="provider=Microsoft.Mashup.OleDb.1;data source=$EmbeddedMashup(b540f08f-20c1-42ce-a8e3-12abb4a4454c)$;location=Merge1;extended properties=&quot;UEsDBBQAAgAIALq1UlP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Lq1U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VJTDkxGH3kBAACrAwAAEwAcAEZvcm11bGFzL1NlY3Rpb24xLm0gohgAKKAUAAAAAAAAAAAAAAAAAAAAAAAAAAAArVNNa8JAEL0L+Q9DeklgCXi2FkK0aGsVTEBKyGFrRg0mu2WzsYrkv3fDqhurh1KaS2Be5n0NKXEpM84g1O9uz+pYnXJDBaYQzSJ/MvCjYQh9yFFaHVBPyCuxRDUZ7peYe0ElBDK54GL7wfnWcY/xlBbYt822ndRxwJlUnyVEkzzYwYaydSNy+ERbsUX0I0cvEpSVKy6KgOdVwRqwdLQiOR41J2hSAlKhkFKJMiuwrl2rk7G79O1Qo9lkPPDf/xTpvPt/gUY8z1J6KG/SEDjaw50SuEAS9/K3Id9QrLF7N6K2NcVSYvrCM+aYO5HrgmtyzktaRmtiaiANwWvGUm+CK+kzmbmXOuZY8J2yonOXphENnMaXKgxpbTjGrEShfMKAHqA5gWHx01RTOLdSBOzLAgGky40ikOip4Wy1QNw2iBO3siZuq2Sj/5zlEps+5/yrlSDEXP0tzcy55/Ek6cTnSQKPT2CHVFZCVWgDZSn8BCvWQO7Vea/le99QSwECLQAUAAIACAC6tVJTwUJQaaoAAAD6AAAAEgAAAAAAAAAAAAAAAAAAAAAAQ29uZmlnL1BhY2thZ2UueG1sUEsBAi0AFAACAAgAurVSUw/K6aukAAAA6QAAABMAAAAAAAAAAAAAAAAA9gAAAFtDb250ZW50X1R5cGVzXS54bWxQSwECLQAUAAIACAC6tVJTDkxGH3kBAACrAwAAEwAAAAAAAAAAAAAAAADnAQAARm9ybXVsYXMvU2VjdGlvbjEubVBLBQYAAAAAAwADAMIAAACtAwAAAAA=&quot;" command="SELECT * FROM [Merge1]"/>
  </connection>
  <connection id="3" keepAlive="1" name="Query - Table4" description="Connection to the 'Table4' query in the workbook." type="5" refreshedVersion="5" background="1" saveData="1">
    <dbPr connection="provider=Microsoft.Mashup.OleDb.1;data source=$EmbeddedMashup(b540f08f-20c1-42ce-a8e3-12abb4a4454c)$;location=Table4;extended properties=&quot;UEsDBBQAAgAIALq1UlP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Lq1U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VJTogP/vXkBAACnAwAAEwAcAEZvcm11bGFzL1NlY3Rpb24xLm0gohgAKKAUAAAAAAAAAAAAAAAAAAAAAAAAAAAAhZJPa8IwGMbvQr9DyC4tdB0y50U8uLqBMDzMwhilh9i+2mKbjDTdlNLvvqSx2mrFXBLeP8/vCe+bQygSRtFK38OJMTAGeUw4RMgj6xRGaIpSEMYAybNiBQ9BRt72IaSOW3AOVHwxvlsztjOt0l+SDKZYd+Kg8l1GhSwJbC3wgN2Y0K0SP/wAlkp1qeNxQvMN45nL0iKjKpmbmmaXJVaq2EZChpGAvahsVOI5EYDYBr0mXMRNNpJBkWRQVdYJuaA5cCGZquPMnEWRppkXrmxUa8sbSBjXXZ6UdNTD9DvYwGpxe4iz7Q1g15MkqsoW0HnnLDNP6A8WknTJ/kzLQo+o9hA05IITNboeuscESdE3EJ7fcaHpuN3QmDnKO3VuTg656cvqwEJP6Hn8cjRBi2wN3Oqd8vDOmG8YVnPv+llQMR45qqk93U/I2K/s1ZKtj+rEMWxeerKvF6ieQUeZyr3rVVaJs/KlhWvrWrrZ2mbDznD5IWOQ0FvkyT9QSwECLQAUAAIACAC6tVJTwUJQaaoAAAD6AAAAEgAAAAAAAAAAAAAAAAAAAAAAQ29uZmlnL1BhY2thZ2UueG1sUEsBAi0AFAACAAgAurVSUw/K6aukAAAA6QAAABMAAAAAAAAAAAAAAAAA9gAAAFtDb250ZW50X1R5cGVzXS54bWxQSwECLQAUAAIACAC6tVJTogP/vXkBAACnAwAAEwAAAAAAAAAAAAAAAADnAQAARm9ybXVsYXMvU2VjdGlvbjEubVBLBQYAAAAAAwADAMIAAACtAwAAAAA=&quot;" command="SELECT * FROM [Table4]"/>
  </connection>
  <connection id="4" keepAlive="1" name="Query - Table7" description="Connection to the 'Table7' query in the workbook." type="5" refreshedVersion="5" background="1" saveData="1">
    <dbPr connection="provider=Microsoft.Mashup.OleDb.1;data source=$EmbeddedMashup(b540f08f-20c1-42ce-a8e3-12abb4a4454c)$;location=Table7;extended properties=&quot;UEsDBBQAAgAIALq1UlP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Lq1U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VJTgYuvDGYBAADMAwAAEwAcAEZvcm11bGFzL1NlY3Rpb24xLm0gohgAKKAUAAAAAAAAAAAAAAAAAAAAAAAAAAAAjZNBa4MwFMfvgt8hZBcLIgzGdii7zLWw0ZWNOnYoPUT7tobGRJLI6sTvvkTdbLUt9RLIe+//++WBChJNBUeL5rweu47rqA2RsEYRiRncoXvEQLsOMt9C5DIBczPZJcCCMJcSuP4QchsLsfVG5XJOUrjHzSReVctQcG1aVn4TcIXDDeFfNrzIAJukujWIJOHqU8g0FCxPuS0qr6H5ZYkjqhlgH2lzjzTsdOWjEk+pVBpZIhrUZqQtDSrPhOdEFub+ievbm8CymjiI5bBSjf7VI0nT1KqbqJPqyuu90fofmtr5wIadkz7atCfzAtIiWminE4o0phw6mQNrv9tlT2oPXvltiPxLs7MPxSMwmlIN0sN24i0XGha6MNC54DDy8TRnrI5QuBOdiW+QCVGXLK73qHp1XWa7lDrwxFbes+xiWF/sOK1OPEELSUY1YfTHRExIskHmT1ifZfb9jjNfpRhAXYfy89zxL1BLAQItABQAAgAIALq1UlPBQlBpqgAAAPoAAAASAAAAAAAAAAAAAAAAAAAAAABDb25maWcvUGFja2FnZS54bWxQSwECLQAUAAIACAC6tVJTD8rpq6QAAADpAAAAEwAAAAAAAAAAAAAAAAD2AAAAW0NvbnRlbnRfVHlwZXNdLnhtbFBLAQItABQAAgAIALq1UlOBi68MZgEAAMwDAAATAAAAAAAAAAAAAAAAAOcBAABGb3JtdWxhcy9TZWN0aW9uMS5tUEsFBgAAAAADAAMAwgAAAJoDAAAAAA==&quot;" command="SELECT * FROM [Table7]"/>
  </connection>
  <connection id="5" keepAlive="1" name="Query - Table8" description="Connection to the 'Table8' query in the workbook." type="5" refreshedVersion="5" background="1" saveData="1">
    <dbPr connection="provider=Microsoft.Mashup.OleDb.1;data source=$EmbeddedMashup(b540f08f-20c1-42ce-a8e3-12abb4a4454c)$;location=Table8;extended properties=&quot;UEsDBBQAAgAIALq1UlP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Lq1U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VJTlFFRA6UCAABJCAAAEwAcAEZvcm11bGFzL1NlY3Rpb24xLm0gohgAKKAUAAAAAAAAAAAAAAAAAAAAAAAAAAAAhVVhb9owEP2OxH+wvC+JFDHBuq6i66QuZOqmlnYEuk0ITQGuJapjI8ehIMR/n52ExAnOyhek9+7u3Z2f4xgWImQU+dl/97LdarfiVcBhicbBnMAFukIERLuF5M9nCV+ARLztAkjHTTgHKn4x/jJn7MWy99NhEMEVzjLx7DB1GRUyZOZkBd5hdxXQZ1V8twYsK6WhnTEPaPzEeOQykkRUkbGVqTn7Pc7QLnaQkAwSsBUHBx3xXgP+4YgHdKfBZ2b4oxk+N8OfzPCFDh/sYupvISFy6AF7peXQClSIVduKUw5cLSFAHcuIvcZlER+IPDqFWVUZB0GwWCFrmteayRSaEIIYRzqGve0a6AJkzTozgg3QRDJ22UZ6UmsWH/1RO0PFWPVmy+wRRGwj4UxFGyMjctgyyDj6qRaHYF5x17jjurZ5zXfAn00Nuiyah1TrsKLn6B4tbHlw8ix+TB9Lh37dDYCEUSgXZOG+jP+ZMAG+2EmVIaNgO3kTuHnrXfPaa82X+Q+cRVJkiW4gWALX5sqZHDdsXk00zaOuCfEXAQl4fCV4AjPbeK3rzdXvtaEddcn7J9e4//f0yv+YDL2+HxCIUUHSJJoDr9Pqs/CdivOzjpLV2CRC7AmlQcYKt3/+K1DQvUa6WUFz2oSuw026hXuxAn5quTwgZUvfVTedrkl5Tu1KdoCvheDhPBGgwMeAJKDZwF+TUORCaL5DhRG174kKySKs5h5rQmmSLJNlv2VyN97Yqu+iQqdbKdjp6RdSn7f3prOaJ1QWqypWjaXL69xB/3pR+bwZv16KMJ9RrzA3HnmP3nDi+e+93w/e0Pd8rNkcP4zuBxN3nIO15dzdD8c3J5TqFPvXt6pS01PRbXgr6sMU70Vab4Y+f5GldSPbdrsV0gaNy39QSwECLQAUAAIACAC6tVJTwUJQaaoAAAD6AAAAEgAAAAAAAAAAAAAAAAAAAAAAQ29uZmlnL1BhY2thZ2UueG1sUEsBAi0AFAACAAgAurVSUw/K6aukAAAA6QAAABMAAAAAAAAAAAAAAAAA9gAAAFtDb250ZW50X1R5cGVzXS54bWxQSwECLQAUAAIACAC6tVJTlFFRA6UCAABJCAAAEwAAAAAAAAAAAAAAAADnAQAARm9ybXVsYXMvU2VjdGlvbjEubVBLBQYAAAAAAwADAMIAAADZBAAAAAA=&quot;" command="SELECT * FROM [Table8]"/>
  </connection>
  <connection id="6" name="Query - TOTALDATES" description="Connection to the 'TOTALDATES' query in the workbook." type="5" refreshedVersion="0" background="1">
    <dbPr connection="provider=Microsoft.Mashup.OleDb.1;data source=$EmbeddedMashup(b540f08f-20c1-42ce-a8e3-12abb4a4454c)$;location=TOTALDATES;extended properties=&quot;UEsDBBQAAgAIALq1UlP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Lq1U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VJT3/tt1KkAAADmAAAAEwAcAEZvcm11bGFzL1NlY3Rpb24xLm0gohgAKKAUAAAAAAAAAAAAAAAAAAAAAAAAAAAAbY0/C4MwFMT3QL5DSBcFETqLg6RupR0MdBCHVF+rmD8lidAifvdGMnTpWw7e3f3OQe8no0kT9VhghJEbhYWB8CuvzqeK1w0piQSPEQnXmMX2ED71uweZs8Va0P5m7Hw3Zk7Stb0IBSX9tWm3tcxoH2JdFiEHykahn/vI5wU00Li4S8i5Fdo9jFXMyEXp3XRJXMzWNTJJhGbEB5cMwoOfFGxbitGk/+KLL1BLAQItABQAAgAIALq1UlPBQlBpqgAAAPoAAAASAAAAAAAAAAAAAAAAAAAAAABDb25maWcvUGFja2FnZS54bWxQSwECLQAUAAIACAC6tVJTD8rpq6QAAADpAAAAEwAAAAAAAAAAAAAAAAD2AAAAW0NvbnRlbnRfVHlwZXNdLnhtbFBLAQItABQAAgAIALq1UlPf+23UqQAAAOYAAAATAAAAAAAAAAAAAAAAAOcBAABGb3JtdWxhcy9TZWN0aW9uMS5tUEsFBgAAAAADAAMAwgAAAN0CAAAAAA==&quot;" command="SELECT * FROM [TOTALDATES]"/>
  </connection>
</connections>
</file>

<file path=xl/sharedStrings.xml><?xml version="1.0" encoding="utf-8"?>
<sst xmlns="http://schemas.openxmlformats.org/spreadsheetml/2006/main" count="2575" uniqueCount="363">
  <si>
    <t>Filter Drop Down Arrows</t>
  </si>
  <si>
    <t>Check Boxers</t>
  </si>
  <si>
    <t>Date filters</t>
  </si>
  <si>
    <t>Number Filters</t>
  </si>
  <si>
    <t>Text Filters</t>
  </si>
  <si>
    <t>Search</t>
  </si>
  <si>
    <t>Copy Paste Filter Data</t>
  </si>
  <si>
    <t>Date</t>
  </si>
  <si>
    <t>Region</t>
  </si>
  <si>
    <t>Sales Rep</t>
  </si>
  <si>
    <t>Product</t>
  </si>
  <si>
    <t>Sales</t>
  </si>
  <si>
    <t>North</t>
  </si>
  <si>
    <t>Mike</t>
  </si>
  <si>
    <t>Laptop</t>
  </si>
  <si>
    <t>South</t>
  </si>
  <si>
    <t>James</t>
  </si>
  <si>
    <t>Generator</t>
  </si>
  <si>
    <t>West</t>
  </si>
  <si>
    <t>john</t>
  </si>
  <si>
    <t>Bags</t>
  </si>
  <si>
    <t>East</t>
  </si>
  <si>
    <t>Paul</t>
  </si>
  <si>
    <t>Phones</t>
  </si>
  <si>
    <t>South South</t>
  </si>
  <si>
    <t>Jane</t>
  </si>
  <si>
    <t>Watches</t>
  </si>
  <si>
    <t>South West</t>
  </si>
  <si>
    <t>Judith</t>
  </si>
  <si>
    <t>Jewelries</t>
  </si>
  <si>
    <t>North East</t>
  </si>
  <si>
    <t>Awesome</t>
  </si>
  <si>
    <t>North West</t>
  </si>
  <si>
    <t>Pearl</t>
  </si>
  <si>
    <t>North Central</t>
  </si>
  <si>
    <t>Success</t>
  </si>
  <si>
    <t>Wisdom</t>
  </si>
  <si>
    <t>Wealths</t>
  </si>
  <si>
    <t>Samuel</t>
  </si>
  <si>
    <t>17/7/2022</t>
  </si>
  <si>
    <t>17/7/2023</t>
  </si>
  <si>
    <t>17/7/2024</t>
  </si>
  <si>
    <t xml:space="preserve"> </t>
  </si>
  <si>
    <t>Products</t>
  </si>
  <si>
    <t>&gt;10/17/2020</t>
  </si>
  <si>
    <t>&lt;=500</t>
  </si>
  <si>
    <t>LOGICAL FUNCTION</t>
  </si>
  <si>
    <t>MARKS</t>
  </si>
  <si>
    <t>&gt;=0</t>
  </si>
  <si>
    <t>AND FUNCTION</t>
  </si>
  <si>
    <t>&lt;=100</t>
  </si>
  <si>
    <t>Criteria 1</t>
  </si>
  <si>
    <t>Criteria 2</t>
  </si>
  <si>
    <t xml:space="preserve">Result </t>
  </si>
  <si>
    <t>Name</t>
  </si>
  <si>
    <t>Mark</t>
  </si>
  <si>
    <t>Grade</t>
  </si>
  <si>
    <t>&lt;40</t>
  </si>
  <si>
    <t>FAIL</t>
  </si>
  <si>
    <t>JOY</t>
  </si>
  <si>
    <t>&gt;=40</t>
  </si>
  <si>
    <t>&lt;60</t>
  </si>
  <si>
    <t>PASS</t>
  </si>
  <si>
    <t>JAMES</t>
  </si>
  <si>
    <t>&gt;=60</t>
  </si>
  <si>
    <t>DISTINCTION</t>
  </si>
  <si>
    <t>PAUL</t>
  </si>
  <si>
    <t>&lt;0</t>
  </si>
  <si>
    <t>&gt;100</t>
  </si>
  <si>
    <t>INVALID</t>
  </si>
  <si>
    <t>JOYCE</t>
  </si>
  <si>
    <t>LOVE</t>
  </si>
  <si>
    <t>GRACE</t>
  </si>
  <si>
    <t>MOSES</t>
  </si>
  <si>
    <t>JOSHUA</t>
  </si>
  <si>
    <t>BENARD</t>
  </si>
  <si>
    <t>WILLIAMS</t>
  </si>
  <si>
    <t>Text Function</t>
  </si>
  <si>
    <t>Proper, Upper, Lower</t>
  </si>
  <si>
    <t>Left, Right, Mid, Len</t>
  </si>
  <si>
    <t>Find, Search, Replace, Substitute</t>
  </si>
  <si>
    <t>Mumbai</t>
  </si>
  <si>
    <t>Resorts</t>
  </si>
  <si>
    <t>Trim, Concatenate</t>
  </si>
  <si>
    <t>Resources</t>
  </si>
  <si>
    <t>Ltd</t>
  </si>
  <si>
    <t>Left</t>
  </si>
  <si>
    <t>Right</t>
  </si>
  <si>
    <t>Mid</t>
  </si>
  <si>
    <t>NAMES</t>
  </si>
  <si>
    <t xml:space="preserve">TRIM </t>
  </si>
  <si>
    <t>PROPER</t>
  </si>
  <si>
    <t>UPPER</t>
  </si>
  <si>
    <t>lower</t>
  </si>
  <si>
    <t>len</t>
  </si>
  <si>
    <t>Concatenate</t>
  </si>
  <si>
    <t xml:space="preserve">     SAmueL             JOHN</t>
  </si>
  <si>
    <t>JANET   JAMES</t>
  </si>
  <si>
    <t xml:space="preserve">       SOLomoN              JACKSON</t>
  </si>
  <si>
    <t xml:space="preserve">Find </t>
  </si>
  <si>
    <t>FAVouR      BRadFORD</t>
  </si>
  <si>
    <t xml:space="preserve">           JACK BauR</t>
  </si>
  <si>
    <t>Replace</t>
  </si>
  <si>
    <t>Substitute</t>
  </si>
  <si>
    <t xml:space="preserve">  </t>
  </si>
  <si>
    <t xml:space="preserve">b      </t>
  </si>
  <si>
    <t>`</t>
  </si>
  <si>
    <t>``</t>
  </si>
  <si>
    <t>V=VERTICAL</t>
  </si>
  <si>
    <t>Sales Agent</t>
  </si>
  <si>
    <t>QUANTITY</t>
  </si>
  <si>
    <t>REVENUE</t>
  </si>
  <si>
    <t xml:space="preserve"> PRICE</t>
  </si>
  <si>
    <t>CUSTOMER</t>
  </si>
  <si>
    <t>AGENT REPORT</t>
  </si>
  <si>
    <t>Agent A</t>
  </si>
  <si>
    <t>JOHN</t>
  </si>
  <si>
    <t>SELECT AGENT</t>
  </si>
  <si>
    <t>Agent K</t>
  </si>
  <si>
    <t>Agent B</t>
  </si>
  <si>
    <t>FIND PRICE</t>
  </si>
  <si>
    <t>Agent C</t>
  </si>
  <si>
    <t>FIND CUSTOMER</t>
  </si>
  <si>
    <t>Agent D</t>
  </si>
  <si>
    <t>Agent E</t>
  </si>
  <si>
    <t>JAYDEN</t>
  </si>
  <si>
    <t>Agent F</t>
  </si>
  <si>
    <t>JANET</t>
  </si>
  <si>
    <t>Agent G</t>
  </si>
  <si>
    <t>JULIUS</t>
  </si>
  <si>
    <t>Agent H</t>
  </si>
  <si>
    <t>JUSTINE</t>
  </si>
  <si>
    <t>Agent I</t>
  </si>
  <si>
    <t>JULIAN</t>
  </si>
  <si>
    <t>Agent J</t>
  </si>
  <si>
    <t>JULIET</t>
  </si>
  <si>
    <t>JOSEPHINE</t>
  </si>
  <si>
    <t>Agent L</t>
  </si>
  <si>
    <t>JEAN</t>
  </si>
  <si>
    <t>VLOOKUP</t>
  </si>
  <si>
    <t xml:space="preserve">INCOME </t>
  </si>
  <si>
    <t>TAX</t>
  </si>
  <si>
    <t>LOOKUP</t>
  </si>
  <si>
    <t>INCOME</t>
  </si>
  <si>
    <t>H - LOOKUP</t>
  </si>
  <si>
    <t>H=HORIZONTAL</t>
  </si>
  <si>
    <t>TOP PRODUCT</t>
  </si>
  <si>
    <t>BAGS</t>
  </si>
  <si>
    <t>SHOES</t>
  </si>
  <si>
    <t>SHIRTS</t>
  </si>
  <si>
    <t>JEWELRIES</t>
  </si>
  <si>
    <t>MAKEUP KITS</t>
  </si>
  <si>
    <t>WEAVON</t>
  </si>
  <si>
    <t>PRODUCT CODES</t>
  </si>
  <si>
    <t>BG1</t>
  </si>
  <si>
    <t>SH2</t>
  </si>
  <si>
    <t>ST1</t>
  </si>
  <si>
    <t>JW2</t>
  </si>
  <si>
    <t>MU4</t>
  </si>
  <si>
    <t>WN5</t>
  </si>
  <si>
    <t>PRICE</t>
  </si>
  <si>
    <t xml:space="preserve"> NAME</t>
  </si>
  <si>
    <t>DEPT</t>
  </si>
  <si>
    <t xml:space="preserve">REGION </t>
  </si>
  <si>
    <t>BRANCH</t>
  </si>
  <si>
    <t>HIRE DATE</t>
  </si>
  <si>
    <t>SALES</t>
  </si>
  <si>
    <t>Finance</t>
  </si>
  <si>
    <t>Kano</t>
  </si>
  <si>
    <t>Joshua</t>
  </si>
  <si>
    <t>Imo</t>
  </si>
  <si>
    <t>Joyce</t>
  </si>
  <si>
    <t>Marketing</t>
  </si>
  <si>
    <t>Rivers</t>
  </si>
  <si>
    <t>Miracle</t>
  </si>
  <si>
    <t>Law</t>
  </si>
  <si>
    <t>Lagos</t>
  </si>
  <si>
    <t>Joy</t>
  </si>
  <si>
    <t>Musa</t>
  </si>
  <si>
    <t>Israel</t>
  </si>
  <si>
    <t>Glory</t>
  </si>
  <si>
    <t>Michael</t>
  </si>
  <si>
    <t>Taiwo</t>
  </si>
  <si>
    <t>Udom</t>
  </si>
  <si>
    <t>Blessing</t>
  </si>
  <si>
    <t>Pius</t>
  </si>
  <si>
    <t>Ife</t>
  </si>
  <si>
    <t>Clara</t>
  </si>
  <si>
    <t>Jack</t>
  </si>
  <si>
    <t>Romeo</t>
  </si>
  <si>
    <t>Andre</t>
  </si>
  <si>
    <t>Mercy</t>
  </si>
  <si>
    <t>Grand Total</t>
  </si>
  <si>
    <t>Sum of SALES</t>
  </si>
  <si>
    <t>(All)</t>
  </si>
  <si>
    <t>Finance Total</t>
  </si>
  <si>
    <t>Law Total</t>
  </si>
  <si>
    <t>Marketing Total</t>
  </si>
  <si>
    <t>Sales Total</t>
  </si>
  <si>
    <t>Count of SALES</t>
  </si>
  <si>
    <t>East Total</t>
  </si>
  <si>
    <t>North Total</t>
  </si>
  <si>
    <t>South Total</t>
  </si>
  <si>
    <t>West Total</t>
  </si>
  <si>
    <t>````</t>
  </si>
  <si>
    <t>Total</t>
  </si>
  <si>
    <t xml:space="preserve">Sum </t>
  </si>
  <si>
    <t xml:space="preserve">Count </t>
  </si>
  <si>
    <t xml:space="preserve">Average </t>
  </si>
  <si>
    <t xml:space="preserve">Max </t>
  </si>
  <si>
    <t xml:space="preserve">Min </t>
  </si>
  <si>
    <t>Sum</t>
  </si>
  <si>
    <t>Count</t>
  </si>
  <si>
    <t>Average</t>
  </si>
  <si>
    <t>Max</t>
  </si>
  <si>
    <t>Min</t>
  </si>
  <si>
    <t>SAVINGS</t>
  </si>
  <si>
    <t>Title</t>
  </si>
  <si>
    <t xml:space="preserve">First Name </t>
  </si>
  <si>
    <t>Last Name</t>
  </si>
  <si>
    <t>January</t>
  </si>
  <si>
    <t>February</t>
  </si>
  <si>
    <t>Dr</t>
  </si>
  <si>
    <t xml:space="preserve">Smith </t>
  </si>
  <si>
    <t xml:space="preserve">      Kurt</t>
  </si>
  <si>
    <t>Mrs</t>
  </si>
  <si>
    <t>Janet</t>
  </si>
  <si>
    <t>Jamba</t>
  </si>
  <si>
    <t>Maurice</t>
  </si>
  <si>
    <t>GABriel</t>
  </si>
  <si>
    <t>Prof</t>
  </si>
  <si>
    <t>Stones</t>
  </si>
  <si>
    <t xml:space="preserve">     Udom</t>
  </si>
  <si>
    <t xml:space="preserve">    Mercy</t>
  </si>
  <si>
    <t>Miss</t>
  </si>
  <si>
    <t>SAmuel</t>
  </si>
  <si>
    <t>Mr</t>
  </si>
  <si>
    <t xml:space="preserve">Pius        </t>
  </si>
  <si>
    <t>JoshUA</t>
  </si>
  <si>
    <t>Chief</t>
  </si>
  <si>
    <t>AWESome</t>
  </si>
  <si>
    <t xml:space="preserve">      Musa</t>
  </si>
  <si>
    <t xml:space="preserve">     Jones</t>
  </si>
  <si>
    <t>Kurt</t>
  </si>
  <si>
    <t>Storm</t>
  </si>
  <si>
    <t>Full Names</t>
  </si>
  <si>
    <t>Dr Smith Kurt</t>
  </si>
  <si>
    <t>Mrs Janet Jamba</t>
  </si>
  <si>
    <t>Dr Maurice Gabriel</t>
  </si>
  <si>
    <t>Prof John Stones</t>
  </si>
  <si>
    <t>Mrs Udom Mercy</t>
  </si>
  <si>
    <t>Miss Blessing Samuel</t>
  </si>
  <si>
    <t>Mr Pius Joshua</t>
  </si>
  <si>
    <t>Mrs Ife Joyce</t>
  </si>
  <si>
    <t>Dr Clara Miracle</t>
  </si>
  <si>
    <t>Chief Jack Awesome</t>
  </si>
  <si>
    <t>Mrs Romeo Joy</t>
  </si>
  <si>
    <t>Mr Andre Musa</t>
  </si>
  <si>
    <t>Miss Mercy Israel</t>
  </si>
  <si>
    <t>Dr Samuel Awesome</t>
  </si>
  <si>
    <t>Prof Joshua Jones</t>
  </si>
  <si>
    <t>Miss Joyce Kurt</t>
  </si>
  <si>
    <t>Mr Miracle Storm</t>
  </si>
  <si>
    <t>Dr Awesome Mercy</t>
  </si>
  <si>
    <t>Mrs Joy Samuel</t>
  </si>
  <si>
    <t>Column1</t>
  </si>
  <si>
    <t>Column2</t>
  </si>
  <si>
    <t>TOTAL DATES</t>
  </si>
  <si>
    <t>Holidays</t>
  </si>
  <si>
    <t>Events</t>
  </si>
  <si>
    <t>Independence day</t>
  </si>
  <si>
    <t>Word's teachers day</t>
  </si>
  <si>
    <t>No Beard Day</t>
  </si>
  <si>
    <t>International Chefs Day</t>
  </si>
  <si>
    <t>Find only dates excluding Holidays and weekends</t>
  </si>
  <si>
    <t>Day Name</t>
  </si>
  <si>
    <t>Friday</t>
  </si>
  <si>
    <t>Tuesday</t>
  </si>
  <si>
    <t>Wednesday</t>
  </si>
  <si>
    <t>Thursday</t>
  </si>
  <si>
    <t>Monday</t>
  </si>
  <si>
    <t>JUNE</t>
  </si>
  <si>
    <t>JULY</t>
  </si>
  <si>
    <t>Sales 1</t>
  </si>
  <si>
    <t>Sales 2</t>
  </si>
  <si>
    <t>Sum of Sales</t>
  </si>
  <si>
    <t>Revenues</t>
  </si>
  <si>
    <t>Electronics</t>
  </si>
  <si>
    <t xml:space="preserve">Fashion </t>
  </si>
  <si>
    <t>Office Supplies</t>
  </si>
  <si>
    <t>Total Revenues</t>
  </si>
  <si>
    <t>Expences</t>
  </si>
  <si>
    <t>Cost of Sales</t>
  </si>
  <si>
    <t>Laboour and Benefits</t>
  </si>
  <si>
    <t>Other Operationals</t>
  </si>
  <si>
    <t>Total Expenses</t>
  </si>
  <si>
    <t>Net Income(Loss)</t>
  </si>
  <si>
    <t>.0+</t>
  </si>
  <si>
    <t>Column3</t>
  </si>
  <si>
    <t>Column4</t>
  </si>
  <si>
    <t>Column5</t>
  </si>
  <si>
    <t>Column6</t>
  </si>
  <si>
    <t>Column7</t>
  </si>
  <si>
    <t>Column8</t>
  </si>
  <si>
    <t>REVENUES/EXPENSES</t>
  </si>
  <si>
    <t>PRODUCTS</t>
  </si>
  <si>
    <t>MONTHS</t>
  </si>
  <si>
    <t>Value</t>
  </si>
  <si>
    <t>Sum of Value</t>
  </si>
  <si>
    <t>JUNE Total</t>
  </si>
  <si>
    <t>JULY Total</t>
  </si>
  <si>
    <t>Expences Total</t>
  </si>
  <si>
    <t>Revenues Total</t>
  </si>
  <si>
    <t>NET INCOME</t>
  </si>
  <si>
    <t>GRAND NET INCOME</t>
  </si>
  <si>
    <t>Date of Birth</t>
  </si>
  <si>
    <t>Age</t>
  </si>
  <si>
    <t>QUANTITY SOLD</t>
  </si>
  <si>
    <t>ADVERTISING</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</si>
  <si>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</si>
  <si>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</si>
  <si>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</si>
  <si>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</si>
  <si>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</si>
  <si>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</si>
  <si>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</si>
  <si>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</si>
  <si>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</si>
  <si>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</si>
  <si>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</si>
  <si>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</si>
  <si>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</si>
  <si>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</si>
  <si>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</si>
  <si>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</si>
  <si>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</si>
  <si>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</si>
  <si>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</si>
  <si>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</si>
  <si>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</si>
  <si>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</si>
  <si>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</si>
  <si>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</si>
  <si>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X Variable 2</t>
  </si>
  <si>
    <t>Random 1</t>
  </si>
  <si>
    <t>Random 2</t>
  </si>
  <si>
    <t>CORRELATION</t>
  </si>
  <si>
    <t>March</t>
  </si>
  <si>
    <t>April</t>
  </si>
  <si>
    <t>May</t>
  </si>
  <si>
    <t>June</t>
  </si>
  <si>
    <t>July</t>
  </si>
  <si>
    <t>August</t>
  </si>
  <si>
    <t>September</t>
  </si>
  <si>
    <t>October</t>
  </si>
  <si>
    <t>Moving Average</t>
  </si>
  <si>
    <t>DATES</t>
  </si>
  <si>
    <t>SALES REP</t>
  </si>
  <si>
    <t>REGION</t>
  </si>
  <si>
    <t>Emmanuel</t>
  </si>
  <si>
    <t>Sharon</t>
  </si>
  <si>
    <t>PIVOT TABLE, PROGRESS CHARTS &amp; DASHBOARD</t>
  </si>
  <si>
    <t>Sum of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</si>
</sst>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_(&quot;$&quot;* #,##0.0_);_(&quot;$&quot;* \(#,##0.0\);_(&quot;$&quot;* &quot;-&quot;??_);_(@_)"/>
    <numFmt numFmtId="165" formatCode="&quot;$&quot;#,##0.0"/>
    <numFmt numFmtId="166" formatCode="&quot;$&quot;#,##0.00"/>
    <numFmt numFmtId="167" formatCode="[$-F800]dddd\,\ mmmm\ dd\,\ yyyy"/>
  </numFmts>
  <fonts count="6" x14ac:knownFonts="1">
    <font>
      <sz val="11"/>
      <color theme="1"/>
      <name val="Calibri"/>
      <family val="2"/>
      <scheme val="minor"/>
    </font>
    <font>
      <sz val="11"/>
      <color theme="1"/>
      <name val="Calibri"/>
      <family val="2"/>
      <scheme val="minor"/>
    </font>
    <font>
      <sz val="11"/>
      <color theme="0"/>
      <name val="Calibri"/>
      <family val="2"/>
      <scheme val="minor"/>
    </font>
    <font>
      <b/>
      <sz val="11"/>
      <color theme="0"/>
      <name val="Calibri"/>
      <family val="2"/>
      <scheme val="minor"/>
    </font>
    <font>
      <sz val="11"/>
      <color rgb="FF002060"/>
      <name val="Calibri"/>
      <family val="2"/>
      <scheme val="minor"/>
    </font>
    <font>
      <i/>
      <sz val="11"/>
      <color theme="1"/>
      <name val="Calibri"/>
      <family val="2"/>
      <scheme val="minor"/>
    </font>
  </fonts>
  <fills count="7">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0070C0"/>
        <bgColor indexed="64"/>
      </patternFill>
    </fill>
    <fill>
      <patternFill patternType="solid">
        <fgColor theme="1"/>
        <bgColor indexed="64"/>
      </patternFill>
    </fill>
    <fill>
      <patternFill patternType="solid">
        <fgColor theme="4" tint="0.79998168889431442"/>
        <bgColor theme="4" tint="0.79998168889431442"/>
      </patternFill>
    </fill>
  </fills>
  <borders count="6">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44">
    <xf numFmtId="0" fontId="0" fillId="0" borderId="0" xfId="0"/>
    <xf numFmtId="14" fontId="0" fillId="0" borderId="0" xfId="0" applyNumberFormat="1"/>
    <xf numFmtId="44" fontId="0" fillId="0" borderId="0" xfId="1" applyFont="1"/>
    <xf numFmtId="0" fontId="2" fillId="2" borderId="0" xfId="0" applyFont="1" applyFill="1"/>
    <xf numFmtId="0" fontId="3" fillId="2" borderId="0" xfId="0" applyFont="1" applyFill="1"/>
    <xf numFmtId="0" fontId="2" fillId="3" borderId="0" xfId="0" applyFont="1" applyFill="1"/>
    <xf numFmtId="0" fontId="2" fillId="4" borderId="0" xfId="0" applyFont="1" applyFill="1"/>
    <xf numFmtId="0" fontId="0" fillId="2" borderId="0" xfId="0" applyFill="1"/>
    <xf numFmtId="0" fontId="0" fillId="0" borderId="0" xfId="0" applyAlignment="1">
      <alignment horizontal="right"/>
    </xf>
    <xf numFmtId="164" fontId="0" fillId="0" borderId="0" xfId="1" applyNumberFormat="1" applyFont="1"/>
    <xf numFmtId="15" fontId="0" fillId="0" borderId="0" xfId="0" applyNumberFormat="1"/>
    <xf numFmtId="0" fontId="0" fillId="0" borderId="0" xfId="0" pivotButton="1"/>
    <xf numFmtId="0" fontId="0" fillId="0" borderId="0" xfId="0" applyNumberFormat="1"/>
    <xf numFmtId="165" fontId="0" fillId="0" borderId="0" xfId="0" applyNumberFormat="1"/>
    <xf numFmtId="166" fontId="0" fillId="0" borderId="0" xfId="0" applyNumberFormat="1"/>
    <xf numFmtId="0" fontId="2" fillId="0" borderId="0" xfId="0" applyFont="1"/>
    <xf numFmtId="0" fontId="4" fillId="0" borderId="0" xfId="0" applyFont="1"/>
    <xf numFmtId="0" fontId="0" fillId="0" borderId="0" xfId="0" quotePrefix="1" applyNumberFormat="1" applyAlignment="1"/>
    <xf numFmtId="0" fontId="0" fillId="0" borderId="0" xfId="0" applyNumberFormat="1" applyAlignment="1"/>
    <xf numFmtId="167" fontId="0" fillId="0" borderId="0" xfId="0" applyNumberFormat="1"/>
    <xf numFmtId="0" fontId="2" fillId="5" borderId="0" xfId="0" applyFont="1" applyFill="1"/>
    <xf numFmtId="22" fontId="0" fillId="0" borderId="0" xfId="0" applyNumberFormat="1" applyAlignment="1"/>
    <xf numFmtId="0" fontId="0" fillId="0" borderId="0" xfId="0" applyAlignment="1">
      <alignment horizontal="center"/>
    </xf>
    <xf numFmtId="14" fontId="0" fillId="0" borderId="0" xfId="0" applyNumberFormat="1" applyAlignment="1"/>
    <xf numFmtId="0" fontId="2" fillId="2" borderId="1" xfId="0" applyFont="1" applyFill="1" applyBorder="1" applyAlignment="1">
      <alignment horizontal="center"/>
    </xf>
    <xf numFmtId="0" fontId="0" fillId="0" borderId="0" xfId="0" applyFill="1" applyBorder="1" applyAlignment="1"/>
    <xf numFmtId="0" fontId="0" fillId="0" borderId="2" xfId="0" applyFill="1" applyBorder="1" applyAlignment="1"/>
    <xf numFmtId="0" fontId="5" fillId="0" borderId="3" xfId="0" applyFont="1" applyFill="1" applyBorder="1" applyAlignment="1">
      <alignment horizontal="center"/>
    </xf>
    <xf numFmtId="0" fontId="5" fillId="0" borderId="3" xfId="0" applyFont="1" applyFill="1" applyBorder="1" applyAlignment="1">
      <alignment horizontal="centerContinuous"/>
    </xf>
    <xf numFmtId="0" fontId="0" fillId="6" borderId="4" xfId="0" applyFont="1" applyFill="1" applyBorder="1"/>
    <xf numFmtId="0" fontId="0" fillId="0" borderId="4" xfId="0" applyFont="1" applyBorder="1"/>
    <xf numFmtId="0" fontId="2" fillId="2" borderId="0" xfId="0" applyFont="1" applyFill="1" applyAlignment="1">
      <alignment horizontal="center"/>
    </xf>
    <xf numFmtId="14" fontId="0" fillId="6" borderId="4" xfId="0" applyNumberFormat="1" applyFont="1" applyFill="1" applyBorder="1"/>
    <xf numFmtId="14" fontId="0" fillId="0" borderId="4" xfId="0" applyNumberFormat="1" applyFont="1" applyBorder="1"/>
    <xf numFmtId="44" fontId="0" fillId="6" borderId="4" xfId="1" applyNumberFormat="1" applyFont="1" applyFill="1" applyBorder="1"/>
    <xf numFmtId="44" fontId="0" fillId="0" borderId="4" xfId="1" applyNumberFormat="1" applyFont="1" applyBorder="1"/>
    <xf numFmtId="14" fontId="3" fillId="5" borderId="1" xfId="0" applyNumberFormat="1" applyFont="1" applyFill="1" applyBorder="1"/>
    <xf numFmtId="0" fontId="3" fillId="5" borderId="1" xfId="0" applyFont="1" applyFill="1" applyBorder="1"/>
    <xf numFmtId="44" fontId="3" fillId="5" borderId="1" xfId="1" applyNumberFormat="1" applyFont="1" applyFill="1" applyBorder="1"/>
    <xf numFmtId="14" fontId="0" fillId="0" borderId="5" xfId="0" applyNumberFormat="1" applyFont="1" applyBorder="1"/>
    <xf numFmtId="0" fontId="0" fillId="0" borderId="5" xfId="0" applyFont="1" applyBorder="1"/>
    <xf numFmtId="44" fontId="0" fillId="0" borderId="5" xfId="1" applyNumberFormat="1" applyFont="1" applyBorder="1"/>
    <xf numFmtId="9" fontId="0" fillId="0" borderId="0" xfId="0" applyNumberFormat="1"/>
    <xf numFmtId="9" fontId="2" fillId="0" borderId="0" xfId="0" applyNumberFormat="1" applyFont="1"/>
  </cellXfs>
  <cellStyles count="2">
    <cellStyle name="Currency" xfId="1" builtinId="4"/>
    <cellStyle name="Normal" xfId="0" builtinId="0"/>
  </cellStyles>
  <dxfs count="82">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9" formatCode="dd/mm/yy"/>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numFmt numFmtId="0" formatCode="General"/>
      <alignment horizontal="general" vertical="bottom" textRotation="0" wrapText="0" indent="0" justifyLastLine="0" shrinkToFit="0" readingOrder="0"/>
    </dxf>
    <dxf>
      <numFmt numFmtId="19" formatCode="dd/mm/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8" formatCode="m/d/yyyy"/>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0" formatCode="General"/>
      <alignment horizontal="general" vertical="bottom" textRotation="0" wrapText="0" indent="0" justifyLastLine="0" shrinkToFit="0" readingOrder="0"/>
    </dxf>
    <dxf>
      <numFmt numFmtId="27" formatCode="dd/mm/yy\ h:m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F800]dddd\,\ mmmm\ dd\,\ yyyy"/>
    </dxf>
    <dxf>
      <font>
        <b val="0"/>
        <i val="0"/>
        <strike val="0"/>
        <condense val="0"/>
        <extend val="0"/>
        <outline val="0"/>
        <shadow val="0"/>
        <u val="none"/>
        <vertAlign val="baseline"/>
        <sz val="11"/>
        <color theme="0"/>
        <name val="Calibri"/>
        <scheme val="minor"/>
      </font>
      <fill>
        <patternFill patternType="solid">
          <fgColor indexed="64"/>
          <bgColor rgb="FF0070C0"/>
        </patternFill>
      </fill>
    </dxf>
    <dxf>
      <numFmt numFmtId="167" formatCode="[$-F800]dddd\,\ mmmm\ dd\,\ yyyy"/>
    </dxf>
    <dxf>
      <font>
        <b val="0"/>
        <i val="0"/>
        <strike val="0"/>
        <condense val="0"/>
        <extend val="0"/>
        <outline val="0"/>
        <shadow val="0"/>
        <u val="none"/>
        <vertAlign val="baseline"/>
        <sz val="11"/>
        <color theme="0"/>
        <name val="Calibri"/>
        <scheme val="minor"/>
      </font>
      <fill>
        <patternFill patternType="solid">
          <fgColor indexed="64"/>
          <bgColor rgb="FF0070C0"/>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9" formatCode="d\-mmm\-yy"/>
    </dxf>
    <dxf>
      <font>
        <b val="0"/>
        <i val="0"/>
        <strike val="0"/>
        <condense val="0"/>
        <extend val="0"/>
        <outline val="0"/>
        <shadow val="0"/>
        <u val="none"/>
        <vertAlign val="baseline"/>
        <sz val="11"/>
        <color theme="0"/>
        <name val="Calibri"/>
        <scheme val="minor"/>
      </font>
      <fill>
        <patternFill patternType="solid">
          <fgColor indexed="64"/>
          <bgColor rgb="FF002060"/>
        </patternFill>
      </fill>
    </dxf>
    <dxf>
      <numFmt numFmtId="19" formatCode="dd/mm/yy"/>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ill>
        <patternFill patternType="solid">
          <bgColor rgb="FF002060"/>
        </patternFill>
      </fill>
    </dxf>
    <dxf>
      <font>
        <color theme="0"/>
      </font>
    </dxf>
    <dxf>
      <font>
        <color theme="0"/>
      </font>
    </dxf>
    <dxf>
      <fill>
        <patternFill patternType="solid">
          <bgColor rgb="FF002060"/>
        </patternFill>
      </fill>
    </dxf>
    <dxf>
      <fill>
        <patternFill patternType="solid">
          <bgColor rgb="FF002060"/>
        </patternFill>
      </fill>
    </dxf>
    <dxf>
      <font>
        <color theme="0"/>
      </font>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ont>
        <color theme="0"/>
      </font>
    </dxf>
    <dxf>
      <fill>
        <patternFill patternType="solid">
          <bgColor rgb="FF002060"/>
        </patternFill>
      </fil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81"/>
      <tableStyleElement type="headerRow" dxfId="80"/>
      <tableStyleElement type="firstRowStripe" dxfId="79"/>
    </tableStyle>
    <tableStyle name="TableStyleQueryResult" pivot="0" count="3">
      <tableStyleElement type="wholeTable" dxfId="78"/>
      <tableStyleElement type="headerRow" dxfId="77"/>
      <tableStyleElement type="firstRowStripe" dxfId="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07/relationships/slicerCache" Target="slicerCaches/slicerCache1.xml"/><Relationship Id="rId21" Type="http://schemas.openxmlformats.org/officeDocument/2006/relationships/worksheet" Target="worksheets/sheet21.xml"/><Relationship Id="rId34" Type="http://schemas.openxmlformats.org/officeDocument/2006/relationships/pivotCacheDefinition" Target="pivotCache/pivotCacheDefinition5.xml"/><Relationship Id="rId42" Type="http://schemas.openxmlformats.org/officeDocument/2006/relationships/connections" Target="connection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3.xml"/><Relationship Id="rId37" Type="http://schemas.openxmlformats.org/officeDocument/2006/relationships/pivotCacheDefinition" Target="pivotCache/pivotCacheDefinition8.xml"/><Relationship Id="rId40" Type="http://schemas.microsoft.com/office/2011/relationships/timelineCache" Target="timelineCaches/timelineCache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2.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 Id="rId35" Type="http://schemas.openxmlformats.org/officeDocument/2006/relationships/pivotCacheDefinition" Target="pivotCache/pivotCacheDefinition6.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4.xml"/><Relationship Id="rId38" Type="http://schemas.openxmlformats.org/officeDocument/2006/relationships/pivotCacheDefinition" Target="pivotCache/pivotCacheDefinition9.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layout/>
      <c:overlay val="0"/>
    </c:title>
    <c:autoTitleDeleted val="0"/>
    <c:plotArea>
      <c:layout/>
      <c:lineChart>
        <c:grouping val="standard"/>
        <c:varyColors val="0"/>
        <c:ser>
          <c:idx val="0"/>
          <c:order val="0"/>
          <c:tx>
            <c:v>Actual</c:v>
          </c:tx>
          <c:val>
            <c:numRef>
              <c:f>'DATA ANALYSIS 3'!$E$4:$E$13</c:f>
              <c:numCache>
                <c:formatCode>General</c:formatCode>
                <c:ptCount val="10"/>
                <c:pt idx="0">
                  <c:v>1500</c:v>
                </c:pt>
                <c:pt idx="1">
                  <c:v>1650</c:v>
                </c:pt>
                <c:pt idx="2">
                  <c:v>1800</c:v>
                </c:pt>
                <c:pt idx="3">
                  <c:v>1600</c:v>
                </c:pt>
                <c:pt idx="4">
                  <c:v>2100</c:v>
                </c:pt>
                <c:pt idx="5">
                  <c:v>1900</c:v>
                </c:pt>
                <c:pt idx="6">
                  <c:v>1900</c:v>
                </c:pt>
                <c:pt idx="7">
                  <c:v>2550</c:v>
                </c:pt>
                <c:pt idx="8">
                  <c:v>2700</c:v>
                </c:pt>
                <c:pt idx="9">
                  <c:v>2850</c:v>
                </c:pt>
              </c:numCache>
            </c:numRef>
          </c:val>
          <c:smooth val="0"/>
        </c:ser>
        <c:ser>
          <c:idx val="1"/>
          <c:order val="1"/>
          <c:tx>
            <c:v>Forecast</c:v>
          </c:tx>
          <c:val>
            <c:numRef>
              <c:f>'DATA ANALYSIS 3'!$F$4:$F$13</c:f>
              <c:numCache>
                <c:formatCode>General</c:formatCode>
                <c:ptCount val="10"/>
                <c:pt idx="0">
                  <c:v>#N/A</c:v>
                </c:pt>
                <c:pt idx="1">
                  <c:v>#N/A</c:v>
                </c:pt>
                <c:pt idx="2">
                  <c:v>1650</c:v>
                </c:pt>
                <c:pt idx="3">
                  <c:v>1683.3333333333333</c:v>
                </c:pt>
                <c:pt idx="4">
                  <c:v>1833.3333333333333</c:v>
                </c:pt>
                <c:pt idx="5">
                  <c:v>1866.6666666666667</c:v>
                </c:pt>
                <c:pt idx="6">
                  <c:v>1966.6666666666667</c:v>
                </c:pt>
                <c:pt idx="7">
                  <c:v>2116.6666666666665</c:v>
                </c:pt>
                <c:pt idx="8">
                  <c:v>2383.3333333333335</c:v>
                </c:pt>
                <c:pt idx="9">
                  <c:v>2700</c:v>
                </c:pt>
              </c:numCache>
            </c:numRef>
          </c:val>
          <c:smooth val="0"/>
        </c:ser>
        <c:dLbls>
          <c:showLegendKey val="0"/>
          <c:showVal val="0"/>
          <c:showCatName val="0"/>
          <c:showSerName val="0"/>
          <c:showPercent val="0"/>
          <c:showBubbleSize val="0"/>
        </c:dLbls>
        <c:marker val="1"/>
        <c:smooth val="0"/>
        <c:axId val="943156224"/>
        <c:axId val="943158944"/>
      </c:lineChart>
      <c:catAx>
        <c:axId val="943156224"/>
        <c:scaling>
          <c:orientation val="minMax"/>
        </c:scaling>
        <c:delete val="0"/>
        <c:axPos val="b"/>
        <c:title>
          <c:tx>
            <c:rich>
              <a:bodyPr/>
              <a:lstStyle/>
              <a:p>
                <a:pPr>
                  <a:defRPr/>
                </a:pPr>
                <a:r>
                  <a:rPr lang="en-US"/>
                  <a:t>Data Point</a:t>
                </a:r>
              </a:p>
            </c:rich>
          </c:tx>
          <c:layout/>
          <c:overlay val="0"/>
        </c:title>
        <c:majorTickMark val="out"/>
        <c:minorTickMark val="none"/>
        <c:tickLblPos val="nextTo"/>
        <c:crossAx val="943158944"/>
        <c:crosses val="autoZero"/>
        <c:auto val="1"/>
        <c:lblAlgn val="ctr"/>
        <c:lblOffset val="100"/>
        <c:noMultiLvlLbl val="0"/>
      </c:catAx>
      <c:valAx>
        <c:axId val="943158944"/>
        <c:scaling>
          <c:orientation val="minMax"/>
        </c:scaling>
        <c:delete val="0"/>
        <c:axPos val="l"/>
        <c:title>
          <c:tx>
            <c:rich>
              <a:bodyPr/>
              <a:lstStyle/>
              <a:p>
                <a:pPr>
                  <a:defRPr/>
                </a:pPr>
                <a:r>
                  <a:rPr lang="en-US"/>
                  <a:t>Value</a:t>
                </a:r>
              </a:p>
            </c:rich>
          </c:tx>
          <c:layout/>
          <c:overlay val="0"/>
        </c:title>
        <c:numFmt formatCode="General" sourceLinked="1"/>
        <c:majorTickMark val="out"/>
        <c:minorTickMark val="none"/>
        <c:tickLblPos val="nextTo"/>
        <c:crossAx val="9431562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rgbClr val="FF0000"/>
              </a:solidFill>
              <a:ln w="19050">
                <a:solidFill>
                  <a:schemeClr val="lt1"/>
                </a:solidFill>
              </a:ln>
              <a:effectLst/>
            </c:spPr>
          </c:dPt>
          <c:dPt>
            <c:idx val="5"/>
            <c:bubble3D val="0"/>
            <c:spPr>
              <a:solidFill>
                <a:srgbClr val="FF0000"/>
              </a:solidFill>
              <a:ln w="19050">
                <a:solidFill>
                  <a:schemeClr val="lt1"/>
                </a:solidFill>
              </a:ln>
              <a:effectLst/>
            </c:spPr>
          </c:dPt>
          <c:dPt>
            <c:idx val="6"/>
            <c:bubble3D val="0"/>
            <c:spPr>
              <a:solidFill>
                <a:srgbClr val="FF0000"/>
              </a:solidFill>
              <a:ln w="19050">
                <a:solidFill>
                  <a:schemeClr val="lt1"/>
                </a:solidFill>
              </a:ln>
              <a:effectLst/>
            </c:spPr>
          </c:dPt>
          <c:dPt>
            <c:idx val="7"/>
            <c:bubble3D val="0"/>
            <c:spPr>
              <a:solidFill>
                <a:srgbClr val="FF0000"/>
              </a:solidFill>
              <a:ln w="19050">
                <a:solidFill>
                  <a:schemeClr val="lt1"/>
                </a:solidFill>
              </a:ln>
              <a:effectLst/>
            </c:spPr>
          </c:dPt>
          <c:dPt>
            <c:idx val="8"/>
            <c:bubble3D val="0"/>
            <c:spPr>
              <a:solidFill>
                <a:srgbClr val="FF0000"/>
              </a:solidFill>
              <a:ln w="19050">
                <a:solidFill>
                  <a:schemeClr val="lt1"/>
                </a:solidFill>
              </a:ln>
              <a:effectLst/>
            </c:spPr>
          </c:dPt>
          <c:dPt>
            <c:idx val="9"/>
            <c:bubble3D val="0"/>
            <c:spPr>
              <a:solidFill>
                <a:srgbClr val="FF0000"/>
              </a:solidFill>
              <a:ln w="19050">
                <a:solidFill>
                  <a:schemeClr val="lt1"/>
                </a:solidFill>
              </a:ln>
              <a:effectLst/>
            </c:spPr>
          </c:dPt>
          <c:dPt>
            <c:idx val="10"/>
            <c:bubble3D val="0"/>
            <c:spPr>
              <a:solidFill>
                <a:srgbClr val="FF0000"/>
              </a:solidFill>
              <a:ln w="19050">
                <a:solidFill>
                  <a:schemeClr val="lt1"/>
                </a:solidFill>
              </a:ln>
              <a:effectLst/>
            </c:spPr>
          </c:dPt>
          <c:dPt>
            <c:idx val="11"/>
            <c:bubble3D val="0"/>
            <c:spPr>
              <a:solidFill>
                <a:srgbClr val="FF0000"/>
              </a:solidFill>
              <a:ln w="19050">
                <a:solidFill>
                  <a:schemeClr val="lt1"/>
                </a:solidFill>
              </a:ln>
              <a:effectLst/>
            </c:spPr>
          </c:dPt>
          <c:dPt>
            <c:idx val="12"/>
            <c:bubble3D val="0"/>
            <c:spPr>
              <a:solidFill>
                <a:srgbClr val="FF0000"/>
              </a:solidFill>
              <a:ln w="19050">
                <a:solidFill>
                  <a:schemeClr val="lt1"/>
                </a:solidFill>
              </a:ln>
              <a:effectLst/>
            </c:spPr>
          </c:dPt>
          <c:dPt>
            <c:idx val="13"/>
            <c:bubble3D val="0"/>
            <c:spPr>
              <a:solidFill>
                <a:srgbClr val="FF0000"/>
              </a:solidFill>
              <a:ln w="19050">
                <a:solidFill>
                  <a:schemeClr val="lt1"/>
                </a:solidFill>
              </a:ln>
              <a:effectLst/>
            </c:spPr>
          </c:dPt>
          <c:dPt>
            <c:idx val="14"/>
            <c:bubble3D val="0"/>
            <c:spPr>
              <a:solidFill>
                <a:srgbClr val="FF0000"/>
              </a:solidFill>
              <a:ln w="19050">
                <a:solidFill>
                  <a:schemeClr val="lt1"/>
                </a:solidFill>
              </a:ln>
              <a:effectLst/>
            </c:spPr>
          </c:dPt>
          <c:dPt>
            <c:idx val="15"/>
            <c:bubble3D val="0"/>
            <c:spPr>
              <a:solidFill>
                <a:srgbClr val="FF0000"/>
              </a:solidFill>
              <a:ln w="19050">
                <a:solidFill>
                  <a:schemeClr val="lt1"/>
                </a:solidFill>
              </a:ln>
              <a:effectLst/>
            </c:spPr>
          </c:dPt>
          <c:dPt>
            <c:idx val="16"/>
            <c:bubble3D val="0"/>
            <c:spPr>
              <a:solidFill>
                <a:srgbClr val="FF0000"/>
              </a:solidFill>
              <a:ln w="19050">
                <a:solidFill>
                  <a:schemeClr val="lt1"/>
                </a:solidFill>
              </a:ln>
              <a:effectLst/>
            </c:spPr>
          </c:dPt>
          <c:dPt>
            <c:idx val="17"/>
            <c:bubble3D val="0"/>
            <c:spPr>
              <a:solidFill>
                <a:srgbClr val="FF0000"/>
              </a:solidFill>
              <a:ln w="19050">
                <a:solidFill>
                  <a:schemeClr val="lt1"/>
                </a:solidFill>
              </a:ln>
              <a:effectLst/>
            </c:spPr>
          </c:dPt>
          <c:dPt>
            <c:idx val="18"/>
            <c:bubble3D val="0"/>
            <c:spPr>
              <a:solidFill>
                <a:srgbClr val="FF0000"/>
              </a:solidFill>
              <a:ln w="19050">
                <a:solidFill>
                  <a:schemeClr val="lt1"/>
                </a:solidFill>
              </a:ln>
              <a:effectLst/>
            </c:spPr>
          </c:dPt>
          <c:dPt>
            <c:idx val="19"/>
            <c:bubble3D val="0"/>
            <c:spPr>
              <a:solidFill>
                <a:srgbClr val="FF000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'PIVOT+OUTPUT'!$A$5</c:f>
              <c:strCache>
                <c:ptCount val="1"/>
                <c:pt idx="0">
                  <c:v>North</c:v>
                </c:pt>
              </c:strCache>
            </c:strRef>
          </c:tx>
          <c:dPt>
            <c:idx val="0"/>
            <c:bubble3D val="0"/>
            <c:spPr>
              <a:noFill/>
              <a:ln w="19050">
                <a:solidFill>
                  <a:schemeClr val="lt1"/>
                </a:solidFill>
              </a:ln>
              <a:effectLst/>
            </c:spPr>
          </c:dPt>
          <c:dPt>
            <c:idx val="1"/>
            <c:bubble3D val="0"/>
            <c:spPr>
              <a:solidFill>
                <a:schemeClr val="bg1">
                  <a:alpha val="80000"/>
                </a:schemeClr>
              </a:solidFill>
              <a:ln w="19050">
                <a:solidFill>
                  <a:schemeClr val="lt1"/>
                </a:solidFill>
              </a:ln>
              <a:effectLst/>
            </c:spPr>
          </c:dPt>
          <c:val>
            <c:numRef>
              <c:f>'PIVOT+OUTPUT'!$B$5:$C$5</c:f>
              <c:numCache>
                <c:formatCode>0%</c:formatCode>
                <c:ptCount val="2"/>
                <c:pt idx="0">
                  <c:v>0.27777777777777779</c:v>
                </c:pt>
                <c:pt idx="1">
                  <c:v>0.72222222222222221</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50"/>
            </a:solidFill>
          </c:spPr>
          <c:dPt>
            <c:idx val="0"/>
            <c:bubble3D val="0"/>
            <c:spPr>
              <a:solidFill>
                <a:srgbClr val="00B050"/>
              </a:solidFill>
              <a:ln w="19050">
                <a:solidFill>
                  <a:schemeClr val="lt1"/>
                </a:solidFill>
              </a:ln>
              <a:effectLst/>
            </c:spPr>
          </c:dPt>
          <c:dPt>
            <c:idx val="1"/>
            <c:bubble3D val="0"/>
            <c:spPr>
              <a:solidFill>
                <a:srgbClr val="00B050"/>
              </a:solidFill>
              <a:ln w="19050">
                <a:solidFill>
                  <a:schemeClr val="lt1"/>
                </a:solidFill>
              </a:ln>
              <a:effectLst/>
            </c:spPr>
          </c:dPt>
          <c:dPt>
            <c:idx val="2"/>
            <c:bubble3D val="0"/>
            <c:spPr>
              <a:solidFill>
                <a:srgbClr val="00B050"/>
              </a:solidFill>
              <a:ln w="19050">
                <a:solidFill>
                  <a:schemeClr val="lt1"/>
                </a:solidFill>
              </a:ln>
              <a:effectLst/>
            </c:spPr>
          </c:dPt>
          <c:dPt>
            <c:idx val="3"/>
            <c:bubble3D val="0"/>
            <c:spPr>
              <a:solidFill>
                <a:srgbClr val="00B050"/>
              </a:solidFill>
              <a:ln w="19050">
                <a:solidFill>
                  <a:schemeClr val="lt1"/>
                </a:solidFill>
              </a:ln>
              <a:effectLst/>
            </c:spPr>
          </c:dPt>
          <c:dPt>
            <c:idx val="4"/>
            <c:bubble3D val="0"/>
            <c:spPr>
              <a:solidFill>
                <a:srgbClr val="00B050"/>
              </a:solidFill>
              <a:ln w="19050">
                <a:solidFill>
                  <a:schemeClr val="lt1"/>
                </a:solidFill>
              </a:ln>
              <a:effectLst/>
            </c:spPr>
          </c:dPt>
          <c:dPt>
            <c:idx val="5"/>
            <c:bubble3D val="0"/>
            <c:spPr>
              <a:solidFill>
                <a:srgbClr val="00B050"/>
              </a:solidFill>
              <a:ln w="19050">
                <a:solidFill>
                  <a:schemeClr val="lt1"/>
                </a:solidFill>
              </a:ln>
              <a:effectLst/>
            </c:spPr>
          </c:dPt>
          <c:dPt>
            <c:idx val="6"/>
            <c:bubble3D val="0"/>
            <c:spPr>
              <a:solidFill>
                <a:srgbClr val="00B050"/>
              </a:solidFill>
              <a:ln w="19050">
                <a:solidFill>
                  <a:schemeClr val="lt1"/>
                </a:solidFill>
              </a:ln>
              <a:effectLst/>
            </c:spPr>
          </c:dPt>
          <c:dPt>
            <c:idx val="7"/>
            <c:bubble3D val="0"/>
            <c:spPr>
              <a:solidFill>
                <a:srgbClr val="00B050"/>
              </a:solidFill>
              <a:ln w="19050">
                <a:solidFill>
                  <a:schemeClr val="lt1"/>
                </a:solidFill>
              </a:ln>
              <a:effectLst/>
            </c:spPr>
          </c:dPt>
          <c:dPt>
            <c:idx val="8"/>
            <c:bubble3D val="0"/>
            <c:spPr>
              <a:solidFill>
                <a:srgbClr val="00B050"/>
              </a:solidFill>
              <a:ln w="19050">
                <a:solidFill>
                  <a:schemeClr val="lt1"/>
                </a:solidFill>
              </a:ln>
              <a:effectLst/>
            </c:spPr>
          </c:dPt>
          <c:dPt>
            <c:idx val="9"/>
            <c:bubble3D val="0"/>
            <c:spPr>
              <a:solidFill>
                <a:srgbClr val="00B050"/>
              </a:solidFill>
              <a:ln w="19050">
                <a:solidFill>
                  <a:schemeClr val="lt1"/>
                </a:solidFill>
              </a:ln>
              <a:effectLst/>
            </c:spPr>
          </c:dPt>
          <c:dPt>
            <c:idx val="10"/>
            <c:bubble3D val="0"/>
            <c:spPr>
              <a:solidFill>
                <a:srgbClr val="00B050"/>
              </a:solidFill>
              <a:ln w="19050">
                <a:solidFill>
                  <a:schemeClr val="lt1"/>
                </a:solidFill>
              </a:ln>
              <a:effectLst/>
            </c:spPr>
          </c:dPt>
          <c:dPt>
            <c:idx val="11"/>
            <c:bubble3D val="0"/>
            <c:spPr>
              <a:solidFill>
                <a:srgbClr val="00B050"/>
              </a:solidFill>
              <a:ln w="19050">
                <a:solidFill>
                  <a:schemeClr val="lt1"/>
                </a:solidFill>
              </a:ln>
              <a:effectLst/>
            </c:spPr>
          </c:dPt>
          <c:dPt>
            <c:idx val="12"/>
            <c:bubble3D val="0"/>
            <c:spPr>
              <a:solidFill>
                <a:srgbClr val="00B050"/>
              </a:solidFill>
              <a:ln w="19050">
                <a:solidFill>
                  <a:schemeClr val="lt1"/>
                </a:solidFill>
              </a:ln>
              <a:effectLst/>
            </c:spPr>
          </c:dPt>
          <c:dPt>
            <c:idx val="13"/>
            <c:bubble3D val="0"/>
            <c:spPr>
              <a:solidFill>
                <a:srgbClr val="00B050"/>
              </a:solidFill>
              <a:ln w="19050">
                <a:solidFill>
                  <a:schemeClr val="lt1"/>
                </a:solidFill>
              </a:ln>
              <a:effectLst/>
            </c:spPr>
          </c:dPt>
          <c:dPt>
            <c:idx val="14"/>
            <c:bubble3D val="0"/>
            <c:spPr>
              <a:solidFill>
                <a:srgbClr val="00B050"/>
              </a:solidFill>
              <a:ln w="19050">
                <a:solidFill>
                  <a:schemeClr val="lt1"/>
                </a:solidFill>
              </a:ln>
              <a:effectLst/>
            </c:spPr>
          </c:dPt>
          <c:dPt>
            <c:idx val="15"/>
            <c:bubble3D val="0"/>
            <c:spPr>
              <a:solidFill>
                <a:srgbClr val="00B050"/>
              </a:solidFill>
              <a:ln w="19050">
                <a:solidFill>
                  <a:schemeClr val="lt1"/>
                </a:solidFill>
              </a:ln>
              <a:effectLst/>
            </c:spPr>
          </c:dPt>
          <c:dPt>
            <c:idx val="16"/>
            <c:bubble3D val="0"/>
            <c:spPr>
              <a:solidFill>
                <a:srgbClr val="00B050"/>
              </a:solidFill>
              <a:ln w="19050">
                <a:solidFill>
                  <a:schemeClr val="lt1"/>
                </a:solidFill>
              </a:ln>
              <a:effectLst/>
            </c:spPr>
          </c:dPt>
          <c:dPt>
            <c:idx val="17"/>
            <c:bubble3D val="0"/>
            <c:spPr>
              <a:solidFill>
                <a:srgbClr val="00B050"/>
              </a:solidFill>
              <a:ln w="19050">
                <a:solidFill>
                  <a:schemeClr val="lt1"/>
                </a:solidFill>
              </a:ln>
              <a:effectLst/>
            </c:spPr>
          </c:dPt>
          <c:dPt>
            <c:idx val="18"/>
            <c:bubble3D val="0"/>
            <c:spPr>
              <a:solidFill>
                <a:srgbClr val="00B050"/>
              </a:solidFill>
              <a:ln w="19050">
                <a:solidFill>
                  <a:schemeClr val="lt1"/>
                </a:solidFill>
              </a:ln>
              <a:effectLst/>
            </c:spPr>
          </c:dPt>
          <c:dPt>
            <c:idx val="19"/>
            <c:bubble3D val="0"/>
            <c:spPr>
              <a:solidFill>
                <a:srgbClr val="00B05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'PIVOT+OUTPUT'!$A$6</c:f>
              <c:strCache>
                <c:ptCount val="1"/>
                <c:pt idx="0">
                  <c:v>South</c:v>
                </c:pt>
              </c:strCache>
            </c:strRef>
          </c:tx>
          <c:dPt>
            <c:idx val="0"/>
            <c:bubble3D val="0"/>
            <c:spPr>
              <a:noFill/>
              <a:ln w="19050">
                <a:solidFill>
                  <a:schemeClr val="lt1"/>
                </a:solidFill>
              </a:ln>
              <a:effectLst/>
            </c:spPr>
          </c:dPt>
          <c:dPt>
            <c:idx val="1"/>
            <c:bubble3D val="0"/>
            <c:spPr>
              <a:solidFill>
                <a:schemeClr val="bg1">
                  <a:alpha val="80000"/>
                </a:schemeClr>
              </a:solidFill>
              <a:ln w="19050">
                <a:solidFill>
                  <a:schemeClr val="lt1"/>
                </a:solidFill>
              </a:ln>
              <a:effectLst/>
            </c:spPr>
          </c:dPt>
          <c:val>
            <c:numRef>
              <c:f>'PIVOT+OUTPUT'!$B$6:$C$6</c:f>
              <c:numCache>
                <c:formatCode>0%</c:formatCode>
                <c:ptCount val="2"/>
                <c:pt idx="0">
                  <c:v>0.44444444444444442</c:v>
                </c:pt>
                <c:pt idx="1">
                  <c:v>0.55555555555555558</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2060"/>
            </a:solidFill>
          </c:spPr>
          <c:dPt>
            <c:idx val="0"/>
            <c:bubble3D val="0"/>
            <c:spPr>
              <a:solidFill>
                <a:srgbClr val="002060"/>
              </a:solidFill>
              <a:ln w="19050">
                <a:solidFill>
                  <a:schemeClr val="lt1"/>
                </a:solidFill>
              </a:ln>
              <a:effectLst/>
            </c:spPr>
          </c:dPt>
          <c:dPt>
            <c:idx val="1"/>
            <c:bubble3D val="0"/>
            <c:spPr>
              <a:solidFill>
                <a:srgbClr val="002060"/>
              </a:solidFill>
              <a:ln w="19050">
                <a:solidFill>
                  <a:schemeClr val="lt1"/>
                </a:solidFill>
              </a:ln>
              <a:effectLst/>
            </c:spPr>
          </c:dPt>
          <c:dPt>
            <c:idx val="2"/>
            <c:bubble3D val="0"/>
            <c:spPr>
              <a:solidFill>
                <a:srgbClr val="002060"/>
              </a:solidFill>
              <a:ln w="19050">
                <a:solidFill>
                  <a:schemeClr val="lt1"/>
                </a:solidFill>
              </a:ln>
              <a:effectLst/>
            </c:spPr>
          </c:dPt>
          <c:dPt>
            <c:idx val="3"/>
            <c:bubble3D val="0"/>
            <c:spPr>
              <a:solidFill>
                <a:srgbClr val="002060"/>
              </a:solidFill>
              <a:ln w="19050">
                <a:solidFill>
                  <a:schemeClr val="lt1"/>
                </a:solidFill>
              </a:ln>
              <a:effectLst/>
            </c:spPr>
          </c:dPt>
          <c:dPt>
            <c:idx val="4"/>
            <c:bubble3D val="0"/>
            <c:spPr>
              <a:solidFill>
                <a:srgbClr val="002060"/>
              </a:solidFill>
              <a:ln w="19050">
                <a:solidFill>
                  <a:schemeClr val="lt1"/>
                </a:solidFill>
              </a:ln>
              <a:effectLst/>
            </c:spPr>
          </c:dPt>
          <c:dPt>
            <c:idx val="5"/>
            <c:bubble3D val="0"/>
            <c:spPr>
              <a:solidFill>
                <a:srgbClr val="002060"/>
              </a:solidFill>
              <a:ln w="19050">
                <a:solidFill>
                  <a:schemeClr val="lt1"/>
                </a:solidFill>
              </a:ln>
              <a:effectLst/>
            </c:spPr>
          </c:dPt>
          <c:dPt>
            <c:idx val="6"/>
            <c:bubble3D val="0"/>
            <c:spPr>
              <a:solidFill>
                <a:srgbClr val="002060"/>
              </a:solidFill>
              <a:ln w="19050">
                <a:solidFill>
                  <a:schemeClr val="lt1"/>
                </a:solidFill>
              </a:ln>
              <a:effectLst/>
            </c:spPr>
          </c:dPt>
          <c:dPt>
            <c:idx val="7"/>
            <c:bubble3D val="0"/>
            <c:spPr>
              <a:solidFill>
                <a:srgbClr val="002060"/>
              </a:solidFill>
              <a:ln w="19050">
                <a:solidFill>
                  <a:schemeClr val="lt1"/>
                </a:solidFill>
              </a:ln>
              <a:effectLst/>
            </c:spPr>
          </c:dPt>
          <c:dPt>
            <c:idx val="8"/>
            <c:bubble3D val="0"/>
            <c:spPr>
              <a:solidFill>
                <a:srgbClr val="002060"/>
              </a:solidFill>
              <a:ln w="19050">
                <a:solidFill>
                  <a:schemeClr val="lt1"/>
                </a:solidFill>
              </a:ln>
              <a:effectLst/>
            </c:spPr>
          </c:dPt>
          <c:dPt>
            <c:idx val="9"/>
            <c:bubble3D val="0"/>
            <c:spPr>
              <a:solidFill>
                <a:srgbClr val="002060"/>
              </a:solidFill>
              <a:ln w="19050">
                <a:solidFill>
                  <a:schemeClr val="lt1"/>
                </a:solidFill>
              </a:ln>
              <a:effectLst/>
            </c:spPr>
          </c:dPt>
          <c:dPt>
            <c:idx val="10"/>
            <c:bubble3D val="0"/>
            <c:spPr>
              <a:solidFill>
                <a:srgbClr val="002060"/>
              </a:solidFill>
              <a:ln w="19050">
                <a:solidFill>
                  <a:schemeClr val="lt1"/>
                </a:solidFill>
              </a:ln>
              <a:effectLst/>
            </c:spPr>
          </c:dPt>
          <c:dPt>
            <c:idx val="11"/>
            <c:bubble3D val="0"/>
            <c:spPr>
              <a:solidFill>
                <a:srgbClr val="002060"/>
              </a:solidFill>
              <a:ln w="19050">
                <a:solidFill>
                  <a:schemeClr val="lt1"/>
                </a:solidFill>
              </a:ln>
              <a:effectLst/>
            </c:spPr>
          </c:dPt>
          <c:dPt>
            <c:idx val="12"/>
            <c:bubble3D val="0"/>
            <c:spPr>
              <a:solidFill>
                <a:srgbClr val="002060"/>
              </a:solidFill>
              <a:ln w="19050">
                <a:solidFill>
                  <a:schemeClr val="lt1"/>
                </a:solidFill>
              </a:ln>
              <a:effectLst/>
            </c:spPr>
          </c:dPt>
          <c:dPt>
            <c:idx val="13"/>
            <c:bubble3D val="0"/>
            <c:spPr>
              <a:solidFill>
                <a:srgbClr val="002060"/>
              </a:solidFill>
              <a:ln w="19050">
                <a:solidFill>
                  <a:schemeClr val="lt1"/>
                </a:solidFill>
              </a:ln>
              <a:effectLst/>
            </c:spPr>
          </c:dPt>
          <c:dPt>
            <c:idx val="14"/>
            <c:bubble3D val="0"/>
            <c:spPr>
              <a:solidFill>
                <a:srgbClr val="002060"/>
              </a:solidFill>
              <a:ln w="19050">
                <a:solidFill>
                  <a:schemeClr val="lt1"/>
                </a:solidFill>
              </a:ln>
              <a:effectLst/>
            </c:spPr>
          </c:dPt>
          <c:dPt>
            <c:idx val="15"/>
            <c:bubble3D val="0"/>
            <c:spPr>
              <a:solidFill>
                <a:srgbClr val="002060"/>
              </a:solidFill>
              <a:ln w="19050">
                <a:solidFill>
                  <a:schemeClr val="lt1"/>
                </a:solidFill>
              </a:ln>
              <a:effectLst/>
            </c:spPr>
          </c:dPt>
          <c:dPt>
            <c:idx val="16"/>
            <c:bubble3D val="0"/>
            <c:spPr>
              <a:solidFill>
                <a:srgbClr val="002060"/>
              </a:solidFill>
              <a:ln w="19050">
                <a:solidFill>
                  <a:schemeClr val="lt1"/>
                </a:solidFill>
              </a:ln>
              <a:effectLst/>
            </c:spPr>
          </c:dPt>
          <c:dPt>
            <c:idx val="17"/>
            <c:bubble3D val="0"/>
            <c:spPr>
              <a:solidFill>
                <a:srgbClr val="002060"/>
              </a:solidFill>
              <a:ln w="19050">
                <a:solidFill>
                  <a:schemeClr val="lt1"/>
                </a:solidFill>
              </a:ln>
              <a:effectLst/>
            </c:spPr>
          </c:dPt>
          <c:dPt>
            <c:idx val="18"/>
            <c:bubble3D val="0"/>
            <c:spPr>
              <a:solidFill>
                <a:srgbClr val="002060"/>
              </a:solidFill>
              <a:ln w="19050">
                <a:solidFill>
                  <a:schemeClr val="lt1"/>
                </a:solidFill>
              </a:ln>
              <a:effectLst/>
            </c:spPr>
          </c:dPt>
          <c:dPt>
            <c:idx val="19"/>
            <c:bubble3D val="0"/>
            <c:spPr>
              <a:solidFill>
                <a:srgbClr val="00206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'PIVOT+OUTPUT'!$A$7</c:f>
              <c:strCache>
                <c:ptCount val="1"/>
                <c:pt idx="0">
                  <c:v>West</c:v>
                </c:pt>
              </c:strCache>
            </c:strRef>
          </c:tx>
          <c:dPt>
            <c:idx val="0"/>
            <c:bubble3D val="0"/>
            <c:spPr>
              <a:noFill/>
              <a:ln w="19050">
                <a:solidFill>
                  <a:schemeClr val="lt1"/>
                </a:solidFill>
              </a:ln>
              <a:effectLst/>
            </c:spPr>
          </c:dPt>
          <c:dPt>
            <c:idx val="1"/>
            <c:bubble3D val="0"/>
            <c:spPr>
              <a:solidFill>
                <a:schemeClr val="bg1">
                  <a:alpha val="80000"/>
                </a:schemeClr>
              </a:solidFill>
              <a:ln w="19050">
                <a:solidFill>
                  <a:schemeClr val="lt1"/>
                </a:solidFill>
              </a:ln>
              <a:effectLst/>
            </c:spPr>
          </c:dPt>
          <c:val>
            <c:numRef>
              <c:f>'PIVOT+OUTPUT'!$B$7:$C$7</c:f>
              <c:numCache>
                <c:formatCode>0%</c:formatCode>
                <c:ptCount val="2"/>
                <c:pt idx="0">
                  <c:v>0.16666666666666666</c:v>
                </c:pt>
                <c:pt idx="1">
                  <c:v>0.83333333333333337</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tx1"/>
            </a:solidFill>
          </c:spPr>
          <c:dPt>
            <c:idx val="0"/>
            <c:bubble3D val="0"/>
            <c:spPr>
              <a:solidFill>
                <a:schemeClr val="tx1"/>
              </a:solidFill>
              <a:ln w="19050">
                <a:solidFill>
                  <a:schemeClr val="lt1"/>
                </a:solidFill>
              </a:ln>
              <a:effectLst/>
            </c:spPr>
          </c:dPt>
          <c:dPt>
            <c:idx val="1"/>
            <c:bubble3D val="0"/>
            <c:spPr>
              <a:solidFill>
                <a:schemeClr val="tx1"/>
              </a:solidFill>
              <a:ln w="19050">
                <a:solidFill>
                  <a:schemeClr val="lt1"/>
                </a:solidFill>
              </a:ln>
              <a:effectLst/>
            </c:spPr>
          </c:dPt>
          <c:dPt>
            <c:idx val="2"/>
            <c:bubble3D val="0"/>
            <c:spPr>
              <a:solidFill>
                <a:schemeClr val="tx1"/>
              </a:solidFill>
              <a:ln w="19050">
                <a:solidFill>
                  <a:schemeClr val="lt1"/>
                </a:solidFill>
              </a:ln>
              <a:effectLst/>
            </c:spPr>
          </c:dPt>
          <c:dPt>
            <c:idx val="3"/>
            <c:bubble3D val="0"/>
            <c:spPr>
              <a:solidFill>
                <a:schemeClr val="tx1"/>
              </a:solidFill>
              <a:ln w="19050">
                <a:solidFill>
                  <a:schemeClr val="lt1"/>
                </a:solidFill>
              </a:ln>
              <a:effectLst/>
            </c:spPr>
          </c:dPt>
          <c:dPt>
            <c:idx val="4"/>
            <c:bubble3D val="0"/>
            <c:spPr>
              <a:solidFill>
                <a:schemeClr val="tx1"/>
              </a:solidFill>
              <a:ln w="19050">
                <a:solidFill>
                  <a:schemeClr val="lt1"/>
                </a:solidFill>
              </a:ln>
              <a:effectLst/>
            </c:spPr>
          </c:dPt>
          <c:dPt>
            <c:idx val="5"/>
            <c:bubble3D val="0"/>
            <c:spPr>
              <a:solidFill>
                <a:schemeClr val="tx1"/>
              </a:solidFill>
              <a:ln w="19050">
                <a:solidFill>
                  <a:schemeClr val="lt1"/>
                </a:solidFill>
              </a:ln>
              <a:effectLst/>
            </c:spPr>
          </c:dPt>
          <c:dPt>
            <c:idx val="6"/>
            <c:bubble3D val="0"/>
            <c:spPr>
              <a:solidFill>
                <a:schemeClr val="tx1"/>
              </a:solidFill>
              <a:ln w="19050">
                <a:solidFill>
                  <a:schemeClr val="lt1"/>
                </a:solidFill>
              </a:ln>
              <a:effectLst/>
            </c:spPr>
          </c:dPt>
          <c:dPt>
            <c:idx val="7"/>
            <c:bubble3D val="0"/>
            <c:spPr>
              <a:solidFill>
                <a:schemeClr val="tx1"/>
              </a:solidFill>
              <a:ln w="19050">
                <a:solidFill>
                  <a:schemeClr val="lt1"/>
                </a:solidFill>
              </a:ln>
              <a:effectLst/>
            </c:spPr>
          </c:dPt>
          <c:dPt>
            <c:idx val="8"/>
            <c:bubble3D val="0"/>
            <c:spPr>
              <a:solidFill>
                <a:schemeClr val="tx1"/>
              </a:solidFill>
              <a:ln w="19050">
                <a:solidFill>
                  <a:schemeClr val="lt1"/>
                </a:solidFill>
              </a:ln>
              <a:effectLst/>
            </c:spPr>
          </c:dPt>
          <c:dPt>
            <c:idx val="9"/>
            <c:bubble3D val="0"/>
            <c:spPr>
              <a:solidFill>
                <a:schemeClr val="tx1"/>
              </a:solidFill>
              <a:ln w="19050">
                <a:solidFill>
                  <a:schemeClr val="lt1"/>
                </a:solidFill>
              </a:ln>
              <a:effectLst/>
            </c:spPr>
          </c:dPt>
          <c:dPt>
            <c:idx val="10"/>
            <c:bubble3D val="0"/>
            <c:spPr>
              <a:solidFill>
                <a:schemeClr val="tx1"/>
              </a:solidFill>
              <a:ln w="19050">
                <a:solidFill>
                  <a:schemeClr val="lt1"/>
                </a:solidFill>
              </a:ln>
              <a:effectLst/>
            </c:spPr>
          </c:dPt>
          <c:dPt>
            <c:idx val="11"/>
            <c:bubble3D val="0"/>
            <c:spPr>
              <a:solidFill>
                <a:schemeClr val="tx1"/>
              </a:solidFill>
              <a:ln w="19050">
                <a:solidFill>
                  <a:schemeClr val="lt1"/>
                </a:solidFill>
              </a:ln>
              <a:effectLst/>
            </c:spPr>
          </c:dPt>
          <c:dPt>
            <c:idx val="12"/>
            <c:bubble3D val="0"/>
            <c:spPr>
              <a:solidFill>
                <a:schemeClr val="tx1"/>
              </a:solidFill>
              <a:ln w="19050">
                <a:solidFill>
                  <a:schemeClr val="lt1"/>
                </a:solidFill>
              </a:ln>
              <a:effectLst/>
            </c:spPr>
          </c:dPt>
          <c:dPt>
            <c:idx val="13"/>
            <c:bubble3D val="0"/>
            <c:spPr>
              <a:solidFill>
                <a:schemeClr val="tx1"/>
              </a:solidFill>
              <a:ln w="19050">
                <a:solidFill>
                  <a:schemeClr val="lt1"/>
                </a:solidFill>
              </a:ln>
              <a:effectLst/>
            </c:spPr>
          </c:dPt>
          <c:dPt>
            <c:idx val="14"/>
            <c:bubble3D val="0"/>
            <c:spPr>
              <a:solidFill>
                <a:schemeClr val="tx1"/>
              </a:solidFill>
              <a:ln w="19050">
                <a:solidFill>
                  <a:schemeClr val="lt1"/>
                </a:solidFill>
              </a:ln>
              <a:effectLst/>
            </c:spPr>
          </c:dPt>
          <c:dPt>
            <c:idx val="15"/>
            <c:bubble3D val="0"/>
            <c:spPr>
              <a:solidFill>
                <a:schemeClr val="tx1"/>
              </a:solidFill>
              <a:ln w="19050">
                <a:solidFill>
                  <a:schemeClr val="lt1"/>
                </a:solidFill>
              </a:ln>
              <a:effectLst/>
            </c:spPr>
          </c:dPt>
          <c:dPt>
            <c:idx val="16"/>
            <c:bubble3D val="0"/>
            <c:spPr>
              <a:solidFill>
                <a:schemeClr val="tx1"/>
              </a:solidFill>
              <a:ln w="19050">
                <a:solidFill>
                  <a:schemeClr val="lt1"/>
                </a:solidFill>
              </a:ln>
              <a:effectLst/>
            </c:spPr>
          </c:dPt>
          <c:dPt>
            <c:idx val="17"/>
            <c:bubble3D val="0"/>
            <c:spPr>
              <a:solidFill>
                <a:schemeClr val="tx1"/>
              </a:solidFill>
              <a:ln w="19050">
                <a:solidFill>
                  <a:schemeClr val="lt1"/>
                </a:solidFill>
              </a:ln>
              <a:effectLst/>
            </c:spPr>
          </c:dPt>
          <c:dPt>
            <c:idx val="18"/>
            <c:bubble3D val="0"/>
            <c:spPr>
              <a:solidFill>
                <a:schemeClr val="tx1"/>
              </a:solidFill>
              <a:ln w="19050">
                <a:solidFill>
                  <a:schemeClr val="lt1"/>
                </a:solidFill>
              </a:ln>
              <a:effectLst/>
            </c:spPr>
          </c:dPt>
          <c:dPt>
            <c:idx val="19"/>
            <c:bubble3D val="0"/>
            <c:spPr>
              <a:solidFill>
                <a:schemeClr val="tx1"/>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'PIVOT+OUTPUT'!$A$4</c:f>
              <c:strCache>
                <c:ptCount val="1"/>
                <c:pt idx="0">
                  <c:v>East</c:v>
                </c:pt>
              </c:strCache>
            </c:strRef>
          </c:tx>
          <c:dPt>
            <c:idx val="0"/>
            <c:bubble3D val="0"/>
            <c:spPr>
              <a:noFill/>
              <a:ln w="19050">
                <a:solidFill>
                  <a:schemeClr val="lt1"/>
                </a:solidFill>
              </a:ln>
              <a:effectLst/>
            </c:spPr>
          </c:dPt>
          <c:dPt>
            <c:idx val="1"/>
            <c:bubble3D val="0"/>
            <c:spPr>
              <a:solidFill>
                <a:schemeClr val="bg1">
                  <a:alpha val="80000"/>
                </a:schemeClr>
              </a:solidFill>
              <a:ln w="19050">
                <a:solidFill>
                  <a:schemeClr val="lt1"/>
                </a:solidFill>
              </a:ln>
              <a:effectLst/>
            </c:spPr>
          </c:dPt>
          <c:val>
            <c:numRef>
              <c:f>'PIVOT+OUTPUT'!$B$4:$C$4</c:f>
              <c:numCache>
                <c:formatCode>0%</c:formatCode>
                <c:ptCount val="2"/>
                <c:pt idx="0">
                  <c:v>0.1111111111111111</c:v>
                </c:pt>
                <c:pt idx="1">
                  <c:v>0.88888888888888884</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238125</xdr:colOff>
      <xdr:row>3</xdr:row>
      <xdr:rowOff>180975</xdr:rowOff>
    </xdr:from>
    <xdr:to>
      <xdr:col>13</xdr:col>
      <xdr:colOff>238125</xdr:colOff>
      <xdr:row>13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504640</xdr:colOff>
      <xdr:row>8</xdr:row>
      <xdr:rowOff>188118</xdr:rowOff>
    </xdr:from>
    <xdr:to>
      <xdr:col>10</xdr:col>
      <xdr:colOff>31711</xdr:colOff>
      <xdr:row>18</xdr:row>
      <xdr:rowOff>83118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149040</xdr:colOff>
      <xdr:row>8</xdr:row>
      <xdr:rowOff>188118</xdr:rowOff>
    </xdr:from>
    <xdr:to>
      <xdr:col>14</xdr:col>
      <xdr:colOff>238086</xdr:colOff>
      <xdr:row>18</xdr:row>
      <xdr:rowOff>83118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355415</xdr:colOff>
      <xdr:row>8</xdr:row>
      <xdr:rowOff>188118</xdr:rowOff>
    </xdr:from>
    <xdr:to>
      <xdr:col>18</xdr:col>
      <xdr:colOff>253961</xdr:colOff>
      <xdr:row>18</xdr:row>
      <xdr:rowOff>83118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717365</xdr:colOff>
      <xdr:row>8</xdr:row>
      <xdr:rowOff>188118</xdr:rowOff>
    </xdr:from>
    <xdr:to>
      <xdr:col>5</xdr:col>
      <xdr:colOff>387311</xdr:colOff>
      <xdr:row>18</xdr:row>
      <xdr:rowOff>83118</xdr:rowOff>
    </xdr:to>
    <xdr:grpSp>
      <xdr:nvGrpSpPr>
        <xdr:cNvPr id="28" name="Group 27"/>
        <xdr:cNvGrpSpPr/>
      </xdr:nvGrpSpPr>
      <xdr:grpSpPr>
        <a:xfrm>
          <a:off x="1469840" y="1712118"/>
          <a:ext cx="2898921" cy="1800000"/>
          <a:chOff x="1469840" y="1712118"/>
          <a:chExt cx="3022746" cy="1800000"/>
        </a:xfrm>
      </xdr:grpSpPr>
      <xdr:graphicFrame macro="">
        <xdr:nvGraphicFramePr>
          <xdr:cNvPr id="2" name="Chart 1"/>
          <xdr:cNvGraphicFramePr/>
        </xdr:nvGraphicFramePr>
        <xdr:xfrm>
          <a:off x="1469840" y="1712118"/>
          <a:ext cx="3022746" cy="1800000"/>
        </xdr:xfrm>
        <a:graphic>
          <a:graphicData uri="http://schemas.openxmlformats.org/drawingml/2006/chart">
            <c:chart xmlns:c="http://schemas.openxmlformats.org/drawingml/2006/chart" xmlns:r="http://schemas.openxmlformats.org/officeDocument/2006/relationships" r:id="rId4"/>
          </a:graphicData>
        </a:graphic>
      </xdr:graphicFrame>
      <xdr:sp macro="" textlink="B4">
        <xdr:nvSpPr>
          <xdr:cNvPr id="10" name="TextBox 9"/>
          <xdr:cNvSpPr txBox="1"/>
        </xdr:nvSpPr>
        <xdr:spPr>
          <a:xfrm>
            <a:off x="2647951" y="2357437"/>
            <a:ext cx="8763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63B11D-CCF7-44EA-A39B-5D29C9228041}" type="TxLink">
              <a:rPr lang="en-US" sz="2800" b="0" i="0" u="none" strike="noStrike">
                <a:solidFill>
                  <a:srgbClr val="000000"/>
                </a:solidFill>
                <a:latin typeface="Impact" panose="020B0806030902050204" pitchFamily="34" charset="0"/>
              </a:rPr>
              <a:pPr/>
              <a:t>11%</a:t>
            </a:fld>
            <a:endParaRPr lang="en-US" sz="2800" b="0" i="0" u="none" strike="noStrike">
              <a:solidFill>
                <a:srgbClr val="000000"/>
              </a:solidFill>
              <a:latin typeface="Impact" panose="020B0806030902050204" pitchFamily="34" charset="0"/>
            </a:endParaRPr>
          </a:p>
        </xdr:txBody>
      </xdr:sp>
    </xdr:grpSp>
    <xdr:clientData/>
  </xdr:twoCellAnchor>
  <xdr:twoCellAnchor>
    <xdr:from>
      <xdr:col>6</xdr:col>
      <xdr:colOff>425451</xdr:colOff>
      <xdr:row>12</xdr:row>
      <xdr:rowOff>71437</xdr:rowOff>
    </xdr:from>
    <xdr:to>
      <xdr:col>8</xdr:col>
      <xdr:colOff>177801</xdr:colOff>
      <xdr:row>16</xdr:row>
      <xdr:rowOff>33337</xdr:rowOff>
    </xdr:to>
    <xdr:sp macro="" textlink="B5">
      <xdr:nvSpPr>
        <xdr:cNvPr id="11" name="TextBox 10"/>
        <xdr:cNvSpPr txBox="1"/>
      </xdr:nvSpPr>
      <xdr:spPr>
        <a:xfrm>
          <a:off x="4968876" y="2357437"/>
          <a:ext cx="8763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2C2A5A-517E-42AC-912F-7C6A9C1C791A}" type="TxLink">
            <a:rPr lang="en-US" sz="2800" b="0" i="0" u="none" strike="noStrike">
              <a:solidFill>
                <a:srgbClr val="FF0000"/>
              </a:solidFill>
              <a:latin typeface="Impact" panose="020B0806030902050204" pitchFamily="34" charset="0"/>
              <a:ea typeface="+mn-ea"/>
              <a:cs typeface="+mn-cs"/>
            </a:rPr>
            <a:pPr marL="0" indent="0"/>
            <a:t>28%</a:t>
          </a:fld>
          <a:endParaRPr lang="en-US" sz="2800" b="0" i="0" u="none" strike="noStrike">
            <a:solidFill>
              <a:srgbClr val="FF0000"/>
            </a:solidFill>
            <a:latin typeface="Impact" panose="020B0806030902050204" pitchFamily="34" charset="0"/>
            <a:ea typeface="+mn-ea"/>
            <a:cs typeface="+mn-cs"/>
          </a:endParaRPr>
        </a:p>
      </xdr:txBody>
    </xdr:sp>
    <xdr:clientData/>
  </xdr:twoCellAnchor>
  <xdr:twoCellAnchor>
    <xdr:from>
      <xdr:col>11</xdr:col>
      <xdr:colOff>60326</xdr:colOff>
      <xdr:row>12</xdr:row>
      <xdr:rowOff>71437</xdr:rowOff>
    </xdr:from>
    <xdr:to>
      <xdr:col>12</xdr:col>
      <xdr:colOff>374651</xdr:colOff>
      <xdr:row>16</xdr:row>
      <xdr:rowOff>33337</xdr:rowOff>
    </xdr:to>
    <xdr:sp macro="" textlink="B6">
      <xdr:nvSpPr>
        <xdr:cNvPr id="12" name="TextBox 11"/>
        <xdr:cNvSpPr txBox="1"/>
      </xdr:nvSpPr>
      <xdr:spPr>
        <a:xfrm>
          <a:off x="7413626" y="2357437"/>
          <a:ext cx="8763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D96FC18-6460-40B2-90A7-328FCE57333A}" type="TxLink">
            <a:rPr lang="en-US" sz="2800" b="0" i="0" u="none" strike="noStrike">
              <a:solidFill>
                <a:srgbClr val="00B050"/>
              </a:solidFill>
              <a:latin typeface="Impact" panose="020B0806030902050204" pitchFamily="34" charset="0"/>
              <a:ea typeface="+mn-ea"/>
              <a:cs typeface="+mn-cs"/>
            </a:rPr>
            <a:pPr marL="0" indent="0"/>
            <a:t>44%</a:t>
          </a:fld>
          <a:endParaRPr lang="en-US" sz="2800" b="0" i="0" u="none" strike="noStrike">
            <a:solidFill>
              <a:srgbClr val="00B050"/>
            </a:solidFill>
            <a:latin typeface="Impact" panose="020B0806030902050204" pitchFamily="34" charset="0"/>
            <a:ea typeface="+mn-ea"/>
            <a:cs typeface="+mn-cs"/>
          </a:endParaRPr>
        </a:p>
      </xdr:txBody>
    </xdr:sp>
    <xdr:clientData/>
  </xdr:twoCellAnchor>
  <xdr:twoCellAnchor>
    <xdr:from>
      <xdr:col>15</xdr:col>
      <xdr:colOff>257175</xdr:colOff>
      <xdr:row>12</xdr:row>
      <xdr:rowOff>71437</xdr:rowOff>
    </xdr:from>
    <xdr:to>
      <xdr:col>17</xdr:col>
      <xdr:colOff>9525</xdr:colOff>
      <xdr:row>16</xdr:row>
      <xdr:rowOff>33337</xdr:rowOff>
    </xdr:to>
    <xdr:sp macro="" textlink="B7">
      <xdr:nvSpPr>
        <xdr:cNvPr id="13" name="TextBox 12"/>
        <xdr:cNvSpPr txBox="1"/>
      </xdr:nvSpPr>
      <xdr:spPr>
        <a:xfrm>
          <a:off x="9858375" y="2357437"/>
          <a:ext cx="8763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2E56D3E-D54B-47D4-A9ED-B43641FB17F6}" type="TxLink">
            <a:rPr lang="en-US" sz="2800" b="0" i="0" u="none" strike="noStrike">
              <a:solidFill>
                <a:srgbClr val="002060"/>
              </a:solidFill>
              <a:latin typeface="Impact" panose="020B0806030902050204" pitchFamily="34" charset="0"/>
              <a:ea typeface="+mn-ea"/>
              <a:cs typeface="+mn-cs"/>
            </a:rPr>
            <a:pPr marL="0" indent="0"/>
            <a:t>17%</a:t>
          </a:fld>
          <a:endParaRPr lang="en-US" sz="2800" b="0" i="0" u="none" strike="noStrike">
            <a:solidFill>
              <a:srgbClr val="002060"/>
            </a:solidFill>
            <a:latin typeface="Impact" panose="020B0806030902050204" pitchFamily="34" charset="0"/>
            <a:ea typeface="+mn-ea"/>
            <a:cs typeface="+mn-cs"/>
          </a:endParaRPr>
        </a:p>
      </xdr:txBody>
    </xdr:sp>
    <xdr:clientData/>
  </xdr:twoCellAnchor>
  <xdr:twoCellAnchor>
    <xdr:from>
      <xdr:col>6</xdr:col>
      <xdr:colOff>409575</xdr:colOff>
      <xdr:row>2</xdr:row>
      <xdr:rowOff>161925</xdr:rowOff>
    </xdr:from>
    <xdr:to>
      <xdr:col>17</xdr:col>
      <xdr:colOff>390525</xdr:colOff>
      <xdr:row>7</xdr:row>
      <xdr:rowOff>95250</xdr:rowOff>
    </xdr:to>
    <xdr:sp macro="" textlink="C1">
      <xdr:nvSpPr>
        <xdr:cNvPr id="14" name="TextBox 13"/>
        <xdr:cNvSpPr txBox="1"/>
      </xdr:nvSpPr>
      <xdr:spPr>
        <a:xfrm>
          <a:off x="4953000" y="542925"/>
          <a:ext cx="6162675"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1595AD-E976-4936-A861-28F13E58B074}" type="TxLink">
            <a:rPr lang="en-US" sz="4400" b="0" i="0" u="none" strike="noStrike">
              <a:solidFill>
                <a:srgbClr val="7030A0"/>
              </a:solidFill>
              <a:latin typeface="Arial" panose="020B0604020202020204" pitchFamily="34" charset="0"/>
              <a:cs typeface="Arial" panose="020B0604020202020204" pitchFamily="34" charset="0"/>
            </a:rPr>
            <a:t>Jane SALES</a:t>
          </a:fld>
          <a:endParaRPr lang="en-US" sz="4400">
            <a:solidFill>
              <a:srgbClr val="7030A0"/>
            </a:solidFill>
            <a:latin typeface="Arial" panose="020B0604020202020204" pitchFamily="34" charset="0"/>
            <a:cs typeface="Arial" panose="020B0604020202020204" pitchFamily="34" charset="0"/>
          </a:endParaRPr>
        </a:p>
      </xdr:txBody>
    </xdr:sp>
    <xdr:clientData/>
  </xdr:twoCellAnchor>
  <xdr:twoCellAnchor>
    <xdr:from>
      <xdr:col>2</xdr:col>
      <xdr:colOff>561975</xdr:colOff>
      <xdr:row>17</xdr:row>
      <xdr:rowOff>147637</xdr:rowOff>
    </xdr:from>
    <xdr:to>
      <xdr:col>3</xdr:col>
      <xdr:colOff>457200</xdr:colOff>
      <xdr:row>20</xdr:row>
      <xdr:rowOff>147637</xdr:rowOff>
    </xdr:to>
    <xdr:sp macro="" textlink="$A$4">
      <xdr:nvSpPr>
        <xdr:cNvPr id="15" name="TextBox 14"/>
        <xdr:cNvSpPr txBox="1"/>
      </xdr:nvSpPr>
      <xdr:spPr>
        <a:xfrm>
          <a:off x="2381250" y="3386137"/>
          <a:ext cx="933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FA9479-BFF4-4BD9-B24D-E24C2FFABF63}" type="TxLink">
            <a:rPr lang="en-US" sz="2400" b="0" i="0" u="none" strike="noStrike">
              <a:solidFill>
                <a:srgbClr val="000000"/>
              </a:solidFill>
              <a:latin typeface="Impact" panose="020B0806030902050204" pitchFamily="34" charset="0"/>
            </a:rPr>
            <a:t>East</a:t>
          </a:fld>
          <a:endParaRPr lang="en-US" sz="2400">
            <a:latin typeface="Impact" panose="020B0806030902050204" pitchFamily="34" charset="0"/>
          </a:endParaRPr>
        </a:p>
      </xdr:txBody>
    </xdr:sp>
    <xdr:clientData/>
  </xdr:twoCellAnchor>
  <xdr:twoCellAnchor>
    <xdr:from>
      <xdr:col>6</xdr:col>
      <xdr:colOff>339725</xdr:colOff>
      <xdr:row>17</xdr:row>
      <xdr:rowOff>147637</xdr:rowOff>
    </xdr:from>
    <xdr:to>
      <xdr:col>8</xdr:col>
      <xdr:colOff>149225</xdr:colOff>
      <xdr:row>20</xdr:row>
      <xdr:rowOff>147637</xdr:rowOff>
    </xdr:to>
    <xdr:sp macro="" textlink="$A$5">
      <xdr:nvSpPr>
        <xdr:cNvPr id="18" name="TextBox 17"/>
        <xdr:cNvSpPr txBox="1"/>
      </xdr:nvSpPr>
      <xdr:spPr>
        <a:xfrm>
          <a:off x="4883150" y="3386137"/>
          <a:ext cx="933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799EBCD-455E-4ABF-A3B8-3EEB41B22DED}" type="TxLink">
            <a:rPr lang="en-US" sz="2400" b="0" i="0" u="none" strike="noStrike">
              <a:solidFill>
                <a:srgbClr val="FF0000"/>
              </a:solidFill>
              <a:latin typeface="Impact" panose="020B0806030902050204" pitchFamily="34" charset="0"/>
              <a:ea typeface="+mn-ea"/>
              <a:cs typeface="+mn-cs"/>
            </a:rPr>
            <a:pPr marL="0" indent="0"/>
            <a:t>North</a:t>
          </a:fld>
          <a:endParaRPr lang="en-US" sz="2400" b="0" i="0" u="none" strike="noStrike">
            <a:solidFill>
              <a:srgbClr val="FF0000"/>
            </a:solidFill>
            <a:latin typeface="Impact" panose="020B0806030902050204" pitchFamily="34" charset="0"/>
            <a:ea typeface="+mn-ea"/>
            <a:cs typeface="+mn-cs"/>
          </a:endParaRPr>
        </a:p>
      </xdr:txBody>
    </xdr:sp>
    <xdr:clientData/>
  </xdr:twoCellAnchor>
  <xdr:twoCellAnchor>
    <xdr:from>
      <xdr:col>11</xdr:col>
      <xdr:colOff>31750</xdr:colOff>
      <xdr:row>17</xdr:row>
      <xdr:rowOff>147637</xdr:rowOff>
    </xdr:from>
    <xdr:to>
      <xdr:col>12</xdr:col>
      <xdr:colOff>403225</xdr:colOff>
      <xdr:row>20</xdr:row>
      <xdr:rowOff>147637</xdr:rowOff>
    </xdr:to>
    <xdr:sp macro="" textlink="$A$6">
      <xdr:nvSpPr>
        <xdr:cNvPr id="19" name="TextBox 18"/>
        <xdr:cNvSpPr txBox="1"/>
      </xdr:nvSpPr>
      <xdr:spPr>
        <a:xfrm>
          <a:off x="7385050" y="3386137"/>
          <a:ext cx="933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EA960A4-8461-4684-8263-39F63BFE2040}" type="TxLink">
            <a:rPr lang="en-US" sz="2400" b="0" i="0" u="none" strike="noStrike">
              <a:solidFill>
                <a:srgbClr val="00B050"/>
              </a:solidFill>
              <a:latin typeface="Impact" panose="020B0806030902050204" pitchFamily="34" charset="0"/>
              <a:ea typeface="+mn-ea"/>
              <a:cs typeface="+mn-cs"/>
            </a:rPr>
            <a:pPr marL="0" indent="0"/>
            <a:t>South</a:t>
          </a:fld>
          <a:endParaRPr lang="en-US" sz="2400" b="0" i="0" u="none" strike="noStrike">
            <a:solidFill>
              <a:srgbClr val="00B050"/>
            </a:solidFill>
            <a:latin typeface="Impact" panose="020B0806030902050204" pitchFamily="34" charset="0"/>
            <a:ea typeface="+mn-ea"/>
            <a:cs typeface="+mn-cs"/>
          </a:endParaRPr>
        </a:p>
      </xdr:txBody>
    </xdr:sp>
    <xdr:clientData/>
  </xdr:twoCellAnchor>
  <xdr:twoCellAnchor>
    <xdr:from>
      <xdr:col>15</xdr:col>
      <xdr:colOff>285750</xdr:colOff>
      <xdr:row>17</xdr:row>
      <xdr:rowOff>147637</xdr:rowOff>
    </xdr:from>
    <xdr:to>
      <xdr:col>17</xdr:col>
      <xdr:colOff>95250</xdr:colOff>
      <xdr:row>20</xdr:row>
      <xdr:rowOff>147637</xdr:rowOff>
    </xdr:to>
    <xdr:sp macro="" textlink="$A$7">
      <xdr:nvSpPr>
        <xdr:cNvPr id="20" name="TextBox 19"/>
        <xdr:cNvSpPr txBox="1"/>
      </xdr:nvSpPr>
      <xdr:spPr>
        <a:xfrm>
          <a:off x="9886950" y="3386137"/>
          <a:ext cx="933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CA2CA64-4DD3-4237-8EB9-6DA38C17FAD6}" type="TxLink">
            <a:rPr lang="en-US" sz="2400" b="0" i="0" u="none" strike="noStrike">
              <a:solidFill>
                <a:srgbClr val="002060"/>
              </a:solidFill>
              <a:latin typeface="Impact" panose="020B0806030902050204" pitchFamily="34" charset="0"/>
              <a:ea typeface="+mn-ea"/>
              <a:cs typeface="+mn-cs"/>
            </a:rPr>
            <a:pPr marL="0" indent="0"/>
            <a:t>West</a:t>
          </a:fld>
          <a:endParaRPr lang="en-US" sz="2400" b="0" i="0" u="none" strike="noStrike">
            <a:solidFill>
              <a:srgbClr val="002060"/>
            </a:solidFill>
            <a:latin typeface="Impact" panose="020B0806030902050204" pitchFamily="34" charset="0"/>
            <a:ea typeface="+mn-ea"/>
            <a:cs typeface="+mn-cs"/>
          </a:endParaRPr>
        </a:p>
      </xdr:txBody>
    </xdr:sp>
    <xdr:clientData/>
  </xdr:twoCellAnchor>
  <xdr:twoCellAnchor>
    <xdr:from>
      <xdr:col>3</xdr:col>
      <xdr:colOff>66675</xdr:colOff>
      <xdr:row>21</xdr:row>
      <xdr:rowOff>142875</xdr:rowOff>
    </xdr:from>
    <xdr:to>
      <xdr:col>15</xdr:col>
      <xdr:colOff>66675</xdr:colOff>
      <xdr:row>29</xdr:row>
      <xdr:rowOff>9525</xdr:rowOff>
    </xdr:to>
    <xdr:grpSp>
      <xdr:nvGrpSpPr>
        <xdr:cNvPr id="27" name="Group 26"/>
        <xdr:cNvGrpSpPr/>
      </xdr:nvGrpSpPr>
      <xdr:grpSpPr>
        <a:xfrm>
          <a:off x="2924175" y="4143375"/>
          <a:ext cx="6743700" cy="1390650"/>
          <a:chOff x="3105150" y="4038600"/>
          <a:chExt cx="6743700" cy="1247775"/>
        </a:xfrm>
      </xdr:grpSpPr>
      <xdr:sp macro="" textlink="">
        <xdr:nvSpPr>
          <xdr:cNvPr id="26" name="Rectangle 25"/>
          <xdr:cNvSpPr/>
        </xdr:nvSpPr>
        <xdr:spPr>
          <a:xfrm>
            <a:off x="3105150" y="4038600"/>
            <a:ext cx="6743700" cy="1247775"/>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22" name="SALES REP"/>
              <xdr:cNvGraphicFramePr/>
            </xdr:nvGraphicFramePr>
            <xdr:xfrm>
              <a:off x="3200400" y="4114800"/>
              <a:ext cx="3143250" cy="1076325"/>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3019425" y="4228300"/>
                <a:ext cx="3143250" cy="1199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23" name="DATES"/>
              <xdr:cNvGraphicFramePr/>
            </xdr:nvGraphicFramePr>
            <xdr:xfrm>
              <a:off x="6397780" y="4128739"/>
              <a:ext cx="3333750" cy="1043336"/>
            </xdr:xfrm>
            <a:graphic>
              <a:graphicData uri="http://schemas.microsoft.com/office/drawing/2012/timeslicer">
                <tsle:timeslicer xmlns:tsle="http://schemas.microsoft.com/office/drawing/2012/timeslicer" name="DATES"/>
              </a:graphicData>
            </a:graphic>
          </xdr:graphicFrame>
        </mc:Choice>
        <mc:Fallback>
          <xdr:sp macro="" textlink="">
            <xdr:nvSpPr>
              <xdr:cNvPr id="0" name=""/>
              <xdr:cNvSpPr>
                <a:spLocks noTextEdit="1"/>
              </xdr:cNvSpPr>
            </xdr:nvSpPr>
            <xdr:spPr>
              <a:xfrm>
                <a:off x="6216805" y="4243835"/>
                <a:ext cx="3333750" cy="116280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reference%20docs/ADVANCE%20CLAS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reference%20docs/ADVANCE%20CLAS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reference%20docs/ADVANCE%20CLASS.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_HP_" refreshedDate="44478.83530486111" createdVersion="5" refreshedVersion="5" minRefreshableVersion="3" recordCount="28">
  <cacheSource type="worksheet">
    <worksheetSource ref="A2:F30" sheet="PIVOT TABLE 1"/>
  </cacheSource>
  <cacheFields count="6">
    <cacheField name=" NAME" numFmtId="0">
      <sharedItems count="20">
        <s v="Samuel"/>
        <s v="Joshua"/>
        <s v="Joyce"/>
        <s v="Miracle"/>
        <s v="Awesome"/>
        <s v="Joy"/>
        <s v="Musa"/>
        <s v="Israel"/>
        <s v="Glory"/>
        <s v="Michael"/>
        <s v="Taiwo"/>
        <s v="Udom"/>
        <s v="Blessing"/>
        <s v="Pius"/>
        <s v="Ife"/>
        <s v="Clara"/>
        <s v="Jack"/>
        <s v="Romeo"/>
        <s v="Andre"/>
        <s v="Mercy"/>
      </sharedItems>
    </cacheField>
    <cacheField name="DEPT" numFmtId="0">
      <sharedItems count="4">
        <s v="Finance"/>
        <s v="Sales"/>
        <s v="Marketing"/>
        <s v="Law"/>
      </sharedItems>
    </cacheField>
    <cacheField name="REGION " numFmtId="0">
      <sharedItems count="4">
        <s v="North"/>
        <s v="East"/>
        <s v="South"/>
        <s v="West"/>
      </sharedItems>
    </cacheField>
    <cacheField name="BRANCH" numFmtId="0">
      <sharedItems count="4">
        <s v="Kano"/>
        <s v="Imo"/>
        <s v="Rivers"/>
        <s v="Lagos"/>
      </sharedItems>
    </cacheField>
    <cacheField name="HIRE DATE" numFmtId="15">
      <sharedItems containsSemiMixedTypes="0" containsNonDate="0" containsDate="1" containsString="0" minDate="2014-06-12T00:00:00" maxDate="2020-05-21T00:00:00"/>
    </cacheField>
    <cacheField name="SALES" numFmtId="0">
      <sharedItems containsSemiMixedTypes="0" containsString="0" containsNumber="1" containsInteger="1" minValue="4500" maxValue="16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_HP_" refreshedDate="44479.592343402779" createdVersion="5" refreshedVersion="5" minRefreshableVersion="3" recordCount="28">
  <cacheSource type="worksheet">
    <worksheetSource ref="A1:F29" sheet="PIVOT TABLE 1 Cont"/>
  </cacheSource>
  <cacheFields count="6">
    <cacheField name=" NAME" numFmtId="0">
      <sharedItems count="20">
        <s v="Samuel"/>
        <s v="Joshua"/>
        <s v="Joyce"/>
        <s v="Miracle"/>
        <s v="Awesome"/>
        <s v="Joy"/>
        <s v="Musa"/>
        <s v="Israel"/>
        <s v="Glory"/>
        <s v="Michael"/>
        <s v="Taiwo"/>
        <s v="Udom"/>
        <s v="Blessing"/>
        <s v="Pius"/>
        <s v="Ife"/>
        <s v="Clara"/>
        <s v="Jack"/>
        <s v="Romeo"/>
        <s v="Andre"/>
        <s v="Mercy"/>
      </sharedItems>
    </cacheField>
    <cacheField name="DEPT" numFmtId="0">
      <sharedItems count="4">
        <s v="Finance"/>
        <s v="Sales"/>
        <s v="Marketing"/>
        <s v="Law"/>
      </sharedItems>
    </cacheField>
    <cacheField name="REGION " numFmtId="0">
      <sharedItems count="4">
        <s v="North"/>
        <s v="East"/>
        <s v="South"/>
        <s v="West"/>
      </sharedItems>
    </cacheField>
    <cacheField name="BRANCH" numFmtId="0">
      <sharedItems count="4">
        <s v="Kano"/>
        <s v="Imo"/>
        <s v="Rivers"/>
        <s v="Lagos"/>
      </sharedItems>
    </cacheField>
    <cacheField name="HIRE DATE" numFmtId="15">
      <sharedItems containsSemiMixedTypes="0" containsNonDate="0" containsDate="1" containsString="0" minDate="2014-06-12T00:00:00" maxDate="2020-05-21T00:00:00"/>
    </cacheField>
    <cacheField name="SALES" numFmtId="0">
      <sharedItems containsSemiMixedTypes="0" containsString="0" containsNumber="1" containsInteger="1" minValue="4500" maxValue="16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p" refreshedDate="44128.082698148151" createdVersion="6" refreshedVersion="6" minRefreshableVersion="3" recordCount="28">
  <cacheSource type="worksheet">
    <worksheetSource ref="A2:F30" sheet="PIVOT TABLE 1" r:id="rId2"/>
  </cacheSource>
  <cacheFields count="6">
    <cacheField name=" NAME" numFmtId="0">
      <sharedItems count="20">
        <s v="Samuel"/>
        <s v="Joshua"/>
        <s v="Joyce"/>
        <s v="Miracle"/>
        <s v="Awesome"/>
        <s v="Joy"/>
        <s v="Musa"/>
        <s v="Israel"/>
        <s v="Glory"/>
        <s v="Michael"/>
        <s v="Taiwo"/>
        <s v="Udom"/>
        <s v="Blessing"/>
        <s v="Pius"/>
        <s v="Ife"/>
        <s v="Clara"/>
        <s v="Jack"/>
        <s v="Romeo"/>
        <s v="Andre"/>
        <s v="Mercy"/>
      </sharedItems>
    </cacheField>
    <cacheField name="DEPT" numFmtId="0">
      <sharedItems count="4">
        <s v="Finance"/>
        <s v="Sales"/>
        <s v="Marketing"/>
        <s v="Law"/>
      </sharedItems>
    </cacheField>
    <cacheField name="REGION " numFmtId="0">
      <sharedItems count="4">
        <s v="North"/>
        <s v="East"/>
        <s v="South"/>
        <s v="West"/>
      </sharedItems>
    </cacheField>
    <cacheField name="BRANCH" numFmtId="0">
      <sharedItems count="4">
        <s v="Kano"/>
        <s v="Imo"/>
        <s v="Rivers"/>
        <s v="Lagos"/>
      </sharedItems>
    </cacheField>
    <cacheField name="HIRE DATE" numFmtId="15">
      <sharedItems containsSemiMixedTypes="0" containsNonDate="0" containsDate="1" containsString="0" minDate="2014-06-12T00:00:00" maxDate="2020-05-21T00:00:00"/>
    </cacheField>
    <cacheField name="BASIC SALRIES" numFmtId="0">
      <sharedItems containsSemiMixedTypes="0" containsString="0" containsNumber="1" containsInteger="1" minValue="4500" maxValue="16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hp" refreshedDate="44128.937181250003" createdVersion="6" refreshedVersion="6" minRefreshableVersion="3" recordCount="32">
  <cacheSource type="worksheet">
    <worksheetSource ref="A2:F34" sheet="PIVOT TABLE 2" r:id="rId2"/>
  </cacheSource>
  <cacheFields count="6">
    <cacheField name=" NAME" numFmtId="0">
      <sharedItems count="20">
        <s v="Samuel"/>
        <s v="Joshua"/>
        <s v="Joyce"/>
        <s v="Miracle"/>
        <s v="Awesome"/>
        <s v="Joy"/>
        <s v="Musa"/>
        <s v="Israel"/>
        <s v="Glory"/>
        <s v="Michael"/>
        <s v="Taiwo"/>
        <s v="Udom"/>
        <s v="Blessing"/>
        <s v="Pius"/>
        <s v="Ife"/>
        <s v="Clara"/>
        <s v="Jack"/>
        <s v="Romeo"/>
        <s v="Andre"/>
        <s v="Mercy"/>
      </sharedItems>
    </cacheField>
    <cacheField name="DEPT" numFmtId="0">
      <sharedItems count="4">
        <s v="Finance"/>
        <s v="Sales"/>
        <s v="Marketing"/>
        <s v="Law"/>
      </sharedItems>
    </cacheField>
    <cacheField name="REGION " numFmtId="0">
      <sharedItems count="4">
        <s v="North"/>
        <s v="East"/>
        <s v="South"/>
        <s v="West"/>
      </sharedItems>
    </cacheField>
    <cacheField name="BRANCH" numFmtId="0">
      <sharedItems/>
    </cacheField>
    <cacheField name="HIRE DATE" numFmtId="15">
      <sharedItems containsSemiMixedTypes="0" containsNonDate="0" containsDate="1" containsString="0" minDate="2014-06-12T00:00:00" maxDate="2020-05-26T00:00:00" count="9">
        <d v="2018-03-23T00:00:00"/>
        <d v="2014-06-12T00:00:00"/>
        <d v="2016-08-08T00:00:00"/>
        <d v="2019-01-17T00:00:00"/>
        <d v="2020-05-20T00:00:00"/>
        <d v="2018-03-20T00:00:00"/>
        <d v="2016-08-10T00:00:00"/>
        <d v="2019-01-12T00:00:00"/>
        <d v="2020-05-25T00:00:00"/>
      </sharedItems>
    </cacheField>
    <cacheField name="SALES" numFmtId="0">
      <sharedItems containsSemiMixedTypes="0" containsString="0" containsNumber="1" containsInteger="1" minValue="4500" maxValue="16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Editor" refreshedDate="44485.752095254633" createdVersion="5" refreshedVersion="5" minRefreshableVersion="3" recordCount="32">
  <cacheSource type="worksheet">
    <worksheetSource ref="A2:F34" sheet="PIVOT TABLE 2"/>
  </cacheSource>
  <cacheFields count="6">
    <cacheField name=" NAME" numFmtId="0">
      <sharedItems count="20">
        <s v="Samuel"/>
        <s v="Joshua"/>
        <s v="Joyce"/>
        <s v="Miracle"/>
        <s v="Awesome"/>
        <s v="Joy"/>
        <s v="Musa"/>
        <s v="Israel"/>
        <s v="Glory"/>
        <s v="Michael"/>
        <s v="Taiwo"/>
        <s v="Udom"/>
        <s v="Blessing"/>
        <s v="Pius"/>
        <s v="Ife"/>
        <s v="Clara"/>
        <s v="Jack"/>
        <s v="Romeo"/>
        <s v="Andre"/>
        <s v="Mercy"/>
      </sharedItems>
    </cacheField>
    <cacheField name="DEPT" numFmtId="0">
      <sharedItems count="4">
        <s v="Finance"/>
        <s v="Sales"/>
        <s v="Marketing"/>
        <s v="Law"/>
      </sharedItems>
    </cacheField>
    <cacheField name="REGION " numFmtId="0">
      <sharedItems count="4">
        <s v="North"/>
        <s v="East"/>
        <s v="South"/>
        <s v="West"/>
      </sharedItems>
    </cacheField>
    <cacheField name="BRANCH" numFmtId="0">
      <sharedItems/>
    </cacheField>
    <cacheField name="HIRE DATE" numFmtId="15">
      <sharedItems containsSemiMixedTypes="0" containsNonDate="0" containsDate="1" containsString="0" minDate="2014-06-12T00:00:00" maxDate="2020-05-26T00:00:00"/>
    </cacheField>
    <cacheField name="SALES" numFmtId="0">
      <sharedItems containsSemiMixedTypes="0" containsString="0" containsNumber="1" containsInteger="1" minValue="4500" maxValue="16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hp" refreshedDate="44128.958985648147" createdVersion="6" refreshedVersion="6" minRefreshableVersion="3" recordCount="32">
  <cacheSource type="worksheet">
    <worksheetSource ref="A2:F34" sheet="PIVOT TABLE 3" r:id="rId2"/>
  </cacheSource>
  <cacheFields count="6">
    <cacheField name=" NAME" numFmtId="0">
      <sharedItems/>
    </cacheField>
    <cacheField name="DEPT" numFmtId="0">
      <sharedItems/>
    </cacheField>
    <cacheField name="REGION " numFmtId="0">
      <sharedItems count="4">
        <s v="North"/>
        <s v="East"/>
        <s v="South"/>
        <s v="West"/>
      </sharedItems>
    </cacheField>
    <cacheField name="BRANCH" numFmtId="0">
      <sharedItems/>
    </cacheField>
    <cacheField name="HIRE DATE" numFmtId="15">
      <sharedItems containsSemiMixedTypes="0" containsNonDate="0" containsDate="1" containsString="0" minDate="2014-06-12T00:00:00" maxDate="2020-05-26T00:00:00"/>
    </cacheField>
    <cacheField name="SALES" numFmtId="0">
      <sharedItems containsSemiMixedTypes="0" containsString="0" containsNumber="1" containsInteger="1" minValue="4500" maxValue="16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Editor" refreshedDate="44485.778425231481" createdVersion="5" refreshedVersion="5" minRefreshableVersion="3" recordCount="32">
  <cacheSource type="worksheet">
    <worksheetSource ref="A2:F34" sheet="PIVOT TABLE 3"/>
  </cacheSource>
  <cacheFields count="6">
    <cacheField name=" NAME" numFmtId="0">
      <sharedItems/>
    </cacheField>
    <cacheField name="DEPT" numFmtId="0">
      <sharedItems/>
    </cacheField>
    <cacheField name="REGION " numFmtId="0">
      <sharedItems count="4">
        <s v="North"/>
        <s v="East"/>
        <s v="South"/>
        <s v="West"/>
      </sharedItems>
    </cacheField>
    <cacheField name="BRANCH" numFmtId="0">
      <sharedItems/>
    </cacheField>
    <cacheField name="HIRE DATE" numFmtId="15">
      <sharedItems containsSemiMixedTypes="0" containsNonDate="0" containsDate="1" containsString="0" minDate="2014-06-12T00:00:00" maxDate="2020-05-26T00:00:00"/>
    </cacheField>
    <cacheField name="SALES" numFmtId="0">
      <sharedItems containsSemiMixedTypes="0" containsString="0" containsNumber="1" containsInteger="1" minValue="4500" maxValue="16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Editor" refreshedDate="44487.90681458333" createdVersion="5" refreshedVersion="5" minRefreshableVersion="3" recordCount="24">
  <cacheSource type="worksheet">
    <worksheetSource name="Table8_2"/>
  </cacheSource>
  <cacheFields count="5">
    <cacheField name="REVENUES/EXPENSES" numFmtId="0">
      <sharedItems count="2">
        <s v="Revenues"/>
        <s v="Expences"/>
      </sharedItems>
    </cacheField>
    <cacheField name="PRODUCTS" numFmtId="0">
      <sharedItems count="6">
        <s v="Electronics"/>
        <s v="Fashion "/>
        <s v="Office Supplies"/>
        <s v="Cost of Sales"/>
        <s v="Laboour and Benefits"/>
        <s v="Other Operationals"/>
      </sharedItems>
    </cacheField>
    <cacheField name="MONTHS" numFmtId="0">
      <sharedItems count="2">
        <s v="JUNE"/>
        <s v="JULY"/>
      </sharedItems>
    </cacheField>
    <cacheField name="SALES" numFmtId="0">
      <sharedItems count="2">
        <s v="Sales 1"/>
        <s v="Sales 2"/>
      </sharedItems>
    </cacheField>
    <cacheField name="Value" numFmtId="0">
      <sharedItems containsSemiMixedTypes="0" containsString="0" containsNumber="1" minValue="10000" maxValue="827333.8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Editor" refreshedDate="44488.659889814815" createdVersion="5" refreshedVersion="5" minRefreshableVersion="3" recordCount="96">
  <cacheSource type="worksheet">
    <worksheetSource name="pivottable"/>
  </cacheSource>
  <cacheFields count="4">
    <cacheField name="DATES" numFmtId="14">
      <sharedItems containsSemiMixedTypes="0" containsNonDate="0" containsDate="1" containsString="0" minDate="2017-05-19T00:00:00" maxDate="2020-08-21T00:00:00" count="16">
        <d v="2017-07-11T00:00:00"/>
        <d v="2018-05-19T00:00:00"/>
        <d v="2019-08-20T00:00:00"/>
        <d v="2020-07-09T00:00:00"/>
        <d v="2018-07-11T00:00:00"/>
        <d v="2019-05-19T00:00:00"/>
        <d v="2020-08-20T00:00:00"/>
        <d v="2017-07-09T00:00:00"/>
        <d v="2019-07-11T00:00:00"/>
        <d v="2020-05-19T00:00:00"/>
        <d v="2017-08-20T00:00:00"/>
        <d v="2018-07-09T00:00:00"/>
        <d v="2020-07-11T00:00:00"/>
        <d v="2017-05-19T00:00:00"/>
        <d v="2018-08-20T00:00:00"/>
        <d v="2019-07-09T00:00:00"/>
      </sharedItems>
    </cacheField>
    <cacheField name="SALES REP" numFmtId="0">
      <sharedItems count="6">
        <s v="Awesome"/>
        <s v="Jane"/>
        <s v="Mike"/>
        <s v="Mercy"/>
        <s v="Emmanuel"/>
        <s v="Sharon"/>
      </sharedItems>
    </cacheField>
    <cacheField name="REGION" numFmtId="0">
      <sharedItems count="4">
        <s v="North"/>
        <s v="East"/>
        <s v="South"/>
        <s v="West"/>
      </sharedItems>
    </cacheField>
    <cacheField name="REVENUE" numFmtId="44">
      <sharedItems containsSemiMixedTypes="0" containsString="0" containsNumber="1" containsInteger="1" minValue="600" maxValue="52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
  <r>
    <x v="0"/>
    <x v="0"/>
    <x v="0"/>
    <x v="0"/>
    <d v="2018-03-23T00:00:00"/>
    <n v="4500"/>
  </r>
  <r>
    <x v="1"/>
    <x v="1"/>
    <x v="1"/>
    <x v="1"/>
    <d v="2014-06-12T00:00:00"/>
    <n v="5000"/>
  </r>
  <r>
    <x v="2"/>
    <x v="2"/>
    <x v="2"/>
    <x v="2"/>
    <d v="2016-08-08T00:00:00"/>
    <n v="5500"/>
  </r>
  <r>
    <x v="3"/>
    <x v="3"/>
    <x v="3"/>
    <x v="3"/>
    <d v="2019-01-17T00:00:00"/>
    <n v="6000"/>
  </r>
  <r>
    <x v="4"/>
    <x v="0"/>
    <x v="0"/>
    <x v="0"/>
    <d v="2020-05-20T00:00:00"/>
    <n v="6500"/>
  </r>
  <r>
    <x v="5"/>
    <x v="1"/>
    <x v="1"/>
    <x v="1"/>
    <d v="2018-03-23T00:00:00"/>
    <n v="7000"/>
  </r>
  <r>
    <x v="6"/>
    <x v="2"/>
    <x v="2"/>
    <x v="2"/>
    <d v="2014-06-12T00:00:00"/>
    <n v="7500"/>
  </r>
  <r>
    <x v="7"/>
    <x v="3"/>
    <x v="3"/>
    <x v="3"/>
    <d v="2016-08-08T00:00:00"/>
    <n v="8000"/>
  </r>
  <r>
    <x v="8"/>
    <x v="0"/>
    <x v="0"/>
    <x v="0"/>
    <d v="2019-01-17T00:00:00"/>
    <n v="16000"/>
  </r>
  <r>
    <x v="9"/>
    <x v="1"/>
    <x v="1"/>
    <x v="1"/>
    <d v="2020-05-20T00:00:00"/>
    <n v="9000"/>
  </r>
  <r>
    <x v="10"/>
    <x v="2"/>
    <x v="2"/>
    <x v="2"/>
    <d v="2018-03-23T00:00:00"/>
    <n v="9500"/>
  </r>
  <r>
    <x v="11"/>
    <x v="3"/>
    <x v="3"/>
    <x v="3"/>
    <d v="2014-06-12T00:00:00"/>
    <n v="10000"/>
  </r>
  <r>
    <x v="12"/>
    <x v="0"/>
    <x v="0"/>
    <x v="0"/>
    <d v="2016-08-08T00:00:00"/>
    <n v="10500"/>
  </r>
  <r>
    <x v="13"/>
    <x v="1"/>
    <x v="1"/>
    <x v="1"/>
    <d v="2019-01-17T00:00:00"/>
    <n v="11500"/>
  </r>
  <r>
    <x v="14"/>
    <x v="2"/>
    <x v="2"/>
    <x v="2"/>
    <d v="2020-05-20T00:00:00"/>
    <n v="11500"/>
  </r>
  <r>
    <x v="15"/>
    <x v="3"/>
    <x v="3"/>
    <x v="3"/>
    <d v="2018-03-23T00:00:00"/>
    <n v="12000"/>
  </r>
  <r>
    <x v="16"/>
    <x v="0"/>
    <x v="0"/>
    <x v="0"/>
    <d v="2014-06-12T00:00:00"/>
    <n v="12500"/>
  </r>
  <r>
    <x v="17"/>
    <x v="1"/>
    <x v="1"/>
    <x v="1"/>
    <d v="2016-08-08T00:00:00"/>
    <n v="13000"/>
  </r>
  <r>
    <x v="18"/>
    <x v="2"/>
    <x v="2"/>
    <x v="2"/>
    <d v="2019-01-17T00:00:00"/>
    <n v="13500"/>
  </r>
  <r>
    <x v="19"/>
    <x v="3"/>
    <x v="3"/>
    <x v="3"/>
    <d v="2020-05-20T00:00:00"/>
    <n v="14000"/>
  </r>
  <r>
    <x v="0"/>
    <x v="0"/>
    <x v="2"/>
    <x v="1"/>
    <d v="2014-06-12T00:00:00"/>
    <n v="10000"/>
  </r>
  <r>
    <x v="1"/>
    <x v="1"/>
    <x v="3"/>
    <x v="2"/>
    <d v="2016-08-08T00:00:00"/>
    <n v="10500"/>
  </r>
  <r>
    <x v="2"/>
    <x v="2"/>
    <x v="0"/>
    <x v="3"/>
    <d v="2019-01-17T00:00:00"/>
    <n v="11500"/>
  </r>
  <r>
    <x v="3"/>
    <x v="3"/>
    <x v="1"/>
    <x v="0"/>
    <d v="2020-05-20T00:00:00"/>
    <n v="11500"/>
  </r>
  <r>
    <x v="4"/>
    <x v="0"/>
    <x v="2"/>
    <x v="1"/>
    <d v="2018-03-23T00:00:00"/>
    <n v="12000"/>
  </r>
  <r>
    <x v="5"/>
    <x v="1"/>
    <x v="3"/>
    <x v="2"/>
    <d v="2014-06-12T00:00:00"/>
    <n v="12500"/>
  </r>
  <r>
    <x v="6"/>
    <x v="2"/>
    <x v="0"/>
    <x v="3"/>
    <d v="2016-08-08T00:00:00"/>
    <n v="13000"/>
  </r>
  <r>
    <x v="7"/>
    <x v="3"/>
    <x v="1"/>
    <x v="0"/>
    <d v="2019-01-17T00:00:00"/>
    <n v="13500"/>
  </r>
</pivotCacheRecords>
</file>

<file path=xl/pivotCache/pivotCacheRecords2.xml><?xml version="1.0" encoding="utf-8"?>
<pivotCacheRecords xmlns="http://schemas.openxmlformats.org/spreadsheetml/2006/main" xmlns:r="http://schemas.openxmlformats.org/officeDocument/2006/relationships" count="28">
  <r>
    <x v="0"/>
    <x v="0"/>
    <x v="0"/>
    <x v="0"/>
    <d v="2018-03-23T00:00:00"/>
    <n v="4500"/>
  </r>
  <r>
    <x v="1"/>
    <x v="1"/>
    <x v="1"/>
    <x v="1"/>
    <d v="2014-06-12T00:00:00"/>
    <n v="5000"/>
  </r>
  <r>
    <x v="2"/>
    <x v="2"/>
    <x v="2"/>
    <x v="2"/>
    <d v="2016-08-08T00:00:00"/>
    <n v="5500"/>
  </r>
  <r>
    <x v="3"/>
    <x v="3"/>
    <x v="3"/>
    <x v="3"/>
    <d v="2019-01-17T00:00:00"/>
    <n v="6000"/>
  </r>
  <r>
    <x v="4"/>
    <x v="0"/>
    <x v="0"/>
    <x v="0"/>
    <d v="2020-05-20T00:00:00"/>
    <n v="6500"/>
  </r>
  <r>
    <x v="5"/>
    <x v="1"/>
    <x v="1"/>
    <x v="1"/>
    <d v="2018-03-23T00:00:00"/>
    <n v="7000"/>
  </r>
  <r>
    <x v="6"/>
    <x v="2"/>
    <x v="2"/>
    <x v="2"/>
    <d v="2014-06-12T00:00:00"/>
    <n v="7500"/>
  </r>
  <r>
    <x v="7"/>
    <x v="3"/>
    <x v="3"/>
    <x v="3"/>
    <d v="2016-08-08T00:00:00"/>
    <n v="8000"/>
  </r>
  <r>
    <x v="8"/>
    <x v="0"/>
    <x v="0"/>
    <x v="0"/>
    <d v="2019-01-17T00:00:00"/>
    <n v="16000"/>
  </r>
  <r>
    <x v="9"/>
    <x v="1"/>
    <x v="1"/>
    <x v="1"/>
    <d v="2020-05-20T00:00:00"/>
    <n v="9000"/>
  </r>
  <r>
    <x v="10"/>
    <x v="2"/>
    <x v="2"/>
    <x v="2"/>
    <d v="2018-03-23T00:00:00"/>
    <n v="9500"/>
  </r>
  <r>
    <x v="11"/>
    <x v="3"/>
    <x v="3"/>
    <x v="3"/>
    <d v="2014-06-12T00:00:00"/>
    <n v="10000"/>
  </r>
  <r>
    <x v="12"/>
    <x v="0"/>
    <x v="0"/>
    <x v="0"/>
    <d v="2016-08-08T00:00:00"/>
    <n v="10500"/>
  </r>
  <r>
    <x v="13"/>
    <x v="1"/>
    <x v="1"/>
    <x v="1"/>
    <d v="2019-01-17T00:00:00"/>
    <n v="11500"/>
  </r>
  <r>
    <x v="14"/>
    <x v="2"/>
    <x v="2"/>
    <x v="2"/>
    <d v="2020-05-20T00:00:00"/>
    <n v="11500"/>
  </r>
  <r>
    <x v="15"/>
    <x v="3"/>
    <x v="3"/>
    <x v="3"/>
    <d v="2018-03-23T00:00:00"/>
    <n v="12000"/>
  </r>
  <r>
    <x v="16"/>
    <x v="0"/>
    <x v="0"/>
    <x v="0"/>
    <d v="2014-06-12T00:00:00"/>
    <n v="12500"/>
  </r>
  <r>
    <x v="17"/>
    <x v="1"/>
    <x v="1"/>
    <x v="1"/>
    <d v="2016-08-08T00:00:00"/>
    <n v="13000"/>
  </r>
  <r>
    <x v="18"/>
    <x v="2"/>
    <x v="2"/>
    <x v="2"/>
    <d v="2019-01-17T00:00:00"/>
    <n v="13500"/>
  </r>
  <r>
    <x v="19"/>
    <x v="3"/>
    <x v="3"/>
    <x v="3"/>
    <d v="2020-05-20T00:00:00"/>
    <n v="14000"/>
  </r>
  <r>
    <x v="0"/>
    <x v="0"/>
    <x v="1"/>
    <x v="1"/>
    <d v="2014-06-12T00:00:00"/>
    <n v="10000"/>
  </r>
  <r>
    <x v="1"/>
    <x v="1"/>
    <x v="2"/>
    <x v="2"/>
    <d v="2016-08-08T00:00:00"/>
    <n v="10500"/>
  </r>
  <r>
    <x v="2"/>
    <x v="2"/>
    <x v="3"/>
    <x v="3"/>
    <d v="2019-01-17T00:00:00"/>
    <n v="11500"/>
  </r>
  <r>
    <x v="3"/>
    <x v="3"/>
    <x v="0"/>
    <x v="0"/>
    <d v="2020-05-20T00:00:00"/>
    <n v="11500"/>
  </r>
  <r>
    <x v="4"/>
    <x v="0"/>
    <x v="1"/>
    <x v="1"/>
    <d v="2018-03-23T00:00:00"/>
    <n v="12000"/>
  </r>
  <r>
    <x v="5"/>
    <x v="1"/>
    <x v="2"/>
    <x v="2"/>
    <d v="2014-06-12T00:00:00"/>
    <n v="12500"/>
  </r>
  <r>
    <x v="6"/>
    <x v="2"/>
    <x v="3"/>
    <x v="3"/>
    <d v="2016-08-08T00:00:00"/>
    <n v="13000"/>
  </r>
  <r>
    <x v="7"/>
    <x v="3"/>
    <x v="0"/>
    <x v="0"/>
    <d v="2019-01-17T00:00:00"/>
    <n v="13500"/>
  </r>
</pivotCacheRecords>
</file>

<file path=xl/pivotCache/pivotCacheRecords3.xml><?xml version="1.0" encoding="utf-8"?>
<pivotCacheRecords xmlns="http://schemas.openxmlformats.org/spreadsheetml/2006/main" xmlns:r="http://schemas.openxmlformats.org/officeDocument/2006/relationships" count="28">
  <r>
    <x v="0"/>
    <x v="0"/>
    <x v="0"/>
    <x v="0"/>
    <d v="2018-03-23T00:00:00"/>
    <n v="4500"/>
  </r>
  <r>
    <x v="1"/>
    <x v="1"/>
    <x v="1"/>
    <x v="1"/>
    <d v="2014-06-12T00:00:00"/>
    <n v="5000"/>
  </r>
  <r>
    <x v="2"/>
    <x v="2"/>
    <x v="2"/>
    <x v="2"/>
    <d v="2016-08-08T00:00:00"/>
    <n v="5500"/>
  </r>
  <r>
    <x v="3"/>
    <x v="3"/>
    <x v="3"/>
    <x v="3"/>
    <d v="2019-01-17T00:00:00"/>
    <n v="6000"/>
  </r>
  <r>
    <x v="4"/>
    <x v="0"/>
    <x v="0"/>
    <x v="0"/>
    <d v="2020-05-20T00:00:00"/>
    <n v="6500"/>
  </r>
  <r>
    <x v="5"/>
    <x v="1"/>
    <x v="1"/>
    <x v="1"/>
    <d v="2018-03-23T00:00:00"/>
    <n v="7000"/>
  </r>
  <r>
    <x v="6"/>
    <x v="2"/>
    <x v="2"/>
    <x v="2"/>
    <d v="2014-06-12T00:00:00"/>
    <n v="7500"/>
  </r>
  <r>
    <x v="7"/>
    <x v="3"/>
    <x v="3"/>
    <x v="3"/>
    <d v="2016-08-08T00:00:00"/>
    <n v="8000"/>
  </r>
  <r>
    <x v="8"/>
    <x v="0"/>
    <x v="0"/>
    <x v="0"/>
    <d v="2019-01-17T00:00:00"/>
    <n v="16000"/>
  </r>
  <r>
    <x v="9"/>
    <x v="1"/>
    <x v="1"/>
    <x v="1"/>
    <d v="2020-05-20T00:00:00"/>
    <n v="9000"/>
  </r>
  <r>
    <x v="10"/>
    <x v="2"/>
    <x v="2"/>
    <x v="2"/>
    <d v="2018-03-23T00:00:00"/>
    <n v="9500"/>
  </r>
  <r>
    <x v="11"/>
    <x v="3"/>
    <x v="3"/>
    <x v="3"/>
    <d v="2014-06-12T00:00:00"/>
    <n v="10000"/>
  </r>
  <r>
    <x v="12"/>
    <x v="0"/>
    <x v="0"/>
    <x v="0"/>
    <d v="2016-08-08T00:00:00"/>
    <n v="10500"/>
  </r>
  <r>
    <x v="13"/>
    <x v="1"/>
    <x v="1"/>
    <x v="1"/>
    <d v="2019-01-17T00:00:00"/>
    <n v="11500"/>
  </r>
  <r>
    <x v="14"/>
    <x v="2"/>
    <x v="2"/>
    <x v="2"/>
    <d v="2020-05-20T00:00:00"/>
    <n v="11500"/>
  </r>
  <r>
    <x v="15"/>
    <x v="3"/>
    <x v="3"/>
    <x v="3"/>
    <d v="2018-03-23T00:00:00"/>
    <n v="12000"/>
  </r>
  <r>
    <x v="16"/>
    <x v="0"/>
    <x v="0"/>
    <x v="0"/>
    <d v="2014-06-12T00:00:00"/>
    <n v="12500"/>
  </r>
  <r>
    <x v="17"/>
    <x v="1"/>
    <x v="1"/>
    <x v="1"/>
    <d v="2016-08-08T00:00:00"/>
    <n v="13000"/>
  </r>
  <r>
    <x v="18"/>
    <x v="2"/>
    <x v="2"/>
    <x v="2"/>
    <d v="2019-01-17T00:00:00"/>
    <n v="13500"/>
  </r>
  <r>
    <x v="19"/>
    <x v="3"/>
    <x v="3"/>
    <x v="3"/>
    <d v="2020-05-20T00:00:00"/>
    <n v="14000"/>
  </r>
  <r>
    <x v="0"/>
    <x v="0"/>
    <x v="2"/>
    <x v="1"/>
    <d v="2014-06-12T00:00:00"/>
    <n v="10000"/>
  </r>
  <r>
    <x v="1"/>
    <x v="1"/>
    <x v="3"/>
    <x v="2"/>
    <d v="2016-08-08T00:00:00"/>
    <n v="10500"/>
  </r>
  <r>
    <x v="2"/>
    <x v="2"/>
    <x v="0"/>
    <x v="3"/>
    <d v="2019-01-17T00:00:00"/>
    <n v="11500"/>
  </r>
  <r>
    <x v="3"/>
    <x v="3"/>
    <x v="1"/>
    <x v="0"/>
    <d v="2020-05-20T00:00:00"/>
    <n v="11500"/>
  </r>
  <r>
    <x v="4"/>
    <x v="0"/>
    <x v="2"/>
    <x v="1"/>
    <d v="2018-03-23T00:00:00"/>
    <n v="12000"/>
  </r>
  <r>
    <x v="5"/>
    <x v="1"/>
    <x v="3"/>
    <x v="2"/>
    <d v="2014-06-12T00:00:00"/>
    <n v="12500"/>
  </r>
  <r>
    <x v="6"/>
    <x v="2"/>
    <x v="0"/>
    <x v="3"/>
    <d v="2016-08-08T00:00:00"/>
    <n v="13000"/>
  </r>
  <r>
    <x v="7"/>
    <x v="3"/>
    <x v="1"/>
    <x v="0"/>
    <d v="2019-01-17T00:00:00"/>
    <n v="13500"/>
  </r>
</pivotCacheRecords>
</file>

<file path=xl/pivotCache/pivotCacheRecords4.xml><?xml version="1.0" encoding="utf-8"?>
<pivotCacheRecords xmlns="http://schemas.openxmlformats.org/spreadsheetml/2006/main" xmlns:r="http://schemas.openxmlformats.org/officeDocument/2006/relationships" count="32">
  <r>
    <x v="0"/>
    <x v="0"/>
    <x v="0"/>
    <s v="Kano"/>
    <x v="0"/>
    <n v="4500"/>
  </r>
  <r>
    <x v="1"/>
    <x v="1"/>
    <x v="1"/>
    <s v="Imo"/>
    <x v="1"/>
    <n v="5000"/>
  </r>
  <r>
    <x v="2"/>
    <x v="2"/>
    <x v="2"/>
    <s v="Rivers"/>
    <x v="2"/>
    <n v="5500"/>
  </r>
  <r>
    <x v="3"/>
    <x v="3"/>
    <x v="3"/>
    <s v="Lagos"/>
    <x v="3"/>
    <n v="6000"/>
  </r>
  <r>
    <x v="4"/>
    <x v="0"/>
    <x v="0"/>
    <s v="Kano"/>
    <x v="4"/>
    <n v="6500"/>
  </r>
  <r>
    <x v="5"/>
    <x v="1"/>
    <x v="1"/>
    <s v="Imo"/>
    <x v="0"/>
    <n v="7000"/>
  </r>
  <r>
    <x v="6"/>
    <x v="2"/>
    <x v="2"/>
    <s v="Rivers"/>
    <x v="1"/>
    <n v="7500"/>
  </r>
  <r>
    <x v="7"/>
    <x v="3"/>
    <x v="3"/>
    <s v="Lagos"/>
    <x v="2"/>
    <n v="8000"/>
  </r>
  <r>
    <x v="8"/>
    <x v="0"/>
    <x v="0"/>
    <s v="Kano"/>
    <x v="3"/>
    <n v="16000"/>
  </r>
  <r>
    <x v="9"/>
    <x v="1"/>
    <x v="1"/>
    <s v="Imo"/>
    <x v="4"/>
    <n v="9000"/>
  </r>
  <r>
    <x v="10"/>
    <x v="2"/>
    <x v="2"/>
    <s v="Rivers"/>
    <x v="0"/>
    <n v="9500"/>
  </r>
  <r>
    <x v="11"/>
    <x v="3"/>
    <x v="3"/>
    <s v="Lagos"/>
    <x v="1"/>
    <n v="10000"/>
  </r>
  <r>
    <x v="12"/>
    <x v="0"/>
    <x v="0"/>
    <s v="Kano"/>
    <x v="2"/>
    <n v="10500"/>
  </r>
  <r>
    <x v="13"/>
    <x v="1"/>
    <x v="1"/>
    <s v="Imo"/>
    <x v="3"/>
    <n v="11500"/>
  </r>
  <r>
    <x v="14"/>
    <x v="2"/>
    <x v="2"/>
    <s v="Rivers"/>
    <x v="4"/>
    <n v="11500"/>
  </r>
  <r>
    <x v="15"/>
    <x v="3"/>
    <x v="3"/>
    <s v="Lagos"/>
    <x v="0"/>
    <n v="12000"/>
  </r>
  <r>
    <x v="16"/>
    <x v="0"/>
    <x v="0"/>
    <s v="Kano"/>
    <x v="1"/>
    <n v="12500"/>
  </r>
  <r>
    <x v="17"/>
    <x v="1"/>
    <x v="1"/>
    <s v="Imo"/>
    <x v="2"/>
    <n v="13000"/>
  </r>
  <r>
    <x v="18"/>
    <x v="2"/>
    <x v="2"/>
    <s v="Rivers"/>
    <x v="3"/>
    <n v="13500"/>
  </r>
  <r>
    <x v="19"/>
    <x v="3"/>
    <x v="3"/>
    <s v="Lagos"/>
    <x v="4"/>
    <n v="14000"/>
  </r>
  <r>
    <x v="0"/>
    <x v="0"/>
    <x v="2"/>
    <s v="Imo"/>
    <x v="1"/>
    <n v="10000"/>
  </r>
  <r>
    <x v="1"/>
    <x v="1"/>
    <x v="3"/>
    <s v="Rivers"/>
    <x v="2"/>
    <n v="10500"/>
  </r>
  <r>
    <x v="2"/>
    <x v="2"/>
    <x v="0"/>
    <s v="Lagos"/>
    <x v="3"/>
    <n v="11500"/>
  </r>
  <r>
    <x v="3"/>
    <x v="3"/>
    <x v="1"/>
    <s v="Kano"/>
    <x v="4"/>
    <n v="11500"/>
  </r>
  <r>
    <x v="4"/>
    <x v="0"/>
    <x v="2"/>
    <s v="Imo"/>
    <x v="0"/>
    <n v="12000"/>
  </r>
  <r>
    <x v="5"/>
    <x v="1"/>
    <x v="3"/>
    <s v="Rivers"/>
    <x v="1"/>
    <n v="12500"/>
  </r>
  <r>
    <x v="6"/>
    <x v="2"/>
    <x v="0"/>
    <s v="Lagos"/>
    <x v="2"/>
    <n v="13000"/>
  </r>
  <r>
    <x v="7"/>
    <x v="3"/>
    <x v="1"/>
    <s v="Kano"/>
    <x v="3"/>
    <n v="13500"/>
  </r>
  <r>
    <x v="4"/>
    <x v="0"/>
    <x v="2"/>
    <s v="Imo"/>
    <x v="5"/>
    <n v="10000"/>
  </r>
  <r>
    <x v="1"/>
    <x v="1"/>
    <x v="3"/>
    <s v="Rivers"/>
    <x v="6"/>
    <n v="10500"/>
  </r>
  <r>
    <x v="2"/>
    <x v="2"/>
    <x v="0"/>
    <s v="Lagos"/>
    <x v="7"/>
    <n v="8000"/>
  </r>
  <r>
    <x v="3"/>
    <x v="3"/>
    <x v="1"/>
    <s v="Kano"/>
    <x v="8"/>
    <n v="11500"/>
  </r>
</pivotCacheRecords>
</file>

<file path=xl/pivotCache/pivotCacheRecords5.xml><?xml version="1.0" encoding="utf-8"?>
<pivotCacheRecords xmlns="http://schemas.openxmlformats.org/spreadsheetml/2006/main" xmlns:r="http://schemas.openxmlformats.org/officeDocument/2006/relationships" count="32">
  <r>
    <x v="0"/>
    <x v="0"/>
    <x v="0"/>
    <s v="Kano"/>
    <d v="2018-03-23T00:00:00"/>
    <n v="4500"/>
  </r>
  <r>
    <x v="1"/>
    <x v="1"/>
    <x v="1"/>
    <s v="Imo"/>
    <d v="2014-06-12T00:00:00"/>
    <n v="5000"/>
  </r>
  <r>
    <x v="2"/>
    <x v="2"/>
    <x v="2"/>
    <s v="Rivers"/>
    <d v="2016-08-08T00:00:00"/>
    <n v="5500"/>
  </r>
  <r>
    <x v="3"/>
    <x v="3"/>
    <x v="3"/>
    <s v="Lagos"/>
    <d v="2019-01-17T00:00:00"/>
    <n v="6000"/>
  </r>
  <r>
    <x v="4"/>
    <x v="0"/>
    <x v="0"/>
    <s v="Kano"/>
    <d v="2020-05-20T00:00:00"/>
    <n v="6500"/>
  </r>
  <r>
    <x v="5"/>
    <x v="1"/>
    <x v="1"/>
    <s v="Imo"/>
    <d v="2018-03-23T00:00:00"/>
    <n v="7000"/>
  </r>
  <r>
    <x v="6"/>
    <x v="2"/>
    <x v="2"/>
    <s v="Rivers"/>
    <d v="2014-06-12T00:00:00"/>
    <n v="7500"/>
  </r>
  <r>
    <x v="7"/>
    <x v="3"/>
    <x v="3"/>
    <s v="Lagos"/>
    <d v="2016-08-08T00:00:00"/>
    <n v="8000"/>
  </r>
  <r>
    <x v="8"/>
    <x v="0"/>
    <x v="0"/>
    <s v="Kano"/>
    <d v="2019-01-17T00:00:00"/>
    <n v="16000"/>
  </r>
  <r>
    <x v="9"/>
    <x v="1"/>
    <x v="1"/>
    <s v="Imo"/>
    <d v="2020-05-20T00:00:00"/>
    <n v="9000"/>
  </r>
  <r>
    <x v="10"/>
    <x v="2"/>
    <x v="2"/>
    <s v="Rivers"/>
    <d v="2018-03-23T00:00:00"/>
    <n v="9500"/>
  </r>
  <r>
    <x v="11"/>
    <x v="3"/>
    <x v="3"/>
    <s v="Lagos"/>
    <d v="2014-06-12T00:00:00"/>
    <n v="10000"/>
  </r>
  <r>
    <x v="12"/>
    <x v="0"/>
    <x v="0"/>
    <s v="Kano"/>
    <d v="2016-08-08T00:00:00"/>
    <n v="10500"/>
  </r>
  <r>
    <x v="13"/>
    <x v="1"/>
    <x v="1"/>
    <s v="Imo"/>
    <d v="2019-01-17T00:00:00"/>
    <n v="11500"/>
  </r>
  <r>
    <x v="14"/>
    <x v="2"/>
    <x v="2"/>
    <s v="Rivers"/>
    <d v="2020-05-20T00:00:00"/>
    <n v="11500"/>
  </r>
  <r>
    <x v="15"/>
    <x v="3"/>
    <x v="3"/>
    <s v="Lagos"/>
    <d v="2018-03-23T00:00:00"/>
    <n v="12000"/>
  </r>
  <r>
    <x v="16"/>
    <x v="0"/>
    <x v="0"/>
    <s v="Kano"/>
    <d v="2014-06-12T00:00:00"/>
    <n v="12500"/>
  </r>
  <r>
    <x v="17"/>
    <x v="1"/>
    <x v="1"/>
    <s v="Imo"/>
    <d v="2016-08-08T00:00:00"/>
    <n v="13000"/>
  </r>
  <r>
    <x v="18"/>
    <x v="2"/>
    <x v="2"/>
    <s v="Rivers"/>
    <d v="2019-01-17T00:00:00"/>
    <n v="13500"/>
  </r>
  <r>
    <x v="19"/>
    <x v="3"/>
    <x v="3"/>
    <s v="Lagos"/>
    <d v="2020-05-20T00:00:00"/>
    <n v="14000"/>
  </r>
  <r>
    <x v="0"/>
    <x v="0"/>
    <x v="2"/>
    <s v="Imo"/>
    <d v="2014-06-12T00:00:00"/>
    <n v="10000"/>
  </r>
  <r>
    <x v="1"/>
    <x v="1"/>
    <x v="3"/>
    <s v="Rivers"/>
    <d v="2016-08-08T00:00:00"/>
    <n v="10500"/>
  </r>
  <r>
    <x v="2"/>
    <x v="2"/>
    <x v="0"/>
    <s v="Lagos"/>
    <d v="2019-01-17T00:00:00"/>
    <n v="11500"/>
  </r>
  <r>
    <x v="3"/>
    <x v="3"/>
    <x v="1"/>
    <s v="Kano"/>
    <d v="2020-05-20T00:00:00"/>
    <n v="11500"/>
  </r>
  <r>
    <x v="4"/>
    <x v="0"/>
    <x v="2"/>
    <s v="Imo"/>
    <d v="2018-03-23T00:00:00"/>
    <n v="12000"/>
  </r>
  <r>
    <x v="5"/>
    <x v="1"/>
    <x v="3"/>
    <s v="Rivers"/>
    <d v="2014-06-12T00:00:00"/>
    <n v="12500"/>
  </r>
  <r>
    <x v="6"/>
    <x v="2"/>
    <x v="0"/>
    <s v="Lagos"/>
    <d v="2016-08-08T00:00:00"/>
    <n v="13000"/>
  </r>
  <r>
    <x v="7"/>
    <x v="3"/>
    <x v="1"/>
    <s v="Kano"/>
    <d v="2019-01-17T00:00:00"/>
    <n v="13500"/>
  </r>
  <r>
    <x v="4"/>
    <x v="0"/>
    <x v="2"/>
    <s v="Imo"/>
    <d v="2018-03-20T00:00:00"/>
    <n v="10000"/>
  </r>
  <r>
    <x v="1"/>
    <x v="1"/>
    <x v="3"/>
    <s v="Rivers"/>
    <d v="2016-08-10T00:00:00"/>
    <n v="10500"/>
  </r>
  <r>
    <x v="2"/>
    <x v="2"/>
    <x v="0"/>
    <s v="Lagos"/>
    <d v="2019-01-12T00:00:00"/>
    <n v="8000"/>
  </r>
  <r>
    <x v="3"/>
    <x v="3"/>
    <x v="1"/>
    <s v="Kano"/>
    <d v="2020-05-25T00:00:00"/>
    <n v="11500"/>
  </r>
</pivotCacheRecords>
</file>

<file path=xl/pivotCache/pivotCacheRecords6.xml><?xml version="1.0" encoding="utf-8"?>
<pivotCacheRecords xmlns="http://schemas.openxmlformats.org/spreadsheetml/2006/main" xmlns:r="http://schemas.openxmlformats.org/officeDocument/2006/relationships" count="32">
  <r>
    <s v="Samuel"/>
    <s v="Finance"/>
    <x v="0"/>
    <s v="Kano"/>
    <d v="2018-03-23T00:00:00"/>
    <n v="4500"/>
  </r>
  <r>
    <s v="Joshua"/>
    <s v="Sales"/>
    <x v="1"/>
    <s v="Imo"/>
    <d v="2014-06-12T00:00:00"/>
    <n v="5000"/>
  </r>
  <r>
    <s v="Joyce"/>
    <s v="Marketing"/>
    <x v="2"/>
    <s v="Rivers"/>
    <d v="2016-08-08T00:00:00"/>
    <n v="5500"/>
  </r>
  <r>
    <s v="Miracle"/>
    <s v="Law"/>
    <x v="3"/>
    <s v="Lagos"/>
    <d v="2019-01-17T00:00:00"/>
    <n v="6000"/>
  </r>
  <r>
    <s v="Awesome"/>
    <s v="Finance"/>
    <x v="0"/>
    <s v="Kano"/>
    <d v="2020-05-20T00:00:00"/>
    <n v="6500"/>
  </r>
  <r>
    <s v="Joy"/>
    <s v="Sales"/>
    <x v="1"/>
    <s v="Imo"/>
    <d v="2018-03-23T00:00:00"/>
    <n v="7000"/>
  </r>
  <r>
    <s v="Musa"/>
    <s v="Marketing"/>
    <x v="2"/>
    <s v="Rivers"/>
    <d v="2014-06-12T00:00:00"/>
    <n v="7500"/>
  </r>
  <r>
    <s v="Israel"/>
    <s v="Law"/>
    <x v="3"/>
    <s v="Lagos"/>
    <d v="2016-08-08T00:00:00"/>
    <n v="8000"/>
  </r>
  <r>
    <s v="Glory"/>
    <s v="Finance"/>
    <x v="0"/>
    <s v="Kano"/>
    <d v="2019-01-17T00:00:00"/>
    <n v="16000"/>
  </r>
  <r>
    <s v="Michael"/>
    <s v="Sales"/>
    <x v="1"/>
    <s v="Imo"/>
    <d v="2020-05-20T00:00:00"/>
    <n v="9000"/>
  </r>
  <r>
    <s v="Taiwo"/>
    <s v="Marketing"/>
    <x v="2"/>
    <s v="Rivers"/>
    <d v="2018-03-23T00:00:00"/>
    <n v="9500"/>
  </r>
  <r>
    <s v="Udom"/>
    <s v="Law"/>
    <x v="3"/>
    <s v="Lagos"/>
    <d v="2014-06-12T00:00:00"/>
    <n v="10000"/>
  </r>
  <r>
    <s v="Blessing"/>
    <s v="Finance"/>
    <x v="0"/>
    <s v="Kano"/>
    <d v="2016-08-08T00:00:00"/>
    <n v="10500"/>
  </r>
  <r>
    <s v="Pius"/>
    <s v="Sales"/>
    <x v="1"/>
    <s v="Imo"/>
    <d v="2019-01-17T00:00:00"/>
    <n v="11500"/>
  </r>
  <r>
    <s v="Ife"/>
    <s v="Marketing"/>
    <x v="2"/>
    <s v="Rivers"/>
    <d v="2020-05-20T00:00:00"/>
    <n v="11500"/>
  </r>
  <r>
    <s v="Clara"/>
    <s v="Law"/>
    <x v="3"/>
    <s v="Lagos"/>
    <d v="2018-03-23T00:00:00"/>
    <n v="12000"/>
  </r>
  <r>
    <s v="Jack"/>
    <s v="Finance"/>
    <x v="0"/>
    <s v="Kano"/>
    <d v="2014-06-12T00:00:00"/>
    <n v="12500"/>
  </r>
  <r>
    <s v="Romeo"/>
    <s v="Sales"/>
    <x v="1"/>
    <s v="Imo"/>
    <d v="2016-08-08T00:00:00"/>
    <n v="13000"/>
  </r>
  <r>
    <s v="Andre"/>
    <s v="Marketing"/>
    <x v="2"/>
    <s v="Rivers"/>
    <d v="2019-01-17T00:00:00"/>
    <n v="13500"/>
  </r>
  <r>
    <s v="Mercy"/>
    <s v="Law"/>
    <x v="3"/>
    <s v="Lagos"/>
    <d v="2020-05-20T00:00:00"/>
    <n v="14000"/>
  </r>
  <r>
    <s v="Samuel"/>
    <s v="Finance"/>
    <x v="2"/>
    <s v="Imo"/>
    <d v="2014-06-12T00:00:00"/>
    <n v="10000"/>
  </r>
  <r>
    <s v="Joshua"/>
    <s v="Sales"/>
    <x v="3"/>
    <s v="Rivers"/>
    <d v="2016-08-08T00:00:00"/>
    <n v="10500"/>
  </r>
  <r>
    <s v="Joyce"/>
    <s v="Marketing"/>
    <x v="0"/>
    <s v="Lagos"/>
    <d v="2019-01-17T00:00:00"/>
    <n v="11500"/>
  </r>
  <r>
    <s v="Miracle"/>
    <s v="Law"/>
    <x v="1"/>
    <s v="Kano"/>
    <d v="2020-05-20T00:00:00"/>
    <n v="11500"/>
  </r>
  <r>
    <s v="Awesome"/>
    <s v="Finance"/>
    <x v="2"/>
    <s v="Imo"/>
    <d v="2018-03-23T00:00:00"/>
    <n v="12000"/>
  </r>
  <r>
    <s v="Joy"/>
    <s v="Sales"/>
    <x v="3"/>
    <s v="Rivers"/>
    <d v="2014-06-12T00:00:00"/>
    <n v="12500"/>
  </r>
  <r>
    <s v="Musa"/>
    <s v="Marketing"/>
    <x v="0"/>
    <s v="Lagos"/>
    <d v="2016-08-08T00:00:00"/>
    <n v="13000"/>
  </r>
  <r>
    <s v="Israel"/>
    <s v="Law"/>
    <x v="1"/>
    <s v="Kano"/>
    <d v="2019-01-17T00:00:00"/>
    <n v="13500"/>
  </r>
  <r>
    <s v="Awesome"/>
    <s v="Finance"/>
    <x v="2"/>
    <s v="Imo"/>
    <d v="2018-03-20T00:00:00"/>
    <n v="10000"/>
  </r>
  <r>
    <s v="Joshua"/>
    <s v="Sales"/>
    <x v="3"/>
    <s v="Rivers"/>
    <d v="2016-08-10T00:00:00"/>
    <n v="10500"/>
  </r>
  <r>
    <s v="Joyce"/>
    <s v="Marketing"/>
    <x v="0"/>
    <s v="Lagos"/>
    <d v="2019-01-12T00:00:00"/>
    <n v="8000"/>
  </r>
  <r>
    <s v="Miracle"/>
    <s v="Law"/>
    <x v="1"/>
    <s v="Kano"/>
    <d v="2020-05-25T00:00:00"/>
    <n v="11500"/>
  </r>
</pivotCacheRecords>
</file>

<file path=xl/pivotCache/pivotCacheRecords7.xml><?xml version="1.0" encoding="utf-8"?>
<pivotCacheRecords xmlns="http://schemas.openxmlformats.org/spreadsheetml/2006/main" xmlns:r="http://schemas.openxmlformats.org/officeDocument/2006/relationships" count="32">
  <r>
    <s v="Samuel"/>
    <s v="Finance"/>
    <x v="0"/>
    <s v="Kano"/>
    <d v="2018-03-23T00:00:00"/>
    <n v="4500"/>
  </r>
  <r>
    <s v="Joshua"/>
    <s v="Sales"/>
    <x v="1"/>
    <s v="Imo"/>
    <d v="2014-06-12T00:00:00"/>
    <n v="5000"/>
  </r>
  <r>
    <s v="Joyce"/>
    <s v="Marketing"/>
    <x v="2"/>
    <s v="Rivers"/>
    <d v="2016-08-08T00:00:00"/>
    <n v="5500"/>
  </r>
  <r>
    <s v="Miracle"/>
    <s v="Law"/>
    <x v="3"/>
    <s v="Lagos"/>
    <d v="2019-01-17T00:00:00"/>
    <n v="6000"/>
  </r>
  <r>
    <s v="Awesome"/>
    <s v="Finance"/>
    <x v="0"/>
    <s v="Kano"/>
    <d v="2020-05-20T00:00:00"/>
    <n v="6500"/>
  </r>
  <r>
    <s v="Joy"/>
    <s v="Sales"/>
    <x v="1"/>
    <s v="Imo"/>
    <d v="2018-03-23T00:00:00"/>
    <n v="7000"/>
  </r>
  <r>
    <s v="Musa"/>
    <s v="Marketing"/>
    <x v="2"/>
    <s v="Rivers"/>
    <d v="2014-06-12T00:00:00"/>
    <n v="7500"/>
  </r>
  <r>
    <s v="Israel"/>
    <s v="Law"/>
    <x v="3"/>
    <s v="Lagos"/>
    <d v="2016-08-08T00:00:00"/>
    <n v="8000"/>
  </r>
  <r>
    <s v="Glory"/>
    <s v="Finance"/>
    <x v="0"/>
    <s v="Kano"/>
    <d v="2019-01-17T00:00:00"/>
    <n v="16000"/>
  </r>
  <r>
    <s v="Michael"/>
    <s v="Sales"/>
    <x v="1"/>
    <s v="Imo"/>
    <d v="2020-05-20T00:00:00"/>
    <n v="9000"/>
  </r>
  <r>
    <s v="Taiwo"/>
    <s v="Marketing"/>
    <x v="2"/>
    <s v="Rivers"/>
    <d v="2018-03-23T00:00:00"/>
    <n v="9500"/>
  </r>
  <r>
    <s v="Udom"/>
    <s v="Law"/>
    <x v="3"/>
    <s v="Lagos"/>
    <d v="2014-06-12T00:00:00"/>
    <n v="10000"/>
  </r>
  <r>
    <s v="Blessing"/>
    <s v="Finance"/>
    <x v="0"/>
    <s v="Kano"/>
    <d v="2016-08-08T00:00:00"/>
    <n v="10500"/>
  </r>
  <r>
    <s v="Pius"/>
    <s v="Sales"/>
    <x v="1"/>
    <s v="Imo"/>
    <d v="2019-01-17T00:00:00"/>
    <n v="11500"/>
  </r>
  <r>
    <s v="Ife"/>
    <s v="Marketing"/>
    <x v="2"/>
    <s v="Rivers"/>
    <d v="2020-05-20T00:00:00"/>
    <n v="11500"/>
  </r>
  <r>
    <s v="Clara"/>
    <s v="Law"/>
    <x v="3"/>
    <s v="Lagos"/>
    <d v="2018-03-23T00:00:00"/>
    <n v="12000"/>
  </r>
  <r>
    <s v="Jack"/>
    <s v="Finance"/>
    <x v="0"/>
    <s v="Kano"/>
    <d v="2014-06-12T00:00:00"/>
    <n v="12500"/>
  </r>
  <r>
    <s v="Romeo"/>
    <s v="Sales"/>
    <x v="1"/>
    <s v="Imo"/>
    <d v="2016-08-08T00:00:00"/>
    <n v="13000"/>
  </r>
  <r>
    <s v="Andre"/>
    <s v="Marketing"/>
    <x v="2"/>
    <s v="Rivers"/>
    <d v="2019-01-17T00:00:00"/>
    <n v="13500"/>
  </r>
  <r>
    <s v="Mercy"/>
    <s v="Law"/>
    <x v="3"/>
    <s v="Lagos"/>
    <d v="2020-05-20T00:00:00"/>
    <n v="14000"/>
  </r>
  <r>
    <s v="Samuel"/>
    <s v="Finance"/>
    <x v="2"/>
    <s v="Imo"/>
    <d v="2014-06-12T00:00:00"/>
    <n v="10000"/>
  </r>
  <r>
    <s v="Joshua"/>
    <s v="Sales"/>
    <x v="3"/>
    <s v="Rivers"/>
    <d v="2016-08-08T00:00:00"/>
    <n v="10500"/>
  </r>
  <r>
    <s v="Joyce"/>
    <s v="Marketing"/>
    <x v="0"/>
    <s v="Lagos"/>
    <d v="2019-01-17T00:00:00"/>
    <n v="11500"/>
  </r>
  <r>
    <s v="Miracle"/>
    <s v="Law"/>
    <x v="1"/>
    <s v="Kano"/>
    <d v="2020-05-20T00:00:00"/>
    <n v="11500"/>
  </r>
  <r>
    <s v="Awesome"/>
    <s v="Finance"/>
    <x v="2"/>
    <s v="Imo"/>
    <d v="2018-03-23T00:00:00"/>
    <n v="12000"/>
  </r>
  <r>
    <s v="Joy"/>
    <s v="Sales"/>
    <x v="3"/>
    <s v="Rivers"/>
    <d v="2014-06-12T00:00:00"/>
    <n v="12500"/>
  </r>
  <r>
    <s v="Musa"/>
    <s v="Marketing"/>
    <x v="0"/>
    <s v="Lagos"/>
    <d v="2016-08-08T00:00:00"/>
    <n v="13000"/>
  </r>
  <r>
    <s v="Israel"/>
    <s v="Law"/>
    <x v="1"/>
    <s v="Kano"/>
    <d v="2019-01-17T00:00:00"/>
    <n v="13500"/>
  </r>
  <r>
    <s v="Awesome"/>
    <s v="Finance"/>
    <x v="2"/>
    <s v="Imo"/>
    <d v="2018-03-20T00:00:00"/>
    <n v="10000"/>
  </r>
  <r>
    <s v="Joshua"/>
    <s v="Sales"/>
    <x v="3"/>
    <s v="Rivers"/>
    <d v="2016-08-10T00:00:00"/>
    <n v="10500"/>
  </r>
  <r>
    <s v="Joyce"/>
    <s v="Marketing"/>
    <x v="0"/>
    <s v="Lagos"/>
    <d v="2019-01-12T00:00:00"/>
    <n v="8000"/>
  </r>
  <r>
    <s v="Miracle"/>
    <s v="Law"/>
    <x v="1"/>
    <s v="Kano"/>
    <d v="2020-05-25T00:00:00"/>
    <n v="11500"/>
  </r>
</pivotCacheRecords>
</file>

<file path=xl/pivotCache/pivotCacheRecords8.xml><?xml version="1.0" encoding="utf-8"?>
<pivotCacheRecords xmlns="http://schemas.openxmlformats.org/spreadsheetml/2006/main" xmlns:r="http://schemas.openxmlformats.org/officeDocument/2006/relationships" count="24">
  <r>
    <x v="0"/>
    <x v="0"/>
    <x v="0"/>
    <x v="0"/>
    <n v="43128.75"/>
  </r>
  <r>
    <x v="0"/>
    <x v="0"/>
    <x v="0"/>
    <x v="1"/>
    <n v="45900"/>
  </r>
  <r>
    <x v="0"/>
    <x v="0"/>
    <x v="1"/>
    <x v="0"/>
    <n v="273657.24"/>
  </r>
  <r>
    <x v="0"/>
    <x v="0"/>
    <x v="1"/>
    <x v="1"/>
    <n v="283625.63"/>
  </r>
  <r>
    <x v="0"/>
    <x v="1"/>
    <x v="0"/>
    <x v="0"/>
    <n v="13800.6"/>
  </r>
  <r>
    <x v="0"/>
    <x v="1"/>
    <x v="0"/>
    <x v="1"/>
    <n v="12090"/>
  </r>
  <r>
    <x v="0"/>
    <x v="1"/>
    <x v="1"/>
    <x v="0"/>
    <n v="827333.85"/>
  </r>
  <r>
    <x v="0"/>
    <x v="1"/>
    <x v="1"/>
    <x v="1"/>
    <n v="173253.35"/>
  </r>
  <r>
    <x v="0"/>
    <x v="2"/>
    <x v="0"/>
    <x v="0"/>
    <n v="24900"/>
  </r>
  <r>
    <x v="0"/>
    <x v="2"/>
    <x v="0"/>
    <x v="1"/>
    <n v="25800"/>
  </r>
  <r>
    <x v="0"/>
    <x v="2"/>
    <x v="1"/>
    <x v="0"/>
    <n v="87271.360000000001"/>
  </r>
  <r>
    <x v="0"/>
    <x v="2"/>
    <x v="1"/>
    <x v="1"/>
    <n v="716541.24"/>
  </r>
  <r>
    <x v="1"/>
    <x v="3"/>
    <x v="0"/>
    <x v="0"/>
    <n v="45500"/>
  </r>
  <r>
    <x v="1"/>
    <x v="3"/>
    <x v="0"/>
    <x v="1"/>
    <n v="20000"/>
  </r>
  <r>
    <x v="1"/>
    <x v="3"/>
    <x v="1"/>
    <x v="0"/>
    <n v="40000"/>
  </r>
  <r>
    <x v="1"/>
    <x v="3"/>
    <x v="1"/>
    <x v="1"/>
    <n v="18000"/>
  </r>
  <r>
    <x v="1"/>
    <x v="4"/>
    <x v="0"/>
    <x v="0"/>
    <n v="25000"/>
  </r>
  <r>
    <x v="1"/>
    <x v="4"/>
    <x v="0"/>
    <x v="1"/>
    <n v="12000"/>
  </r>
  <r>
    <x v="1"/>
    <x v="4"/>
    <x v="1"/>
    <x v="0"/>
    <n v="12640"/>
  </r>
  <r>
    <x v="1"/>
    <x v="4"/>
    <x v="1"/>
    <x v="1"/>
    <n v="25000"/>
  </r>
  <r>
    <x v="1"/>
    <x v="5"/>
    <x v="0"/>
    <x v="0"/>
    <n v="18500"/>
  </r>
  <r>
    <x v="1"/>
    <x v="5"/>
    <x v="0"/>
    <x v="1"/>
    <n v="10000"/>
  </r>
  <r>
    <x v="1"/>
    <x v="5"/>
    <x v="1"/>
    <x v="0"/>
    <n v="19400"/>
  </r>
  <r>
    <x v="1"/>
    <x v="5"/>
    <x v="1"/>
    <x v="1"/>
    <n v="22460"/>
  </r>
</pivotCacheRecords>
</file>

<file path=xl/pivotCache/pivotCacheRecords9.xml><?xml version="1.0" encoding="utf-8"?>
<pivotCacheRecords xmlns="http://schemas.openxmlformats.org/spreadsheetml/2006/main" xmlns:r="http://schemas.openxmlformats.org/officeDocument/2006/relationships" count="96">
  <r>
    <x v="0"/>
    <x v="0"/>
    <x v="0"/>
    <n v="600"/>
  </r>
  <r>
    <x v="1"/>
    <x v="1"/>
    <x v="1"/>
    <n v="800"/>
  </r>
  <r>
    <x v="2"/>
    <x v="2"/>
    <x v="2"/>
    <n v="1000"/>
  </r>
  <r>
    <x v="3"/>
    <x v="3"/>
    <x v="3"/>
    <n v="1200"/>
  </r>
  <r>
    <x v="0"/>
    <x v="4"/>
    <x v="0"/>
    <n v="1400"/>
  </r>
  <r>
    <x v="1"/>
    <x v="5"/>
    <x v="0"/>
    <n v="1600"/>
  </r>
  <r>
    <x v="2"/>
    <x v="0"/>
    <x v="1"/>
    <n v="1800"/>
  </r>
  <r>
    <x v="3"/>
    <x v="1"/>
    <x v="0"/>
    <n v="2000"/>
  </r>
  <r>
    <x v="0"/>
    <x v="2"/>
    <x v="0"/>
    <n v="2200"/>
  </r>
  <r>
    <x v="1"/>
    <x v="3"/>
    <x v="0"/>
    <n v="2400"/>
  </r>
  <r>
    <x v="2"/>
    <x v="4"/>
    <x v="1"/>
    <n v="2600"/>
  </r>
  <r>
    <x v="3"/>
    <x v="5"/>
    <x v="1"/>
    <n v="2800"/>
  </r>
  <r>
    <x v="0"/>
    <x v="0"/>
    <x v="2"/>
    <n v="3000"/>
  </r>
  <r>
    <x v="1"/>
    <x v="1"/>
    <x v="2"/>
    <n v="3200"/>
  </r>
  <r>
    <x v="2"/>
    <x v="2"/>
    <x v="1"/>
    <n v="3400"/>
  </r>
  <r>
    <x v="3"/>
    <x v="3"/>
    <x v="1"/>
    <n v="3600"/>
  </r>
  <r>
    <x v="0"/>
    <x v="4"/>
    <x v="2"/>
    <n v="3800"/>
  </r>
  <r>
    <x v="1"/>
    <x v="5"/>
    <x v="2"/>
    <n v="4000"/>
  </r>
  <r>
    <x v="2"/>
    <x v="0"/>
    <x v="3"/>
    <n v="4200"/>
  </r>
  <r>
    <x v="3"/>
    <x v="1"/>
    <x v="3"/>
    <n v="4400"/>
  </r>
  <r>
    <x v="0"/>
    <x v="2"/>
    <x v="3"/>
    <n v="4600"/>
  </r>
  <r>
    <x v="1"/>
    <x v="3"/>
    <x v="2"/>
    <n v="4800"/>
  </r>
  <r>
    <x v="2"/>
    <x v="4"/>
    <x v="3"/>
    <n v="5000"/>
  </r>
  <r>
    <x v="3"/>
    <x v="5"/>
    <x v="3"/>
    <n v="5200"/>
  </r>
  <r>
    <x v="4"/>
    <x v="0"/>
    <x v="0"/>
    <n v="600"/>
  </r>
  <r>
    <x v="5"/>
    <x v="1"/>
    <x v="1"/>
    <n v="800"/>
  </r>
  <r>
    <x v="6"/>
    <x v="2"/>
    <x v="2"/>
    <n v="1000"/>
  </r>
  <r>
    <x v="7"/>
    <x v="3"/>
    <x v="3"/>
    <n v="1200"/>
  </r>
  <r>
    <x v="4"/>
    <x v="4"/>
    <x v="0"/>
    <n v="1400"/>
  </r>
  <r>
    <x v="5"/>
    <x v="5"/>
    <x v="0"/>
    <n v="1600"/>
  </r>
  <r>
    <x v="6"/>
    <x v="0"/>
    <x v="1"/>
    <n v="1800"/>
  </r>
  <r>
    <x v="7"/>
    <x v="1"/>
    <x v="0"/>
    <n v="2000"/>
  </r>
  <r>
    <x v="4"/>
    <x v="2"/>
    <x v="0"/>
    <n v="2200"/>
  </r>
  <r>
    <x v="5"/>
    <x v="3"/>
    <x v="0"/>
    <n v="2400"/>
  </r>
  <r>
    <x v="6"/>
    <x v="4"/>
    <x v="1"/>
    <n v="2600"/>
  </r>
  <r>
    <x v="7"/>
    <x v="5"/>
    <x v="1"/>
    <n v="2800"/>
  </r>
  <r>
    <x v="4"/>
    <x v="0"/>
    <x v="2"/>
    <n v="3000"/>
  </r>
  <r>
    <x v="5"/>
    <x v="1"/>
    <x v="2"/>
    <n v="3200"/>
  </r>
  <r>
    <x v="6"/>
    <x v="2"/>
    <x v="1"/>
    <n v="3400"/>
  </r>
  <r>
    <x v="7"/>
    <x v="3"/>
    <x v="1"/>
    <n v="3600"/>
  </r>
  <r>
    <x v="4"/>
    <x v="4"/>
    <x v="2"/>
    <n v="3800"/>
  </r>
  <r>
    <x v="5"/>
    <x v="5"/>
    <x v="2"/>
    <n v="4000"/>
  </r>
  <r>
    <x v="6"/>
    <x v="0"/>
    <x v="3"/>
    <n v="4200"/>
  </r>
  <r>
    <x v="7"/>
    <x v="1"/>
    <x v="3"/>
    <n v="4400"/>
  </r>
  <r>
    <x v="4"/>
    <x v="2"/>
    <x v="3"/>
    <n v="4600"/>
  </r>
  <r>
    <x v="5"/>
    <x v="3"/>
    <x v="2"/>
    <n v="4800"/>
  </r>
  <r>
    <x v="6"/>
    <x v="4"/>
    <x v="3"/>
    <n v="5000"/>
  </r>
  <r>
    <x v="7"/>
    <x v="5"/>
    <x v="3"/>
    <n v="5200"/>
  </r>
  <r>
    <x v="8"/>
    <x v="0"/>
    <x v="0"/>
    <n v="600"/>
  </r>
  <r>
    <x v="9"/>
    <x v="1"/>
    <x v="1"/>
    <n v="800"/>
  </r>
  <r>
    <x v="10"/>
    <x v="2"/>
    <x v="2"/>
    <n v="1000"/>
  </r>
  <r>
    <x v="11"/>
    <x v="3"/>
    <x v="3"/>
    <n v="1200"/>
  </r>
  <r>
    <x v="8"/>
    <x v="4"/>
    <x v="0"/>
    <n v="1400"/>
  </r>
  <r>
    <x v="9"/>
    <x v="5"/>
    <x v="0"/>
    <n v="1600"/>
  </r>
  <r>
    <x v="10"/>
    <x v="0"/>
    <x v="1"/>
    <n v="1800"/>
  </r>
  <r>
    <x v="11"/>
    <x v="1"/>
    <x v="0"/>
    <n v="2000"/>
  </r>
  <r>
    <x v="8"/>
    <x v="2"/>
    <x v="0"/>
    <n v="2200"/>
  </r>
  <r>
    <x v="9"/>
    <x v="3"/>
    <x v="0"/>
    <n v="2400"/>
  </r>
  <r>
    <x v="10"/>
    <x v="4"/>
    <x v="1"/>
    <n v="2600"/>
  </r>
  <r>
    <x v="11"/>
    <x v="5"/>
    <x v="1"/>
    <n v="2800"/>
  </r>
  <r>
    <x v="8"/>
    <x v="0"/>
    <x v="2"/>
    <n v="3000"/>
  </r>
  <r>
    <x v="9"/>
    <x v="1"/>
    <x v="2"/>
    <n v="3200"/>
  </r>
  <r>
    <x v="10"/>
    <x v="2"/>
    <x v="1"/>
    <n v="3400"/>
  </r>
  <r>
    <x v="11"/>
    <x v="3"/>
    <x v="1"/>
    <n v="3600"/>
  </r>
  <r>
    <x v="8"/>
    <x v="4"/>
    <x v="2"/>
    <n v="600"/>
  </r>
  <r>
    <x v="9"/>
    <x v="5"/>
    <x v="2"/>
    <n v="800"/>
  </r>
  <r>
    <x v="10"/>
    <x v="0"/>
    <x v="3"/>
    <n v="1000"/>
  </r>
  <r>
    <x v="11"/>
    <x v="1"/>
    <x v="3"/>
    <n v="1200"/>
  </r>
  <r>
    <x v="8"/>
    <x v="2"/>
    <x v="3"/>
    <n v="1400"/>
  </r>
  <r>
    <x v="9"/>
    <x v="3"/>
    <x v="2"/>
    <n v="1600"/>
  </r>
  <r>
    <x v="10"/>
    <x v="4"/>
    <x v="3"/>
    <n v="1800"/>
  </r>
  <r>
    <x v="11"/>
    <x v="5"/>
    <x v="3"/>
    <n v="2000"/>
  </r>
  <r>
    <x v="12"/>
    <x v="0"/>
    <x v="0"/>
    <n v="2200"/>
  </r>
  <r>
    <x v="13"/>
    <x v="1"/>
    <x v="1"/>
    <n v="2400"/>
  </r>
  <r>
    <x v="14"/>
    <x v="2"/>
    <x v="2"/>
    <n v="2600"/>
  </r>
  <r>
    <x v="15"/>
    <x v="3"/>
    <x v="3"/>
    <n v="2800"/>
  </r>
  <r>
    <x v="12"/>
    <x v="4"/>
    <x v="0"/>
    <n v="3000"/>
  </r>
  <r>
    <x v="13"/>
    <x v="5"/>
    <x v="0"/>
    <n v="3200"/>
  </r>
  <r>
    <x v="14"/>
    <x v="0"/>
    <x v="1"/>
    <n v="600"/>
  </r>
  <r>
    <x v="15"/>
    <x v="1"/>
    <x v="0"/>
    <n v="800"/>
  </r>
  <r>
    <x v="12"/>
    <x v="2"/>
    <x v="0"/>
    <n v="1000"/>
  </r>
  <r>
    <x v="13"/>
    <x v="3"/>
    <x v="0"/>
    <n v="1200"/>
  </r>
  <r>
    <x v="14"/>
    <x v="4"/>
    <x v="1"/>
    <n v="1400"/>
  </r>
  <r>
    <x v="15"/>
    <x v="5"/>
    <x v="1"/>
    <n v="1600"/>
  </r>
  <r>
    <x v="12"/>
    <x v="0"/>
    <x v="2"/>
    <n v="1800"/>
  </r>
  <r>
    <x v="13"/>
    <x v="1"/>
    <x v="2"/>
    <n v="2000"/>
  </r>
  <r>
    <x v="14"/>
    <x v="2"/>
    <x v="1"/>
    <n v="2200"/>
  </r>
  <r>
    <x v="15"/>
    <x v="3"/>
    <x v="1"/>
    <n v="2400"/>
  </r>
  <r>
    <x v="12"/>
    <x v="4"/>
    <x v="2"/>
    <n v="2600"/>
  </r>
  <r>
    <x v="13"/>
    <x v="5"/>
    <x v="2"/>
    <n v="2800"/>
  </r>
  <r>
    <x v="14"/>
    <x v="0"/>
    <x v="3"/>
    <n v="3000"/>
  </r>
  <r>
    <x v="15"/>
    <x v="1"/>
    <x v="3"/>
    <n v="3200"/>
  </r>
  <r>
    <x v="12"/>
    <x v="2"/>
    <x v="3"/>
    <n v="3400"/>
  </r>
  <r>
    <x v="13"/>
    <x v="3"/>
    <x v="2"/>
    <n v="3600"/>
  </r>
  <r>
    <x v="14"/>
    <x v="4"/>
    <x v="3"/>
    <n v="3800"/>
  </r>
  <r>
    <x v="15"/>
    <x v="5"/>
    <x v="3"/>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9" cacheId="1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T3:Y25" firstHeaderRow="1" firstDataRow="2" firstDataCol="1"/>
  <pivotFields count="6">
    <pivotField axis="axisRow" compact="0" outline="0" showAll="0">
      <items count="21">
        <item x="18"/>
        <item x="4"/>
        <item x="12"/>
        <item x="15"/>
        <item x="8"/>
        <item x="14"/>
        <item x="7"/>
        <item x="16"/>
        <item x="1"/>
        <item x="5"/>
        <item x="2"/>
        <item x="19"/>
        <item x="9"/>
        <item x="3"/>
        <item x="6"/>
        <item x="13"/>
        <item x="17"/>
        <item x="0"/>
        <item x="10"/>
        <item x="11"/>
        <item t="default"/>
      </items>
    </pivotField>
    <pivotField compact="0" outline="0" showAll="0"/>
    <pivotField axis="axisCol" compact="0" outline="0" showAll="0">
      <items count="5">
        <item x="1"/>
        <item x="0"/>
        <item x="2"/>
        <item x="3"/>
        <item t="default"/>
      </items>
    </pivotField>
    <pivotField compact="0" outline="0" showAll="0"/>
    <pivotField compact="0" numFmtId="15" outline="0" showAll="0"/>
    <pivotField dataField="1" compact="0" outline="0"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5">
    <i>
      <x/>
    </i>
    <i>
      <x v="1"/>
    </i>
    <i>
      <x v="2"/>
    </i>
    <i>
      <x v="3"/>
    </i>
    <i t="grand">
      <x/>
    </i>
  </colItems>
  <dataFields count="1">
    <dataField name="Sum of SALES" fld="5" baseField="0" baseItem="6" numFmtId="165"/>
  </data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5" useAutoFormatting="1" itemPrintTitles="1" createdVersion="5" indent="0" compact="0" compactData="0" multipleFieldFilters="0">
  <location ref="A3:B8" firstHeaderRow="1" firstDataRow="1" firstDataCol="1" rowPageCount="1" colPageCount="1"/>
  <pivotFields count="4">
    <pivotField compact="0" numFmtId="14" outline="0" showAll="0">
      <items count="17">
        <item x="13"/>
        <item x="7"/>
        <item x="0"/>
        <item x="10"/>
        <item x="1"/>
        <item x="11"/>
        <item x="4"/>
        <item x="14"/>
        <item x="5"/>
        <item x="15"/>
        <item x="8"/>
        <item x="2"/>
        <item x="9"/>
        <item x="3"/>
        <item x="12"/>
        <item x="6"/>
        <item t="default"/>
      </items>
    </pivotField>
    <pivotField axis="axisPage" compact="0" outline="0" multipleItemSelectionAllowed="1" showAll="0">
      <items count="7">
        <item h="1" x="0"/>
        <item h="1" x="4"/>
        <item x="1"/>
        <item h="1" x="3"/>
        <item h="1" x="2"/>
        <item h="1" x="5"/>
        <item t="default"/>
      </items>
    </pivotField>
    <pivotField axis="axisRow" compact="0" outline="0" showAll="0">
      <items count="5">
        <item x="1"/>
        <item x="0"/>
        <item x="2"/>
        <item x="3"/>
        <item t="default"/>
      </items>
    </pivotField>
    <pivotField dataField="1" compact="0" numFmtId="44" outline="0" showAll="0"/>
  </pivotFields>
  <rowFields count="1">
    <field x="2"/>
  </rowFields>
  <rowItems count="5">
    <i>
      <x/>
    </i>
    <i>
      <x v="1"/>
    </i>
    <i>
      <x v="2"/>
    </i>
    <i>
      <x v="3"/>
    </i>
    <i t="grand">
      <x/>
    </i>
  </rowItems>
  <colItems count="1">
    <i/>
  </colItems>
  <pageFields count="1">
    <pageField fld="1" hier="-1"/>
  </pageFields>
  <dataFields count="1">
    <dataField name="Sum of REVENUE" fld="3" showDataAs="percentOfCol" baseField="0" baseItem="0" numFmtId="9"/>
  </dataFields>
  <pivotTableStyleInfo name="PivotStyleLight16" showRowHeaders="1" showColHeaders="1" showRowStripes="0" showColStripes="0" showLastColumn="1"/>
  <filters count="1">
    <filter fld="0" type="dateBetween" evalOrder="-1" id="50" name="DATES">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Z3:AE25" firstHeaderRow="1" firstDataRow="2" firstDataCol="1"/>
  <pivotFields count="6">
    <pivotField axis="axisRow" compact="0" outline="0" showAll="0">
      <items count="21">
        <item x="18"/>
        <item x="4"/>
        <item x="12"/>
        <item x="15"/>
        <item x="8"/>
        <item x="14"/>
        <item x="7"/>
        <item x="16"/>
        <item x="1"/>
        <item x="5"/>
        <item x="2"/>
        <item x="19"/>
        <item x="9"/>
        <item x="3"/>
        <item x="6"/>
        <item x="13"/>
        <item x="17"/>
        <item x="0"/>
        <item x="10"/>
        <item x="11"/>
        <item t="default"/>
      </items>
    </pivotField>
    <pivotField compact="0" outline="0" showAll="0"/>
    <pivotField axis="axisCol" compact="0" outline="0" showAll="0">
      <items count="5">
        <item x="1"/>
        <item x="0"/>
        <item x="2"/>
        <item x="3"/>
        <item t="default"/>
      </items>
    </pivotField>
    <pivotField compact="0" outline="0" showAll="0"/>
    <pivotField compact="0" numFmtId="15" outline="0" showAll="0"/>
    <pivotField dataField="1" compact="0" outline="0"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5">
    <i>
      <x/>
    </i>
    <i>
      <x v="1"/>
    </i>
    <i>
      <x v="2"/>
    </i>
    <i>
      <x v="3"/>
    </i>
    <i t="grand">
      <x/>
    </i>
  </colItems>
  <dataFields count="1">
    <dataField name="Sum of SALES" fld="5" baseField="0" baseItem="6" numFmtId="166"/>
  </data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H28:L39" firstHeaderRow="1" firstDataRow="2" firstDataCol="2" rowPageCount="1" colPageCount="1"/>
  <pivotFields count="6">
    <pivotField axis="axisRow" compact="0" outline="0" subtotalTop="0" showAll="0">
      <items count="21">
        <item x="18"/>
        <item x="4"/>
        <item x="12"/>
        <item x="15"/>
        <item x="8"/>
        <item x="14"/>
        <item x="7"/>
        <item x="16"/>
        <item x="1"/>
        <item x="5"/>
        <item x="2"/>
        <item x="19"/>
        <item x="9"/>
        <item x="3"/>
        <item x="6"/>
        <item x="13"/>
        <item x="17"/>
        <item x="0"/>
        <item x="10"/>
        <item x="11"/>
        <item t="default"/>
      </items>
    </pivotField>
    <pivotField axis="axisRow" compact="0" outline="0" subtotalTop="0" showAll="0">
      <items count="5">
        <item x="0"/>
        <item x="3"/>
        <item x="2"/>
        <item x="1"/>
        <item t="default"/>
      </items>
    </pivotField>
    <pivotField axis="axisCol" compact="0" outline="0" subtotalTop="0" showAll="0">
      <items count="5">
        <item x="1"/>
        <item x="0"/>
        <item x="2"/>
        <item x="3"/>
        <item t="default"/>
      </items>
    </pivotField>
    <pivotField axis="axisPage" compact="0" outline="0" subtotalTop="0" multipleItemSelectionAllowed="1" showAll="0">
      <items count="5">
        <item x="1"/>
        <item h="1" x="0"/>
        <item h="1" x="3"/>
        <item h="1" x="2"/>
        <item t="default"/>
      </items>
    </pivotField>
    <pivotField compact="0" numFmtId="15" outline="0" subtotalTop="0" showAll="0"/>
    <pivotField dataField="1" compact="0" outline="0" subtotalTop="0" showAll="0"/>
  </pivotFields>
  <rowFields count="2">
    <field x="1"/>
    <field x="0"/>
  </rowFields>
  <rowItems count="10">
    <i>
      <x/>
      <x v="1"/>
    </i>
    <i r="1">
      <x v="17"/>
    </i>
    <i t="default">
      <x/>
    </i>
    <i>
      <x v="3"/>
      <x v="8"/>
    </i>
    <i r="1">
      <x v="9"/>
    </i>
    <i r="1">
      <x v="12"/>
    </i>
    <i r="1">
      <x v="15"/>
    </i>
    <i r="1">
      <x v="16"/>
    </i>
    <i t="default">
      <x v="3"/>
    </i>
    <i t="grand">
      <x/>
    </i>
  </rowItems>
  <colFields count="1">
    <field x="2"/>
  </colFields>
  <colItems count="3">
    <i>
      <x/>
    </i>
    <i>
      <x v="2"/>
    </i>
    <i t="grand">
      <x/>
    </i>
  </colItems>
  <pageFields count="1">
    <pageField fld="3" hier="-1"/>
  </pageField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5" minRefreshableVersion="3" showDrill="0" useAutoFormatting="1" itemPrintTitles="1" createdVersion="5" indent="0" compact="0" compactData="0" multipleFieldFilters="0">
  <location ref="K4:Q30" firstHeaderRow="1" firstDataRow="2" firstDataCol="2" rowPageCount="1" colPageCount="1"/>
  <pivotFields count="6">
    <pivotField axis="axisRow" compact="0" outline="0" showAll="0">
      <items count="21">
        <item x="18"/>
        <item x="4"/>
        <item x="12"/>
        <item x="15"/>
        <item x="8"/>
        <item x="14"/>
        <item x="7"/>
        <item x="16"/>
        <item x="1"/>
        <item x="5"/>
        <item x="2"/>
        <item x="19"/>
        <item x="9"/>
        <item x="3"/>
        <item x="6"/>
        <item x="13"/>
        <item x="17"/>
        <item x="0"/>
        <item x="10"/>
        <item x="11"/>
        <item t="default"/>
      </items>
    </pivotField>
    <pivotField axis="axisRow" compact="0" outline="0" showAll="0">
      <items count="5">
        <item x="0"/>
        <item x="3"/>
        <item x="2"/>
        <item x="1"/>
        <item t="default"/>
      </items>
    </pivotField>
    <pivotField axis="axisCol" compact="0" outline="0" multipleItemSelectionAllowed="1" showAll="0">
      <items count="5">
        <item x="1"/>
        <item x="0"/>
        <item x="2"/>
        <item x="3"/>
        <item t="default"/>
      </items>
    </pivotField>
    <pivotField axis="axisPage" compact="0" outline="0" multipleItemSelectionAllowed="1" showAll="0">
      <items count="5">
        <item x="1"/>
        <item x="0"/>
        <item x="3"/>
        <item x="2"/>
        <item t="default"/>
      </items>
    </pivotField>
    <pivotField compact="0" numFmtId="15" outline="0" showAll="0"/>
    <pivotField dataField="1" compact="0" outline="0" showAll="0"/>
  </pivotFields>
  <rowFields count="2">
    <field x="1"/>
    <field x="0"/>
  </rowFields>
  <rowItems count="25">
    <i>
      <x/>
      <x v="1"/>
    </i>
    <i r="1">
      <x v="2"/>
    </i>
    <i r="1">
      <x v="4"/>
    </i>
    <i r="1">
      <x v="7"/>
    </i>
    <i r="1">
      <x v="17"/>
    </i>
    <i t="default">
      <x/>
    </i>
    <i>
      <x v="1"/>
      <x v="3"/>
    </i>
    <i r="1">
      <x v="6"/>
    </i>
    <i r="1">
      <x v="11"/>
    </i>
    <i r="1">
      <x v="13"/>
    </i>
    <i r="1">
      <x v="19"/>
    </i>
    <i t="default">
      <x v="1"/>
    </i>
    <i>
      <x v="2"/>
      <x/>
    </i>
    <i r="1">
      <x v="5"/>
    </i>
    <i r="1">
      <x v="10"/>
    </i>
    <i r="1">
      <x v="14"/>
    </i>
    <i r="1">
      <x v="18"/>
    </i>
    <i t="default">
      <x v="2"/>
    </i>
    <i>
      <x v="3"/>
      <x v="8"/>
    </i>
    <i r="1">
      <x v="9"/>
    </i>
    <i r="1">
      <x v="12"/>
    </i>
    <i r="1">
      <x v="15"/>
    </i>
    <i r="1">
      <x v="16"/>
    </i>
    <i t="default">
      <x v="3"/>
    </i>
    <i t="grand">
      <x/>
    </i>
  </rowItems>
  <colFields count="1">
    <field x="2"/>
  </colFields>
  <colItems count="5">
    <i>
      <x/>
    </i>
    <i>
      <x v="1"/>
    </i>
    <i>
      <x v="2"/>
    </i>
    <i>
      <x v="3"/>
    </i>
    <i t="grand">
      <x/>
    </i>
  </colItems>
  <pageFields count="1">
    <pageField fld="3" hier="-1"/>
  </pageFields>
  <dataFields count="1">
    <dataField name="Sum of SALES" fld="5" baseField="0" baseItem="0"/>
  </dataField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3:K36" firstHeaderRow="0" firstDataRow="1" firstDataCol="2" rowPageCount="1" colPageCount="1"/>
  <pivotFields count="6">
    <pivotField axis="axisRow" compact="0" outline="0" showAll="0">
      <items count="21">
        <item x="18"/>
        <item x="4"/>
        <item x="12"/>
        <item x="15"/>
        <item x="8"/>
        <item x="14"/>
        <item x="7"/>
        <item x="16"/>
        <item x="1"/>
        <item x="5"/>
        <item x="2"/>
        <item x="19"/>
        <item x="9"/>
        <item x="3"/>
        <item x="6"/>
        <item x="13"/>
        <item x="17"/>
        <item x="0"/>
        <item x="10"/>
        <item x="11"/>
        <item t="default"/>
      </items>
    </pivotField>
    <pivotField axis="axisPage" compact="0" outline="0" showAll="0">
      <items count="5">
        <item x="0"/>
        <item x="3"/>
        <item x="2"/>
        <item x="1"/>
        <item t="default"/>
      </items>
    </pivotField>
    <pivotField axis="axisRow" compact="0" outline="0" showAll="0">
      <items count="5">
        <item x="1"/>
        <item x="0"/>
        <item x="2"/>
        <item x="3"/>
        <item t="default"/>
      </items>
    </pivotField>
    <pivotField compact="0" outline="0" showAll="0"/>
    <pivotField compact="0" numFmtId="15" outline="0" showAll="0">
      <items count="10">
        <item x="1"/>
        <item x="2"/>
        <item x="6"/>
        <item x="5"/>
        <item x="0"/>
        <item x="7"/>
        <item x="3"/>
        <item x="4"/>
        <item x="8"/>
        <item t="default"/>
      </items>
    </pivotField>
    <pivotField dataField="1" compact="0" outline="0" showAll="0"/>
  </pivotFields>
  <rowFields count="2">
    <field x="2"/>
    <field x="0"/>
  </rowFields>
  <rowItems count="33">
    <i>
      <x/>
      <x v="6"/>
    </i>
    <i r="1">
      <x v="8"/>
    </i>
    <i r="1">
      <x v="9"/>
    </i>
    <i r="1">
      <x v="12"/>
    </i>
    <i r="1">
      <x v="13"/>
    </i>
    <i r="1">
      <x v="15"/>
    </i>
    <i r="1">
      <x v="16"/>
    </i>
    <i t="default">
      <x/>
    </i>
    <i>
      <x v="1"/>
      <x v="1"/>
    </i>
    <i r="1">
      <x v="2"/>
    </i>
    <i r="1">
      <x v="4"/>
    </i>
    <i r="1">
      <x v="7"/>
    </i>
    <i r="1">
      <x v="10"/>
    </i>
    <i r="1">
      <x v="14"/>
    </i>
    <i r="1">
      <x v="17"/>
    </i>
    <i t="default">
      <x v="1"/>
    </i>
    <i>
      <x v="2"/>
      <x/>
    </i>
    <i r="1">
      <x v="1"/>
    </i>
    <i r="1">
      <x v="5"/>
    </i>
    <i r="1">
      <x v="10"/>
    </i>
    <i r="1">
      <x v="14"/>
    </i>
    <i r="1">
      <x v="17"/>
    </i>
    <i r="1">
      <x v="18"/>
    </i>
    <i t="default">
      <x v="2"/>
    </i>
    <i>
      <x v="3"/>
      <x v="3"/>
    </i>
    <i r="1">
      <x v="6"/>
    </i>
    <i r="1">
      <x v="8"/>
    </i>
    <i r="1">
      <x v="9"/>
    </i>
    <i r="1">
      <x v="11"/>
    </i>
    <i r="1">
      <x v="13"/>
    </i>
    <i r="1">
      <x v="19"/>
    </i>
    <i t="default">
      <x v="3"/>
    </i>
    <i t="grand">
      <x/>
    </i>
  </rowItems>
  <colFields count="1">
    <field x="-2"/>
  </colFields>
  <colItems count="2">
    <i>
      <x/>
    </i>
    <i i="1">
      <x v="1"/>
    </i>
  </colItems>
  <pageFields count="1">
    <pageField fld="1" hier="-1"/>
  </pageFields>
  <dataFields count="2">
    <dataField name="Sum of SALES" fld="5" baseField="0" baseItem="0"/>
    <dataField name="Count of SALES" fld="5" subtotal="count" baseField="0" baseItem="6"/>
  </dataFields>
  <formats count="16">
    <format dxfId="75">
      <pivotArea dataOnly="0" labelOnly="1" outline="0" offset="IV1" fieldPosition="0">
        <references count="1">
          <reference field="2" count="1">
            <x v="0"/>
          </reference>
        </references>
      </pivotArea>
    </format>
    <format dxfId="74">
      <pivotArea dataOnly="0" labelOnly="1" outline="0" fieldPosition="0">
        <references count="1">
          <reference field="2" count="1">
            <x v="0"/>
          </reference>
        </references>
      </pivotArea>
    </format>
    <format dxfId="73">
      <pivotArea dataOnly="0" labelOnly="1" outline="0" offset="A256" fieldPosition="0">
        <references count="1">
          <reference field="2" count="1" defaultSubtotal="1">
            <x v="0"/>
          </reference>
        </references>
      </pivotArea>
    </format>
    <format dxfId="72">
      <pivotArea dataOnly="0" labelOnly="1" outline="0" fieldPosition="0">
        <references count="1">
          <reference field="2" count="1" defaultSubtotal="1">
            <x v="0"/>
          </reference>
        </references>
      </pivotArea>
    </format>
    <format dxfId="71">
      <pivotArea dataOnly="0" labelOnly="1" outline="0" offset="IV1" fieldPosition="0">
        <references count="1">
          <reference field="2" count="1">
            <x v="1"/>
          </reference>
        </references>
      </pivotArea>
    </format>
    <format dxfId="70">
      <pivotArea dataOnly="0" labelOnly="1" outline="0" fieldPosition="0">
        <references count="1">
          <reference field="2" count="1">
            <x v="1"/>
          </reference>
        </references>
      </pivotArea>
    </format>
    <format dxfId="69">
      <pivotArea dataOnly="0" labelOnly="1" outline="0" offset="A256" fieldPosition="0">
        <references count="1">
          <reference field="2" count="1" defaultSubtotal="1">
            <x v="1"/>
          </reference>
        </references>
      </pivotArea>
    </format>
    <format dxfId="68">
      <pivotArea dataOnly="0" labelOnly="1" outline="0" fieldPosition="0">
        <references count="1">
          <reference field="2" count="1" defaultSubtotal="1">
            <x v="1"/>
          </reference>
        </references>
      </pivotArea>
    </format>
    <format dxfId="67">
      <pivotArea dataOnly="0" labelOnly="1" outline="0" offset="IV1" fieldPosition="0">
        <references count="1">
          <reference field="2" count="1">
            <x v="2"/>
          </reference>
        </references>
      </pivotArea>
    </format>
    <format dxfId="66">
      <pivotArea dataOnly="0" labelOnly="1" outline="0" fieldPosition="0">
        <references count="1">
          <reference field="2" count="1">
            <x v="2"/>
          </reference>
        </references>
      </pivotArea>
    </format>
    <format dxfId="65">
      <pivotArea dataOnly="0" labelOnly="1" outline="0" offset="A256" fieldPosition="0">
        <references count="1">
          <reference field="2" count="1" defaultSubtotal="1">
            <x v="2"/>
          </reference>
        </references>
      </pivotArea>
    </format>
    <format dxfId="64">
      <pivotArea dataOnly="0" labelOnly="1" outline="0" fieldPosition="0">
        <references count="1">
          <reference field="2" count="1" defaultSubtotal="1">
            <x v="2"/>
          </reference>
        </references>
      </pivotArea>
    </format>
    <format dxfId="63">
      <pivotArea dataOnly="0" labelOnly="1" outline="0" offset="IV1" fieldPosition="0">
        <references count="1">
          <reference field="2" count="1">
            <x v="3"/>
          </reference>
        </references>
      </pivotArea>
    </format>
    <format dxfId="62">
      <pivotArea dataOnly="0" labelOnly="1" outline="0" fieldPosition="0">
        <references count="1">
          <reference field="2" count="1">
            <x v="3"/>
          </reference>
        </references>
      </pivotArea>
    </format>
    <format dxfId="61">
      <pivotArea dataOnly="0" labelOnly="1" outline="0" offset="A256" fieldPosition="0">
        <references count="1">
          <reference field="2" count="1" defaultSubtotal="1">
            <x v="3"/>
          </reference>
        </references>
      </pivotArea>
    </format>
    <format dxfId="60">
      <pivotArea dataOnly="0" labelOnly="1" outline="0" fieldPosition="0">
        <references count="1">
          <reference field="2" count="1" defaultSubtotal="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3:D36" firstHeaderRow="0" firstDataRow="1" firstDataCol="2" rowPageCount="1" colPageCount="1"/>
  <pivotFields count="6">
    <pivotField axis="axisRow" compact="0" outline="0" showAll="0">
      <items count="21">
        <item x="18"/>
        <item x="4"/>
        <item x="12"/>
        <item x="15"/>
        <item x="8"/>
        <item x="14"/>
        <item x="7"/>
        <item x="16"/>
        <item x="1"/>
        <item x="5"/>
        <item x="2"/>
        <item x="19"/>
        <item x="9"/>
        <item x="3"/>
        <item x="6"/>
        <item x="13"/>
        <item x="17"/>
        <item x="0"/>
        <item x="10"/>
        <item x="11"/>
        <item t="default"/>
      </items>
    </pivotField>
    <pivotField axis="axisPage" compact="0" outline="0" showAll="0">
      <items count="5">
        <item x="0"/>
        <item x="3"/>
        <item x="2"/>
        <item x="1"/>
        <item t="default"/>
      </items>
    </pivotField>
    <pivotField axis="axisRow" compact="0" outline="0" showAll="0">
      <items count="5">
        <item x="1"/>
        <item x="0"/>
        <item x="2"/>
        <item x="3"/>
        <item t="default"/>
      </items>
    </pivotField>
    <pivotField compact="0" outline="0" showAll="0"/>
    <pivotField compact="0" numFmtId="15" outline="0" showAll="0"/>
    <pivotField dataField="1" compact="0" outline="0" showAll="0"/>
  </pivotFields>
  <rowFields count="2">
    <field x="2"/>
    <field x="0"/>
  </rowFields>
  <rowItems count="33">
    <i>
      <x/>
      <x v="6"/>
    </i>
    <i r="1">
      <x v="8"/>
    </i>
    <i r="1">
      <x v="9"/>
    </i>
    <i r="1">
      <x v="12"/>
    </i>
    <i r="1">
      <x v="13"/>
    </i>
    <i r="1">
      <x v="15"/>
    </i>
    <i r="1">
      <x v="16"/>
    </i>
    <i t="default">
      <x/>
    </i>
    <i>
      <x v="1"/>
      <x v="1"/>
    </i>
    <i r="1">
      <x v="2"/>
    </i>
    <i r="1">
      <x v="4"/>
    </i>
    <i r="1">
      <x v="7"/>
    </i>
    <i r="1">
      <x v="10"/>
    </i>
    <i r="1">
      <x v="14"/>
    </i>
    <i r="1">
      <x v="17"/>
    </i>
    <i t="default">
      <x v="1"/>
    </i>
    <i>
      <x v="2"/>
      <x/>
    </i>
    <i r="1">
      <x v="1"/>
    </i>
    <i r="1">
      <x v="5"/>
    </i>
    <i r="1">
      <x v="10"/>
    </i>
    <i r="1">
      <x v="14"/>
    </i>
    <i r="1">
      <x v="17"/>
    </i>
    <i r="1">
      <x v="18"/>
    </i>
    <i t="default">
      <x v="2"/>
    </i>
    <i>
      <x v="3"/>
      <x v="3"/>
    </i>
    <i r="1">
      <x v="6"/>
    </i>
    <i r="1">
      <x v="8"/>
    </i>
    <i r="1">
      <x v="9"/>
    </i>
    <i r="1">
      <x v="11"/>
    </i>
    <i r="1">
      <x v="13"/>
    </i>
    <i r="1">
      <x v="19"/>
    </i>
    <i t="default">
      <x v="3"/>
    </i>
    <i t="grand">
      <x/>
    </i>
  </rowItems>
  <colFields count="1">
    <field x="-2"/>
  </colFields>
  <colItems count="2">
    <i>
      <x/>
    </i>
    <i i="1">
      <x v="1"/>
    </i>
  </colItems>
  <pageFields count="1">
    <pageField fld="1" hier="-1"/>
  </pageFields>
  <dataFields count="2">
    <dataField name="Sum of SALES" fld="5" baseField="0" baseItem="0"/>
    <dataField name="Count of SALES" fld="5" subtotal="count" baseField="2" baseItem="0"/>
  </dataFields>
  <formats count="18">
    <format dxfId="59">
      <pivotArea dataOnly="0" labelOnly="1" outline="0" fieldPosition="0">
        <references count="1">
          <reference field="2" count="1">
            <x v="0"/>
          </reference>
        </references>
      </pivotArea>
    </format>
    <format dxfId="58">
      <pivotArea dataOnly="0" labelOnly="1" outline="0" offset="IV1" fieldPosition="0">
        <references count="1">
          <reference field="2" count="1">
            <x v="0"/>
          </reference>
        </references>
      </pivotArea>
    </format>
    <format dxfId="57">
      <pivotArea dataOnly="0" labelOnly="1" outline="0" offset="A256" fieldPosition="0">
        <references count="1">
          <reference field="2" count="1" defaultSubtotal="1">
            <x v="0"/>
          </reference>
        </references>
      </pivotArea>
    </format>
    <format dxfId="56">
      <pivotArea dataOnly="0" labelOnly="1" outline="0" fieldPosition="0">
        <references count="1">
          <reference field="2" count="1" defaultSubtotal="1">
            <x v="0"/>
          </reference>
        </references>
      </pivotArea>
    </format>
    <format dxfId="55">
      <pivotArea dataOnly="0" labelOnly="1" outline="0" fieldPosition="0">
        <references count="1">
          <reference field="2" count="1">
            <x v="1"/>
          </reference>
        </references>
      </pivotArea>
    </format>
    <format dxfId="54">
      <pivotArea dataOnly="0" labelOnly="1" outline="0" offset="IV1" fieldPosition="0">
        <references count="1">
          <reference field="2" count="1">
            <x v="1"/>
          </reference>
        </references>
      </pivotArea>
    </format>
    <format dxfId="53">
      <pivotArea dataOnly="0" labelOnly="1" outline="0" offset="A256" fieldPosition="0">
        <references count="1">
          <reference field="2" count="1" defaultSubtotal="1">
            <x v="1"/>
          </reference>
        </references>
      </pivotArea>
    </format>
    <format dxfId="52">
      <pivotArea dataOnly="0" labelOnly="1" outline="0" fieldPosition="0">
        <references count="1">
          <reference field="2" count="1" defaultSubtotal="1">
            <x v="1"/>
          </reference>
        </references>
      </pivotArea>
    </format>
    <format dxfId="51">
      <pivotArea dataOnly="0" labelOnly="1" outline="0" offset="IV1" fieldPosition="0">
        <references count="1">
          <reference field="2" count="1">
            <x v="2"/>
          </reference>
        </references>
      </pivotArea>
    </format>
    <format dxfId="50">
      <pivotArea dataOnly="0" labelOnly="1" outline="0" fieldPosition="0">
        <references count="1">
          <reference field="2" count="1">
            <x v="2"/>
          </reference>
        </references>
      </pivotArea>
    </format>
    <format dxfId="49">
      <pivotArea dataOnly="0" labelOnly="1" outline="0" offset="A256" fieldPosition="0">
        <references count="1">
          <reference field="2" count="1" defaultSubtotal="1">
            <x v="2"/>
          </reference>
        </references>
      </pivotArea>
    </format>
    <format dxfId="48">
      <pivotArea dataOnly="0" labelOnly="1" outline="0" fieldPosition="0">
        <references count="1">
          <reference field="2" count="1" defaultSubtotal="1">
            <x v="2"/>
          </reference>
        </references>
      </pivotArea>
    </format>
    <format dxfId="47">
      <pivotArea dataOnly="0" labelOnly="1" outline="0" offset="IV1" fieldPosition="0">
        <references count="1">
          <reference field="2" count="1">
            <x v="3"/>
          </reference>
        </references>
      </pivotArea>
    </format>
    <format dxfId="46">
      <pivotArea dataOnly="0" labelOnly="1" outline="0" fieldPosition="0">
        <references count="1">
          <reference field="2" count="1">
            <x v="3"/>
          </reference>
        </references>
      </pivotArea>
    </format>
    <format dxfId="45">
      <pivotArea dataOnly="0" labelOnly="1" outline="0" offset="A256" fieldPosition="0">
        <references count="1">
          <reference field="2" count="1" defaultSubtotal="1">
            <x v="3"/>
          </reference>
        </references>
      </pivotArea>
    </format>
    <format dxfId="44">
      <pivotArea dataOnly="0" labelOnly="1" outline="0" fieldPosition="0">
        <references count="1">
          <reference field="2" count="1" defaultSubtotal="1">
            <x v="3"/>
          </reference>
        </references>
      </pivotArea>
    </format>
    <format dxfId="43">
      <pivotArea dataOnly="0" labelOnly="1" grandRow="1" outline="0" offset="A256" fieldPosition="0"/>
    </format>
    <format dxfId="4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rowHeaderCaption="`">
  <location ref="I12:N17" firstHeaderRow="0" firstDataRow="1" firstDataCol="1"/>
  <pivotFields count="6">
    <pivotField compact="0" outline="0" showAll="0"/>
    <pivotField compact="0" outline="0" showAll="0"/>
    <pivotField axis="axisRow" compact="0" outline="0" showAll="0">
      <items count="5">
        <item x="1"/>
        <item x="0"/>
        <item x="2"/>
        <item x="3"/>
        <item t="default"/>
      </items>
    </pivotField>
    <pivotField compact="0" outline="0" showAll="0"/>
    <pivotField compact="0" numFmtId="15" outline="0" showAll="0"/>
    <pivotField dataField="1" compact="0" outline="0" showAll="0"/>
  </pivotFields>
  <rowFields count="1">
    <field x="2"/>
  </rowFields>
  <rowItems count="5">
    <i>
      <x/>
    </i>
    <i>
      <x v="1"/>
    </i>
    <i>
      <x v="2"/>
    </i>
    <i>
      <x v="3"/>
    </i>
    <i t="grand">
      <x/>
    </i>
  </rowItems>
  <colFields count="1">
    <field x="-2"/>
  </colFields>
  <colItems count="5">
    <i>
      <x/>
    </i>
    <i i="1">
      <x v="1"/>
    </i>
    <i i="2">
      <x v="2"/>
    </i>
    <i i="3">
      <x v="3"/>
    </i>
    <i i="4">
      <x v="4"/>
    </i>
  </colItems>
  <dataFields count="5">
    <dataField name="Sum" fld="5" baseField="2" baseItem="1"/>
    <dataField name="Count" fld="5" subtotal="count" baseField="2" baseItem="1"/>
    <dataField name="Average" fld="5" subtotal="average" baseField="2" baseItem="1"/>
    <dataField name="Max" fld="5" subtotal="max" baseField="2" baseItem="1"/>
    <dataField name="Min" fld="5" subtotal="min"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I4:N9" firstHeaderRow="0" firstDataRow="1" firstDataCol="1"/>
  <pivotFields count="6">
    <pivotField compact="0" outline="0" showAll="0"/>
    <pivotField compact="0" outline="0" showAll="0"/>
    <pivotField axis="axisRow" compact="0" outline="0" showAll="0">
      <items count="5">
        <item x="1"/>
        <item x="0"/>
        <item x="2"/>
        <item x="3"/>
        <item t="default"/>
      </items>
    </pivotField>
    <pivotField compact="0" outline="0" showAll="0"/>
    <pivotField compact="0" numFmtId="15" outline="0" showAll="0"/>
    <pivotField dataField="1" compact="0" outline="0" showAll="0"/>
  </pivotFields>
  <rowFields count="1">
    <field x="2"/>
  </rowFields>
  <rowItems count="5">
    <i>
      <x/>
    </i>
    <i>
      <x v="1"/>
    </i>
    <i>
      <x v="2"/>
    </i>
    <i>
      <x v="3"/>
    </i>
    <i t="grand">
      <x/>
    </i>
  </rowItems>
  <colFields count="1">
    <field x="-2"/>
  </colFields>
  <colItems count="5">
    <i>
      <x/>
    </i>
    <i i="1">
      <x v="1"/>
    </i>
    <i i="2">
      <x v="2"/>
    </i>
    <i i="3">
      <x v="3"/>
    </i>
    <i i="4">
      <x v="4"/>
    </i>
  </colItems>
  <dataFields count="5">
    <dataField name="Sum " fld="5" baseField="2" baseItem="0"/>
    <dataField name="Count " fld="5" subtotal="count" baseField="2" baseItem="0"/>
    <dataField name="Average " fld="5" subtotal="average" baseField="2" baseItem="0"/>
    <dataField name="Max " fld="5" subtotal="max" baseField="2" baseItem="0"/>
    <dataField name="Min " fld="5" subtotal="min"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multipleFieldFilters="0">
  <location ref="G3:O13" firstHeaderRow="1" firstDataRow="3" firstDataCol="2"/>
  <pivotFields count="5">
    <pivotField axis="axisRow" compact="0" outline="0" subtotalTop="0" showAll="0">
      <items count="3">
        <item x="1"/>
        <item x="0"/>
        <item t="default"/>
      </items>
    </pivotField>
    <pivotField axis="axisRow" compact="0" outline="0" subtotalTop="0" showAll="0">
      <items count="7">
        <item x="3"/>
        <item x="0"/>
        <item x="1"/>
        <item x="4"/>
        <item x="2"/>
        <item x="5"/>
        <item t="default"/>
      </items>
    </pivotField>
    <pivotField axis="axisCol" compact="0" outline="0" subtotalTop="0" showAll="0">
      <items count="3">
        <item x="0"/>
        <item x="1"/>
        <item t="default"/>
      </items>
    </pivotField>
    <pivotField axis="axisCol" compact="0" outline="0" subtotalTop="0" showAll="0">
      <items count="3">
        <item x="0"/>
        <item x="1"/>
        <item t="default"/>
      </items>
    </pivotField>
    <pivotField dataField="1" compact="0" outline="0" subtotalTop="0" showAll="0"/>
  </pivotFields>
  <rowFields count="2">
    <field x="0"/>
    <field x="1"/>
  </rowFields>
  <rowItems count="8">
    <i>
      <x/>
      <x/>
    </i>
    <i r="1">
      <x v="3"/>
    </i>
    <i r="1">
      <x v="5"/>
    </i>
    <i t="default">
      <x/>
    </i>
    <i>
      <x v="1"/>
      <x v="1"/>
    </i>
    <i r="1">
      <x v="2"/>
    </i>
    <i r="1">
      <x v="4"/>
    </i>
    <i t="default">
      <x v="1"/>
    </i>
  </rowItems>
  <colFields count="2">
    <field x="2"/>
    <field x="3"/>
  </colFields>
  <colItems count="7">
    <i>
      <x/>
      <x/>
    </i>
    <i r="1">
      <x v="1"/>
    </i>
    <i t="default">
      <x/>
    </i>
    <i>
      <x v="1"/>
      <x/>
    </i>
    <i r="1">
      <x v="1"/>
    </i>
    <i t="default">
      <x v="1"/>
    </i>
    <i t="grand">
      <x/>
    </i>
  </colItems>
  <dataFields count="1">
    <dataField name="Sum of Value" fld="4"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4">
    <queryTableFields count="3">
      <queryTableField id="1" name="Full Names" tableColumnId="15"/>
      <queryTableField id="2" name="January" tableColumnId="16"/>
      <queryTableField id="3" name="February" tableColumnId="17"/>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3">
    <queryTableFields count="2">
      <queryTableField id="1" name="TOTAL DATES" tableColumnId="4"/>
      <queryTableField id="2" name="Day Name" tableColumnId="5"/>
    </queryTableFields>
  </queryTableRefresh>
</queryTable>
</file>

<file path=xl/queryTables/queryTable3.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6">
    <queryTableFields count="5">
      <queryTableField id="1" name="REVENUES/EXPENSES" tableColumnId="10"/>
      <queryTableField id="2" name="PRODUCTS" tableColumnId="11"/>
      <queryTableField id="3" name="MONTHS" tableColumnId="12"/>
      <queryTableField id="4" name="SALES" tableColumnId="13"/>
      <queryTableField id="5" name="Value" tableColumnId="14"/>
    </queryTableFields>
  </queryTableRefresh>
</queryTable>
</file>

<file path=xl/queryTables/queryTable4.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4">
    <queryTableFields count="3">
      <queryTableField id="1" name="Name" tableColumnId="20"/>
      <queryTableField id="2" name="Date of Birth" tableColumnId="21"/>
      <queryTableField id="3" name="Age"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36" name="PivotTable1"/>
  </pivotTables>
  <data>
    <tabular pivotCacheId="1">
      <items count="6">
        <i x="0"/>
        <i x="4"/>
        <i x="1" s="1"/>
        <i x="3"/>
        <i x="2"/>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P" cache="Slicer_SALES_REP" caption="SALES REP" columnCount="3" style="SlicerStyleDark1" rowHeight="2413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2" name="Table2" displayName="Table2" ref="A1:F4" totalsRowCount="1">
  <autoFilter ref="A1:F3"/>
  <tableColumns count="6">
    <tableColumn id="1" name=" NAME" totalsRowLabel="Total"/>
    <tableColumn id="2" name="DEPT"/>
    <tableColumn id="3" name="REGION " totalsRowFunction="count"/>
    <tableColumn id="4" name="BRANCH"/>
    <tableColumn id="5" name="HIRE DATE" dataDxfId="41"/>
    <tableColumn id="6" name="SALES" totalsRowFunction="sum"/>
  </tableColumns>
  <tableStyleInfo name="TableStyleMedium2" showFirstColumn="0" showLastColumn="0" showRowStripes="1" showColumnStripes="0"/>
</table>
</file>

<file path=xl/tables/table10.xml><?xml version="1.0" encoding="utf-8"?>
<table xmlns="http://schemas.openxmlformats.org/spreadsheetml/2006/main" id="10" name="Table4_2" displayName="Table4_2" ref="A1:C6" tableType="queryTable" totalsRowShown="0" headerRowDxfId="11" dataDxfId="10">
  <autoFilter ref="A1:C6"/>
  <tableColumns count="3">
    <tableColumn id="20" uniqueName="20" name="Name" queryTableFieldId="1" dataDxfId="9"/>
    <tableColumn id="21" uniqueName="21" name="Date of Birth" queryTableFieldId="2" dataDxfId="8"/>
    <tableColumn id="22" uniqueName="22" name="Age" queryTableFieldId="3" dataDxfId="7"/>
  </tableColumns>
  <tableStyleInfo name="TableStyleQueryResult" showFirstColumn="0" showLastColumn="0" showRowStripes="1" showColumnStripes="0"/>
</table>
</file>

<file path=xl/tables/table11.xml><?xml version="1.0" encoding="utf-8"?>
<table xmlns="http://schemas.openxmlformats.org/spreadsheetml/2006/main" id="11" name="pivottable" displayName="pivottable" ref="A1:D97" totalsRowShown="0" headerRowBorderDxfId="5" tableBorderDxfId="6" totalsRowBorderDxfId="4">
  <autoFilter ref="A1:D97"/>
  <tableColumns count="4">
    <tableColumn id="1" name="DATES" dataDxfId="3"/>
    <tableColumn id="2" name="SALES REP" dataDxfId="2"/>
    <tableColumn id="3" name="REGION" dataDxfId="1"/>
    <tableColumn id="4" name="REVENUE" dataDxfId="0" dataCellStyle="Currency"/>
  </tableColumns>
  <tableStyleInfo name="TableStyleMedium2" showFirstColumn="0" showLastColumn="0" showRowStripes="1" showColumnStripes="0"/>
</table>
</file>

<file path=xl/tables/table2.xml><?xml version="1.0" encoding="utf-8"?>
<table xmlns="http://schemas.openxmlformats.org/spreadsheetml/2006/main" id="1" name="Table7" displayName="Table7" ref="A2:E21" totalsRowShown="0" headerRowDxfId="40">
  <autoFilter ref="A2:E21"/>
  <tableColumns count="5">
    <tableColumn id="1" name="Title"/>
    <tableColumn id="2" name="First Name "/>
    <tableColumn id="3" name="Last Name"/>
    <tableColumn id="4" name="January"/>
    <tableColumn id="5" name="February" dataDxfId="39"/>
  </tableColumns>
  <tableStyleInfo name="TableStyleMedium2" showFirstColumn="0" showLastColumn="0" showRowStripes="1" showColumnStripes="0"/>
</table>
</file>

<file path=xl/tables/table3.xml><?xml version="1.0" encoding="utf-8"?>
<table xmlns="http://schemas.openxmlformats.org/spreadsheetml/2006/main" id="3" name="Table7_2" displayName="Table7_2" ref="A1:C20" tableType="queryTable" totalsRowShown="0" headerRowDxfId="38" dataDxfId="37">
  <autoFilter ref="A1:C20"/>
  <tableColumns count="3">
    <tableColumn id="15" uniqueName="15" name="Full Names" queryTableFieldId="1" dataDxfId="36"/>
    <tableColumn id="16" uniqueName="16" name="January" queryTableFieldId="2" dataDxfId="35"/>
    <tableColumn id="17" uniqueName="17" name="February" queryTableFieldId="3" dataDxfId="34"/>
  </tableColumns>
  <tableStyleInfo name="TableStyleQueryResult" showFirstColumn="0" showLastColumn="0" showRowStripes="1" showColumnStripes="0"/>
</table>
</file>

<file path=xl/tables/table4.xml><?xml version="1.0" encoding="utf-8"?>
<table xmlns="http://schemas.openxmlformats.org/spreadsheetml/2006/main" id="4" name="TOTALDATES" displayName="TOTALDATES" ref="A2:A33" totalsRowShown="0" headerRowDxfId="33">
  <autoFilter ref="A2:A33"/>
  <tableColumns count="1">
    <tableColumn id="1" name="TOTAL DATES" dataDxfId="32"/>
  </tableColumns>
  <tableStyleInfo name="TableStyleMedium2" showFirstColumn="0" showLastColumn="0" showRowStripes="1" showColumnStripes="0"/>
</table>
</file>

<file path=xl/tables/table5.xml><?xml version="1.0" encoding="utf-8"?>
<table xmlns="http://schemas.openxmlformats.org/spreadsheetml/2006/main" id="5" name="HOLIDAYS" displayName="HOLIDAYS" ref="C2:D6" totalsRowShown="0" headerRowDxfId="31">
  <autoFilter ref="C2:D6"/>
  <tableColumns count="2">
    <tableColumn id="1" name="Holidays" dataDxfId="30"/>
    <tableColumn id="2" name="Events"/>
  </tableColumns>
  <tableStyleInfo name="TableStyleMedium2" showFirstColumn="0" showLastColumn="0" showRowStripes="1" showColumnStripes="0"/>
</table>
</file>

<file path=xl/tables/table6.xml><?xml version="1.0" encoding="utf-8"?>
<table xmlns="http://schemas.openxmlformats.org/spreadsheetml/2006/main" id="6" name="Merge1" displayName="Merge1" ref="F1:G20" tableType="queryTable" totalsRowShown="0" headerRowDxfId="29" dataDxfId="28">
  <autoFilter ref="F1:G20"/>
  <tableColumns count="2">
    <tableColumn id="4" uniqueName="4" name="TOTAL DATES" queryTableFieldId="1" dataDxfId="27"/>
    <tableColumn id="5" uniqueName="5" name="Day Name" queryTableFieldId="2" dataDxfId="26"/>
  </tableColumns>
  <tableStyleInfo name="TableStyleMedium1" showFirstColumn="0" showLastColumn="0" showRowStripes="1" showColumnStripes="0"/>
</table>
</file>

<file path=xl/tables/table7.xml><?xml version="1.0" encoding="utf-8"?>
<table xmlns="http://schemas.openxmlformats.org/spreadsheetml/2006/main" id="7" name="Table8" displayName="Table8" ref="A1:H15" totalsRowShown="0">
  <autoFilter ref="A1:H15"/>
  <tableColumns count="8">
    <tableColumn id="1" name="Column1"/>
    <tableColumn id="2" name="Column2"/>
    <tableColumn id="3" name="Column3" dataDxfId="25"/>
    <tableColumn id="4" name="Column4" dataDxfId="24"/>
    <tableColumn id="5" name="Column5" dataDxfId="23"/>
    <tableColumn id="6" name="Column6" dataDxfId="22"/>
    <tableColumn id="7" name="Column7" dataDxfId="21"/>
    <tableColumn id="8" name="Column8" dataDxfId="20"/>
  </tableColumns>
  <tableStyleInfo name="TableStyleMedium2" showFirstColumn="0" showLastColumn="0" showRowStripes="1" showColumnStripes="0"/>
</table>
</file>

<file path=xl/tables/table8.xml><?xml version="1.0" encoding="utf-8"?>
<table xmlns="http://schemas.openxmlformats.org/spreadsheetml/2006/main" id="8" name="Table8_2" displayName="Table8_2" ref="A1:E25" tableType="queryTable" totalsRowShown="0" headerRowDxfId="19" dataDxfId="18">
  <autoFilter ref="A1:E25"/>
  <tableColumns count="5">
    <tableColumn id="10" uniqueName="10" name="REVENUES/EXPENSES" queryTableFieldId="1" dataDxfId="17"/>
    <tableColumn id="11" uniqueName="11" name="PRODUCTS" queryTableFieldId="2" dataDxfId="16"/>
    <tableColumn id="12" uniqueName="12" name="MONTHS" queryTableFieldId="3" dataDxfId="15"/>
    <tableColumn id="13" uniqueName="13" name="SALES" queryTableFieldId="4" dataDxfId="14"/>
    <tableColumn id="14" uniqueName="14" name="Value" queryTableFieldId="5" dataDxfId="13"/>
  </tableColumns>
  <tableStyleInfo name="TableStyleQueryResult" showFirstColumn="0" showLastColumn="0" showRowStripes="1" showColumnStripes="0"/>
</table>
</file>

<file path=xl/tables/table9.xml><?xml version="1.0" encoding="utf-8"?>
<table xmlns="http://schemas.openxmlformats.org/spreadsheetml/2006/main" id="9" name="Table4" displayName="Table4" ref="A1:B6" totalsRowShown="0">
  <autoFilter ref="A1:B6"/>
  <tableColumns count="2">
    <tableColumn id="1" name="Name"/>
    <tableColumn id="2" name="Date of Birth"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S" sourceName="DATES">
  <pivotTables>
    <pivotTable tabId="36" name="PivotTable1"/>
  </pivotTables>
  <state minimalRefreshVersion="6" lastRefreshVersion="6" pivotCacheId="1" filterType="dateBetween">
    <selection startDate="2018-01-01T00:00:00" endDate="2018-12-31T00:00:00"/>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S" cache="NativeTimeline_DATES" caption="DATES" level="0" selectionLevel="0" scrollPosition="2017-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4.bin"/><Relationship Id="rId1" Type="http://schemas.openxmlformats.org/officeDocument/2006/relationships/pivotTable" Target="../pivotTables/pivotTable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0.xml"/><Relationship Id="rId4" Type="http://schemas.microsoft.com/office/2011/relationships/timeline" Target="../timelines/timelin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56"/>
  <sheetViews>
    <sheetView zoomScale="90" zoomScaleNormal="90" workbookViewId="0">
      <selection activeCell="J25" sqref="J25"/>
    </sheetView>
  </sheetViews>
  <sheetFormatPr defaultRowHeight="15" x14ac:dyDescent="0.25"/>
  <cols>
    <col min="1" max="1" width="23.140625" bestFit="1" customWidth="1"/>
    <col min="3" max="3" width="13.140625" bestFit="1" customWidth="1"/>
    <col min="4" max="4" width="11.7109375" bestFit="1" customWidth="1"/>
    <col min="5" max="5" width="10.140625" bestFit="1" customWidth="1"/>
    <col min="6" max="6" width="11.140625" bestFit="1" customWidth="1"/>
  </cols>
  <sheetData>
    <row r="1" spans="1:6" x14ac:dyDescent="0.25">
      <c r="A1" t="s">
        <v>0</v>
      </c>
    </row>
    <row r="2" spans="1:6" x14ac:dyDescent="0.25">
      <c r="A2" t="s">
        <v>1</v>
      </c>
    </row>
    <row r="3" spans="1:6" x14ac:dyDescent="0.25">
      <c r="A3" t="s">
        <v>2</v>
      </c>
    </row>
    <row r="4" spans="1:6" x14ac:dyDescent="0.25">
      <c r="A4" t="s">
        <v>3</v>
      </c>
    </row>
    <row r="5" spans="1:6" x14ac:dyDescent="0.25">
      <c r="A5" t="s">
        <v>4</v>
      </c>
    </row>
    <row r="6" spans="1:6" x14ac:dyDescent="0.25">
      <c r="A6" t="s">
        <v>5</v>
      </c>
    </row>
    <row r="7" spans="1:6" x14ac:dyDescent="0.25">
      <c r="A7" t="s">
        <v>6</v>
      </c>
    </row>
    <row r="11" spans="1:6" x14ac:dyDescent="0.25">
      <c r="B11" s="3" t="s">
        <v>7</v>
      </c>
      <c r="C11" s="3" t="s">
        <v>8</v>
      </c>
      <c r="D11" s="3" t="s">
        <v>9</v>
      </c>
      <c r="E11" s="3" t="s">
        <v>10</v>
      </c>
      <c r="F11" s="3" t="s">
        <v>11</v>
      </c>
    </row>
    <row r="12" spans="1:6" hidden="1" x14ac:dyDescent="0.25">
      <c r="B12" s="1">
        <v>44105</v>
      </c>
      <c r="C12" t="s">
        <v>12</v>
      </c>
      <c r="D12" t="s">
        <v>13</v>
      </c>
      <c r="E12" t="s">
        <v>14</v>
      </c>
      <c r="F12" s="2">
        <v>340</v>
      </c>
    </row>
    <row r="13" spans="1:6" x14ac:dyDescent="0.25">
      <c r="B13" s="1">
        <v>44115</v>
      </c>
      <c r="C13" t="s">
        <v>15</v>
      </c>
      <c r="D13" t="s">
        <v>37</v>
      </c>
      <c r="E13" t="s">
        <v>26</v>
      </c>
      <c r="F13" s="2">
        <v>520</v>
      </c>
    </row>
    <row r="14" spans="1:6" hidden="1" x14ac:dyDescent="0.25">
      <c r="B14" s="1">
        <v>44107</v>
      </c>
      <c r="C14" t="s">
        <v>18</v>
      </c>
      <c r="D14" t="s">
        <v>19</v>
      </c>
      <c r="E14" t="s">
        <v>20</v>
      </c>
      <c r="F14" s="2">
        <v>460</v>
      </c>
    </row>
    <row r="15" spans="1:6" x14ac:dyDescent="0.25">
      <c r="B15" s="1">
        <v>44116</v>
      </c>
      <c r="C15" t="s">
        <v>18</v>
      </c>
      <c r="D15" t="s">
        <v>13</v>
      </c>
      <c r="E15" t="s">
        <v>29</v>
      </c>
      <c r="F15" s="2">
        <v>540</v>
      </c>
    </row>
    <row r="16" spans="1:6" hidden="1" x14ac:dyDescent="0.25">
      <c r="B16" s="1">
        <v>44109</v>
      </c>
      <c r="C16" t="s">
        <v>24</v>
      </c>
      <c r="D16" t="s">
        <v>25</v>
      </c>
      <c r="E16" t="s">
        <v>26</v>
      </c>
      <c r="F16" s="2">
        <v>267</v>
      </c>
    </row>
    <row r="17" spans="2:6" hidden="1" x14ac:dyDescent="0.25">
      <c r="B17" s="1">
        <v>44110</v>
      </c>
      <c r="C17" t="s">
        <v>27</v>
      </c>
      <c r="D17" t="s">
        <v>28</v>
      </c>
      <c r="E17" t="s">
        <v>29</v>
      </c>
      <c r="F17" s="2">
        <v>420</v>
      </c>
    </row>
    <row r="18" spans="2:6" hidden="1" x14ac:dyDescent="0.25">
      <c r="B18" s="1">
        <v>44111</v>
      </c>
      <c r="C18" t="s">
        <v>30</v>
      </c>
      <c r="D18" t="s">
        <v>31</v>
      </c>
      <c r="E18" t="s">
        <v>14</v>
      </c>
      <c r="F18" s="2">
        <v>440</v>
      </c>
    </row>
    <row r="19" spans="2:6" hidden="1" x14ac:dyDescent="0.25">
      <c r="B19" s="1">
        <v>44112</v>
      </c>
      <c r="C19" t="s">
        <v>32</v>
      </c>
      <c r="D19" t="s">
        <v>33</v>
      </c>
      <c r="E19" t="s">
        <v>17</v>
      </c>
      <c r="F19" s="2">
        <v>460</v>
      </c>
    </row>
    <row r="20" spans="2:6" hidden="1" x14ac:dyDescent="0.25">
      <c r="B20" s="1">
        <v>44113</v>
      </c>
      <c r="C20" t="s">
        <v>34</v>
      </c>
      <c r="D20" t="s">
        <v>35</v>
      </c>
      <c r="E20" t="s">
        <v>20</v>
      </c>
      <c r="F20" s="2">
        <v>480</v>
      </c>
    </row>
    <row r="21" spans="2:6" hidden="1" x14ac:dyDescent="0.25">
      <c r="B21" s="1">
        <v>44114</v>
      </c>
      <c r="C21" t="s">
        <v>12</v>
      </c>
      <c r="D21" t="s">
        <v>36</v>
      </c>
      <c r="E21" t="s">
        <v>23</v>
      </c>
      <c r="F21" s="2">
        <v>500</v>
      </c>
    </row>
    <row r="22" spans="2:6" x14ac:dyDescent="0.25">
      <c r="B22" s="1">
        <v>44117</v>
      </c>
      <c r="C22" t="s">
        <v>21</v>
      </c>
      <c r="D22" t="s">
        <v>16</v>
      </c>
      <c r="E22" t="s">
        <v>14</v>
      </c>
      <c r="F22" s="2">
        <v>560</v>
      </c>
    </row>
    <row r="23" spans="2:6" x14ac:dyDescent="0.25">
      <c r="B23" s="1">
        <v>44118</v>
      </c>
      <c r="C23" t="s">
        <v>24</v>
      </c>
      <c r="D23" t="s">
        <v>19</v>
      </c>
      <c r="E23" t="s">
        <v>17</v>
      </c>
      <c r="F23" s="2">
        <v>580</v>
      </c>
    </row>
    <row r="24" spans="2:6" x14ac:dyDescent="0.25">
      <c r="B24" s="1">
        <v>44106</v>
      </c>
      <c r="C24" t="s">
        <v>15</v>
      </c>
      <c r="D24" t="s">
        <v>16</v>
      </c>
      <c r="E24" t="s">
        <v>17</v>
      </c>
      <c r="F24" s="2">
        <v>590</v>
      </c>
    </row>
    <row r="25" spans="2:6" x14ac:dyDescent="0.25">
      <c r="B25" s="1">
        <v>44119</v>
      </c>
      <c r="C25" t="s">
        <v>27</v>
      </c>
      <c r="D25" t="s">
        <v>22</v>
      </c>
      <c r="E25" t="s">
        <v>20</v>
      </c>
      <c r="F25" s="2">
        <v>600</v>
      </c>
    </row>
    <row r="26" spans="2:6" x14ac:dyDescent="0.25">
      <c r="B26" s="1">
        <v>44108</v>
      </c>
      <c r="C26" t="s">
        <v>21</v>
      </c>
      <c r="D26" t="s">
        <v>22</v>
      </c>
      <c r="E26" t="s">
        <v>23</v>
      </c>
      <c r="F26" s="2">
        <v>605</v>
      </c>
    </row>
    <row r="27" spans="2:6" x14ac:dyDescent="0.25">
      <c r="B27" s="1">
        <v>44120</v>
      </c>
      <c r="C27" t="s">
        <v>30</v>
      </c>
      <c r="D27" t="s">
        <v>25</v>
      </c>
      <c r="E27" t="s">
        <v>23</v>
      </c>
      <c r="F27" s="2">
        <v>620</v>
      </c>
    </row>
    <row r="28" spans="2:6" x14ac:dyDescent="0.25">
      <c r="B28" s="1">
        <v>44121</v>
      </c>
      <c r="C28" t="s">
        <v>32</v>
      </c>
      <c r="D28" t="s">
        <v>28</v>
      </c>
      <c r="E28" t="s">
        <v>26</v>
      </c>
      <c r="F28" s="2">
        <v>640</v>
      </c>
    </row>
    <row r="29" spans="2:6" x14ac:dyDescent="0.25">
      <c r="B29" s="1">
        <v>44122</v>
      </c>
      <c r="C29" t="s">
        <v>34</v>
      </c>
      <c r="D29" t="s">
        <v>31</v>
      </c>
      <c r="E29" t="s">
        <v>29</v>
      </c>
      <c r="F29" s="2">
        <v>660</v>
      </c>
    </row>
    <row r="30" spans="2:6" x14ac:dyDescent="0.25">
      <c r="B30" s="1">
        <v>44123</v>
      </c>
      <c r="C30" t="s">
        <v>12</v>
      </c>
      <c r="D30" t="s">
        <v>33</v>
      </c>
      <c r="E30" t="s">
        <v>14</v>
      </c>
      <c r="F30" s="2">
        <v>680</v>
      </c>
    </row>
    <row r="31" spans="2:6" x14ac:dyDescent="0.25">
      <c r="B31" s="1">
        <v>44124</v>
      </c>
      <c r="C31" t="s">
        <v>15</v>
      </c>
      <c r="D31" t="s">
        <v>35</v>
      </c>
      <c r="E31" t="s">
        <v>17</v>
      </c>
      <c r="F31" s="2">
        <v>700</v>
      </c>
    </row>
    <row r="32" spans="2:6" x14ac:dyDescent="0.25">
      <c r="B32" s="1">
        <v>44125</v>
      </c>
      <c r="C32" t="s">
        <v>18</v>
      </c>
      <c r="D32" t="s">
        <v>36</v>
      </c>
      <c r="E32" t="s">
        <v>20</v>
      </c>
      <c r="F32" s="2">
        <v>720</v>
      </c>
    </row>
    <row r="33" spans="2:6" x14ac:dyDescent="0.25">
      <c r="B33" s="1">
        <v>44126</v>
      </c>
      <c r="C33" t="s">
        <v>21</v>
      </c>
      <c r="D33" t="s">
        <v>37</v>
      </c>
      <c r="E33" t="s">
        <v>23</v>
      </c>
      <c r="F33" s="2">
        <v>740</v>
      </c>
    </row>
    <row r="34" spans="2:6" x14ac:dyDescent="0.25">
      <c r="B34" s="1">
        <v>44127</v>
      </c>
      <c r="C34" t="s">
        <v>24</v>
      </c>
      <c r="D34" t="s">
        <v>13</v>
      </c>
      <c r="E34" t="s">
        <v>26</v>
      </c>
      <c r="F34" s="2">
        <v>760</v>
      </c>
    </row>
    <row r="35" spans="2:6" x14ac:dyDescent="0.25">
      <c r="B35" s="1">
        <v>44128</v>
      </c>
      <c r="C35" t="s">
        <v>27</v>
      </c>
      <c r="D35" t="s">
        <v>16</v>
      </c>
      <c r="E35" t="s">
        <v>29</v>
      </c>
      <c r="F35" s="2">
        <v>780</v>
      </c>
    </row>
    <row r="36" spans="2:6" x14ac:dyDescent="0.25">
      <c r="B36" s="1">
        <v>44129</v>
      </c>
      <c r="C36" t="s">
        <v>30</v>
      </c>
      <c r="D36" t="s">
        <v>19</v>
      </c>
      <c r="E36" t="s">
        <v>14</v>
      </c>
      <c r="F36" s="2">
        <v>800</v>
      </c>
    </row>
    <row r="37" spans="2:6" x14ac:dyDescent="0.25">
      <c r="B37" s="1">
        <v>44508</v>
      </c>
      <c r="C37" t="s">
        <v>12</v>
      </c>
      <c r="D37" t="s">
        <v>38</v>
      </c>
      <c r="E37" t="s">
        <v>20</v>
      </c>
      <c r="F37" s="2">
        <v>800</v>
      </c>
    </row>
    <row r="38" spans="2:6" x14ac:dyDescent="0.25">
      <c r="B38" s="1">
        <v>44130</v>
      </c>
      <c r="C38" t="s">
        <v>32</v>
      </c>
      <c r="D38" t="s">
        <v>22</v>
      </c>
      <c r="E38" t="s">
        <v>17</v>
      </c>
      <c r="F38" s="2">
        <v>820</v>
      </c>
    </row>
    <row r="39" spans="2:6" x14ac:dyDescent="0.25">
      <c r="B39" s="1">
        <v>44131</v>
      </c>
      <c r="C39" t="s">
        <v>34</v>
      </c>
      <c r="D39" t="s">
        <v>25</v>
      </c>
      <c r="E39" t="s">
        <v>20</v>
      </c>
      <c r="F39" s="2">
        <v>840</v>
      </c>
    </row>
    <row r="40" spans="2:6" x14ac:dyDescent="0.25">
      <c r="B40" s="1">
        <v>44132</v>
      </c>
      <c r="C40" t="s">
        <v>12</v>
      </c>
      <c r="D40" t="s">
        <v>28</v>
      </c>
      <c r="E40" t="s">
        <v>23</v>
      </c>
      <c r="F40" s="2">
        <v>860</v>
      </c>
    </row>
    <row r="41" spans="2:6" x14ac:dyDescent="0.25">
      <c r="B41" s="1">
        <v>44133</v>
      </c>
      <c r="C41" t="s">
        <v>15</v>
      </c>
      <c r="D41" t="s">
        <v>31</v>
      </c>
      <c r="E41" t="s">
        <v>26</v>
      </c>
      <c r="F41" s="2">
        <v>880</v>
      </c>
    </row>
    <row r="42" spans="2:6" x14ac:dyDescent="0.25">
      <c r="B42" s="1">
        <v>44134</v>
      </c>
      <c r="C42" t="s">
        <v>18</v>
      </c>
      <c r="D42" t="s">
        <v>33</v>
      </c>
      <c r="E42" t="s">
        <v>29</v>
      </c>
      <c r="F42" s="2">
        <v>900</v>
      </c>
    </row>
    <row r="43" spans="2:6" x14ac:dyDescent="0.25">
      <c r="B43" s="1">
        <v>44135</v>
      </c>
      <c r="C43" t="s">
        <v>21</v>
      </c>
      <c r="D43" t="s">
        <v>35</v>
      </c>
      <c r="E43" t="s">
        <v>14</v>
      </c>
      <c r="F43" s="2">
        <v>920</v>
      </c>
    </row>
    <row r="44" spans="2:6" x14ac:dyDescent="0.25">
      <c r="B44" s="1">
        <v>44136</v>
      </c>
      <c r="C44" t="s">
        <v>24</v>
      </c>
      <c r="D44" t="s">
        <v>36</v>
      </c>
      <c r="E44" t="s">
        <v>17</v>
      </c>
      <c r="F44" s="2">
        <v>940</v>
      </c>
    </row>
    <row r="45" spans="2:6" x14ac:dyDescent="0.25">
      <c r="B45" s="1" t="s">
        <v>39</v>
      </c>
      <c r="C45" t="s">
        <v>24</v>
      </c>
      <c r="D45" t="s">
        <v>36</v>
      </c>
      <c r="E45" t="s">
        <v>17</v>
      </c>
      <c r="F45" s="2">
        <v>940</v>
      </c>
    </row>
    <row r="46" spans="2:6" x14ac:dyDescent="0.25">
      <c r="B46" s="1">
        <v>44137</v>
      </c>
      <c r="C46" t="s">
        <v>27</v>
      </c>
      <c r="D46" t="s">
        <v>37</v>
      </c>
      <c r="E46" t="s">
        <v>20</v>
      </c>
      <c r="F46" s="2">
        <v>960</v>
      </c>
    </row>
    <row r="47" spans="2:6" x14ac:dyDescent="0.25">
      <c r="B47" s="1">
        <v>44509</v>
      </c>
      <c r="C47" t="s">
        <v>27</v>
      </c>
      <c r="D47" t="s">
        <v>37</v>
      </c>
      <c r="E47" t="s">
        <v>20</v>
      </c>
      <c r="F47" s="2">
        <v>960</v>
      </c>
    </row>
    <row r="48" spans="2:6" x14ac:dyDescent="0.25">
      <c r="B48" s="1">
        <v>44138</v>
      </c>
      <c r="C48" t="s">
        <v>30</v>
      </c>
      <c r="D48" t="s">
        <v>13</v>
      </c>
      <c r="E48" t="s">
        <v>23</v>
      </c>
      <c r="F48" s="2">
        <v>980</v>
      </c>
    </row>
    <row r="49" spans="2:11" x14ac:dyDescent="0.25">
      <c r="B49" s="1" t="s">
        <v>40</v>
      </c>
      <c r="C49" t="s">
        <v>30</v>
      </c>
      <c r="D49" t="s">
        <v>13</v>
      </c>
      <c r="E49" t="s">
        <v>23</v>
      </c>
      <c r="F49" s="2">
        <v>980</v>
      </c>
    </row>
    <row r="50" spans="2:11" x14ac:dyDescent="0.25">
      <c r="B50" s="1">
        <v>44139</v>
      </c>
      <c r="C50" t="s">
        <v>32</v>
      </c>
      <c r="D50" t="s">
        <v>16</v>
      </c>
      <c r="E50" t="s">
        <v>26</v>
      </c>
      <c r="F50" s="2">
        <v>1000</v>
      </c>
      <c r="K50" t="s">
        <v>42</v>
      </c>
    </row>
    <row r="51" spans="2:11" x14ac:dyDescent="0.25">
      <c r="B51" s="1">
        <v>44510</v>
      </c>
      <c r="C51" t="s">
        <v>32</v>
      </c>
      <c r="D51" t="s">
        <v>16</v>
      </c>
      <c r="E51" t="s">
        <v>26</v>
      </c>
      <c r="F51" s="2">
        <v>1000</v>
      </c>
    </row>
    <row r="52" spans="2:11" x14ac:dyDescent="0.25">
      <c r="B52" s="1">
        <v>44140</v>
      </c>
      <c r="C52" t="s">
        <v>34</v>
      </c>
      <c r="D52" t="s">
        <v>19</v>
      </c>
      <c r="E52" t="s">
        <v>29</v>
      </c>
      <c r="F52" s="2">
        <v>1020</v>
      </c>
    </row>
    <row r="53" spans="2:11" x14ac:dyDescent="0.25">
      <c r="B53" s="1" t="s">
        <v>41</v>
      </c>
      <c r="C53" t="s">
        <v>34</v>
      </c>
      <c r="D53" t="s">
        <v>19</v>
      </c>
      <c r="E53" t="s">
        <v>29</v>
      </c>
      <c r="F53" s="2">
        <v>1020</v>
      </c>
    </row>
    <row r="54" spans="2:11" x14ac:dyDescent="0.25">
      <c r="B54" s="1">
        <v>44141</v>
      </c>
      <c r="C54" t="s">
        <v>12</v>
      </c>
      <c r="D54" t="s">
        <v>22</v>
      </c>
      <c r="E54" t="s">
        <v>14</v>
      </c>
      <c r="F54" s="2">
        <v>1040</v>
      </c>
    </row>
    <row r="55" spans="2:11" x14ac:dyDescent="0.25">
      <c r="B55" s="1">
        <v>44142</v>
      </c>
      <c r="C55" t="s">
        <v>15</v>
      </c>
      <c r="D55" t="s">
        <v>25</v>
      </c>
      <c r="E55" t="s">
        <v>17</v>
      </c>
      <c r="F55" s="2">
        <v>1060</v>
      </c>
    </row>
    <row r="56" spans="2:11" x14ac:dyDescent="0.25">
      <c r="B56" s="1">
        <v>44143</v>
      </c>
      <c r="C56" t="s">
        <v>18</v>
      </c>
      <c r="D56" t="s">
        <v>28</v>
      </c>
      <c r="E56" t="s">
        <v>20</v>
      </c>
      <c r="F56" s="2">
        <v>1080</v>
      </c>
    </row>
  </sheetData>
  <autoFilter ref="B11:F56">
    <filterColumn colId="4">
      <customFilters>
        <customFilter operator="greaterThan" val="500"/>
      </customFilters>
    </filterColumn>
    <sortState ref="B13:F56">
      <sortCondition ref="F11:F56"/>
    </sortState>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6"/>
  <sheetViews>
    <sheetView workbookViewId="0">
      <selection activeCell="J25" sqref="J25"/>
    </sheetView>
  </sheetViews>
  <sheetFormatPr defaultRowHeight="15" x14ac:dyDescent="0.25"/>
  <cols>
    <col min="8" max="8" width="15.5703125" bestFit="1" customWidth="1"/>
    <col min="9" max="9" width="14.42578125" bestFit="1" customWidth="1"/>
  </cols>
  <sheetData>
    <row r="1" spans="1:77" x14ac:dyDescent="0.25">
      <c r="A1" s="3" t="s">
        <v>139</v>
      </c>
    </row>
    <row r="2" spans="1:77" x14ac:dyDescent="0.25">
      <c r="A2" t="s">
        <v>108</v>
      </c>
    </row>
    <row r="4" spans="1:77" x14ac:dyDescent="0.25">
      <c r="A4" s="3" t="s">
        <v>109</v>
      </c>
      <c r="B4" s="3" t="s">
        <v>110</v>
      </c>
      <c r="C4" s="3" t="s">
        <v>111</v>
      </c>
      <c r="D4" s="3" t="s">
        <v>112</v>
      </c>
      <c r="E4" s="3" t="s">
        <v>113</v>
      </c>
      <c r="I4" s="3" t="s">
        <v>114</v>
      </c>
      <c r="J4" s="7"/>
    </row>
    <row r="5" spans="1:77" x14ac:dyDescent="0.25">
      <c r="A5" t="s">
        <v>115</v>
      </c>
      <c r="B5">
        <v>5</v>
      </c>
      <c r="C5">
        <f>B5*D5</f>
        <v>100</v>
      </c>
      <c r="D5">
        <v>20</v>
      </c>
      <c r="E5" t="s">
        <v>116</v>
      </c>
      <c r="H5" t="s">
        <v>117</v>
      </c>
      <c r="I5" t="s">
        <v>115</v>
      </c>
    </row>
    <row r="6" spans="1:77" x14ac:dyDescent="0.25">
      <c r="A6" t="s">
        <v>119</v>
      </c>
      <c r="B6">
        <v>7</v>
      </c>
      <c r="C6">
        <f t="shared" ref="C6:C16" si="0">B6*D6</f>
        <v>175</v>
      </c>
      <c r="D6">
        <v>25</v>
      </c>
      <c r="E6" t="s">
        <v>59</v>
      </c>
      <c r="H6" t="s">
        <v>120</v>
      </c>
      <c r="I6" s="8">
        <f>VLOOKUP(I5,A5:E16,4,FALSE)</f>
        <v>20</v>
      </c>
    </row>
    <row r="7" spans="1:77" x14ac:dyDescent="0.25">
      <c r="A7" t="s">
        <v>121</v>
      </c>
      <c r="B7">
        <v>9</v>
      </c>
      <c r="C7">
        <f t="shared" si="0"/>
        <v>270</v>
      </c>
      <c r="D7">
        <v>30</v>
      </c>
      <c r="E7" t="s">
        <v>63</v>
      </c>
      <c r="H7" t="s">
        <v>122</v>
      </c>
      <c r="I7" t="str">
        <f>VLOOKUP(I5,A5:E16,5,FALSE)</f>
        <v>JOHN</v>
      </c>
    </row>
    <row r="8" spans="1:77" x14ac:dyDescent="0.25">
      <c r="A8" t="s">
        <v>123</v>
      </c>
      <c r="B8">
        <v>4</v>
      </c>
      <c r="C8">
        <f t="shared" si="0"/>
        <v>140</v>
      </c>
      <c r="D8">
        <v>35</v>
      </c>
      <c r="E8" t="s">
        <v>74</v>
      </c>
    </row>
    <row r="9" spans="1:77" x14ac:dyDescent="0.25">
      <c r="A9" t="s">
        <v>124</v>
      </c>
      <c r="B9">
        <v>6</v>
      </c>
      <c r="C9">
        <f t="shared" si="0"/>
        <v>240</v>
      </c>
      <c r="D9">
        <v>40</v>
      </c>
      <c r="E9" t="s">
        <v>125</v>
      </c>
    </row>
    <row r="10" spans="1:77" x14ac:dyDescent="0.25">
      <c r="A10" t="s">
        <v>126</v>
      </c>
      <c r="B10">
        <v>8</v>
      </c>
      <c r="C10">
        <f t="shared" si="0"/>
        <v>360</v>
      </c>
      <c r="D10">
        <v>45</v>
      </c>
      <c r="E10" t="s">
        <v>127</v>
      </c>
    </row>
    <row r="11" spans="1:77" x14ac:dyDescent="0.25">
      <c r="A11" t="s">
        <v>128</v>
      </c>
      <c r="B11">
        <v>4</v>
      </c>
      <c r="C11">
        <f t="shared" si="0"/>
        <v>200</v>
      </c>
      <c r="D11">
        <v>50</v>
      </c>
      <c r="E11" t="s">
        <v>129</v>
      </c>
    </row>
    <row r="12" spans="1:77" x14ac:dyDescent="0.25">
      <c r="A12" t="s">
        <v>130</v>
      </c>
      <c r="B12">
        <v>6</v>
      </c>
      <c r="C12">
        <f t="shared" si="0"/>
        <v>330</v>
      </c>
      <c r="D12">
        <v>55</v>
      </c>
      <c r="E12" t="s">
        <v>131</v>
      </c>
    </row>
    <row r="13" spans="1:77" x14ac:dyDescent="0.25">
      <c r="A13" t="s">
        <v>132</v>
      </c>
      <c r="B13">
        <v>3</v>
      </c>
      <c r="C13">
        <f t="shared" si="0"/>
        <v>180</v>
      </c>
      <c r="D13">
        <v>60</v>
      </c>
      <c r="E13" t="s">
        <v>133</v>
      </c>
    </row>
    <row r="14" spans="1:77" x14ac:dyDescent="0.25">
      <c r="A14" t="s">
        <v>134</v>
      </c>
      <c r="B14">
        <v>7</v>
      </c>
      <c r="C14">
        <f t="shared" si="0"/>
        <v>455</v>
      </c>
      <c r="D14">
        <v>65</v>
      </c>
      <c r="E14" t="s">
        <v>135</v>
      </c>
      <c r="X14" t="s">
        <v>105</v>
      </c>
      <c r="BX14" t="s">
        <v>106</v>
      </c>
      <c r="BY14" t="s">
        <v>107</v>
      </c>
    </row>
    <row r="15" spans="1:77" x14ac:dyDescent="0.25">
      <c r="A15" t="s">
        <v>118</v>
      </c>
      <c r="B15">
        <v>9</v>
      </c>
      <c r="C15">
        <f t="shared" si="0"/>
        <v>630</v>
      </c>
      <c r="D15">
        <v>70</v>
      </c>
      <c r="E15" t="s">
        <v>136</v>
      </c>
    </row>
    <row r="16" spans="1:77" x14ac:dyDescent="0.25">
      <c r="A16" t="s">
        <v>137</v>
      </c>
      <c r="B16">
        <v>7</v>
      </c>
      <c r="C16">
        <f t="shared" si="0"/>
        <v>525</v>
      </c>
      <c r="D16">
        <v>75</v>
      </c>
      <c r="E16" t="s">
        <v>138</v>
      </c>
    </row>
  </sheetData>
  <dataValidations count="1">
    <dataValidation type="list" allowBlank="1" showInputMessage="1" showErrorMessage="1" sqref="I5">
      <formula1>$A$5:$A$16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6"/>
  <sheetViews>
    <sheetView workbookViewId="0">
      <selection activeCell="J25" sqref="J25"/>
    </sheetView>
  </sheetViews>
  <sheetFormatPr defaultRowHeight="15" x14ac:dyDescent="0.25"/>
  <sheetData>
    <row r="1" spans="1:20" x14ac:dyDescent="0.25">
      <c r="A1" s="3" t="s">
        <v>142</v>
      </c>
    </row>
    <row r="2" spans="1:20" x14ac:dyDescent="0.25">
      <c r="E2" s="3" t="s">
        <v>140</v>
      </c>
      <c r="F2" s="3" t="s">
        <v>141</v>
      </c>
    </row>
    <row r="3" spans="1:20" x14ac:dyDescent="0.25">
      <c r="E3">
        <v>500</v>
      </c>
      <c r="F3">
        <v>20</v>
      </c>
    </row>
    <row r="4" spans="1:20" x14ac:dyDescent="0.25">
      <c r="E4">
        <v>1000</v>
      </c>
      <c r="F4">
        <v>40</v>
      </c>
    </row>
    <row r="5" spans="1:20" x14ac:dyDescent="0.25">
      <c r="E5">
        <v>1500</v>
      </c>
      <c r="F5">
        <v>60</v>
      </c>
      <c r="H5" s="3" t="s">
        <v>143</v>
      </c>
      <c r="I5">
        <v>500</v>
      </c>
      <c r="J5">
        <v>1000</v>
      </c>
      <c r="K5">
        <v>1500</v>
      </c>
      <c r="L5">
        <v>2000</v>
      </c>
      <c r="M5">
        <v>2500</v>
      </c>
      <c r="N5">
        <v>3000</v>
      </c>
      <c r="O5">
        <v>3500</v>
      </c>
      <c r="P5">
        <v>4000</v>
      </c>
      <c r="Q5">
        <v>4500</v>
      </c>
      <c r="R5">
        <v>5000</v>
      </c>
      <c r="S5">
        <v>5500</v>
      </c>
      <c r="T5">
        <v>6000</v>
      </c>
    </row>
    <row r="6" spans="1:20" x14ac:dyDescent="0.25">
      <c r="A6" s="3" t="s">
        <v>140</v>
      </c>
      <c r="B6" s="3" t="s">
        <v>141</v>
      </c>
      <c r="E6">
        <v>2000</v>
      </c>
      <c r="F6">
        <v>80</v>
      </c>
      <c r="H6" s="3" t="s">
        <v>141</v>
      </c>
      <c r="I6">
        <v>20</v>
      </c>
      <c r="J6">
        <v>40</v>
      </c>
      <c r="K6">
        <v>60</v>
      </c>
      <c r="L6">
        <v>80</v>
      </c>
      <c r="M6">
        <v>100</v>
      </c>
      <c r="N6">
        <v>120</v>
      </c>
      <c r="O6">
        <v>140</v>
      </c>
      <c r="P6">
        <v>160</v>
      </c>
      <c r="Q6">
        <v>180</v>
      </c>
      <c r="R6">
        <v>200</v>
      </c>
      <c r="S6">
        <v>220</v>
      </c>
      <c r="T6">
        <v>240</v>
      </c>
    </row>
    <row r="7" spans="1:20" x14ac:dyDescent="0.25">
      <c r="A7">
        <v>900</v>
      </c>
      <c r="B7">
        <f>LOOKUP(A7,E3:F286)</f>
        <v>20</v>
      </c>
      <c r="E7">
        <v>2500</v>
      </c>
      <c r="F7">
        <v>100</v>
      </c>
    </row>
    <row r="8" spans="1:20" x14ac:dyDescent="0.25">
      <c r="E8">
        <v>3000</v>
      </c>
      <c r="F8">
        <v>120</v>
      </c>
    </row>
    <row r="9" spans="1:20" x14ac:dyDescent="0.25">
      <c r="E9">
        <v>3500</v>
      </c>
      <c r="F9">
        <v>140</v>
      </c>
      <c r="H9" s="3" t="s">
        <v>143</v>
      </c>
      <c r="I9">
        <v>500</v>
      </c>
    </row>
    <row r="10" spans="1:20" x14ac:dyDescent="0.25">
      <c r="E10">
        <v>4000</v>
      </c>
      <c r="F10">
        <v>160</v>
      </c>
      <c r="H10" s="3" t="s">
        <v>141</v>
      </c>
      <c r="I10">
        <f>LOOKUP(I9,I5:T6)</f>
        <v>20</v>
      </c>
    </row>
    <row r="11" spans="1:20" x14ac:dyDescent="0.25">
      <c r="E11">
        <v>4500</v>
      </c>
      <c r="F11">
        <v>180</v>
      </c>
    </row>
    <row r="12" spans="1:20" x14ac:dyDescent="0.25">
      <c r="E12">
        <v>5000</v>
      </c>
      <c r="F12">
        <v>200</v>
      </c>
    </row>
    <row r="13" spans="1:20" x14ac:dyDescent="0.25">
      <c r="E13">
        <v>5500</v>
      </c>
      <c r="F13">
        <v>220</v>
      </c>
    </row>
    <row r="14" spans="1:20" x14ac:dyDescent="0.25">
      <c r="E14">
        <v>6000</v>
      </c>
      <c r="F14">
        <v>240</v>
      </c>
    </row>
    <row r="15" spans="1:20" x14ac:dyDescent="0.25">
      <c r="E15">
        <v>6500</v>
      </c>
      <c r="F15">
        <v>260</v>
      </c>
    </row>
    <row r="16" spans="1:20" x14ac:dyDescent="0.25">
      <c r="E16">
        <v>7000</v>
      </c>
      <c r="F16">
        <v>280</v>
      </c>
    </row>
    <row r="17" spans="5:6" x14ac:dyDescent="0.25">
      <c r="E17">
        <v>7500</v>
      </c>
      <c r="F17">
        <v>300</v>
      </c>
    </row>
    <row r="18" spans="5:6" x14ac:dyDescent="0.25">
      <c r="E18">
        <v>8000</v>
      </c>
      <c r="F18">
        <v>320</v>
      </c>
    </row>
    <row r="19" spans="5:6" x14ac:dyDescent="0.25">
      <c r="E19">
        <v>8500</v>
      </c>
      <c r="F19">
        <v>340</v>
      </c>
    </row>
    <row r="20" spans="5:6" x14ac:dyDescent="0.25">
      <c r="E20">
        <v>9000</v>
      </c>
      <c r="F20">
        <v>360</v>
      </c>
    </row>
    <row r="21" spans="5:6" x14ac:dyDescent="0.25">
      <c r="E21">
        <v>9500</v>
      </c>
      <c r="F21">
        <v>380</v>
      </c>
    </row>
    <row r="22" spans="5:6" x14ac:dyDescent="0.25">
      <c r="E22">
        <v>10000</v>
      </c>
      <c r="F22">
        <v>400</v>
      </c>
    </row>
    <row r="23" spans="5:6" x14ac:dyDescent="0.25">
      <c r="E23">
        <v>10500</v>
      </c>
      <c r="F23">
        <v>420</v>
      </c>
    </row>
    <row r="24" spans="5:6" x14ac:dyDescent="0.25">
      <c r="E24">
        <v>11000</v>
      </c>
      <c r="F24">
        <v>440</v>
      </c>
    </row>
    <row r="25" spans="5:6" x14ac:dyDescent="0.25">
      <c r="E25">
        <v>11500</v>
      </c>
      <c r="F25">
        <v>460</v>
      </c>
    </row>
    <row r="26" spans="5:6" x14ac:dyDescent="0.25">
      <c r="E26">
        <v>12000</v>
      </c>
      <c r="F26">
        <v>480</v>
      </c>
    </row>
    <row r="27" spans="5:6" x14ac:dyDescent="0.25">
      <c r="E27">
        <v>12500</v>
      </c>
      <c r="F27">
        <v>500</v>
      </c>
    </row>
    <row r="28" spans="5:6" x14ac:dyDescent="0.25">
      <c r="E28">
        <v>13000</v>
      </c>
      <c r="F28">
        <v>520</v>
      </c>
    </row>
    <row r="29" spans="5:6" x14ac:dyDescent="0.25">
      <c r="E29">
        <v>13500</v>
      </c>
      <c r="F29">
        <v>540</v>
      </c>
    </row>
    <row r="30" spans="5:6" x14ac:dyDescent="0.25">
      <c r="E30">
        <v>14000</v>
      </c>
      <c r="F30">
        <v>560</v>
      </c>
    </row>
    <row r="31" spans="5:6" x14ac:dyDescent="0.25">
      <c r="E31">
        <v>14500</v>
      </c>
      <c r="F31">
        <v>580</v>
      </c>
    </row>
    <row r="32" spans="5:6" x14ac:dyDescent="0.25">
      <c r="E32">
        <v>15000</v>
      </c>
      <c r="F32">
        <v>600</v>
      </c>
    </row>
    <row r="33" spans="5:6" x14ac:dyDescent="0.25">
      <c r="E33">
        <v>15500</v>
      </c>
      <c r="F33">
        <v>620</v>
      </c>
    </row>
    <row r="34" spans="5:6" x14ac:dyDescent="0.25">
      <c r="E34">
        <v>16000</v>
      </c>
      <c r="F34">
        <v>640</v>
      </c>
    </row>
    <row r="35" spans="5:6" x14ac:dyDescent="0.25">
      <c r="E35">
        <v>16500</v>
      </c>
      <c r="F35">
        <v>660</v>
      </c>
    </row>
    <row r="36" spans="5:6" x14ac:dyDescent="0.25">
      <c r="E36">
        <v>17000</v>
      </c>
      <c r="F36">
        <v>680</v>
      </c>
    </row>
    <row r="37" spans="5:6" x14ac:dyDescent="0.25">
      <c r="E37">
        <v>17500</v>
      </c>
      <c r="F37">
        <v>700</v>
      </c>
    </row>
    <row r="38" spans="5:6" x14ac:dyDescent="0.25">
      <c r="E38">
        <v>18000</v>
      </c>
      <c r="F38">
        <v>720</v>
      </c>
    </row>
    <row r="39" spans="5:6" x14ac:dyDescent="0.25">
      <c r="E39">
        <v>18500</v>
      </c>
      <c r="F39">
        <v>740</v>
      </c>
    </row>
    <row r="40" spans="5:6" x14ac:dyDescent="0.25">
      <c r="E40">
        <v>19000</v>
      </c>
      <c r="F40">
        <v>760</v>
      </c>
    </row>
    <row r="41" spans="5:6" x14ac:dyDescent="0.25">
      <c r="E41">
        <v>19500</v>
      </c>
      <c r="F41">
        <v>780</v>
      </c>
    </row>
    <row r="42" spans="5:6" x14ac:dyDescent="0.25">
      <c r="E42">
        <v>20000</v>
      </c>
      <c r="F42">
        <v>800</v>
      </c>
    </row>
    <row r="43" spans="5:6" x14ac:dyDescent="0.25">
      <c r="E43">
        <v>20500</v>
      </c>
      <c r="F43">
        <v>820</v>
      </c>
    </row>
    <row r="44" spans="5:6" x14ac:dyDescent="0.25">
      <c r="E44">
        <v>21000</v>
      </c>
      <c r="F44">
        <v>840</v>
      </c>
    </row>
    <row r="45" spans="5:6" x14ac:dyDescent="0.25">
      <c r="E45">
        <v>21500</v>
      </c>
      <c r="F45">
        <v>860</v>
      </c>
    </row>
    <row r="46" spans="5:6" x14ac:dyDescent="0.25">
      <c r="E46">
        <v>22000</v>
      </c>
      <c r="F46">
        <v>880</v>
      </c>
    </row>
    <row r="47" spans="5:6" x14ac:dyDescent="0.25">
      <c r="E47">
        <v>22500</v>
      </c>
      <c r="F47">
        <v>900</v>
      </c>
    </row>
    <row r="48" spans="5:6" x14ac:dyDescent="0.25">
      <c r="E48">
        <v>23000</v>
      </c>
      <c r="F48">
        <v>920</v>
      </c>
    </row>
    <row r="49" spans="5:6" x14ac:dyDescent="0.25">
      <c r="E49">
        <v>23500</v>
      </c>
      <c r="F49">
        <v>940</v>
      </c>
    </row>
    <row r="50" spans="5:6" x14ac:dyDescent="0.25">
      <c r="E50">
        <v>24000</v>
      </c>
      <c r="F50">
        <v>960</v>
      </c>
    </row>
    <row r="51" spans="5:6" x14ac:dyDescent="0.25">
      <c r="E51">
        <v>24500</v>
      </c>
      <c r="F51">
        <v>980</v>
      </c>
    </row>
    <row r="52" spans="5:6" x14ac:dyDescent="0.25">
      <c r="E52">
        <v>25000</v>
      </c>
      <c r="F52">
        <v>1000</v>
      </c>
    </row>
    <row r="53" spans="5:6" x14ac:dyDescent="0.25">
      <c r="E53">
        <v>25500</v>
      </c>
      <c r="F53">
        <v>1020</v>
      </c>
    </row>
    <row r="54" spans="5:6" x14ac:dyDescent="0.25">
      <c r="E54">
        <v>26000</v>
      </c>
      <c r="F54">
        <v>1040</v>
      </c>
    </row>
    <row r="55" spans="5:6" x14ac:dyDescent="0.25">
      <c r="E55">
        <v>26500</v>
      </c>
      <c r="F55">
        <v>1060</v>
      </c>
    </row>
    <row r="56" spans="5:6" x14ac:dyDescent="0.25">
      <c r="E56">
        <v>27000</v>
      </c>
      <c r="F56">
        <v>1080</v>
      </c>
    </row>
    <row r="57" spans="5:6" x14ac:dyDescent="0.25">
      <c r="E57">
        <v>27500</v>
      </c>
      <c r="F57">
        <v>1100</v>
      </c>
    </row>
    <row r="58" spans="5:6" x14ac:dyDescent="0.25">
      <c r="E58">
        <v>28000</v>
      </c>
      <c r="F58">
        <v>1120</v>
      </c>
    </row>
    <row r="59" spans="5:6" x14ac:dyDescent="0.25">
      <c r="E59">
        <v>28500</v>
      </c>
      <c r="F59">
        <v>1140</v>
      </c>
    </row>
    <row r="60" spans="5:6" x14ac:dyDescent="0.25">
      <c r="E60">
        <v>29000</v>
      </c>
      <c r="F60">
        <v>1160</v>
      </c>
    </row>
    <row r="61" spans="5:6" x14ac:dyDescent="0.25">
      <c r="E61">
        <v>29500</v>
      </c>
      <c r="F61">
        <v>1180</v>
      </c>
    </row>
    <row r="62" spans="5:6" x14ac:dyDescent="0.25">
      <c r="E62">
        <v>30000</v>
      </c>
      <c r="F62">
        <v>1200</v>
      </c>
    </row>
    <row r="63" spans="5:6" x14ac:dyDescent="0.25">
      <c r="E63">
        <v>30500</v>
      </c>
      <c r="F63">
        <v>1220</v>
      </c>
    </row>
    <row r="64" spans="5:6" x14ac:dyDescent="0.25">
      <c r="E64">
        <v>31000</v>
      </c>
      <c r="F64">
        <v>1240</v>
      </c>
    </row>
    <row r="65" spans="5:6" x14ac:dyDescent="0.25">
      <c r="E65">
        <v>31500</v>
      </c>
      <c r="F65">
        <v>1260</v>
      </c>
    </row>
    <row r="66" spans="5:6" x14ac:dyDescent="0.25">
      <c r="E66">
        <v>32000</v>
      </c>
      <c r="F66">
        <v>1280</v>
      </c>
    </row>
    <row r="67" spans="5:6" x14ac:dyDescent="0.25">
      <c r="E67">
        <v>32500</v>
      </c>
      <c r="F67">
        <v>1300</v>
      </c>
    </row>
    <row r="68" spans="5:6" x14ac:dyDescent="0.25">
      <c r="E68">
        <v>33000</v>
      </c>
      <c r="F68">
        <v>1320</v>
      </c>
    </row>
    <row r="69" spans="5:6" x14ac:dyDescent="0.25">
      <c r="E69">
        <v>33500</v>
      </c>
      <c r="F69">
        <v>1340</v>
      </c>
    </row>
    <row r="70" spans="5:6" x14ac:dyDescent="0.25">
      <c r="E70">
        <v>34000</v>
      </c>
      <c r="F70">
        <v>1360</v>
      </c>
    </row>
    <row r="71" spans="5:6" x14ac:dyDescent="0.25">
      <c r="E71">
        <v>34500</v>
      </c>
      <c r="F71">
        <v>1380</v>
      </c>
    </row>
    <row r="72" spans="5:6" x14ac:dyDescent="0.25">
      <c r="E72">
        <v>35000</v>
      </c>
      <c r="F72">
        <v>1400</v>
      </c>
    </row>
    <row r="73" spans="5:6" x14ac:dyDescent="0.25">
      <c r="E73">
        <v>35500</v>
      </c>
      <c r="F73">
        <v>1420</v>
      </c>
    </row>
    <row r="74" spans="5:6" x14ac:dyDescent="0.25">
      <c r="E74">
        <v>36000</v>
      </c>
      <c r="F74">
        <v>1440</v>
      </c>
    </row>
    <row r="75" spans="5:6" x14ac:dyDescent="0.25">
      <c r="E75">
        <v>36500</v>
      </c>
      <c r="F75">
        <v>1460</v>
      </c>
    </row>
    <row r="76" spans="5:6" x14ac:dyDescent="0.25">
      <c r="E76">
        <v>37000</v>
      </c>
      <c r="F76">
        <v>1480</v>
      </c>
    </row>
    <row r="77" spans="5:6" x14ac:dyDescent="0.25">
      <c r="E77">
        <v>37500</v>
      </c>
      <c r="F77">
        <v>1500</v>
      </c>
    </row>
    <row r="78" spans="5:6" x14ac:dyDescent="0.25">
      <c r="E78">
        <v>38000</v>
      </c>
      <c r="F78">
        <v>1520</v>
      </c>
    </row>
    <row r="79" spans="5:6" x14ac:dyDescent="0.25">
      <c r="E79">
        <v>38500</v>
      </c>
      <c r="F79">
        <v>1540</v>
      </c>
    </row>
    <row r="80" spans="5:6" x14ac:dyDescent="0.25">
      <c r="E80">
        <v>39000</v>
      </c>
      <c r="F80">
        <v>1560</v>
      </c>
    </row>
    <row r="81" spans="5:6" x14ac:dyDescent="0.25">
      <c r="E81">
        <v>39500</v>
      </c>
      <c r="F81">
        <v>1580</v>
      </c>
    </row>
    <row r="82" spans="5:6" x14ac:dyDescent="0.25">
      <c r="E82">
        <v>40000</v>
      </c>
      <c r="F82">
        <v>1600</v>
      </c>
    </row>
    <row r="83" spans="5:6" x14ac:dyDescent="0.25">
      <c r="E83">
        <v>40500</v>
      </c>
      <c r="F83">
        <v>1620</v>
      </c>
    </row>
    <row r="84" spans="5:6" x14ac:dyDescent="0.25">
      <c r="E84">
        <v>41000</v>
      </c>
      <c r="F84">
        <v>1640</v>
      </c>
    </row>
    <row r="85" spans="5:6" x14ac:dyDescent="0.25">
      <c r="E85">
        <v>41500</v>
      </c>
      <c r="F85">
        <v>1660</v>
      </c>
    </row>
    <row r="86" spans="5:6" x14ac:dyDescent="0.25">
      <c r="E86">
        <v>42000</v>
      </c>
      <c r="F86">
        <v>1680</v>
      </c>
    </row>
    <row r="87" spans="5:6" x14ac:dyDescent="0.25">
      <c r="E87">
        <v>42500</v>
      </c>
      <c r="F87">
        <v>1700</v>
      </c>
    </row>
    <row r="88" spans="5:6" x14ac:dyDescent="0.25">
      <c r="E88">
        <v>43000</v>
      </c>
      <c r="F88">
        <v>1720</v>
      </c>
    </row>
    <row r="89" spans="5:6" x14ac:dyDescent="0.25">
      <c r="E89">
        <v>43500</v>
      </c>
      <c r="F89">
        <v>1740</v>
      </c>
    </row>
    <row r="90" spans="5:6" x14ac:dyDescent="0.25">
      <c r="E90">
        <v>44000</v>
      </c>
      <c r="F90">
        <v>1760</v>
      </c>
    </row>
    <row r="91" spans="5:6" x14ac:dyDescent="0.25">
      <c r="E91">
        <v>44500</v>
      </c>
      <c r="F91">
        <v>1780</v>
      </c>
    </row>
    <row r="92" spans="5:6" x14ac:dyDescent="0.25">
      <c r="E92">
        <v>45000</v>
      </c>
      <c r="F92">
        <v>1800</v>
      </c>
    </row>
    <row r="93" spans="5:6" x14ac:dyDescent="0.25">
      <c r="E93">
        <v>45500</v>
      </c>
      <c r="F93">
        <v>1820</v>
      </c>
    </row>
    <row r="94" spans="5:6" x14ac:dyDescent="0.25">
      <c r="E94">
        <v>46000</v>
      </c>
      <c r="F94">
        <v>1840</v>
      </c>
    </row>
    <row r="95" spans="5:6" x14ac:dyDescent="0.25">
      <c r="E95">
        <v>46500</v>
      </c>
      <c r="F95">
        <v>1860</v>
      </c>
    </row>
    <row r="96" spans="5:6" x14ac:dyDescent="0.25">
      <c r="E96">
        <v>47000</v>
      </c>
      <c r="F96">
        <v>1880</v>
      </c>
    </row>
    <row r="97" spans="5:6" x14ac:dyDescent="0.25">
      <c r="E97">
        <v>47500</v>
      </c>
      <c r="F97">
        <v>1900</v>
      </c>
    </row>
    <row r="98" spans="5:6" x14ac:dyDescent="0.25">
      <c r="E98">
        <v>48000</v>
      </c>
      <c r="F98">
        <v>1920</v>
      </c>
    </row>
    <row r="99" spans="5:6" x14ac:dyDescent="0.25">
      <c r="E99">
        <v>48500</v>
      </c>
      <c r="F99">
        <v>1940</v>
      </c>
    </row>
    <row r="100" spans="5:6" x14ac:dyDescent="0.25">
      <c r="E100">
        <v>49000</v>
      </c>
      <c r="F100">
        <v>1960</v>
      </c>
    </row>
    <row r="101" spans="5:6" x14ac:dyDescent="0.25">
      <c r="E101">
        <v>49500</v>
      </c>
      <c r="F101">
        <v>1980</v>
      </c>
    </row>
    <row r="102" spans="5:6" x14ac:dyDescent="0.25">
      <c r="E102">
        <v>50000</v>
      </c>
      <c r="F102">
        <v>2000</v>
      </c>
    </row>
    <row r="103" spans="5:6" x14ac:dyDescent="0.25">
      <c r="E103">
        <v>50500</v>
      </c>
      <c r="F103">
        <v>2020</v>
      </c>
    </row>
    <row r="104" spans="5:6" x14ac:dyDescent="0.25">
      <c r="E104">
        <v>51000</v>
      </c>
      <c r="F104">
        <v>2040</v>
      </c>
    </row>
    <row r="105" spans="5:6" x14ac:dyDescent="0.25">
      <c r="E105">
        <v>51500</v>
      </c>
      <c r="F105">
        <v>2060</v>
      </c>
    </row>
    <row r="106" spans="5:6" x14ac:dyDescent="0.25">
      <c r="E106">
        <v>52000</v>
      </c>
      <c r="F106">
        <v>2080</v>
      </c>
    </row>
    <row r="107" spans="5:6" x14ac:dyDescent="0.25">
      <c r="E107">
        <v>52500</v>
      </c>
      <c r="F107">
        <v>2100</v>
      </c>
    </row>
    <row r="108" spans="5:6" x14ac:dyDescent="0.25">
      <c r="E108">
        <v>53000</v>
      </c>
      <c r="F108">
        <v>2120</v>
      </c>
    </row>
    <row r="109" spans="5:6" x14ac:dyDescent="0.25">
      <c r="E109">
        <v>53500</v>
      </c>
      <c r="F109">
        <v>2140</v>
      </c>
    </row>
    <row r="110" spans="5:6" x14ac:dyDescent="0.25">
      <c r="E110">
        <v>54000</v>
      </c>
      <c r="F110">
        <v>2160</v>
      </c>
    </row>
    <row r="111" spans="5:6" x14ac:dyDescent="0.25">
      <c r="E111">
        <v>54500</v>
      </c>
      <c r="F111">
        <v>2180</v>
      </c>
    </row>
    <row r="112" spans="5:6" x14ac:dyDescent="0.25">
      <c r="E112">
        <v>55000</v>
      </c>
      <c r="F112">
        <v>2200</v>
      </c>
    </row>
    <row r="113" spans="5:6" x14ac:dyDescent="0.25">
      <c r="E113">
        <v>55500</v>
      </c>
      <c r="F113">
        <v>2220</v>
      </c>
    </row>
    <row r="114" spans="5:6" x14ac:dyDescent="0.25">
      <c r="E114">
        <v>56000</v>
      </c>
      <c r="F114">
        <v>2240</v>
      </c>
    </row>
    <row r="115" spans="5:6" x14ac:dyDescent="0.25">
      <c r="E115">
        <v>56500</v>
      </c>
      <c r="F115">
        <v>2260</v>
      </c>
    </row>
    <row r="116" spans="5:6" x14ac:dyDescent="0.25">
      <c r="E116">
        <v>57000</v>
      </c>
      <c r="F116">
        <v>2280</v>
      </c>
    </row>
    <row r="117" spans="5:6" x14ac:dyDescent="0.25">
      <c r="E117">
        <v>57500</v>
      </c>
      <c r="F117">
        <v>2300</v>
      </c>
    </row>
    <row r="118" spans="5:6" x14ac:dyDescent="0.25">
      <c r="E118">
        <v>58000</v>
      </c>
      <c r="F118">
        <v>2320</v>
      </c>
    </row>
    <row r="119" spans="5:6" x14ac:dyDescent="0.25">
      <c r="E119">
        <v>58500</v>
      </c>
      <c r="F119">
        <v>2340</v>
      </c>
    </row>
    <row r="120" spans="5:6" x14ac:dyDescent="0.25">
      <c r="E120">
        <v>59000</v>
      </c>
      <c r="F120">
        <v>2360</v>
      </c>
    </row>
    <row r="121" spans="5:6" x14ac:dyDescent="0.25">
      <c r="E121">
        <v>59500</v>
      </c>
      <c r="F121">
        <v>2380</v>
      </c>
    </row>
    <row r="122" spans="5:6" x14ac:dyDescent="0.25">
      <c r="E122">
        <v>60000</v>
      </c>
      <c r="F122">
        <v>2400</v>
      </c>
    </row>
    <row r="123" spans="5:6" x14ac:dyDescent="0.25">
      <c r="E123">
        <v>60500</v>
      </c>
      <c r="F123">
        <v>2420</v>
      </c>
    </row>
    <row r="124" spans="5:6" x14ac:dyDescent="0.25">
      <c r="E124">
        <v>61000</v>
      </c>
      <c r="F124">
        <v>2440</v>
      </c>
    </row>
    <row r="125" spans="5:6" x14ac:dyDescent="0.25">
      <c r="E125">
        <v>61500</v>
      </c>
      <c r="F125">
        <v>2460</v>
      </c>
    </row>
    <row r="126" spans="5:6" x14ac:dyDescent="0.25">
      <c r="E126">
        <v>62000</v>
      </c>
      <c r="F126">
        <v>2480</v>
      </c>
    </row>
    <row r="127" spans="5:6" x14ac:dyDescent="0.25">
      <c r="E127">
        <v>62500</v>
      </c>
      <c r="F127">
        <v>2500</v>
      </c>
    </row>
    <row r="128" spans="5:6" x14ac:dyDescent="0.25">
      <c r="E128">
        <v>63000</v>
      </c>
      <c r="F128">
        <v>2520</v>
      </c>
    </row>
    <row r="129" spans="5:6" x14ac:dyDescent="0.25">
      <c r="E129">
        <v>63500</v>
      </c>
      <c r="F129">
        <v>2540</v>
      </c>
    </row>
    <row r="130" spans="5:6" x14ac:dyDescent="0.25">
      <c r="E130">
        <v>64000</v>
      </c>
      <c r="F130">
        <v>2560</v>
      </c>
    </row>
    <row r="131" spans="5:6" x14ac:dyDescent="0.25">
      <c r="E131">
        <v>64500</v>
      </c>
      <c r="F131">
        <v>2580</v>
      </c>
    </row>
    <row r="132" spans="5:6" x14ac:dyDescent="0.25">
      <c r="E132">
        <v>65000</v>
      </c>
      <c r="F132">
        <v>2600</v>
      </c>
    </row>
    <row r="133" spans="5:6" x14ac:dyDescent="0.25">
      <c r="E133">
        <v>65500</v>
      </c>
      <c r="F133">
        <v>2620</v>
      </c>
    </row>
    <row r="134" spans="5:6" x14ac:dyDescent="0.25">
      <c r="E134">
        <v>66000</v>
      </c>
      <c r="F134">
        <v>2640</v>
      </c>
    </row>
    <row r="135" spans="5:6" x14ac:dyDescent="0.25">
      <c r="E135">
        <v>66500</v>
      </c>
      <c r="F135">
        <v>2660</v>
      </c>
    </row>
    <row r="136" spans="5:6" x14ac:dyDescent="0.25">
      <c r="E136">
        <v>67000</v>
      </c>
      <c r="F136">
        <v>2680</v>
      </c>
    </row>
    <row r="137" spans="5:6" x14ac:dyDescent="0.25">
      <c r="E137">
        <v>67500</v>
      </c>
      <c r="F137">
        <v>2700</v>
      </c>
    </row>
    <row r="138" spans="5:6" x14ac:dyDescent="0.25">
      <c r="E138">
        <v>68000</v>
      </c>
      <c r="F138">
        <v>2720</v>
      </c>
    </row>
    <row r="139" spans="5:6" x14ac:dyDescent="0.25">
      <c r="E139">
        <v>68500</v>
      </c>
      <c r="F139">
        <v>2740</v>
      </c>
    </row>
    <row r="140" spans="5:6" x14ac:dyDescent="0.25">
      <c r="E140">
        <v>69000</v>
      </c>
      <c r="F140">
        <v>2760</v>
      </c>
    </row>
    <row r="141" spans="5:6" x14ac:dyDescent="0.25">
      <c r="E141">
        <v>69500</v>
      </c>
      <c r="F141">
        <v>2780</v>
      </c>
    </row>
    <row r="142" spans="5:6" x14ac:dyDescent="0.25">
      <c r="E142">
        <v>70000</v>
      </c>
      <c r="F142">
        <v>2800</v>
      </c>
    </row>
    <row r="143" spans="5:6" x14ac:dyDescent="0.25">
      <c r="E143">
        <v>70500</v>
      </c>
      <c r="F143">
        <v>2820</v>
      </c>
    </row>
    <row r="144" spans="5:6" x14ac:dyDescent="0.25">
      <c r="E144">
        <v>71000</v>
      </c>
      <c r="F144">
        <v>2840</v>
      </c>
    </row>
    <row r="145" spans="5:6" x14ac:dyDescent="0.25">
      <c r="E145">
        <v>71500</v>
      </c>
      <c r="F145">
        <v>2860</v>
      </c>
    </row>
    <row r="146" spans="5:6" x14ac:dyDescent="0.25">
      <c r="E146">
        <v>72000</v>
      </c>
      <c r="F146">
        <v>2880</v>
      </c>
    </row>
    <row r="147" spans="5:6" x14ac:dyDescent="0.25">
      <c r="E147">
        <v>72500</v>
      </c>
      <c r="F147">
        <v>2900</v>
      </c>
    </row>
    <row r="148" spans="5:6" x14ac:dyDescent="0.25">
      <c r="E148">
        <v>73000</v>
      </c>
      <c r="F148">
        <v>2920</v>
      </c>
    </row>
    <row r="149" spans="5:6" x14ac:dyDescent="0.25">
      <c r="E149">
        <v>73500</v>
      </c>
      <c r="F149">
        <v>2940</v>
      </c>
    </row>
    <row r="150" spans="5:6" x14ac:dyDescent="0.25">
      <c r="E150">
        <v>74000</v>
      </c>
      <c r="F150">
        <v>2960</v>
      </c>
    </row>
    <row r="151" spans="5:6" x14ac:dyDescent="0.25">
      <c r="E151">
        <v>74500</v>
      </c>
      <c r="F151">
        <v>2980</v>
      </c>
    </row>
    <row r="152" spans="5:6" x14ac:dyDescent="0.25">
      <c r="E152">
        <v>75000</v>
      </c>
      <c r="F152">
        <v>3000</v>
      </c>
    </row>
    <row r="153" spans="5:6" x14ac:dyDescent="0.25">
      <c r="E153">
        <v>75500</v>
      </c>
      <c r="F153">
        <v>3020</v>
      </c>
    </row>
    <row r="154" spans="5:6" x14ac:dyDescent="0.25">
      <c r="E154">
        <v>76000</v>
      </c>
      <c r="F154">
        <v>3040</v>
      </c>
    </row>
    <row r="155" spans="5:6" x14ac:dyDescent="0.25">
      <c r="E155">
        <v>76500</v>
      </c>
      <c r="F155">
        <v>3060</v>
      </c>
    </row>
    <row r="156" spans="5:6" x14ac:dyDescent="0.25">
      <c r="E156">
        <v>77000</v>
      </c>
      <c r="F156">
        <v>3080</v>
      </c>
    </row>
    <row r="157" spans="5:6" x14ac:dyDescent="0.25">
      <c r="E157">
        <v>77500</v>
      </c>
      <c r="F157">
        <v>3100</v>
      </c>
    </row>
    <row r="158" spans="5:6" x14ac:dyDescent="0.25">
      <c r="E158">
        <v>78000</v>
      </c>
      <c r="F158">
        <v>3120</v>
      </c>
    </row>
    <row r="159" spans="5:6" x14ac:dyDescent="0.25">
      <c r="E159">
        <v>78500</v>
      </c>
      <c r="F159">
        <v>3140</v>
      </c>
    </row>
    <row r="160" spans="5:6" x14ac:dyDescent="0.25">
      <c r="E160">
        <v>79000</v>
      </c>
      <c r="F160">
        <v>3160</v>
      </c>
    </row>
    <row r="161" spans="5:6" x14ac:dyDescent="0.25">
      <c r="E161">
        <v>79500</v>
      </c>
      <c r="F161">
        <v>3180</v>
      </c>
    </row>
    <row r="162" spans="5:6" x14ac:dyDescent="0.25">
      <c r="E162">
        <v>80000</v>
      </c>
      <c r="F162">
        <v>3200</v>
      </c>
    </row>
    <row r="163" spans="5:6" x14ac:dyDescent="0.25">
      <c r="E163">
        <v>80500</v>
      </c>
      <c r="F163">
        <v>3220</v>
      </c>
    </row>
    <row r="164" spans="5:6" x14ac:dyDescent="0.25">
      <c r="E164">
        <v>81000</v>
      </c>
      <c r="F164">
        <v>3240</v>
      </c>
    </row>
    <row r="165" spans="5:6" x14ac:dyDescent="0.25">
      <c r="E165">
        <v>81500</v>
      </c>
      <c r="F165">
        <v>3260</v>
      </c>
    </row>
    <row r="166" spans="5:6" x14ac:dyDescent="0.25">
      <c r="E166">
        <v>82000</v>
      </c>
      <c r="F166">
        <v>3280</v>
      </c>
    </row>
    <row r="167" spans="5:6" x14ac:dyDescent="0.25">
      <c r="E167">
        <v>82500</v>
      </c>
      <c r="F167">
        <v>3300</v>
      </c>
    </row>
    <row r="168" spans="5:6" x14ac:dyDescent="0.25">
      <c r="E168">
        <v>83000</v>
      </c>
      <c r="F168">
        <v>3320</v>
      </c>
    </row>
    <row r="169" spans="5:6" x14ac:dyDescent="0.25">
      <c r="E169">
        <v>83500</v>
      </c>
      <c r="F169">
        <v>3340</v>
      </c>
    </row>
    <row r="170" spans="5:6" x14ac:dyDescent="0.25">
      <c r="E170">
        <v>84000</v>
      </c>
      <c r="F170">
        <v>3360</v>
      </c>
    </row>
    <row r="171" spans="5:6" x14ac:dyDescent="0.25">
      <c r="E171">
        <v>84500</v>
      </c>
      <c r="F171">
        <v>3380</v>
      </c>
    </row>
    <row r="172" spans="5:6" x14ac:dyDescent="0.25">
      <c r="E172">
        <v>85000</v>
      </c>
      <c r="F172">
        <v>3400</v>
      </c>
    </row>
    <row r="173" spans="5:6" x14ac:dyDescent="0.25">
      <c r="E173">
        <v>85500</v>
      </c>
      <c r="F173">
        <v>3420</v>
      </c>
    </row>
    <row r="174" spans="5:6" x14ac:dyDescent="0.25">
      <c r="E174">
        <v>86000</v>
      </c>
      <c r="F174">
        <v>3440</v>
      </c>
    </row>
    <row r="175" spans="5:6" x14ac:dyDescent="0.25">
      <c r="E175">
        <v>86500</v>
      </c>
      <c r="F175">
        <v>3460</v>
      </c>
    </row>
    <row r="176" spans="5:6" x14ac:dyDescent="0.25">
      <c r="E176">
        <v>87000</v>
      </c>
      <c r="F176">
        <v>3480</v>
      </c>
    </row>
    <row r="177" spans="5:6" x14ac:dyDescent="0.25">
      <c r="E177">
        <v>87500</v>
      </c>
      <c r="F177">
        <v>3500</v>
      </c>
    </row>
    <row r="178" spans="5:6" x14ac:dyDescent="0.25">
      <c r="E178">
        <v>88000</v>
      </c>
      <c r="F178">
        <v>3520</v>
      </c>
    </row>
    <row r="179" spans="5:6" x14ac:dyDescent="0.25">
      <c r="E179">
        <v>88500</v>
      </c>
      <c r="F179">
        <v>3540</v>
      </c>
    </row>
    <row r="180" spans="5:6" x14ac:dyDescent="0.25">
      <c r="E180">
        <v>89000</v>
      </c>
      <c r="F180">
        <v>3560</v>
      </c>
    </row>
    <row r="181" spans="5:6" x14ac:dyDescent="0.25">
      <c r="E181">
        <v>89500</v>
      </c>
      <c r="F181">
        <v>3580</v>
      </c>
    </row>
    <row r="182" spans="5:6" x14ac:dyDescent="0.25">
      <c r="E182">
        <v>90000</v>
      </c>
      <c r="F182">
        <v>3600</v>
      </c>
    </row>
    <row r="183" spans="5:6" x14ac:dyDescent="0.25">
      <c r="E183">
        <v>90500</v>
      </c>
      <c r="F183">
        <v>3620</v>
      </c>
    </row>
    <row r="184" spans="5:6" x14ac:dyDescent="0.25">
      <c r="E184">
        <v>91000</v>
      </c>
      <c r="F184">
        <v>3640</v>
      </c>
    </row>
    <row r="185" spans="5:6" x14ac:dyDescent="0.25">
      <c r="E185">
        <v>91500</v>
      </c>
      <c r="F185">
        <v>3660</v>
      </c>
    </row>
    <row r="186" spans="5:6" x14ac:dyDescent="0.25">
      <c r="E186">
        <v>92000</v>
      </c>
      <c r="F186">
        <v>3680</v>
      </c>
    </row>
    <row r="187" spans="5:6" x14ac:dyDescent="0.25">
      <c r="E187">
        <v>92500</v>
      </c>
      <c r="F187">
        <v>3700</v>
      </c>
    </row>
    <row r="188" spans="5:6" x14ac:dyDescent="0.25">
      <c r="E188">
        <v>93000</v>
      </c>
      <c r="F188">
        <v>3720</v>
      </c>
    </row>
    <row r="189" spans="5:6" x14ac:dyDescent="0.25">
      <c r="E189">
        <v>93500</v>
      </c>
      <c r="F189">
        <v>3740</v>
      </c>
    </row>
    <row r="190" spans="5:6" x14ac:dyDescent="0.25">
      <c r="E190">
        <v>94000</v>
      </c>
      <c r="F190">
        <v>3760</v>
      </c>
    </row>
    <row r="191" spans="5:6" x14ac:dyDescent="0.25">
      <c r="E191">
        <v>94500</v>
      </c>
      <c r="F191">
        <v>3780</v>
      </c>
    </row>
    <row r="192" spans="5:6" x14ac:dyDescent="0.25">
      <c r="E192">
        <v>95000</v>
      </c>
      <c r="F192">
        <v>3800</v>
      </c>
    </row>
    <row r="193" spans="5:6" x14ac:dyDescent="0.25">
      <c r="E193">
        <v>95500</v>
      </c>
      <c r="F193">
        <v>3820</v>
      </c>
    </row>
    <row r="194" spans="5:6" x14ac:dyDescent="0.25">
      <c r="E194">
        <v>96000</v>
      </c>
      <c r="F194">
        <v>3840</v>
      </c>
    </row>
    <row r="195" spans="5:6" x14ac:dyDescent="0.25">
      <c r="E195">
        <v>96500</v>
      </c>
      <c r="F195">
        <v>3860</v>
      </c>
    </row>
    <row r="196" spans="5:6" x14ac:dyDescent="0.25">
      <c r="E196">
        <v>97000</v>
      </c>
      <c r="F196">
        <v>3880</v>
      </c>
    </row>
    <row r="197" spans="5:6" x14ac:dyDescent="0.25">
      <c r="E197">
        <v>97500</v>
      </c>
      <c r="F197">
        <v>3900</v>
      </c>
    </row>
    <row r="198" spans="5:6" x14ac:dyDescent="0.25">
      <c r="E198">
        <v>98000</v>
      </c>
      <c r="F198">
        <v>3920</v>
      </c>
    </row>
    <row r="199" spans="5:6" x14ac:dyDescent="0.25">
      <c r="E199">
        <v>98500</v>
      </c>
      <c r="F199">
        <v>3940</v>
      </c>
    </row>
    <row r="200" spans="5:6" x14ac:dyDescent="0.25">
      <c r="E200">
        <v>99000</v>
      </c>
      <c r="F200">
        <v>3960</v>
      </c>
    </row>
    <row r="201" spans="5:6" x14ac:dyDescent="0.25">
      <c r="E201">
        <v>99500</v>
      </c>
      <c r="F201">
        <v>3980</v>
      </c>
    </row>
    <row r="202" spans="5:6" x14ac:dyDescent="0.25">
      <c r="E202">
        <v>100000</v>
      </c>
      <c r="F202">
        <v>4000</v>
      </c>
    </row>
    <row r="203" spans="5:6" x14ac:dyDescent="0.25">
      <c r="E203">
        <v>100500</v>
      </c>
      <c r="F203">
        <v>4020</v>
      </c>
    </row>
    <row r="204" spans="5:6" x14ac:dyDescent="0.25">
      <c r="E204">
        <v>101000</v>
      </c>
      <c r="F204">
        <v>4040</v>
      </c>
    </row>
    <row r="205" spans="5:6" x14ac:dyDescent="0.25">
      <c r="E205">
        <v>101500</v>
      </c>
      <c r="F205">
        <v>4060</v>
      </c>
    </row>
    <row r="206" spans="5:6" x14ac:dyDescent="0.25">
      <c r="E206">
        <v>102000</v>
      </c>
      <c r="F206">
        <v>4080</v>
      </c>
    </row>
    <row r="207" spans="5:6" x14ac:dyDescent="0.25">
      <c r="E207">
        <v>102500</v>
      </c>
      <c r="F207">
        <v>4100</v>
      </c>
    </row>
    <row r="208" spans="5:6" x14ac:dyDescent="0.25">
      <c r="E208">
        <v>103000</v>
      </c>
      <c r="F208">
        <v>4120</v>
      </c>
    </row>
    <row r="209" spans="5:6" x14ac:dyDescent="0.25">
      <c r="E209">
        <v>103500</v>
      </c>
      <c r="F209">
        <v>4140</v>
      </c>
    </row>
    <row r="210" spans="5:6" x14ac:dyDescent="0.25">
      <c r="E210">
        <v>104000</v>
      </c>
      <c r="F210">
        <v>4160</v>
      </c>
    </row>
    <row r="211" spans="5:6" x14ac:dyDescent="0.25">
      <c r="E211">
        <v>104500</v>
      </c>
      <c r="F211">
        <v>4180</v>
      </c>
    </row>
    <row r="212" spans="5:6" x14ac:dyDescent="0.25">
      <c r="E212">
        <v>105000</v>
      </c>
      <c r="F212">
        <v>4200</v>
      </c>
    </row>
    <row r="213" spans="5:6" x14ac:dyDescent="0.25">
      <c r="E213">
        <v>105500</v>
      </c>
      <c r="F213">
        <v>4220</v>
      </c>
    </row>
    <row r="214" spans="5:6" x14ac:dyDescent="0.25">
      <c r="E214">
        <v>106000</v>
      </c>
      <c r="F214">
        <v>4240</v>
      </c>
    </row>
    <row r="215" spans="5:6" x14ac:dyDescent="0.25">
      <c r="E215">
        <v>106500</v>
      </c>
      <c r="F215">
        <v>4260</v>
      </c>
    </row>
    <row r="216" spans="5:6" x14ac:dyDescent="0.25">
      <c r="E216">
        <v>107000</v>
      </c>
      <c r="F216">
        <v>4280</v>
      </c>
    </row>
    <row r="217" spans="5:6" x14ac:dyDescent="0.25">
      <c r="E217">
        <v>107500</v>
      </c>
      <c r="F217">
        <v>4300</v>
      </c>
    </row>
    <row r="218" spans="5:6" x14ac:dyDescent="0.25">
      <c r="E218">
        <v>108000</v>
      </c>
      <c r="F218">
        <v>4320</v>
      </c>
    </row>
    <row r="219" spans="5:6" x14ac:dyDescent="0.25">
      <c r="E219">
        <v>108500</v>
      </c>
      <c r="F219">
        <v>4340</v>
      </c>
    </row>
    <row r="220" spans="5:6" x14ac:dyDescent="0.25">
      <c r="E220">
        <v>109000</v>
      </c>
      <c r="F220">
        <v>4360</v>
      </c>
    </row>
    <row r="221" spans="5:6" x14ac:dyDescent="0.25">
      <c r="E221">
        <v>109500</v>
      </c>
      <c r="F221">
        <v>4380</v>
      </c>
    </row>
    <row r="222" spans="5:6" x14ac:dyDescent="0.25">
      <c r="E222">
        <v>110000</v>
      </c>
      <c r="F222">
        <v>4400</v>
      </c>
    </row>
    <row r="223" spans="5:6" x14ac:dyDescent="0.25">
      <c r="E223">
        <v>110500</v>
      </c>
      <c r="F223">
        <v>4420</v>
      </c>
    </row>
    <row r="224" spans="5:6" x14ac:dyDescent="0.25">
      <c r="E224">
        <v>111000</v>
      </c>
      <c r="F224">
        <v>4440</v>
      </c>
    </row>
    <row r="225" spans="5:6" x14ac:dyDescent="0.25">
      <c r="E225">
        <v>111500</v>
      </c>
      <c r="F225">
        <v>4460</v>
      </c>
    </row>
    <row r="226" spans="5:6" x14ac:dyDescent="0.25">
      <c r="E226">
        <v>112000</v>
      </c>
      <c r="F226">
        <v>4480</v>
      </c>
    </row>
    <row r="227" spans="5:6" x14ac:dyDescent="0.25">
      <c r="E227">
        <v>112500</v>
      </c>
      <c r="F227">
        <v>4500</v>
      </c>
    </row>
    <row r="228" spans="5:6" x14ac:dyDescent="0.25">
      <c r="E228">
        <v>113000</v>
      </c>
      <c r="F228">
        <v>4520</v>
      </c>
    </row>
    <row r="229" spans="5:6" x14ac:dyDescent="0.25">
      <c r="E229">
        <v>113500</v>
      </c>
      <c r="F229">
        <v>4540</v>
      </c>
    </row>
    <row r="230" spans="5:6" x14ac:dyDescent="0.25">
      <c r="E230">
        <v>114000</v>
      </c>
      <c r="F230">
        <v>4560</v>
      </c>
    </row>
    <row r="231" spans="5:6" x14ac:dyDescent="0.25">
      <c r="E231">
        <v>114500</v>
      </c>
      <c r="F231">
        <v>4580</v>
      </c>
    </row>
    <row r="232" spans="5:6" x14ac:dyDescent="0.25">
      <c r="E232">
        <v>115000</v>
      </c>
      <c r="F232">
        <v>4600</v>
      </c>
    </row>
    <row r="233" spans="5:6" x14ac:dyDescent="0.25">
      <c r="E233">
        <v>115500</v>
      </c>
      <c r="F233">
        <v>4620</v>
      </c>
    </row>
    <row r="234" spans="5:6" x14ac:dyDescent="0.25">
      <c r="E234">
        <v>116000</v>
      </c>
      <c r="F234">
        <v>4640</v>
      </c>
    </row>
    <row r="235" spans="5:6" x14ac:dyDescent="0.25">
      <c r="E235">
        <v>116500</v>
      </c>
      <c r="F235">
        <v>4660</v>
      </c>
    </row>
    <row r="236" spans="5:6" x14ac:dyDescent="0.25">
      <c r="E236">
        <v>117000</v>
      </c>
      <c r="F236">
        <v>4680</v>
      </c>
    </row>
    <row r="237" spans="5:6" x14ac:dyDescent="0.25">
      <c r="E237">
        <v>117500</v>
      </c>
      <c r="F237">
        <v>4700</v>
      </c>
    </row>
    <row r="238" spans="5:6" x14ac:dyDescent="0.25">
      <c r="E238">
        <v>118000</v>
      </c>
      <c r="F238">
        <v>4720</v>
      </c>
    </row>
    <row r="239" spans="5:6" x14ac:dyDescent="0.25">
      <c r="E239">
        <v>118500</v>
      </c>
      <c r="F239">
        <v>4740</v>
      </c>
    </row>
    <row r="240" spans="5:6" x14ac:dyDescent="0.25">
      <c r="E240">
        <v>119000</v>
      </c>
      <c r="F240">
        <v>4760</v>
      </c>
    </row>
    <row r="241" spans="5:6" x14ac:dyDescent="0.25">
      <c r="E241">
        <v>119500</v>
      </c>
      <c r="F241">
        <v>4780</v>
      </c>
    </row>
    <row r="242" spans="5:6" x14ac:dyDescent="0.25">
      <c r="E242">
        <v>120000</v>
      </c>
      <c r="F242">
        <v>4800</v>
      </c>
    </row>
    <row r="243" spans="5:6" x14ac:dyDescent="0.25">
      <c r="E243">
        <v>120500</v>
      </c>
      <c r="F243">
        <v>4820</v>
      </c>
    </row>
    <row r="244" spans="5:6" x14ac:dyDescent="0.25">
      <c r="E244">
        <v>121000</v>
      </c>
      <c r="F244">
        <v>4840</v>
      </c>
    </row>
    <row r="245" spans="5:6" x14ac:dyDescent="0.25">
      <c r="E245">
        <v>121500</v>
      </c>
      <c r="F245">
        <v>4860</v>
      </c>
    </row>
    <row r="246" spans="5:6" x14ac:dyDescent="0.25">
      <c r="E246">
        <v>122000</v>
      </c>
      <c r="F246">
        <v>4880</v>
      </c>
    </row>
    <row r="247" spans="5:6" x14ac:dyDescent="0.25">
      <c r="E247">
        <v>122500</v>
      </c>
      <c r="F247">
        <v>4900</v>
      </c>
    </row>
    <row r="248" spans="5:6" x14ac:dyDescent="0.25">
      <c r="E248">
        <v>123000</v>
      </c>
      <c r="F248">
        <v>4920</v>
      </c>
    </row>
    <row r="249" spans="5:6" x14ac:dyDescent="0.25">
      <c r="E249">
        <v>123500</v>
      </c>
      <c r="F249">
        <v>4940</v>
      </c>
    </row>
    <row r="250" spans="5:6" x14ac:dyDescent="0.25">
      <c r="E250">
        <v>124000</v>
      </c>
      <c r="F250">
        <v>4960</v>
      </c>
    </row>
    <row r="251" spans="5:6" x14ac:dyDescent="0.25">
      <c r="E251">
        <v>124500</v>
      </c>
      <c r="F251">
        <v>4980</v>
      </c>
    </row>
    <row r="252" spans="5:6" x14ac:dyDescent="0.25">
      <c r="E252">
        <v>125000</v>
      </c>
      <c r="F252">
        <v>5000</v>
      </c>
    </row>
    <row r="253" spans="5:6" x14ac:dyDescent="0.25">
      <c r="E253">
        <v>125500</v>
      </c>
      <c r="F253">
        <v>5020</v>
      </c>
    </row>
    <row r="254" spans="5:6" x14ac:dyDescent="0.25">
      <c r="E254">
        <v>126000</v>
      </c>
      <c r="F254">
        <v>5040</v>
      </c>
    </row>
    <row r="255" spans="5:6" x14ac:dyDescent="0.25">
      <c r="E255">
        <v>126500</v>
      </c>
      <c r="F255">
        <v>5060</v>
      </c>
    </row>
    <row r="256" spans="5:6" x14ac:dyDescent="0.25">
      <c r="E256">
        <v>127000</v>
      </c>
      <c r="F256">
        <v>5080</v>
      </c>
    </row>
    <row r="257" spans="5:6" x14ac:dyDescent="0.25">
      <c r="E257">
        <v>127500</v>
      </c>
      <c r="F257">
        <v>5100</v>
      </c>
    </row>
    <row r="258" spans="5:6" x14ac:dyDescent="0.25">
      <c r="E258">
        <v>128000</v>
      </c>
      <c r="F258">
        <v>5120</v>
      </c>
    </row>
    <row r="259" spans="5:6" x14ac:dyDescent="0.25">
      <c r="E259">
        <v>128500</v>
      </c>
      <c r="F259">
        <v>5140</v>
      </c>
    </row>
    <row r="260" spans="5:6" x14ac:dyDescent="0.25">
      <c r="E260">
        <v>129000</v>
      </c>
      <c r="F260">
        <v>5160</v>
      </c>
    </row>
    <row r="261" spans="5:6" x14ac:dyDescent="0.25">
      <c r="E261">
        <v>129500</v>
      </c>
      <c r="F261">
        <v>5180</v>
      </c>
    </row>
    <row r="262" spans="5:6" x14ac:dyDescent="0.25">
      <c r="E262">
        <v>130000</v>
      </c>
      <c r="F262">
        <v>5200</v>
      </c>
    </row>
    <row r="263" spans="5:6" x14ac:dyDescent="0.25">
      <c r="E263">
        <v>130500</v>
      </c>
      <c r="F263">
        <v>5220</v>
      </c>
    </row>
    <row r="264" spans="5:6" x14ac:dyDescent="0.25">
      <c r="E264">
        <v>131000</v>
      </c>
      <c r="F264">
        <v>5240</v>
      </c>
    </row>
    <row r="265" spans="5:6" x14ac:dyDescent="0.25">
      <c r="E265">
        <v>131500</v>
      </c>
      <c r="F265">
        <v>5260</v>
      </c>
    </row>
    <row r="266" spans="5:6" x14ac:dyDescent="0.25">
      <c r="E266">
        <v>132000</v>
      </c>
      <c r="F266">
        <v>5280</v>
      </c>
    </row>
    <row r="267" spans="5:6" x14ac:dyDescent="0.25">
      <c r="E267">
        <v>132500</v>
      </c>
      <c r="F267">
        <v>5300</v>
      </c>
    </row>
    <row r="268" spans="5:6" x14ac:dyDescent="0.25">
      <c r="E268">
        <v>133000</v>
      </c>
      <c r="F268">
        <v>5320</v>
      </c>
    </row>
    <row r="269" spans="5:6" x14ac:dyDescent="0.25">
      <c r="E269">
        <v>133500</v>
      </c>
      <c r="F269">
        <v>5340</v>
      </c>
    </row>
    <row r="270" spans="5:6" x14ac:dyDescent="0.25">
      <c r="E270">
        <v>134000</v>
      </c>
      <c r="F270">
        <v>5360</v>
      </c>
    </row>
    <row r="271" spans="5:6" x14ac:dyDescent="0.25">
      <c r="E271">
        <v>134500</v>
      </c>
      <c r="F271">
        <v>5380</v>
      </c>
    </row>
    <row r="272" spans="5:6" x14ac:dyDescent="0.25">
      <c r="E272">
        <v>135000</v>
      </c>
      <c r="F272">
        <v>5400</v>
      </c>
    </row>
    <row r="273" spans="5:6" x14ac:dyDescent="0.25">
      <c r="E273">
        <v>135500</v>
      </c>
      <c r="F273">
        <v>5420</v>
      </c>
    </row>
    <row r="274" spans="5:6" x14ac:dyDescent="0.25">
      <c r="E274">
        <v>136000</v>
      </c>
      <c r="F274">
        <v>5440</v>
      </c>
    </row>
    <row r="275" spans="5:6" x14ac:dyDescent="0.25">
      <c r="E275">
        <v>136500</v>
      </c>
      <c r="F275">
        <v>5460</v>
      </c>
    </row>
    <row r="276" spans="5:6" x14ac:dyDescent="0.25">
      <c r="E276">
        <v>137000</v>
      </c>
      <c r="F276">
        <v>5480</v>
      </c>
    </row>
    <row r="277" spans="5:6" x14ac:dyDescent="0.25">
      <c r="E277">
        <v>137500</v>
      </c>
      <c r="F277">
        <v>5500</v>
      </c>
    </row>
    <row r="278" spans="5:6" x14ac:dyDescent="0.25">
      <c r="E278">
        <v>138000</v>
      </c>
      <c r="F278">
        <v>5520</v>
      </c>
    </row>
    <row r="279" spans="5:6" x14ac:dyDescent="0.25">
      <c r="E279">
        <v>138500</v>
      </c>
      <c r="F279">
        <v>5540</v>
      </c>
    </row>
    <row r="280" spans="5:6" x14ac:dyDescent="0.25">
      <c r="E280">
        <v>139000</v>
      </c>
      <c r="F280">
        <v>5560</v>
      </c>
    </row>
    <row r="281" spans="5:6" x14ac:dyDescent="0.25">
      <c r="E281">
        <v>139500</v>
      </c>
      <c r="F281">
        <v>5580</v>
      </c>
    </row>
    <row r="282" spans="5:6" x14ac:dyDescent="0.25">
      <c r="E282">
        <v>140000</v>
      </c>
      <c r="F282">
        <v>5600</v>
      </c>
    </row>
    <row r="283" spans="5:6" x14ac:dyDescent="0.25">
      <c r="E283">
        <v>140500</v>
      </c>
      <c r="F283">
        <v>5620</v>
      </c>
    </row>
    <row r="284" spans="5:6" x14ac:dyDescent="0.25">
      <c r="E284">
        <v>141000</v>
      </c>
      <c r="F284">
        <v>5640</v>
      </c>
    </row>
    <row r="285" spans="5:6" x14ac:dyDescent="0.25">
      <c r="E285">
        <v>141500</v>
      </c>
      <c r="F285">
        <v>5660</v>
      </c>
    </row>
    <row r="286" spans="5:6" x14ac:dyDescent="0.25">
      <c r="E286">
        <v>142000</v>
      </c>
      <c r="F286">
        <v>5680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39"/>
  <sheetViews>
    <sheetView topLeftCell="I1" zoomScaleNormal="100" workbookViewId="0">
      <selection activeCell="J25" sqref="J25"/>
    </sheetView>
  </sheetViews>
  <sheetFormatPr defaultRowHeight="15" x14ac:dyDescent="0.25"/>
  <cols>
    <col min="5" max="5" width="10.140625" bestFit="1" customWidth="1"/>
    <col min="8" max="8" width="13.5703125" customWidth="1"/>
    <col min="9" max="9" width="9.85546875" customWidth="1"/>
    <col min="10" max="11" width="10.7109375" customWidth="1"/>
    <col min="12" max="12" width="11.28515625" customWidth="1"/>
    <col min="13" max="13" width="10.7109375" customWidth="1"/>
    <col min="14" max="14" width="11.28515625" customWidth="1"/>
    <col min="15" max="15" width="8" customWidth="1"/>
    <col min="16" max="16" width="6.42578125" customWidth="1"/>
    <col min="17" max="17" width="11" customWidth="1"/>
    <col min="18" max="18" width="7.5703125" customWidth="1"/>
    <col min="19" max="19" width="6.42578125" customWidth="1"/>
    <col min="20" max="20" width="12.7109375" bestFit="1" customWidth="1"/>
    <col min="21" max="21" width="11.28515625" customWidth="1"/>
    <col min="22" max="24" width="9.140625" bestFit="1" customWidth="1"/>
    <col min="25" max="25" width="11.140625" bestFit="1" customWidth="1"/>
    <col min="26" max="26" width="7.5703125" customWidth="1"/>
    <col min="27" max="27" width="10.5703125" bestFit="1" customWidth="1"/>
    <col min="28" max="28" width="10.140625" bestFit="1" customWidth="1"/>
    <col min="29" max="29" width="11.28515625" bestFit="1" customWidth="1"/>
  </cols>
  <sheetData>
    <row r="2" spans="1:31" x14ac:dyDescent="0.25">
      <c r="A2" s="3" t="s">
        <v>161</v>
      </c>
      <c r="B2" s="3" t="s">
        <v>162</v>
      </c>
      <c r="C2" s="3" t="s">
        <v>163</v>
      </c>
      <c r="D2" s="3" t="s">
        <v>164</v>
      </c>
      <c r="E2" s="3" t="s">
        <v>165</v>
      </c>
      <c r="F2" s="3" t="s">
        <v>166</v>
      </c>
    </row>
    <row r="3" spans="1:31" x14ac:dyDescent="0.25">
      <c r="A3" t="s">
        <v>38</v>
      </c>
      <c r="B3" t="s">
        <v>167</v>
      </c>
      <c r="C3" t="s">
        <v>12</v>
      </c>
      <c r="D3" t="s">
        <v>168</v>
      </c>
      <c r="E3" s="10">
        <v>43182</v>
      </c>
      <c r="F3">
        <v>4500</v>
      </c>
      <c r="T3" s="11" t="s">
        <v>193</v>
      </c>
      <c r="U3" s="11" t="s">
        <v>163</v>
      </c>
      <c r="Z3" s="11" t="s">
        <v>193</v>
      </c>
      <c r="AA3" s="11" t="s">
        <v>163</v>
      </c>
    </row>
    <row r="4" spans="1:31" x14ac:dyDescent="0.25">
      <c r="A4" t="s">
        <v>169</v>
      </c>
      <c r="B4" t="s">
        <v>11</v>
      </c>
      <c r="C4" t="s">
        <v>21</v>
      </c>
      <c r="D4" t="s">
        <v>170</v>
      </c>
      <c r="E4" s="10">
        <v>41802</v>
      </c>
      <c r="F4">
        <v>5000</v>
      </c>
      <c r="T4" s="11" t="s">
        <v>161</v>
      </c>
      <c r="U4" t="s">
        <v>21</v>
      </c>
      <c r="V4" t="s">
        <v>12</v>
      </c>
      <c r="W4" t="s">
        <v>15</v>
      </c>
      <c r="X4" t="s">
        <v>18</v>
      </c>
      <c r="Y4" t="s">
        <v>192</v>
      </c>
      <c r="Z4" s="11" t="s">
        <v>161</v>
      </c>
      <c r="AA4" t="s">
        <v>21</v>
      </c>
      <c r="AB4" t="s">
        <v>12</v>
      </c>
      <c r="AC4" t="s">
        <v>15</v>
      </c>
      <c r="AD4" t="s">
        <v>18</v>
      </c>
      <c r="AE4" t="s">
        <v>192</v>
      </c>
    </row>
    <row r="5" spans="1:31" x14ac:dyDescent="0.25">
      <c r="A5" t="s">
        <v>171</v>
      </c>
      <c r="B5" t="s">
        <v>172</v>
      </c>
      <c r="C5" t="s">
        <v>15</v>
      </c>
      <c r="D5" t="s">
        <v>173</v>
      </c>
      <c r="E5" s="10">
        <v>42590</v>
      </c>
      <c r="F5">
        <v>5500</v>
      </c>
      <c r="T5" t="s">
        <v>190</v>
      </c>
      <c r="U5" s="13"/>
      <c r="V5" s="13"/>
      <c r="W5" s="13">
        <v>13500</v>
      </c>
      <c r="X5" s="13"/>
      <c r="Y5" s="13">
        <v>13500</v>
      </c>
      <c r="Z5" t="s">
        <v>190</v>
      </c>
      <c r="AA5" s="14"/>
      <c r="AB5" s="14"/>
      <c r="AC5" s="14">
        <v>13500</v>
      </c>
      <c r="AD5" s="14"/>
      <c r="AE5" s="14">
        <v>13500</v>
      </c>
    </row>
    <row r="6" spans="1:31" x14ac:dyDescent="0.25">
      <c r="A6" t="s">
        <v>174</v>
      </c>
      <c r="B6" t="s">
        <v>175</v>
      </c>
      <c r="C6" t="s">
        <v>18</v>
      </c>
      <c r="D6" t="s">
        <v>176</v>
      </c>
      <c r="E6" s="10">
        <v>43482</v>
      </c>
      <c r="F6">
        <v>6000</v>
      </c>
      <c r="T6" t="s">
        <v>31</v>
      </c>
      <c r="U6" s="13"/>
      <c r="V6" s="13">
        <v>6500</v>
      </c>
      <c r="W6" s="13">
        <v>12000</v>
      </c>
      <c r="X6" s="13"/>
      <c r="Y6" s="13">
        <v>18500</v>
      </c>
      <c r="Z6" t="s">
        <v>31</v>
      </c>
      <c r="AA6" s="14"/>
      <c r="AB6" s="14">
        <v>6500</v>
      </c>
      <c r="AC6" s="14">
        <v>12000</v>
      </c>
      <c r="AD6" s="14"/>
      <c r="AE6" s="14">
        <v>18500</v>
      </c>
    </row>
    <row r="7" spans="1:31" x14ac:dyDescent="0.25">
      <c r="A7" t="s">
        <v>31</v>
      </c>
      <c r="B7" t="s">
        <v>167</v>
      </c>
      <c r="C7" t="s">
        <v>12</v>
      </c>
      <c r="D7" t="s">
        <v>168</v>
      </c>
      <c r="E7" s="10">
        <v>43971</v>
      </c>
      <c r="F7">
        <v>6500</v>
      </c>
      <c r="T7" t="s">
        <v>184</v>
      </c>
      <c r="U7" s="13"/>
      <c r="V7" s="13">
        <v>10500</v>
      </c>
      <c r="W7" s="13"/>
      <c r="X7" s="13"/>
      <c r="Y7" s="13">
        <v>10500</v>
      </c>
      <c r="Z7" t="s">
        <v>184</v>
      </c>
      <c r="AA7" s="14"/>
      <c r="AB7" s="14">
        <v>10500</v>
      </c>
      <c r="AC7" s="14"/>
      <c r="AD7" s="14"/>
      <c r="AE7" s="14">
        <v>10500</v>
      </c>
    </row>
    <row r="8" spans="1:31" x14ac:dyDescent="0.25">
      <c r="A8" t="s">
        <v>177</v>
      </c>
      <c r="B8" t="s">
        <v>11</v>
      </c>
      <c r="C8" t="s">
        <v>21</v>
      </c>
      <c r="D8" t="s">
        <v>170</v>
      </c>
      <c r="E8" s="10">
        <v>43182</v>
      </c>
      <c r="F8">
        <v>7000</v>
      </c>
      <c r="T8" t="s">
        <v>187</v>
      </c>
      <c r="U8" s="13"/>
      <c r="V8" s="13"/>
      <c r="W8" s="13"/>
      <c r="X8" s="13">
        <v>12000</v>
      </c>
      <c r="Y8" s="13">
        <v>12000</v>
      </c>
      <c r="Z8" t="s">
        <v>187</v>
      </c>
      <c r="AA8" s="14"/>
      <c r="AB8" s="14"/>
      <c r="AC8" s="14"/>
      <c r="AD8" s="14">
        <v>12000</v>
      </c>
      <c r="AE8" s="14">
        <v>12000</v>
      </c>
    </row>
    <row r="9" spans="1:31" x14ac:dyDescent="0.25">
      <c r="A9" t="s">
        <v>178</v>
      </c>
      <c r="B9" t="s">
        <v>172</v>
      </c>
      <c r="C9" t="s">
        <v>15</v>
      </c>
      <c r="D9" t="s">
        <v>173</v>
      </c>
      <c r="E9" s="10">
        <v>41802</v>
      </c>
      <c r="F9">
        <v>7500</v>
      </c>
      <c r="T9" t="s">
        <v>180</v>
      </c>
      <c r="U9" s="13"/>
      <c r="V9" s="13">
        <v>16000</v>
      </c>
      <c r="W9" s="13"/>
      <c r="X9" s="13"/>
      <c r="Y9" s="13">
        <v>16000</v>
      </c>
      <c r="Z9" t="s">
        <v>180</v>
      </c>
      <c r="AA9" s="14"/>
      <c r="AB9" s="14">
        <v>16000</v>
      </c>
      <c r="AC9" s="14"/>
      <c r="AD9" s="14"/>
      <c r="AE9" s="14">
        <v>16000</v>
      </c>
    </row>
    <row r="10" spans="1:31" x14ac:dyDescent="0.25">
      <c r="A10" t="s">
        <v>179</v>
      </c>
      <c r="B10" t="s">
        <v>175</v>
      </c>
      <c r="C10" t="s">
        <v>18</v>
      </c>
      <c r="D10" t="s">
        <v>176</v>
      </c>
      <c r="E10" s="10">
        <v>42590</v>
      </c>
      <c r="F10">
        <v>8000</v>
      </c>
      <c r="T10" t="s">
        <v>186</v>
      </c>
      <c r="U10" s="13"/>
      <c r="V10" s="13"/>
      <c r="W10" s="13">
        <v>11500</v>
      </c>
      <c r="X10" s="13"/>
      <c r="Y10" s="13">
        <v>11500</v>
      </c>
      <c r="Z10" t="s">
        <v>186</v>
      </c>
      <c r="AA10" s="14"/>
      <c r="AB10" s="14"/>
      <c r="AC10" s="14">
        <v>11500</v>
      </c>
      <c r="AD10" s="14"/>
      <c r="AE10" s="14">
        <v>11500</v>
      </c>
    </row>
    <row r="11" spans="1:31" x14ac:dyDescent="0.25">
      <c r="A11" t="s">
        <v>180</v>
      </c>
      <c r="B11" t="s">
        <v>167</v>
      </c>
      <c r="C11" t="s">
        <v>12</v>
      </c>
      <c r="D11" t="s">
        <v>168</v>
      </c>
      <c r="E11" s="10">
        <v>43482</v>
      </c>
      <c r="F11">
        <v>16000</v>
      </c>
      <c r="T11" t="s">
        <v>179</v>
      </c>
      <c r="U11" s="13">
        <v>13500</v>
      </c>
      <c r="V11" s="13"/>
      <c r="W11" s="13"/>
      <c r="X11" s="13">
        <v>8000</v>
      </c>
      <c r="Y11" s="13">
        <v>21500</v>
      </c>
      <c r="Z11" t="s">
        <v>179</v>
      </c>
      <c r="AA11" s="14">
        <v>13500</v>
      </c>
      <c r="AB11" s="14"/>
      <c r="AC11" s="14"/>
      <c r="AD11" s="14">
        <v>8000</v>
      </c>
      <c r="AE11" s="14">
        <v>21500</v>
      </c>
    </row>
    <row r="12" spans="1:31" x14ac:dyDescent="0.25">
      <c r="A12" t="s">
        <v>181</v>
      </c>
      <c r="B12" t="s">
        <v>11</v>
      </c>
      <c r="C12" t="s">
        <v>21</v>
      </c>
      <c r="D12" t="s">
        <v>170</v>
      </c>
      <c r="E12" s="10">
        <v>43971</v>
      </c>
      <c r="F12">
        <v>9000</v>
      </c>
      <c r="T12" t="s">
        <v>188</v>
      </c>
      <c r="U12" s="13"/>
      <c r="V12" s="13">
        <v>12500</v>
      </c>
      <c r="W12" s="13"/>
      <c r="X12" s="13"/>
      <c r="Y12" s="13">
        <v>12500</v>
      </c>
      <c r="Z12" t="s">
        <v>188</v>
      </c>
      <c r="AA12" s="14"/>
      <c r="AB12" s="14">
        <v>12500</v>
      </c>
      <c r="AC12" s="14"/>
      <c r="AD12" s="14"/>
      <c r="AE12" s="14">
        <v>12500</v>
      </c>
    </row>
    <row r="13" spans="1:31" x14ac:dyDescent="0.25">
      <c r="A13" t="s">
        <v>182</v>
      </c>
      <c r="B13" t="s">
        <v>172</v>
      </c>
      <c r="C13" t="s">
        <v>15</v>
      </c>
      <c r="D13" t="s">
        <v>173</v>
      </c>
      <c r="E13" s="10">
        <v>43182</v>
      </c>
      <c r="F13">
        <v>9500</v>
      </c>
      <c r="T13" t="s">
        <v>169</v>
      </c>
      <c r="U13" s="13">
        <v>5000</v>
      </c>
      <c r="V13" s="13"/>
      <c r="W13" s="13"/>
      <c r="X13" s="13">
        <v>10500</v>
      </c>
      <c r="Y13" s="13">
        <v>15500</v>
      </c>
      <c r="Z13" t="s">
        <v>169</v>
      </c>
      <c r="AA13" s="14">
        <v>5000</v>
      </c>
      <c r="AB13" s="14"/>
      <c r="AC13" s="14"/>
      <c r="AD13" s="14">
        <v>10500</v>
      </c>
      <c r="AE13" s="14">
        <v>15500</v>
      </c>
    </row>
    <row r="14" spans="1:31" x14ac:dyDescent="0.25">
      <c r="A14" t="s">
        <v>183</v>
      </c>
      <c r="B14" t="s">
        <v>175</v>
      </c>
      <c r="C14" t="s">
        <v>18</v>
      </c>
      <c r="D14" t="s">
        <v>176</v>
      </c>
      <c r="E14" s="10">
        <v>41802</v>
      </c>
      <c r="F14">
        <v>10000</v>
      </c>
      <c r="T14" t="s">
        <v>177</v>
      </c>
      <c r="U14" s="13">
        <v>7000</v>
      </c>
      <c r="V14" s="13"/>
      <c r="W14" s="13"/>
      <c r="X14" s="13">
        <v>12500</v>
      </c>
      <c r="Y14" s="13">
        <v>19500</v>
      </c>
      <c r="Z14" t="s">
        <v>177</v>
      </c>
      <c r="AA14" s="14">
        <v>7000</v>
      </c>
      <c r="AB14" s="14"/>
      <c r="AC14" s="14"/>
      <c r="AD14" s="14">
        <v>12500</v>
      </c>
      <c r="AE14" s="14">
        <v>19500</v>
      </c>
    </row>
    <row r="15" spans="1:31" x14ac:dyDescent="0.25">
      <c r="A15" t="s">
        <v>184</v>
      </c>
      <c r="B15" t="s">
        <v>167</v>
      </c>
      <c r="C15" t="s">
        <v>12</v>
      </c>
      <c r="D15" t="s">
        <v>168</v>
      </c>
      <c r="E15" s="10">
        <v>42590</v>
      </c>
      <c r="F15">
        <v>10500</v>
      </c>
      <c r="T15" t="s">
        <v>171</v>
      </c>
      <c r="U15" s="13"/>
      <c r="V15" s="13">
        <v>11500</v>
      </c>
      <c r="W15" s="13">
        <v>5500</v>
      </c>
      <c r="X15" s="13"/>
      <c r="Y15" s="13">
        <v>17000</v>
      </c>
      <c r="Z15" t="s">
        <v>171</v>
      </c>
      <c r="AA15" s="14"/>
      <c r="AB15" s="14">
        <v>11500</v>
      </c>
      <c r="AC15" s="14">
        <v>5500</v>
      </c>
      <c r="AD15" s="14"/>
      <c r="AE15" s="14">
        <v>17000</v>
      </c>
    </row>
    <row r="16" spans="1:31" x14ac:dyDescent="0.25">
      <c r="A16" t="s">
        <v>185</v>
      </c>
      <c r="B16" t="s">
        <v>11</v>
      </c>
      <c r="C16" t="s">
        <v>21</v>
      </c>
      <c r="D16" t="s">
        <v>170</v>
      </c>
      <c r="E16" s="10">
        <v>43482</v>
      </c>
      <c r="F16">
        <v>11500</v>
      </c>
      <c r="T16" t="s">
        <v>191</v>
      </c>
      <c r="U16" s="13"/>
      <c r="V16" s="13"/>
      <c r="W16" s="13"/>
      <c r="X16" s="13">
        <v>14000</v>
      </c>
      <c r="Y16" s="13">
        <v>14000</v>
      </c>
      <c r="Z16" t="s">
        <v>191</v>
      </c>
      <c r="AA16" s="14"/>
      <c r="AB16" s="14"/>
      <c r="AC16" s="14"/>
      <c r="AD16" s="14">
        <v>14000</v>
      </c>
      <c r="AE16" s="14">
        <v>14000</v>
      </c>
    </row>
    <row r="17" spans="1:31" x14ac:dyDescent="0.25">
      <c r="A17" t="s">
        <v>186</v>
      </c>
      <c r="B17" t="s">
        <v>172</v>
      </c>
      <c r="C17" t="s">
        <v>15</v>
      </c>
      <c r="D17" t="s">
        <v>173</v>
      </c>
      <c r="E17" s="10">
        <v>43971</v>
      </c>
      <c r="F17">
        <v>11500</v>
      </c>
      <c r="T17" t="s">
        <v>181</v>
      </c>
      <c r="U17" s="13">
        <v>9000</v>
      </c>
      <c r="V17" s="13"/>
      <c r="W17" s="13"/>
      <c r="X17" s="13"/>
      <c r="Y17" s="13">
        <v>9000</v>
      </c>
      <c r="Z17" t="s">
        <v>181</v>
      </c>
      <c r="AA17" s="14">
        <v>9000</v>
      </c>
      <c r="AB17" s="14"/>
      <c r="AC17" s="14"/>
      <c r="AD17" s="14"/>
      <c r="AE17" s="14">
        <v>9000</v>
      </c>
    </row>
    <row r="18" spans="1:31" x14ac:dyDescent="0.25">
      <c r="A18" t="s">
        <v>187</v>
      </c>
      <c r="B18" t="s">
        <v>175</v>
      </c>
      <c r="C18" t="s">
        <v>18</v>
      </c>
      <c r="D18" t="s">
        <v>176</v>
      </c>
      <c r="E18" s="10">
        <v>43182</v>
      </c>
      <c r="F18">
        <v>12000</v>
      </c>
      <c r="T18" t="s">
        <v>174</v>
      </c>
      <c r="U18" s="13">
        <v>11500</v>
      </c>
      <c r="V18" s="13"/>
      <c r="W18" s="13"/>
      <c r="X18" s="13">
        <v>6000</v>
      </c>
      <c r="Y18" s="13">
        <v>17500</v>
      </c>
      <c r="Z18" t="s">
        <v>174</v>
      </c>
      <c r="AA18" s="14">
        <v>11500</v>
      </c>
      <c r="AB18" s="14"/>
      <c r="AC18" s="14"/>
      <c r="AD18" s="14">
        <v>6000</v>
      </c>
      <c r="AE18" s="14">
        <v>17500</v>
      </c>
    </row>
    <row r="19" spans="1:31" x14ac:dyDescent="0.25">
      <c r="A19" t="s">
        <v>188</v>
      </c>
      <c r="B19" t="s">
        <v>167</v>
      </c>
      <c r="C19" t="s">
        <v>12</v>
      </c>
      <c r="D19" t="s">
        <v>168</v>
      </c>
      <c r="E19" s="10">
        <v>41802</v>
      </c>
      <c r="F19">
        <v>12500</v>
      </c>
      <c r="T19" t="s">
        <v>178</v>
      </c>
      <c r="U19" s="13"/>
      <c r="V19" s="13">
        <v>13000</v>
      </c>
      <c r="W19" s="13">
        <v>7500</v>
      </c>
      <c r="X19" s="13"/>
      <c r="Y19" s="13">
        <v>20500</v>
      </c>
      <c r="Z19" t="s">
        <v>178</v>
      </c>
      <c r="AA19" s="14"/>
      <c r="AB19" s="14">
        <v>13000</v>
      </c>
      <c r="AC19" s="14">
        <v>7500</v>
      </c>
      <c r="AD19" s="14"/>
      <c r="AE19" s="14">
        <v>20500</v>
      </c>
    </row>
    <row r="20" spans="1:31" x14ac:dyDescent="0.25">
      <c r="A20" t="s">
        <v>189</v>
      </c>
      <c r="B20" t="s">
        <v>11</v>
      </c>
      <c r="C20" t="s">
        <v>21</v>
      </c>
      <c r="D20" t="s">
        <v>170</v>
      </c>
      <c r="E20" s="10">
        <v>42590</v>
      </c>
      <c r="F20">
        <v>13000</v>
      </c>
      <c r="T20" t="s">
        <v>185</v>
      </c>
      <c r="U20" s="13">
        <v>11500</v>
      </c>
      <c r="V20" s="13"/>
      <c r="W20" s="13"/>
      <c r="X20" s="13"/>
      <c r="Y20" s="13">
        <v>11500</v>
      </c>
      <c r="Z20" t="s">
        <v>185</v>
      </c>
      <c r="AA20" s="14">
        <v>11500</v>
      </c>
      <c r="AB20" s="14"/>
      <c r="AC20" s="14"/>
      <c r="AD20" s="14"/>
      <c r="AE20" s="14">
        <v>11500</v>
      </c>
    </row>
    <row r="21" spans="1:31" x14ac:dyDescent="0.25">
      <c r="A21" t="s">
        <v>190</v>
      </c>
      <c r="B21" t="s">
        <v>172</v>
      </c>
      <c r="C21" t="s">
        <v>15</v>
      </c>
      <c r="D21" t="s">
        <v>173</v>
      </c>
      <c r="E21" s="10">
        <v>43482</v>
      </c>
      <c r="F21">
        <v>13500</v>
      </c>
      <c r="T21" t="s">
        <v>189</v>
      </c>
      <c r="U21" s="13">
        <v>13000</v>
      </c>
      <c r="V21" s="13"/>
      <c r="W21" s="13"/>
      <c r="X21" s="13"/>
      <c r="Y21" s="13">
        <v>13000</v>
      </c>
      <c r="Z21" t="s">
        <v>189</v>
      </c>
      <c r="AA21" s="14">
        <v>13000</v>
      </c>
      <c r="AB21" s="14"/>
      <c r="AC21" s="14"/>
      <c r="AD21" s="14"/>
      <c r="AE21" s="14">
        <v>13000</v>
      </c>
    </row>
    <row r="22" spans="1:31" x14ac:dyDescent="0.25">
      <c r="A22" t="s">
        <v>191</v>
      </c>
      <c r="B22" t="s">
        <v>175</v>
      </c>
      <c r="C22" t="s">
        <v>18</v>
      </c>
      <c r="D22" t="s">
        <v>176</v>
      </c>
      <c r="E22" s="10">
        <v>43971</v>
      </c>
      <c r="F22">
        <v>14000</v>
      </c>
      <c r="K22" t="s">
        <v>42</v>
      </c>
      <c r="T22" t="s">
        <v>38</v>
      </c>
      <c r="U22" s="13"/>
      <c r="V22" s="13">
        <v>4500</v>
      </c>
      <c r="W22" s="13">
        <v>10000</v>
      </c>
      <c r="X22" s="13"/>
      <c r="Y22" s="13">
        <v>14500</v>
      </c>
      <c r="Z22" t="s">
        <v>38</v>
      </c>
      <c r="AA22" s="14"/>
      <c r="AB22" s="14">
        <v>4500</v>
      </c>
      <c r="AC22" s="14">
        <v>10000</v>
      </c>
      <c r="AD22" s="14"/>
      <c r="AE22" s="14">
        <v>14500</v>
      </c>
    </row>
    <row r="23" spans="1:31" x14ac:dyDescent="0.25">
      <c r="A23" t="s">
        <v>38</v>
      </c>
      <c r="B23" t="s">
        <v>167</v>
      </c>
      <c r="C23" t="s">
        <v>15</v>
      </c>
      <c r="D23" t="s">
        <v>170</v>
      </c>
      <c r="E23" s="10">
        <v>41802</v>
      </c>
      <c r="F23">
        <v>10000</v>
      </c>
      <c r="T23" t="s">
        <v>182</v>
      </c>
      <c r="U23" s="13"/>
      <c r="V23" s="13"/>
      <c r="W23" s="13">
        <v>9500</v>
      </c>
      <c r="X23" s="13"/>
      <c r="Y23" s="13">
        <v>9500</v>
      </c>
      <c r="Z23" t="s">
        <v>182</v>
      </c>
      <c r="AA23" s="14"/>
      <c r="AB23" s="14"/>
      <c r="AC23" s="14">
        <v>9500</v>
      </c>
      <c r="AD23" s="14"/>
      <c r="AE23" s="14">
        <v>9500</v>
      </c>
    </row>
    <row r="24" spans="1:31" x14ac:dyDescent="0.25">
      <c r="A24" t="s">
        <v>169</v>
      </c>
      <c r="B24" t="s">
        <v>11</v>
      </c>
      <c r="C24" t="s">
        <v>18</v>
      </c>
      <c r="D24" t="s">
        <v>173</v>
      </c>
      <c r="E24" s="10">
        <v>42590</v>
      </c>
      <c r="F24">
        <v>10500</v>
      </c>
      <c r="T24" t="s">
        <v>183</v>
      </c>
      <c r="U24" s="13"/>
      <c r="V24" s="13"/>
      <c r="W24" s="13"/>
      <c r="X24" s="13">
        <v>10000</v>
      </c>
      <c r="Y24" s="13">
        <v>10000</v>
      </c>
      <c r="Z24" t="s">
        <v>183</v>
      </c>
      <c r="AA24" s="14"/>
      <c r="AB24" s="14"/>
      <c r="AC24" s="14"/>
      <c r="AD24" s="14">
        <v>10000</v>
      </c>
      <c r="AE24" s="14">
        <v>10000</v>
      </c>
    </row>
    <row r="25" spans="1:31" x14ac:dyDescent="0.25">
      <c r="A25" t="s">
        <v>171</v>
      </c>
      <c r="B25" t="s">
        <v>172</v>
      </c>
      <c r="C25" t="s">
        <v>12</v>
      </c>
      <c r="D25" t="s">
        <v>176</v>
      </c>
      <c r="E25" s="10">
        <v>43482</v>
      </c>
      <c r="F25">
        <v>11500</v>
      </c>
      <c r="T25" t="s">
        <v>192</v>
      </c>
      <c r="U25" s="13">
        <v>70500</v>
      </c>
      <c r="V25" s="13">
        <v>74500</v>
      </c>
      <c r="W25" s="13">
        <v>69500</v>
      </c>
      <c r="X25" s="13">
        <v>73000</v>
      </c>
      <c r="Y25" s="13">
        <v>287500</v>
      </c>
      <c r="Z25" t="s">
        <v>192</v>
      </c>
      <c r="AA25" s="14">
        <v>70500</v>
      </c>
      <c r="AB25" s="14">
        <v>74500</v>
      </c>
      <c r="AC25" s="14">
        <v>69500</v>
      </c>
      <c r="AD25" s="14">
        <v>73000</v>
      </c>
      <c r="AE25" s="14">
        <v>287500</v>
      </c>
    </row>
    <row r="26" spans="1:31" x14ac:dyDescent="0.25">
      <c r="A26" t="s">
        <v>174</v>
      </c>
      <c r="B26" t="s">
        <v>175</v>
      </c>
      <c r="C26" t="s">
        <v>21</v>
      </c>
      <c r="D26" t="s">
        <v>168</v>
      </c>
      <c r="E26" s="10">
        <v>43971</v>
      </c>
      <c r="F26">
        <v>11500</v>
      </c>
      <c r="H26" s="11" t="s">
        <v>164</v>
      </c>
      <c r="I26" t="s">
        <v>170</v>
      </c>
    </row>
    <row r="27" spans="1:31" x14ac:dyDescent="0.25">
      <c r="A27" t="s">
        <v>31</v>
      </c>
      <c r="B27" t="s">
        <v>167</v>
      </c>
      <c r="C27" t="s">
        <v>15</v>
      </c>
      <c r="D27" t="s">
        <v>170</v>
      </c>
      <c r="E27" s="10">
        <v>43182</v>
      </c>
      <c r="F27">
        <v>12000</v>
      </c>
    </row>
    <row r="28" spans="1:31" x14ac:dyDescent="0.25">
      <c r="A28" t="s">
        <v>177</v>
      </c>
      <c r="B28" t="s">
        <v>11</v>
      </c>
      <c r="C28" t="s">
        <v>18</v>
      </c>
      <c r="D28" t="s">
        <v>173</v>
      </c>
      <c r="E28" s="10">
        <v>41802</v>
      </c>
      <c r="F28">
        <v>12500</v>
      </c>
      <c r="H28" s="11" t="s">
        <v>193</v>
      </c>
      <c r="J28" s="11" t="s">
        <v>163</v>
      </c>
    </row>
    <row r="29" spans="1:31" x14ac:dyDescent="0.25">
      <c r="A29" t="s">
        <v>178</v>
      </c>
      <c r="B29" t="s">
        <v>172</v>
      </c>
      <c r="C29" t="s">
        <v>12</v>
      </c>
      <c r="D29" t="s">
        <v>176</v>
      </c>
      <c r="E29" s="10">
        <v>42590</v>
      </c>
      <c r="F29">
        <v>13000</v>
      </c>
      <c r="H29" s="11" t="s">
        <v>162</v>
      </c>
      <c r="I29" s="11" t="s">
        <v>161</v>
      </c>
      <c r="J29" t="s">
        <v>21</v>
      </c>
      <c r="K29" t="s">
        <v>15</v>
      </c>
      <c r="L29" t="s">
        <v>192</v>
      </c>
    </row>
    <row r="30" spans="1:31" x14ac:dyDescent="0.25">
      <c r="A30" t="s">
        <v>179</v>
      </c>
      <c r="B30" t="s">
        <v>175</v>
      </c>
      <c r="C30" t="s">
        <v>21</v>
      </c>
      <c r="D30" t="s">
        <v>168</v>
      </c>
      <c r="E30" s="10">
        <v>43482</v>
      </c>
      <c r="F30">
        <v>13500</v>
      </c>
      <c r="H30" t="s">
        <v>167</v>
      </c>
      <c r="I30" t="s">
        <v>31</v>
      </c>
      <c r="J30" s="12"/>
      <c r="K30" s="12">
        <v>12000</v>
      </c>
      <c r="L30" s="12">
        <v>12000</v>
      </c>
    </row>
    <row r="31" spans="1:31" x14ac:dyDescent="0.25">
      <c r="I31" t="s">
        <v>38</v>
      </c>
      <c r="J31" s="12"/>
      <c r="K31" s="12">
        <v>10000</v>
      </c>
      <c r="L31" s="12">
        <v>10000</v>
      </c>
    </row>
    <row r="32" spans="1:31" x14ac:dyDescent="0.25">
      <c r="H32" t="s">
        <v>195</v>
      </c>
      <c r="J32" s="12"/>
      <c r="K32" s="12">
        <v>22000</v>
      </c>
      <c r="L32" s="12">
        <v>22000</v>
      </c>
    </row>
    <row r="33" spans="8:12" x14ac:dyDescent="0.25">
      <c r="H33" t="s">
        <v>11</v>
      </c>
      <c r="I33" t="s">
        <v>169</v>
      </c>
      <c r="J33" s="12">
        <v>5000</v>
      </c>
      <c r="K33" s="12"/>
      <c r="L33" s="12">
        <v>5000</v>
      </c>
    </row>
    <row r="34" spans="8:12" x14ac:dyDescent="0.25">
      <c r="I34" t="s">
        <v>177</v>
      </c>
      <c r="J34" s="12">
        <v>7000</v>
      </c>
      <c r="K34" s="12"/>
      <c r="L34" s="12">
        <v>7000</v>
      </c>
    </row>
    <row r="35" spans="8:12" x14ac:dyDescent="0.25">
      <c r="I35" t="s">
        <v>181</v>
      </c>
      <c r="J35" s="12">
        <v>9000</v>
      </c>
      <c r="K35" s="12"/>
      <c r="L35" s="12">
        <v>9000</v>
      </c>
    </row>
    <row r="36" spans="8:12" x14ac:dyDescent="0.25">
      <c r="I36" t="s">
        <v>185</v>
      </c>
      <c r="J36" s="12">
        <v>11500</v>
      </c>
      <c r="K36" s="12"/>
      <c r="L36" s="12">
        <v>11500</v>
      </c>
    </row>
    <row r="37" spans="8:12" x14ac:dyDescent="0.25">
      <c r="I37" t="s">
        <v>189</v>
      </c>
      <c r="J37" s="12">
        <v>13000</v>
      </c>
      <c r="K37" s="12"/>
      <c r="L37" s="12">
        <v>13000</v>
      </c>
    </row>
    <row r="38" spans="8:12" x14ac:dyDescent="0.25">
      <c r="H38" t="s">
        <v>198</v>
      </c>
      <c r="J38" s="12">
        <v>45500</v>
      </c>
      <c r="K38" s="12"/>
      <c r="L38" s="12">
        <v>45500</v>
      </c>
    </row>
    <row r="39" spans="8:12" x14ac:dyDescent="0.25">
      <c r="H39" t="s">
        <v>192</v>
      </c>
      <c r="J39" s="12">
        <v>45500</v>
      </c>
      <c r="K39" s="12">
        <v>22000</v>
      </c>
      <c r="L39" s="12">
        <v>67500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J25" sqref="J25"/>
    </sheetView>
  </sheetViews>
  <sheetFormatPr defaultRowHeight="15" x14ac:dyDescent="0.25"/>
  <cols>
    <col min="2" max="2" width="10" bestFit="1" customWidth="1"/>
    <col min="5" max="5" width="10.140625" bestFit="1" customWidth="1"/>
    <col min="11" max="11" width="13.5703125" bestFit="1" customWidth="1"/>
    <col min="12" max="12" width="9.85546875" customWidth="1"/>
    <col min="13" max="16" width="10.7109375" customWidth="1"/>
    <col min="17" max="17" width="11.28515625" bestFit="1" customWidth="1"/>
  </cols>
  <sheetData>
    <row r="1" spans="1:17" x14ac:dyDescent="0.25">
      <c r="A1" s="3" t="s">
        <v>161</v>
      </c>
      <c r="B1" s="3" t="s">
        <v>162</v>
      </c>
      <c r="C1" s="3" t="s">
        <v>163</v>
      </c>
      <c r="D1" s="3" t="s">
        <v>164</v>
      </c>
      <c r="E1" s="3" t="s">
        <v>165</v>
      </c>
      <c r="F1" s="3" t="s">
        <v>166</v>
      </c>
    </row>
    <row r="2" spans="1:17" x14ac:dyDescent="0.25">
      <c r="A2" t="s">
        <v>38</v>
      </c>
      <c r="B2" t="s">
        <v>167</v>
      </c>
      <c r="C2" t="s">
        <v>12</v>
      </c>
      <c r="D2" t="s">
        <v>168</v>
      </c>
      <c r="E2" s="10">
        <v>43182</v>
      </c>
      <c r="F2">
        <v>4500</v>
      </c>
      <c r="K2" s="11" t="s">
        <v>164</v>
      </c>
      <c r="L2" t="s">
        <v>194</v>
      </c>
    </row>
    <row r="3" spans="1:17" x14ac:dyDescent="0.25">
      <c r="A3" t="s">
        <v>169</v>
      </c>
      <c r="B3" t="s">
        <v>11</v>
      </c>
      <c r="C3" t="s">
        <v>21</v>
      </c>
      <c r="D3" t="s">
        <v>170</v>
      </c>
      <c r="E3" s="10">
        <v>41802</v>
      </c>
      <c r="F3">
        <v>5000</v>
      </c>
    </row>
    <row r="4" spans="1:17" x14ac:dyDescent="0.25">
      <c r="A4" t="s">
        <v>171</v>
      </c>
      <c r="B4" t="s">
        <v>172</v>
      </c>
      <c r="C4" t="s">
        <v>15</v>
      </c>
      <c r="D4" t="s">
        <v>173</v>
      </c>
      <c r="E4" s="10">
        <v>42590</v>
      </c>
      <c r="F4">
        <v>5500</v>
      </c>
      <c r="K4" s="11" t="s">
        <v>193</v>
      </c>
      <c r="M4" s="11" t="s">
        <v>163</v>
      </c>
    </row>
    <row r="5" spans="1:17" x14ac:dyDescent="0.25">
      <c r="A5" t="s">
        <v>174</v>
      </c>
      <c r="B5" t="s">
        <v>175</v>
      </c>
      <c r="C5" t="s">
        <v>18</v>
      </c>
      <c r="D5" t="s">
        <v>176</v>
      </c>
      <c r="E5" s="10">
        <v>43482</v>
      </c>
      <c r="F5">
        <v>6000</v>
      </c>
      <c r="K5" s="11" t="s">
        <v>162</v>
      </c>
      <c r="L5" s="11" t="s">
        <v>161</v>
      </c>
      <c r="M5" t="s">
        <v>21</v>
      </c>
      <c r="N5" t="s">
        <v>12</v>
      </c>
      <c r="O5" t="s">
        <v>15</v>
      </c>
      <c r="P5" t="s">
        <v>18</v>
      </c>
      <c r="Q5" t="s">
        <v>192</v>
      </c>
    </row>
    <row r="6" spans="1:17" x14ac:dyDescent="0.25">
      <c r="A6" t="s">
        <v>31</v>
      </c>
      <c r="B6" t="s">
        <v>167</v>
      </c>
      <c r="C6" t="s">
        <v>12</v>
      </c>
      <c r="D6" t="s">
        <v>168</v>
      </c>
      <c r="E6" s="10">
        <v>43971</v>
      </c>
      <c r="F6">
        <v>6500</v>
      </c>
      <c r="K6" t="s">
        <v>167</v>
      </c>
      <c r="L6" t="s">
        <v>31</v>
      </c>
      <c r="M6" s="12">
        <v>12000</v>
      </c>
      <c r="N6" s="12">
        <v>6500</v>
      </c>
      <c r="O6" s="12"/>
      <c r="P6" s="12"/>
      <c r="Q6" s="12">
        <v>18500</v>
      </c>
    </row>
    <row r="7" spans="1:17" x14ac:dyDescent="0.25">
      <c r="A7" t="s">
        <v>177</v>
      </c>
      <c r="B7" t="s">
        <v>11</v>
      </c>
      <c r="C7" t="s">
        <v>21</v>
      </c>
      <c r="D7" t="s">
        <v>170</v>
      </c>
      <c r="E7" s="10">
        <v>43182</v>
      </c>
      <c r="F7">
        <v>7000</v>
      </c>
      <c r="L7" t="s">
        <v>184</v>
      </c>
      <c r="M7" s="12"/>
      <c r="N7" s="12">
        <v>10500</v>
      </c>
      <c r="O7" s="12"/>
      <c r="P7" s="12"/>
      <c r="Q7" s="12">
        <v>10500</v>
      </c>
    </row>
    <row r="8" spans="1:17" x14ac:dyDescent="0.25">
      <c r="A8" t="s">
        <v>178</v>
      </c>
      <c r="B8" t="s">
        <v>172</v>
      </c>
      <c r="C8" t="s">
        <v>15</v>
      </c>
      <c r="D8" t="s">
        <v>173</v>
      </c>
      <c r="E8" s="10">
        <v>41802</v>
      </c>
      <c r="F8">
        <v>7500</v>
      </c>
      <c r="L8" t="s">
        <v>180</v>
      </c>
      <c r="M8" s="12"/>
      <c r="N8" s="12">
        <v>16000</v>
      </c>
      <c r="O8" s="12"/>
      <c r="P8" s="12"/>
      <c r="Q8" s="12">
        <v>16000</v>
      </c>
    </row>
    <row r="9" spans="1:17" x14ac:dyDescent="0.25">
      <c r="A9" t="s">
        <v>179</v>
      </c>
      <c r="B9" t="s">
        <v>175</v>
      </c>
      <c r="C9" t="s">
        <v>18</v>
      </c>
      <c r="D9" t="s">
        <v>176</v>
      </c>
      <c r="E9" s="10">
        <v>42590</v>
      </c>
      <c r="F9">
        <v>8000</v>
      </c>
      <c r="L9" t="s">
        <v>188</v>
      </c>
      <c r="M9" s="12"/>
      <c r="N9" s="12">
        <v>12500</v>
      </c>
      <c r="O9" s="12"/>
      <c r="P9" s="12"/>
      <c r="Q9" s="12">
        <v>12500</v>
      </c>
    </row>
    <row r="10" spans="1:17" x14ac:dyDescent="0.25">
      <c r="A10" t="s">
        <v>180</v>
      </c>
      <c r="B10" t="s">
        <v>167</v>
      </c>
      <c r="C10" t="s">
        <v>12</v>
      </c>
      <c r="D10" t="s">
        <v>168</v>
      </c>
      <c r="E10" s="10">
        <v>43482</v>
      </c>
      <c r="F10">
        <v>16000</v>
      </c>
      <c r="L10" t="s">
        <v>38</v>
      </c>
      <c r="M10" s="12">
        <v>10000</v>
      </c>
      <c r="N10" s="12">
        <v>4500</v>
      </c>
      <c r="O10" s="12"/>
      <c r="P10" s="12"/>
      <c r="Q10" s="12">
        <v>14500</v>
      </c>
    </row>
    <row r="11" spans="1:17" x14ac:dyDescent="0.25">
      <c r="A11" t="s">
        <v>181</v>
      </c>
      <c r="B11" t="s">
        <v>11</v>
      </c>
      <c r="C11" t="s">
        <v>21</v>
      </c>
      <c r="D11" t="s">
        <v>170</v>
      </c>
      <c r="E11" s="10">
        <v>43971</v>
      </c>
      <c r="F11">
        <v>9000</v>
      </c>
      <c r="K11" t="s">
        <v>195</v>
      </c>
      <c r="M11" s="12">
        <v>22000</v>
      </c>
      <c r="N11" s="12">
        <v>50000</v>
      </c>
      <c r="O11" s="12"/>
      <c r="P11" s="12"/>
      <c r="Q11" s="12">
        <v>72000</v>
      </c>
    </row>
    <row r="12" spans="1:17" x14ac:dyDescent="0.25">
      <c r="A12" t="s">
        <v>182</v>
      </c>
      <c r="B12" t="s">
        <v>172</v>
      </c>
      <c r="C12" t="s">
        <v>15</v>
      </c>
      <c r="D12" t="s">
        <v>173</v>
      </c>
      <c r="E12" s="10">
        <v>43182</v>
      </c>
      <c r="F12">
        <v>9500</v>
      </c>
      <c r="K12" t="s">
        <v>175</v>
      </c>
      <c r="L12" t="s">
        <v>187</v>
      </c>
      <c r="M12" s="12"/>
      <c r="N12" s="12"/>
      <c r="O12" s="12"/>
      <c r="P12" s="12">
        <v>12000</v>
      </c>
      <c r="Q12" s="12">
        <v>12000</v>
      </c>
    </row>
    <row r="13" spans="1:17" x14ac:dyDescent="0.25">
      <c r="A13" t="s">
        <v>183</v>
      </c>
      <c r="B13" t="s">
        <v>175</v>
      </c>
      <c r="C13" t="s">
        <v>18</v>
      </c>
      <c r="D13" t="s">
        <v>176</v>
      </c>
      <c r="E13" s="10">
        <v>41802</v>
      </c>
      <c r="F13">
        <v>10000</v>
      </c>
      <c r="L13" t="s">
        <v>179</v>
      </c>
      <c r="M13" s="12"/>
      <c r="N13" s="12">
        <v>13500</v>
      </c>
      <c r="O13" s="12"/>
      <c r="P13" s="12">
        <v>8000</v>
      </c>
      <c r="Q13" s="12">
        <v>21500</v>
      </c>
    </row>
    <row r="14" spans="1:17" x14ac:dyDescent="0.25">
      <c r="A14" t="s">
        <v>184</v>
      </c>
      <c r="B14" t="s">
        <v>167</v>
      </c>
      <c r="C14" t="s">
        <v>12</v>
      </c>
      <c r="D14" t="s">
        <v>168</v>
      </c>
      <c r="E14" s="10">
        <v>42590</v>
      </c>
      <c r="F14">
        <v>10500</v>
      </c>
      <c r="L14" t="s">
        <v>191</v>
      </c>
      <c r="M14" s="12"/>
      <c r="N14" s="12"/>
      <c r="O14" s="12"/>
      <c r="P14" s="12">
        <v>14000</v>
      </c>
      <c r="Q14" s="12">
        <v>14000</v>
      </c>
    </row>
    <row r="15" spans="1:17" x14ac:dyDescent="0.25">
      <c r="A15" t="s">
        <v>185</v>
      </c>
      <c r="B15" t="s">
        <v>11</v>
      </c>
      <c r="C15" t="s">
        <v>21</v>
      </c>
      <c r="D15" t="s">
        <v>170</v>
      </c>
      <c r="E15" s="10">
        <v>43482</v>
      </c>
      <c r="F15">
        <v>11500</v>
      </c>
      <c r="L15" t="s">
        <v>174</v>
      </c>
      <c r="M15" s="12"/>
      <c r="N15" s="12">
        <v>11500</v>
      </c>
      <c r="O15" s="12"/>
      <c r="P15" s="12">
        <v>6000</v>
      </c>
      <c r="Q15" s="12">
        <v>17500</v>
      </c>
    </row>
    <row r="16" spans="1:17" x14ac:dyDescent="0.25">
      <c r="A16" t="s">
        <v>186</v>
      </c>
      <c r="B16" t="s">
        <v>172</v>
      </c>
      <c r="C16" t="s">
        <v>15</v>
      </c>
      <c r="D16" t="s">
        <v>173</v>
      </c>
      <c r="E16" s="10">
        <v>43971</v>
      </c>
      <c r="F16">
        <v>11500</v>
      </c>
      <c r="L16" t="s">
        <v>183</v>
      </c>
      <c r="M16" s="12"/>
      <c r="N16" s="12"/>
      <c r="O16" s="12"/>
      <c r="P16" s="12">
        <v>10000</v>
      </c>
      <c r="Q16" s="12">
        <v>10000</v>
      </c>
    </row>
    <row r="17" spans="1:17" x14ac:dyDescent="0.25">
      <c r="A17" t="s">
        <v>187</v>
      </c>
      <c r="B17" t="s">
        <v>175</v>
      </c>
      <c r="C17" t="s">
        <v>18</v>
      </c>
      <c r="D17" t="s">
        <v>176</v>
      </c>
      <c r="E17" s="10">
        <v>43182</v>
      </c>
      <c r="F17">
        <v>12000</v>
      </c>
      <c r="K17" t="s">
        <v>196</v>
      </c>
      <c r="M17" s="12"/>
      <c r="N17" s="12">
        <v>25000</v>
      </c>
      <c r="O17" s="12"/>
      <c r="P17" s="12">
        <v>50000</v>
      </c>
      <c r="Q17" s="12">
        <v>75000</v>
      </c>
    </row>
    <row r="18" spans="1:17" x14ac:dyDescent="0.25">
      <c r="A18" t="s">
        <v>188</v>
      </c>
      <c r="B18" t="s">
        <v>167</v>
      </c>
      <c r="C18" t="s">
        <v>12</v>
      </c>
      <c r="D18" t="s">
        <v>168</v>
      </c>
      <c r="E18" s="10">
        <v>41802</v>
      </c>
      <c r="F18">
        <v>12500</v>
      </c>
      <c r="K18" t="s">
        <v>172</v>
      </c>
      <c r="L18" t="s">
        <v>190</v>
      </c>
      <c r="M18" s="12"/>
      <c r="N18" s="12"/>
      <c r="O18" s="12">
        <v>13500</v>
      </c>
      <c r="P18" s="12"/>
      <c r="Q18" s="12">
        <v>13500</v>
      </c>
    </row>
    <row r="19" spans="1:17" x14ac:dyDescent="0.25">
      <c r="A19" t="s">
        <v>189</v>
      </c>
      <c r="B19" t="s">
        <v>11</v>
      </c>
      <c r="C19" t="s">
        <v>21</v>
      </c>
      <c r="D19" t="s">
        <v>170</v>
      </c>
      <c r="E19" s="10">
        <v>42590</v>
      </c>
      <c r="F19">
        <v>13000</v>
      </c>
      <c r="L19" t="s">
        <v>186</v>
      </c>
      <c r="M19" s="12"/>
      <c r="N19" s="12"/>
      <c r="O19" s="12">
        <v>11500</v>
      </c>
      <c r="P19" s="12"/>
      <c r="Q19" s="12">
        <v>11500</v>
      </c>
    </row>
    <row r="20" spans="1:17" x14ac:dyDescent="0.25">
      <c r="A20" t="s">
        <v>190</v>
      </c>
      <c r="B20" t="s">
        <v>172</v>
      </c>
      <c r="C20" t="s">
        <v>15</v>
      </c>
      <c r="D20" t="s">
        <v>173</v>
      </c>
      <c r="E20" s="10">
        <v>43482</v>
      </c>
      <c r="F20">
        <v>13500</v>
      </c>
      <c r="L20" t="s">
        <v>171</v>
      </c>
      <c r="M20" s="12"/>
      <c r="N20" s="12"/>
      <c r="O20" s="12">
        <v>5500</v>
      </c>
      <c r="P20" s="12">
        <v>11500</v>
      </c>
      <c r="Q20" s="12">
        <v>17000</v>
      </c>
    </row>
    <row r="21" spans="1:17" x14ac:dyDescent="0.25">
      <c r="A21" t="s">
        <v>191</v>
      </c>
      <c r="B21" t="s">
        <v>175</v>
      </c>
      <c r="C21" t="s">
        <v>18</v>
      </c>
      <c r="D21" t="s">
        <v>176</v>
      </c>
      <c r="E21" s="10">
        <v>43971</v>
      </c>
      <c r="F21">
        <v>14000</v>
      </c>
      <c r="L21" t="s">
        <v>178</v>
      </c>
      <c r="M21" s="12"/>
      <c r="N21" s="12"/>
      <c r="O21" s="12">
        <v>7500</v>
      </c>
      <c r="P21" s="12">
        <v>13000</v>
      </c>
      <c r="Q21" s="12">
        <v>20500</v>
      </c>
    </row>
    <row r="22" spans="1:17" x14ac:dyDescent="0.25">
      <c r="A22" t="s">
        <v>38</v>
      </c>
      <c r="B22" t="s">
        <v>167</v>
      </c>
      <c r="C22" t="s">
        <v>21</v>
      </c>
      <c r="D22" t="s">
        <v>170</v>
      </c>
      <c r="E22" s="10">
        <v>41802</v>
      </c>
      <c r="F22">
        <v>10000</v>
      </c>
      <c r="L22" t="s">
        <v>182</v>
      </c>
      <c r="M22" s="12"/>
      <c r="N22" s="12"/>
      <c r="O22" s="12">
        <v>9500</v>
      </c>
      <c r="P22" s="12"/>
      <c r="Q22" s="12">
        <v>9500</v>
      </c>
    </row>
    <row r="23" spans="1:17" x14ac:dyDescent="0.25">
      <c r="A23" t="s">
        <v>169</v>
      </c>
      <c r="B23" t="s">
        <v>11</v>
      </c>
      <c r="C23" t="s">
        <v>15</v>
      </c>
      <c r="D23" t="s">
        <v>173</v>
      </c>
      <c r="E23" s="10">
        <v>42590</v>
      </c>
      <c r="F23">
        <v>10500</v>
      </c>
      <c r="K23" t="s">
        <v>197</v>
      </c>
      <c r="M23" s="12"/>
      <c r="N23" s="12"/>
      <c r="O23" s="12">
        <v>47500</v>
      </c>
      <c r="P23" s="12">
        <v>24500</v>
      </c>
      <c r="Q23" s="12">
        <v>72000</v>
      </c>
    </row>
    <row r="24" spans="1:17" x14ac:dyDescent="0.25">
      <c r="A24" t="s">
        <v>171</v>
      </c>
      <c r="B24" t="s">
        <v>172</v>
      </c>
      <c r="C24" t="s">
        <v>18</v>
      </c>
      <c r="D24" t="s">
        <v>176</v>
      </c>
      <c r="E24" s="10">
        <v>43482</v>
      </c>
      <c r="F24">
        <v>11500</v>
      </c>
      <c r="K24" t="s">
        <v>11</v>
      </c>
      <c r="L24" t="s">
        <v>169</v>
      </c>
      <c r="M24" s="12">
        <v>5000</v>
      </c>
      <c r="N24" s="12"/>
      <c r="O24" s="12">
        <v>10500</v>
      </c>
      <c r="P24" s="12"/>
      <c r="Q24" s="12">
        <v>15500</v>
      </c>
    </row>
    <row r="25" spans="1:17" x14ac:dyDescent="0.25">
      <c r="A25" t="s">
        <v>174</v>
      </c>
      <c r="B25" t="s">
        <v>175</v>
      </c>
      <c r="C25" t="s">
        <v>12</v>
      </c>
      <c r="D25" t="s">
        <v>168</v>
      </c>
      <c r="E25" s="10">
        <v>43971</v>
      </c>
      <c r="F25">
        <v>11500</v>
      </c>
      <c r="L25" t="s">
        <v>177</v>
      </c>
      <c r="M25" s="12">
        <v>7000</v>
      </c>
      <c r="N25" s="12"/>
      <c r="O25" s="12">
        <v>12500</v>
      </c>
      <c r="P25" s="12"/>
      <c r="Q25" s="12">
        <v>19500</v>
      </c>
    </row>
    <row r="26" spans="1:17" x14ac:dyDescent="0.25">
      <c r="A26" t="s">
        <v>31</v>
      </c>
      <c r="B26" t="s">
        <v>167</v>
      </c>
      <c r="C26" t="s">
        <v>21</v>
      </c>
      <c r="D26" t="s">
        <v>170</v>
      </c>
      <c r="E26" s="10">
        <v>43182</v>
      </c>
      <c r="F26">
        <v>12000</v>
      </c>
      <c r="L26" t="s">
        <v>181</v>
      </c>
      <c r="M26" s="12">
        <v>9000</v>
      </c>
      <c r="N26" s="12"/>
      <c r="O26" s="12"/>
      <c r="P26" s="12"/>
      <c r="Q26" s="12">
        <v>9000</v>
      </c>
    </row>
    <row r="27" spans="1:17" x14ac:dyDescent="0.25">
      <c r="A27" t="s">
        <v>177</v>
      </c>
      <c r="B27" t="s">
        <v>11</v>
      </c>
      <c r="C27" t="s">
        <v>15</v>
      </c>
      <c r="D27" t="s">
        <v>173</v>
      </c>
      <c r="E27" s="10">
        <v>41802</v>
      </c>
      <c r="F27">
        <v>12500</v>
      </c>
      <c r="L27" t="s">
        <v>185</v>
      </c>
      <c r="M27" s="12">
        <v>11500</v>
      </c>
      <c r="N27" s="12"/>
      <c r="O27" s="12"/>
      <c r="P27" s="12"/>
      <c r="Q27" s="12">
        <v>11500</v>
      </c>
    </row>
    <row r="28" spans="1:17" x14ac:dyDescent="0.25">
      <c r="A28" t="s">
        <v>178</v>
      </c>
      <c r="B28" t="s">
        <v>172</v>
      </c>
      <c r="C28" t="s">
        <v>18</v>
      </c>
      <c r="D28" t="s">
        <v>176</v>
      </c>
      <c r="E28" s="10">
        <v>42590</v>
      </c>
      <c r="F28">
        <v>13000</v>
      </c>
      <c r="L28" t="s">
        <v>189</v>
      </c>
      <c r="M28" s="12">
        <v>13000</v>
      </c>
      <c r="N28" s="12"/>
      <c r="O28" s="12"/>
      <c r="P28" s="12"/>
      <c r="Q28" s="12">
        <v>13000</v>
      </c>
    </row>
    <row r="29" spans="1:17" x14ac:dyDescent="0.25">
      <c r="A29" t="s">
        <v>179</v>
      </c>
      <c r="B29" t="s">
        <v>175</v>
      </c>
      <c r="C29" t="s">
        <v>12</v>
      </c>
      <c r="D29" t="s">
        <v>168</v>
      </c>
      <c r="E29" s="10">
        <v>43482</v>
      </c>
      <c r="F29">
        <v>13500</v>
      </c>
      <c r="K29" t="s">
        <v>198</v>
      </c>
      <c r="M29" s="12">
        <v>45500</v>
      </c>
      <c r="N29" s="12"/>
      <c r="O29" s="12">
        <v>23000</v>
      </c>
      <c r="P29" s="12"/>
      <c r="Q29" s="12">
        <v>68500</v>
      </c>
    </row>
    <row r="30" spans="1:17" x14ac:dyDescent="0.25">
      <c r="K30" t="s">
        <v>192</v>
      </c>
      <c r="M30" s="12">
        <v>67500</v>
      </c>
      <c r="N30" s="12">
        <v>75000</v>
      </c>
      <c r="O30" s="12">
        <v>70500</v>
      </c>
      <c r="P30" s="12">
        <v>74500</v>
      </c>
      <c r="Q30" s="12">
        <v>287500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J25" sqref="J25"/>
    </sheetView>
  </sheetViews>
  <sheetFormatPr defaultRowHeight="15" x14ac:dyDescent="0.25"/>
  <cols>
    <col min="5" max="5" width="10.140625" bestFit="1" customWidth="1"/>
    <col min="11" max="11" width="14.28515625" bestFit="1" customWidth="1"/>
  </cols>
  <sheetData>
    <row r="1" spans="1:11" x14ac:dyDescent="0.25">
      <c r="H1" s="11" t="s">
        <v>162</v>
      </c>
      <c r="I1" t="s">
        <v>194</v>
      </c>
    </row>
    <row r="2" spans="1:11" x14ac:dyDescent="0.25">
      <c r="A2" s="3" t="s">
        <v>161</v>
      </c>
      <c r="B2" s="3" t="s">
        <v>162</v>
      </c>
      <c r="C2" s="3" t="s">
        <v>163</v>
      </c>
      <c r="D2" s="3" t="s">
        <v>164</v>
      </c>
      <c r="E2" s="3" t="s">
        <v>165</v>
      </c>
      <c r="F2" s="3" t="s">
        <v>166</v>
      </c>
    </row>
    <row r="3" spans="1:11" x14ac:dyDescent="0.25">
      <c r="A3" t="s">
        <v>38</v>
      </c>
      <c r="B3" t="s">
        <v>167</v>
      </c>
      <c r="C3" t="s">
        <v>12</v>
      </c>
      <c r="D3" t="s">
        <v>168</v>
      </c>
      <c r="E3" s="10">
        <v>43182</v>
      </c>
      <c r="F3">
        <v>4500</v>
      </c>
      <c r="H3" s="11" t="s">
        <v>163</v>
      </c>
      <c r="I3" s="11" t="s">
        <v>161</v>
      </c>
      <c r="J3" s="11" t="s">
        <v>193</v>
      </c>
      <c r="K3" t="s">
        <v>199</v>
      </c>
    </row>
    <row r="4" spans="1:11" x14ac:dyDescent="0.25">
      <c r="A4" t="s">
        <v>169</v>
      </c>
      <c r="B4" t="s">
        <v>11</v>
      </c>
      <c r="C4" t="s">
        <v>21</v>
      </c>
      <c r="D4" t="s">
        <v>170</v>
      </c>
      <c r="E4" s="10">
        <v>41802</v>
      </c>
      <c r="F4">
        <v>5000</v>
      </c>
      <c r="H4" s="3" t="s">
        <v>21</v>
      </c>
      <c r="I4" t="s">
        <v>179</v>
      </c>
      <c r="J4" s="12">
        <v>13500</v>
      </c>
      <c r="K4" s="12">
        <v>1</v>
      </c>
    </row>
    <row r="5" spans="1:11" x14ac:dyDescent="0.25">
      <c r="A5" t="s">
        <v>171</v>
      </c>
      <c r="B5" t="s">
        <v>172</v>
      </c>
      <c r="C5" t="s">
        <v>15</v>
      </c>
      <c r="D5" t="s">
        <v>173</v>
      </c>
      <c r="E5" s="10">
        <v>42590</v>
      </c>
      <c r="F5">
        <v>5500</v>
      </c>
      <c r="H5" s="15"/>
      <c r="I5" t="s">
        <v>169</v>
      </c>
      <c r="J5" s="12">
        <v>5000</v>
      </c>
      <c r="K5" s="12">
        <v>1</v>
      </c>
    </row>
    <row r="6" spans="1:11" x14ac:dyDescent="0.25">
      <c r="A6" t="s">
        <v>174</v>
      </c>
      <c r="B6" t="s">
        <v>175</v>
      </c>
      <c r="C6" t="s">
        <v>18</v>
      </c>
      <c r="D6" t="s">
        <v>176</v>
      </c>
      <c r="E6" s="10">
        <v>43482</v>
      </c>
      <c r="F6">
        <v>6000</v>
      </c>
      <c r="H6" s="15"/>
      <c r="I6" t="s">
        <v>177</v>
      </c>
      <c r="J6" s="12">
        <v>7000</v>
      </c>
      <c r="K6" s="12">
        <v>1</v>
      </c>
    </row>
    <row r="7" spans="1:11" x14ac:dyDescent="0.25">
      <c r="A7" t="s">
        <v>31</v>
      </c>
      <c r="B7" t="s">
        <v>167</v>
      </c>
      <c r="C7" t="s">
        <v>12</v>
      </c>
      <c r="D7" t="s">
        <v>168</v>
      </c>
      <c r="E7" s="10">
        <v>43971</v>
      </c>
      <c r="F7">
        <v>6500</v>
      </c>
      <c r="H7" s="15"/>
      <c r="I7" t="s">
        <v>181</v>
      </c>
      <c r="J7" s="12">
        <v>9000</v>
      </c>
      <c r="K7" s="12">
        <v>1</v>
      </c>
    </row>
    <row r="8" spans="1:11" x14ac:dyDescent="0.25">
      <c r="A8" t="s">
        <v>177</v>
      </c>
      <c r="B8" t="s">
        <v>11</v>
      </c>
      <c r="C8" t="s">
        <v>21</v>
      </c>
      <c r="D8" t="s">
        <v>170</v>
      </c>
      <c r="E8" s="10">
        <v>43182</v>
      </c>
      <c r="F8">
        <v>7000</v>
      </c>
      <c r="H8" s="15"/>
      <c r="I8" t="s">
        <v>174</v>
      </c>
      <c r="J8" s="12">
        <v>23000</v>
      </c>
      <c r="K8" s="12">
        <v>2</v>
      </c>
    </row>
    <row r="9" spans="1:11" x14ac:dyDescent="0.25">
      <c r="A9" t="s">
        <v>178</v>
      </c>
      <c r="B9" t="s">
        <v>172</v>
      </c>
      <c r="C9" t="s">
        <v>15</v>
      </c>
      <c r="D9" t="s">
        <v>173</v>
      </c>
      <c r="E9" s="10">
        <v>41802</v>
      </c>
      <c r="F9">
        <v>7500</v>
      </c>
      <c r="H9" s="15"/>
      <c r="I9" t="s">
        <v>185</v>
      </c>
      <c r="J9" s="12">
        <v>11500</v>
      </c>
      <c r="K9" s="12">
        <v>1</v>
      </c>
    </row>
    <row r="10" spans="1:11" x14ac:dyDescent="0.25">
      <c r="A10" t="s">
        <v>179</v>
      </c>
      <c r="B10" t="s">
        <v>175</v>
      </c>
      <c r="C10" t="s">
        <v>18</v>
      </c>
      <c r="D10" t="s">
        <v>176</v>
      </c>
      <c r="E10" s="10">
        <v>42590</v>
      </c>
      <c r="F10">
        <v>8000</v>
      </c>
      <c r="H10" s="15"/>
      <c r="I10" t="s">
        <v>189</v>
      </c>
      <c r="J10" s="12">
        <v>13000</v>
      </c>
      <c r="K10" s="12">
        <v>1</v>
      </c>
    </row>
    <row r="11" spans="1:11" x14ac:dyDescent="0.25">
      <c r="A11" t="s">
        <v>180</v>
      </c>
      <c r="B11" t="s">
        <v>167</v>
      </c>
      <c r="C11" t="s">
        <v>12</v>
      </c>
      <c r="D11" t="s">
        <v>168</v>
      </c>
      <c r="E11" s="10">
        <v>43482</v>
      </c>
      <c r="F11">
        <v>16000</v>
      </c>
      <c r="H11" s="3" t="s">
        <v>200</v>
      </c>
      <c r="I11" s="15"/>
      <c r="J11" s="12">
        <v>82000</v>
      </c>
      <c r="K11" s="12">
        <v>8</v>
      </c>
    </row>
    <row r="12" spans="1:11" x14ac:dyDescent="0.25">
      <c r="A12" t="s">
        <v>181</v>
      </c>
      <c r="B12" t="s">
        <v>11</v>
      </c>
      <c r="C12" t="s">
        <v>21</v>
      </c>
      <c r="D12" t="s">
        <v>170</v>
      </c>
      <c r="E12" s="10">
        <v>43971</v>
      </c>
      <c r="F12">
        <v>9000</v>
      </c>
      <c r="H12" s="3" t="s">
        <v>12</v>
      </c>
      <c r="I12" t="s">
        <v>31</v>
      </c>
      <c r="J12" s="12">
        <v>6500</v>
      </c>
      <c r="K12" s="12">
        <v>1</v>
      </c>
    </row>
    <row r="13" spans="1:11" x14ac:dyDescent="0.25">
      <c r="A13" t="s">
        <v>182</v>
      </c>
      <c r="B13" t="s">
        <v>172</v>
      </c>
      <c r="C13" t="s">
        <v>15</v>
      </c>
      <c r="D13" t="s">
        <v>173</v>
      </c>
      <c r="E13" s="10">
        <v>43182</v>
      </c>
      <c r="F13">
        <v>9500</v>
      </c>
      <c r="H13" s="15"/>
      <c r="I13" t="s">
        <v>184</v>
      </c>
      <c r="J13" s="12">
        <v>10500</v>
      </c>
      <c r="K13" s="12">
        <v>1</v>
      </c>
    </row>
    <row r="14" spans="1:11" x14ac:dyDescent="0.25">
      <c r="A14" t="s">
        <v>183</v>
      </c>
      <c r="B14" t="s">
        <v>175</v>
      </c>
      <c r="C14" t="s">
        <v>18</v>
      </c>
      <c r="D14" t="s">
        <v>176</v>
      </c>
      <c r="E14" s="10">
        <v>41802</v>
      </c>
      <c r="F14">
        <v>10000</v>
      </c>
      <c r="H14" s="15"/>
      <c r="I14" t="s">
        <v>180</v>
      </c>
      <c r="J14" s="12">
        <v>16000</v>
      </c>
      <c r="K14" s="12">
        <v>1</v>
      </c>
    </row>
    <row r="15" spans="1:11" x14ac:dyDescent="0.25">
      <c r="A15" t="s">
        <v>184</v>
      </c>
      <c r="B15" t="s">
        <v>167</v>
      </c>
      <c r="C15" t="s">
        <v>12</v>
      </c>
      <c r="D15" t="s">
        <v>168</v>
      </c>
      <c r="E15" s="10">
        <v>42590</v>
      </c>
      <c r="F15">
        <v>10500</v>
      </c>
      <c r="H15" s="15"/>
      <c r="I15" t="s">
        <v>188</v>
      </c>
      <c r="J15" s="12">
        <v>12500</v>
      </c>
      <c r="K15" s="12">
        <v>1</v>
      </c>
    </row>
    <row r="16" spans="1:11" x14ac:dyDescent="0.25">
      <c r="A16" t="s">
        <v>185</v>
      </c>
      <c r="B16" t="s">
        <v>11</v>
      </c>
      <c r="C16" t="s">
        <v>21</v>
      </c>
      <c r="D16" t="s">
        <v>170</v>
      </c>
      <c r="E16" s="10">
        <v>43482</v>
      </c>
      <c r="F16">
        <v>11500</v>
      </c>
      <c r="H16" s="15"/>
      <c r="I16" t="s">
        <v>171</v>
      </c>
      <c r="J16" s="12">
        <v>19500</v>
      </c>
      <c r="K16" s="12">
        <v>2</v>
      </c>
    </row>
    <row r="17" spans="1:11" x14ac:dyDescent="0.25">
      <c r="A17" t="s">
        <v>186</v>
      </c>
      <c r="B17" t="s">
        <v>172</v>
      </c>
      <c r="C17" t="s">
        <v>15</v>
      </c>
      <c r="D17" t="s">
        <v>173</v>
      </c>
      <c r="E17" s="10">
        <v>43971</v>
      </c>
      <c r="F17">
        <v>11500</v>
      </c>
      <c r="H17" s="15"/>
      <c r="I17" t="s">
        <v>178</v>
      </c>
      <c r="J17" s="12">
        <v>13000</v>
      </c>
      <c r="K17" s="12">
        <v>1</v>
      </c>
    </row>
    <row r="18" spans="1:11" x14ac:dyDescent="0.25">
      <c r="A18" t="s">
        <v>187</v>
      </c>
      <c r="B18" t="s">
        <v>175</v>
      </c>
      <c r="C18" t="s">
        <v>18</v>
      </c>
      <c r="D18" t="s">
        <v>176</v>
      </c>
      <c r="E18" s="10">
        <v>43182</v>
      </c>
      <c r="F18">
        <v>12000</v>
      </c>
      <c r="H18" s="15"/>
      <c r="I18" t="s">
        <v>38</v>
      </c>
      <c r="J18" s="12">
        <v>4500</v>
      </c>
      <c r="K18" s="12">
        <v>1</v>
      </c>
    </row>
    <row r="19" spans="1:11" x14ac:dyDescent="0.25">
      <c r="A19" t="s">
        <v>188</v>
      </c>
      <c r="B19" t="s">
        <v>167</v>
      </c>
      <c r="C19" t="s">
        <v>12</v>
      </c>
      <c r="D19" t="s">
        <v>168</v>
      </c>
      <c r="E19" s="10">
        <v>41802</v>
      </c>
      <c r="F19">
        <v>12500</v>
      </c>
      <c r="H19" s="3" t="s">
        <v>201</v>
      </c>
      <c r="I19" s="15"/>
      <c r="J19" s="12">
        <v>82500</v>
      </c>
      <c r="K19" s="12">
        <v>8</v>
      </c>
    </row>
    <row r="20" spans="1:11" x14ac:dyDescent="0.25">
      <c r="A20" t="s">
        <v>189</v>
      </c>
      <c r="B20" t="s">
        <v>11</v>
      </c>
      <c r="C20" t="s">
        <v>21</v>
      </c>
      <c r="D20" t="s">
        <v>170</v>
      </c>
      <c r="E20" s="10">
        <v>42590</v>
      </c>
      <c r="F20">
        <v>13000</v>
      </c>
      <c r="H20" s="3" t="s">
        <v>15</v>
      </c>
      <c r="I20" t="s">
        <v>190</v>
      </c>
      <c r="J20" s="12">
        <v>13500</v>
      </c>
      <c r="K20" s="12">
        <v>1</v>
      </c>
    </row>
    <row r="21" spans="1:11" x14ac:dyDescent="0.25">
      <c r="A21" t="s">
        <v>190</v>
      </c>
      <c r="B21" t="s">
        <v>172</v>
      </c>
      <c r="C21" t="s">
        <v>15</v>
      </c>
      <c r="D21" t="s">
        <v>173</v>
      </c>
      <c r="E21" s="10">
        <v>43482</v>
      </c>
      <c r="F21">
        <v>13500</v>
      </c>
      <c r="H21" s="15"/>
      <c r="I21" t="s">
        <v>31</v>
      </c>
      <c r="J21" s="12">
        <v>22000</v>
      </c>
      <c r="K21" s="12">
        <v>2</v>
      </c>
    </row>
    <row r="22" spans="1:11" x14ac:dyDescent="0.25">
      <c r="A22" t="s">
        <v>191</v>
      </c>
      <c r="B22" t="s">
        <v>175</v>
      </c>
      <c r="C22" t="s">
        <v>18</v>
      </c>
      <c r="D22" t="s">
        <v>176</v>
      </c>
      <c r="E22" s="10">
        <v>43971</v>
      </c>
      <c r="F22">
        <v>14000</v>
      </c>
      <c r="H22" s="15"/>
      <c r="I22" t="s">
        <v>186</v>
      </c>
      <c r="J22" s="12">
        <v>11500</v>
      </c>
      <c r="K22" s="12">
        <v>1</v>
      </c>
    </row>
    <row r="23" spans="1:11" x14ac:dyDescent="0.25">
      <c r="A23" t="s">
        <v>38</v>
      </c>
      <c r="B23" t="s">
        <v>167</v>
      </c>
      <c r="C23" t="s">
        <v>15</v>
      </c>
      <c r="D23" t="s">
        <v>170</v>
      </c>
      <c r="E23" s="10">
        <v>41802</v>
      </c>
      <c r="F23">
        <v>10000</v>
      </c>
      <c r="H23" s="15"/>
      <c r="I23" t="s">
        <v>171</v>
      </c>
      <c r="J23" s="12">
        <v>5500</v>
      </c>
      <c r="K23" s="12">
        <v>1</v>
      </c>
    </row>
    <row r="24" spans="1:11" x14ac:dyDescent="0.25">
      <c r="A24" t="s">
        <v>169</v>
      </c>
      <c r="B24" t="s">
        <v>11</v>
      </c>
      <c r="C24" t="s">
        <v>18</v>
      </c>
      <c r="D24" t="s">
        <v>173</v>
      </c>
      <c r="E24" s="10">
        <v>42590</v>
      </c>
      <c r="F24">
        <v>10500</v>
      </c>
      <c r="H24" s="15"/>
      <c r="I24" t="s">
        <v>178</v>
      </c>
      <c r="J24" s="12">
        <v>7500</v>
      </c>
      <c r="K24" s="12">
        <v>1</v>
      </c>
    </row>
    <row r="25" spans="1:11" x14ac:dyDescent="0.25">
      <c r="A25" t="s">
        <v>171</v>
      </c>
      <c r="B25" t="s">
        <v>172</v>
      </c>
      <c r="C25" t="s">
        <v>12</v>
      </c>
      <c r="D25" t="s">
        <v>176</v>
      </c>
      <c r="E25" s="10">
        <v>43482</v>
      </c>
      <c r="F25">
        <v>11500</v>
      </c>
      <c r="H25" s="15"/>
      <c r="I25" t="s">
        <v>38</v>
      </c>
      <c r="J25" s="12">
        <v>10000</v>
      </c>
      <c r="K25" s="12">
        <v>1</v>
      </c>
    </row>
    <row r="26" spans="1:11" x14ac:dyDescent="0.25">
      <c r="A26" t="s">
        <v>174</v>
      </c>
      <c r="B26" t="s">
        <v>175</v>
      </c>
      <c r="C26" t="s">
        <v>21</v>
      </c>
      <c r="D26" t="s">
        <v>168</v>
      </c>
      <c r="E26" s="10">
        <v>43971</v>
      </c>
      <c r="F26">
        <v>11500</v>
      </c>
      <c r="H26" s="15"/>
      <c r="I26" t="s">
        <v>182</v>
      </c>
      <c r="J26" s="12">
        <v>9500</v>
      </c>
      <c r="K26" s="12">
        <v>1</v>
      </c>
    </row>
    <row r="27" spans="1:11" x14ac:dyDescent="0.25">
      <c r="A27" t="s">
        <v>31</v>
      </c>
      <c r="B27" t="s">
        <v>167</v>
      </c>
      <c r="C27" t="s">
        <v>15</v>
      </c>
      <c r="D27" t="s">
        <v>170</v>
      </c>
      <c r="E27" s="10">
        <v>43182</v>
      </c>
      <c r="F27">
        <v>12000</v>
      </c>
      <c r="H27" s="3" t="s">
        <v>202</v>
      </c>
      <c r="I27" s="15"/>
      <c r="J27" s="12">
        <v>79500</v>
      </c>
      <c r="K27" s="12">
        <v>8</v>
      </c>
    </row>
    <row r="28" spans="1:11" x14ac:dyDescent="0.25">
      <c r="A28" t="s">
        <v>177</v>
      </c>
      <c r="B28" t="s">
        <v>11</v>
      </c>
      <c r="C28" t="s">
        <v>18</v>
      </c>
      <c r="D28" t="s">
        <v>173</v>
      </c>
      <c r="E28" s="10">
        <v>41802</v>
      </c>
      <c r="F28">
        <v>12500</v>
      </c>
      <c r="H28" s="3" t="s">
        <v>18</v>
      </c>
      <c r="I28" t="s">
        <v>187</v>
      </c>
      <c r="J28" s="12">
        <v>12000</v>
      </c>
      <c r="K28" s="12">
        <v>1</v>
      </c>
    </row>
    <row r="29" spans="1:11" x14ac:dyDescent="0.25">
      <c r="A29" t="s">
        <v>178</v>
      </c>
      <c r="B29" t="s">
        <v>172</v>
      </c>
      <c r="C29" t="s">
        <v>12</v>
      </c>
      <c r="D29" t="s">
        <v>176</v>
      </c>
      <c r="E29" s="10">
        <v>42590</v>
      </c>
      <c r="F29">
        <v>13000</v>
      </c>
      <c r="H29" s="15"/>
      <c r="I29" t="s">
        <v>179</v>
      </c>
      <c r="J29" s="12">
        <v>8000</v>
      </c>
      <c r="K29" s="12">
        <v>1</v>
      </c>
    </row>
    <row r="30" spans="1:11" x14ac:dyDescent="0.25">
      <c r="A30" t="s">
        <v>179</v>
      </c>
      <c r="B30" t="s">
        <v>175</v>
      </c>
      <c r="C30" t="s">
        <v>21</v>
      </c>
      <c r="D30" t="s">
        <v>168</v>
      </c>
      <c r="E30" s="10">
        <v>43482</v>
      </c>
      <c r="F30">
        <v>13500</v>
      </c>
      <c r="H30" s="15"/>
      <c r="I30" t="s">
        <v>169</v>
      </c>
      <c r="J30" s="12">
        <v>21000</v>
      </c>
      <c r="K30" s="12">
        <v>2</v>
      </c>
    </row>
    <row r="31" spans="1:11" x14ac:dyDescent="0.25">
      <c r="A31" t="s">
        <v>31</v>
      </c>
      <c r="B31" t="s">
        <v>167</v>
      </c>
      <c r="C31" t="s">
        <v>15</v>
      </c>
      <c r="D31" t="s">
        <v>170</v>
      </c>
      <c r="E31" s="10">
        <v>43179</v>
      </c>
      <c r="F31">
        <v>10000</v>
      </c>
      <c r="H31" s="15"/>
      <c r="I31" t="s">
        <v>177</v>
      </c>
      <c r="J31" s="12">
        <v>12500</v>
      </c>
      <c r="K31" s="12">
        <v>1</v>
      </c>
    </row>
    <row r="32" spans="1:11" x14ac:dyDescent="0.25">
      <c r="A32" t="s">
        <v>169</v>
      </c>
      <c r="B32" t="s">
        <v>11</v>
      </c>
      <c r="C32" t="s">
        <v>18</v>
      </c>
      <c r="D32" t="s">
        <v>173</v>
      </c>
      <c r="E32" s="10">
        <v>42592</v>
      </c>
      <c r="F32">
        <v>10500</v>
      </c>
      <c r="H32" s="15"/>
      <c r="I32" t="s">
        <v>191</v>
      </c>
      <c r="J32" s="12">
        <v>14000</v>
      </c>
      <c r="K32" s="12">
        <v>1</v>
      </c>
    </row>
    <row r="33" spans="1:11" x14ac:dyDescent="0.25">
      <c r="A33" t="s">
        <v>171</v>
      </c>
      <c r="B33" t="s">
        <v>172</v>
      </c>
      <c r="C33" t="s">
        <v>12</v>
      </c>
      <c r="D33" t="s">
        <v>176</v>
      </c>
      <c r="E33" s="10">
        <v>43477</v>
      </c>
      <c r="F33">
        <v>8000</v>
      </c>
      <c r="H33" s="15"/>
      <c r="I33" t="s">
        <v>174</v>
      </c>
      <c r="J33" s="12">
        <v>6000</v>
      </c>
      <c r="K33" s="12">
        <v>1</v>
      </c>
    </row>
    <row r="34" spans="1:11" x14ac:dyDescent="0.25">
      <c r="A34" t="s">
        <v>174</v>
      </c>
      <c r="B34" t="s">
        <v>175</v>
      </c>
      <c r="C34" t="s">
        <v>21</v>
      </c>
      <c r="D34" t="s">
        <v>168</v>
      </c>
      <c r="E34" s="10">
        <v>43976</v>
      </c>
      <c r="F34">
        <v>11500</v>
      </c>
      <c r="H34" s="15"/>
      <c r="I34" t="s">
        <v>183</v>
      </c>
      <c r="J34" s="12">
        <v>10000</v>
      </c>
      <c r="K34" s="12">
        <v>1</v>
      </c>
    </row>
    <row r="35" spans="1:11" x14ac:dyDescent="0.25">
      <c r="H35" s="3" t="s">
        <v>203</v>
      </c>
      <c r="I35" s="15"/>
      <c r="J35" s="12">
        <v>83500</v>
      </c>
      <c r="K35" s="12">
        <v>8</v>
      </c>
    </row>
    <row r="36" spans="1:11" x14ac:dyDescent="0.25">
      <c r="H36" t="s">
        <v>192</v>
      </c>
      <c r="J36" s="12">
        <v>327500</v>
      </c>
      <c r="K36" s="12">
        <v>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J25" sqref="J25"/>
    </sheetView>
  </sheetViews>
  <sheetFormatPr defaultRowHeight="15" x14ac:dyDescent="0.25"/>
  <cols>
    <col min="1" max="1" width="13.5703125" bestFit="1" customWidth="1"/>
    <col min="2" max="2" width="9.85546875" customWidth="1"/>
    <col min="3" max="3" width="12.7109375" bestFit="1" customWidth="1"/>
    <col min="4" max="4" width="14.28515625" bestFit="1" customWidth="1"/>
  </cols>
  <sheetData>
    <row r="1" spans="1:4" x14ac:dyDescent="0.25">
      <c r="A1" s="11" t="s">
        <v>162</v>
      </c>
      <c r="B1" t="s">
        <v>194</v>
      </c>
    </row>
    <row r="3" spans="1:4" x14ac:dyDescent="0.25">
      <c r="A3" s="11" t="s">
        <v>163</v>
      </c>
      <c r="B3" s="11" t="s">
        <v>161</v>
      </c>
      <c r="C3" t="s">
        <v>193</v>
      </c>
      <c r="D3" t="s">
        <v>199</v>
      </c>
    </row>
    <row r="4" spans="1:4" x14ac:dyDescent="0.25">
      <c r="A4" s="3" t="s">
        <v>21</v>
      </c>
      <c r="B4" t="s">
        <v>179</v>
      </c>
      <c r="C4" s="12">
        <v>13500</v>
      </c>
      <c r="D4" s="12">
        <v>1</v>
      </c>
    </row>
    <row r="5" spans="1:4" x14ac:dyDescent="0.25">
      <c r="A5" s="16"/>
      <c r="B5" t="s">
        <v>169</v>
      </c>
      <c r="C5" s="12">
        <v>5000</v>
      </c>
      <c r="D5" s="12">
        <v>1</v>
      </c>
    </row>
    <row r="6" spans="1:4" x14ac:dyDescent="0.25">
      <c r="A6" s="16"/>
      <c r="B6" t="s">
        <v>177</v>
      </c>
      <c r="C6" s="12">
        <v>7000</v>
      </c>
      <c r="D6" s="12">
        <v>1</v>
      </c>
    </row>
    <row r="7" spans="1:4" x14ac:dyDescent="0.25">
      <c r="A7" s="16"/>
      <c r="B7" t="s">
        <v>181</v>
      </c>
      <c r="C7" s="12">
        <v>9000</v>
      </c>
      <c r="D7" s="12">
        <v>1</v>
      </c>
    </row>
    <row r="8" spans="1:4" x14ac:dyDescent="0.25">
      <c r="A8" s="16"/>
      <c r="B8" t="s">
        <v>174</v>
      </c>
      <c r="C8" s="12">
        <v>23000</v>
      </c>
      <c r="D8" s="12">
        <v>2</v>
      </c>
    </row>
    <row r="9" spans="1:4" x14ac:dyDescent="0.25">
      <c r="A9" s="16"/>
      <c r="B9" t="s">
        <v>185</v>
      </c>
      <c r="C9" s="12">
        <v>11500</v>
      </c>
      <c r="D9" s="12">
        <v>1</v>
      </c>
    </row>
    <row r="10" spans="1:4" x14ac:dyDescent="0.25">
      <c r="A10" s="16"/>
      <c r="B10" t="s">
        <v>189</v>
      </c>
      <c r="C10" s="12">
        <v>13000</v>
      </c>
      <c r="D10" s="12">
        <v>1</v>
      </c>
    </row>
    <row r="11" spans="1:4" x14ac:dyDescent="0.25">
      <c r="A11" s="3" t="s">
        <v>200</v>
      </c>
      <c r="C11" s="12">
        <v>82000</v>
      </c>
      <c r="D11" s="12">
        <v>8</v>
      </c>
    </row>
    <row r="12" spans="1:4" x14ac:dyDescent="0.25">
      <c r="A12" s="3" t="s">
        <v>12</v>
      </c>
      <c r="B12" t="s">
        <v>31</v>
      </c>
      <c r="C12" s="12">
        <v>6500</v>
      </c>
      <c r="D12" s="12">
        <v>1</v>
      </c>
    </row>
    <row r="13" spans="1:4" x14ac:dyDescent="0.25">
      <c r="B13" t="s">
        <v>184</v>
      </c>
      <c r="C13" s="12">
        <v>10500</v>
      </c>
      <c r="D13" s="12">
        <v>1</v>
      </c>
    </row>
    <row r="14" spans="1:4" x14ac:dyDescent="0.25">
      <c r="B14" t="s">
        <v>180</v>
      </c>
      <c r="C14" s="12">
        <v>16000</v>
      </c>
      <c r="D14" s="12">
        <v>1</v>
      </c>
    </row>
    <row r="15" spans="1:4" x14ac:dyDescent="0.25">
      <c r="B15" t="s">
        <v>188</v>
      </c>
      <c r="C15" s="12">
        <v>12500</v>
      </c>
      <c r="D15" s="12">
        <v>1</v>
      </c>
    </row>
    <row r="16" spans="1:4" x14ac:dyDescent="0.25">
      <c r="B16" t="s">
        <v>171</v>
      </c>
      <c r="C16" s="12">
        <v>19500</v>
      </c>
      <c r="D16" s="12">
        <v>2</v>
      </c>
    </row>
    <row r="17" spans="1:6" x14ac:dyDescent="0.25">
      <c r="B17" t="s">
        <v>178</v>
      </c>
      <c r="C17" s="12">
        <v>13000</v>
      </c>
      <c r="D17" s="12">
        <v>1</v>
      </c>
      <c r="F17" t="s">
        <v>204</v>
      </c>
    </row>
    <row r="18" spans="1:6" x14ac:dyDescent="0.25">
      <c r="B18" t="s">
        <v>38</v>
      </c>
      <c r="C18" s="12">
        <v>4500</v>
      </c>
      <c r="D18" s="12">
        <v>1</v>
      </c>
    </row>
    <row r="19" spans="1:6" x14ac:dyDescent="0.25">
      <c r="A19" s="3" t="s">
        <v>201</v>
      </c>
      <c r="C19" s="12">
        <v>82500</v>
      </c>
      <c r="D19" s="12">
        <v>8</v>
      </c>
    </row>
    <row r="20" spans="1:6" x14ac:dyDescent="0.25">
      <c r="A20" s="3" t="s">
        <v>15</v>
      </c>
      <c r="B20" t="s">
        <v>190</v>
      </c>
      <c r="C20" s="12">
        <v>13500</v>
      </c>
      <c r="D20" s="12">
        <v>1</v>
      </c>
    </row>
    <row r="21" spans="1:6" x14ac:dyDescent="0.25">
      <c r="B21" t="s">
        <v>31</v>
      </c>
      <c r="C21" s="12">
        <v>22000</v>
      </c>
      <c r="D21" s="12">
        <v>2</v>
      </c>
    </row>
    <row r="22" spans="1:6" x14ac:dyDescent="0.25">
      <c r="B22" t="s">
        <v>186</v>
      </c>
      <c r="C22" s="12">
        <v>11500</v>
      </c>
      <c r="D22" s="12">
        <v>1</v>
      </c>
    </row>
    <row r="23" spans="1:6" x14ac:dyDescent="0.25">
      <c r="B23" t="s">
        <v>171</v>
      </c>
      <c r="C23" s="12">
        <v>5500</v>
      </c>
      <c r="D23" s="12">
        <v>1</v>
      </c>
    </row>
    <row r="24" spans="1:6" x14ac:dyDescent="0.25">
      <c r="B24" t="s">
        <v>178</v>
      </c>
      <c r="C24" s="12">
        <v>7500</v>
      </c>
      <c r="D24" s="12">
        <v>1</v>
      </c>
    </row>
    <row r="25" spans="1:6" x14ac:dyDescent="0.25">
      <c r="B25" t="s">
        <v>38</v>
      </c>
      <c r="C25" s="12">
        <v>10000</v>
      </c>
      <c r="D25" s="12">
        <v>1</v>
      </c>
    </row>
    <row r="26" spans="1:6" x14ac:dyDescent="0.25">
      <c r="B26" t="s">
        <v>182</v>
      </c>
      <c r="C26" s="12">
        <v>9500</v>
      </c>
      <c r="D26" s="12">
        <v>1</v>
      </c>
    </row>
    <row r="27" spans="1:6" x14ac:dyDescent="0.25">
      <c r="A27" s="3" t="s">
        <v>202</v>
      </c>
      <c r="C27" s="12">
        <v>79500</v>
      </c>
      <c r="D27" s="12">
        <v>8</v>
      </c>
    </row>
    <row r="28" spans="1:6" x14ac:dyDescent="0.25">
      <c r="A28" s="3" t="s">
        <v>18</v>
      </c>
      <c r="B28" t="s">
        <v>187</v>
      </c>
      <c r="C28" s="12">
        <v>12000</v>
      </c>
      <c r="D28" s="12">
        <v>1</v>
      </c>
    </row>
    <row r="29" spans="1:6" x14ac:dyDescent="0.25">
      <c r="B29" t="s">
        <v>179</v>
      </c>
      <c r="C29" s="12">
        <v>8000</v>
      </c>
      <c r="D29" s="12">
        <v>1</v>
      </c>
    </row>
    <row r="30" spans="1:6" x14ac:dyDescent="0.25">
      <c r="B30" t="s">
        <v>169</v>
      </c>
      <c r="C30" s="12">
        <v>21000</v>
      </c>
      <c r="D30" s="12">
        <v>2</v>
      </c>
    </row>
    <row r="31" spans="1:6" x14ac:dyDescent="0.25">
      <c r="B31" t="s">
        <v>177</v>
      </c>
      <c r="C31" s="12">
        <v>12500</v>
      </c>
      <c r="D31" s="12">
        <v>1</v>
      </c>
    </row>
    <row r="32" spans="1:6" x14ac:dyDescent="0.25">
      <c r="B32" t="s">
        <v>191</v>
      </c>
      <c r="C32" s="12">
        <v>14000</v>
      </c>
      <c r="D32" s="12">
        <v>1</v>
      </c>
    </row>
    <row r="33" spans="1:4" x14ac:dyDescent="0.25">
      <c r="B33" t="s">
        <v>174</v>
      </c>
      <c r="C33" s="12">
        <v>6000</v>
      </c>
      <c r="D33" s="12">
        <v>1</v>
      </c>
    </row>
    <row r="34" spans="1:4" x14ac:dyDescent="0.25">
      <c r="B34" t="s">
        <v>183</v>
      </c>
      <c r="C34" s="12">
        <v>10000</v>
      </c>
      <c r="D34" s="12">
        <v>1</v>
      </c>
    </row>
    <row r="35" spans="1:4" x14ac:dyDescent="0.25">
      <c r="A35" s="3" t="s">
        <v>203</v>
      </c>
      <c r="C35" s="12">
        <v>83500</v>
      </c>
      <c r="D35" s="12">
        <v>8</v>
      </c>
    </row>
    <row r="36" spans="1:4" x14ac:dyDescent="0.25">
      <c r="A36" s="3" t="s">
        <v>192</v>
      </c>
      <c r="C36" s="12">
        <v>327500</v>
      </c>
      <c r="D36" s="12">
        <v>32</v>
      </c>
    </row>
  </sheetData>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J25" sqref="J25"/>
    </sheetView>
  </sheetViews>
  <sheetFormatPr defaultRowHeight="15" x14ac:dyDescent="0.25"/>
  <cols>
    <col min="3" max="4" width="10.5703125" customWidth="1"/>
    <col min="5" max="5" width="12.140625" customWidth="1"/>
  </cols>
  <sheetData>
    <row r="1" spans="1:6" x14ac:dyDescent="0.25">
      <c r="A1" t="s">
        <v>161</v>
      </c>
      <c r="B1" t="s">
        <v>162</v>
      </c>
      <c r="C1" t="s">
        <v>163</v>
      </c>
      <c r="D1" t="s">
        <v>164</v>
      </c>
      <c r="E1" t="s">
        <v>165</v>
      </c>
      <c r="F1" t="s">
        <v>166</v>
      </c>
    </row>
    <row r="2" spans="1:6" x14ac:dyDescent="0.25">
      <c r="A2" t="s">
        <v>174</v>
      </c>
      <c r="B2" t="s">
        <v>175</v>
      </c>
      <c r="C2" t="s">
        <v>21</v>
      </c>
      <c r="D2" t="s">
        <v>168</v>
      </c>
      <c r="E2" s="1">
        <v>43976</v>
      </c>
      <c r="F2">
        <v>11500</v>
      </c>
    </row>
    <row r="3" spans="1:6" x14ac:dyDescent="0.25">
      <c r="A3" t="s">
        <v>174</v>
      </c>
      <c r="B3" t="s">
        <v>175</v>
      </c>
      <c r="C3" t="s">
        <v>21</v>
      </c>
      <c r="D3" t="s">
        <v>168</v>
      </c>
      <c r="E3" s="1">
        <v>43971</v>
      </c>
      <c r="F3">
        <v>11500</v>
      </c>
    </row>
    <row r="4" spans="1:6" x14ac:dyDescent="0.25">
      <c r="A4" t="s">
        <v>205</v>
      </c>
      <c r="C4">
        <f>SUBTOTAL(103,Table2[[REGION ]])</f>
        <v>2</v>
      </c>
      <c r="F4">
        <f>SUBTOTAL(109,Table2[SALES])</f>
        <v>23000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J25" sqref="J25"/>
    </sheetView>
  </sheetViews>
  <sheetFormatPr defaultRowHeight="15" x14ac:dyDescent="0.25"/>
  <cols>
    <col min="5" max="5" width="10.140625" bestFit="1" customWidth="1"/>
    <col min="9" max="9" width="11.28515625" customWidth="1"/>
    <col min="10" max="10" width="7" customWidth="1"/>
    <col min="11" max="11" width="6.28515625" customWidth="1"/>
    <col min="12" max="12" width="10" customWidth="1"/>
    <col min="13" max="13" width="6" customWidth="1"/>
    <col min="14" max="14" width="5" customWidth="1"/>
  </cols>
  <sheetData>
    <row r="2" spans="1:14" x14ac:dyDescent="0.25">
      <c r="A2" s="3" t="s">
        <v>161</v>
      </c>
      <c r="B2" s="3" t="s">
        <v>162</v>
      </c>
      <c r="C2" s="3" t="s">
        <v>163</v>
      </c>
      <c r="D2" s="3" t="s">
        <v>164</v>
      </c>
      <c r="E2" s="3" t="s">
        <v>165</v>
      </c>
      <c r="F2" s="3" t="s">
        <v>166</v>
      </c>
    </row>
    <row r="3" spans="1:14" x14ac:dyDescent="0.25">
      <c r="A3" t="s">
        <v>38</v>
      </c>
      <c r="B3" t="s">
        <v>167</v>
      </c>
      <c r="C3" t="s">
        <v>12</v>
      </c>
      <c r="D3" t="s">
        <v>168</v>
      </c>
      <c r="E3" s="10">
        <v>43182</v>
      </c>
      <c r="F3">
        <v>4500</v>
      </c>
    </row>
    <row r="4" spans="1:14" x14ac:dyDescent="0.25">
      <c r="A4" t="s">
        <v>169</v>
      </c>
      <c r="B4" t="s">
        <v>11</v>
      </c>
      <c r="C4" t="s">
        <v>21</v>
      </c>
      <c r="D4" t="s">
        <v>170</v>
      </c>
      <c r="E4" s="10">
        <v>41802</v>
      </c>
      <c r="F4">
        <v>5000</v>
      </c>
      <c r="I4" s="11" t="s">
        <v>163</v>
      </c>
      <c r="J4" s="11" t="s">
        <v>206</v>
      </c>
      <c r="K4" t="s">
        <v>207</v>
      </c>
      <c r="L4" t="s">
        <v>208</v>
      </c>
      <c r="M4" t="s">
        <v>209</v>
      </c>
      <c r="N4" t="s">
        <v>210</v>
      </c>
    </row>
    <row r="5" spans="1:14" x14ac:dyDescent="0.25">
      <c r="A5" t="s">
        <v>171</v>
      </c>
      <c r="B5" t="s">
        <v>172</v>
      </c>
      <c r="C5" t="s">
        <v>15</v>
      </c>
      <c r="D5" t="s">
        <v>173</v>
      </c>
      <c r="E5" s="10">
        <v>42590</v>
      </c>
      <c r="F5">
        <v>5500</v>
      </c>
      <c r="I5" t="s">
        <v>21</v>
      </c>
      <c r="J5" s="12">
        <v>82000</v>
      </c>
      <c r="K5" s="12">
        <v>8</v>
      </c>
      <c r="L5" s="12">
        <v>10250</v>
      </c>
      <c r="M5" s="12">
        <v>13500</v>
      </c>
      <c r="N5" s="12">
        <v>5000</v>
      </c>
    </row>
    <row r="6" spans="1:14" x14ac:dyDescent="0.25">
      <c r="A6" t="s">
        <v>174</v>
      </c>
      <c r="B6" t="s">
        <v>175</v>
      </c>
      <c r="C6" t="s">
        <v>18</v>
      </c>
      <c r="D6" t="s">
        <v>176</v>
      </c>
      <c r="E6" s="10">
        <v>43482</v>
      </c>
      <c r="F6">
        <v>6000</v>
      </c>
      <c r="I6" t="s">
        <v>12</v>
      </c>
      <c r="J6" s="12">
        <v>82500</v>
      </c>
      <c r="K6" s="12">
        <v>8</v>
      </c>
      <c r="L6" s="12">
        <v>10312.5</v>
      </c>
      <c r="M6" s="12">
        <v>16000</v>
      </c>
      <c r="N6" s="12">
        <v>4500</v>
      </c>
    </row>
    <row r="7" spans="1:14" x14ac:dyDescent="0.25">
      <c r="A7" t="s">
        <v>31</v>
      </c>
      <c r="B7" t="s">
        <v>167</v>
      </c>
      <c r="C7" t="s">
        <v>12</v>
      </c>
      <c r="D7" t="s">
        <v>168</v>
      </c>
      <c r="E7" s="10">
        <v>43971</v>
      </c>
      <c r="F7">
        <v>6500</v>
      </c>
      <c r="I7" t="s">
        <v>15</v>
      </c>
      <c r="J7" s="12">
        <v>79500</v>
      </c>
      <c r="K7" s="12">
        <v>8</v>
      </c>
      <c r="L7" s="12">
        <v>9937.5</v>
      </c>
      <c r="M7" s="12">
        <v>13500</v>
      </c>
      <c r="N7" s="12">
        <v>5500</v>
      </c>
    </row>
    <row r="8" spans="1:14" x14ac:dyDescent="0.25">
      <c r="A8" t="s">
        <v>177</v>
      </c>
      <c r="B8" t="s">
        <v>11</v>
      </c>
      <c r="C8" t="s">
        <v>21</v>
      </c>
      <c r="D8" t="s">
        <v>170</v>
      </c>
      <c r="E8" s="10">
        <v>43182</v>
      </c>
      <c r="F8">
        <v>7000</v>
      </c>
      <c r="I8" t="s">
        <v>18</v>
      </c>
      <c r="J8" s="12">
        <v>83500</v>
      </c>
      <c r="K8" s="12">
        <v>8</v>
      </c>
      <c r="L8" s="12">
        <v>10437.5</v>
      </c>
      <c r="M8" s="12">
        <v>14000</v>
      </c>
      <c r="N8" s="12">
        <v>6000</v>
      </c>
    </row>
    <row r="9" spans="1:14" x14ac:dyDescent="0.25">
      <c r="A9" t="s">
        <v>178</v>
      </c>
      <c r="B9" t="s">
        <v>172</v>
      </c>
      <c r="C9" t="s">
        <v>15</v>
      </c>
      <c r="D9" t="s">
        <v>173</v>
      </c>
      <c r="E9" s="10">
        <v>41802</v>
      </c>
      <c r="F9">
        <v>7500</v>
      </c>
      <c r="I9" t="s">
        <v>192</v>
      </c>
      <c r="J9" s="12">
        <v>327500</v>
      </c>
      <c r="K9" s="12">
        <v>32</v>
      </c>
      <c r="L9" s="12">
        <v>10234.375</v>
      </c>
      <c r="M9" s="12">
        <v>16000</v>
      </c>
      <c r="N9" s="12">
        <v>4500</v>
      </c>
    </row>
    <row r="10" spans="1:14" x14ac:dyDescent="0.25">
      <c r="A10" t="s">
        <v>179</v>
      </c>
      <c r="B10" t="s">
        <v>175</v>
      </c>
      <c r="C10" t="s">
        <v>18</v>
      </c>
      <c r="D10" t="s">
        <v>176</v>
      </c>
      <c r="E10" s="10">
        <v>42590</v>
      </c>
      <c r="F10">
        <v>8000</v>
      </c>
    </row>
    <row r="11" spans="1:14" x14ac:dyDescent="0.25">
      <c r="A11" t="s">
        <v>180</v>
      </c>
      <c r="B11" t="s">
        <v>167</v>
      </c>
      <c r="C11" t="s">
        <v>12</v>
      </c>
      <c r="D11" t="s">
        <v>168</v>
      </c>
      <c r="E11" s="10">
        <v>43482</v>
      </c>
      <c r="F11">
        <v>16000</v>
      </c>
    </row>
    <row r="12" spans="1:14" x14ac:dyDescent="0.25">
      <c r="A12" t="s">
        <v>181</v>
      </c>
      <c r="B12" t="s">
        <v>11</v>
      </c>
      <c r="C12" t="s">
        <v>21</v>
      </c>
      <c r="D12" t="s">
        <v>170</v>
      </c>
      <c r="E12" s="10">
        <v>43971</v>
      </c>
      <c r="F12">
        <v>9000</v>
      </c>
      <c r="I12" s="11" t="s">
        <v>163</v>
      </c>
      <c r="J12" t="s">
        <v>211</v>
      </c>
      <c r="K12" t="s">
        <v>212</v>
      </c>
      <c r="L12" t="s">
        <v>213</v>
      </c>
      <c r="M12" t="s">
        <v>214</v>
      </c>
      <c r="N12" t="s">
        <v>215</v>
      </c>
    </row>
    <row r="13" spans="1:14" x14ac:dyDescent="0.25">
      <c r="A13" t="s">
        <v>182</v>
      </c>
      <c r="B13" t="s">
        <v>172</v>
      </c>
      <c r="C13" t="s">
        <v>15</v>
      </c>
      <c r="D13" t="s">
        <v>173</v>
      </c>
      <c r="E13" s="10">
        <v>43182</v>
      </c>
      <c r="F13">
        <v>9500</v>
      </c>
      <c r="I13" t="s">
        <v>21</v>
      </c>
      <c r="J13" s="12">
        <v>82000</v>
      </c>
      <c r="K13" s="12">
        <v>8</v>
      </c>
      <c r="L13" s="12">
        <v>10250</v>
      </c>
      <c r="M13" s="12">
        <v>13500</v>
      </c>
      <c r="N13" s="12">
        <v>5000</v>
      </c>
    </row>
    <row r="14" spans="1:14" x14ac:dyDescent="0.25">
      <c r="A14" t="s">
        <v>183</v>
      </c>
      <c r="B14" t="s">
        <v>175</v>
      </c>
      <c r="C14" t="s">
        <v>18</v>
      </c>
      <c r="D14" t="s">
        <v>176</v>
      </c>
      <c r="E14" s="10">
        <v>41802</v>
      </c>
      <c r="F14">
        <v>10000</v>
      </c>
      <c r="I14" t="s">
        <v>12</v>
      </c>
      <c r="J14" s="12">
        <v>82500</v>
      </c>
      <c r="K14" s="12">
        <v>8</v>
      </c>
      <c r="L14" s="12">
        <v>10312.5</v>
      </c>
      <c r="M14" s="12">
        <v>16000</v>
      </c>
      <c r="N14" s="12">
        <v>4500</v>
      </c>
    </row>
    <row r="15" spans="1:14" x14ac:dyDescent="0.25">
      <c r="A15" t="s">
        <v>184</v>
      </c>
      <c r="B15" t="s">
        <v>167</v>
      </c>
      <c r="C15" t="s">
        <v>12</v>
      </c>
      <c r="D15" t="s">
        <v>168</v>
      </c>
      <c r="E15" s="10">
        <v>42590</v>
      </c>
      <c r="F15">
        <v>10500</v>
      </c>
      <c r="I15" t="s">
        <v>15</v>
      </c>
      <c r="J15" s="12">
        <v>79500</v>
      </c>
      <c r="K15" s="12">
        <v>8</v>
      </c>
      <c r="L15" s="12">
        <v>9937.5</v>
      </c>
      <c r="M15" s="12">
        <v>13500</v>
      </c>
      <c r="N15" s="12">
        <v>5500</v>
      </c>
    </row>
    <row r="16" spans="1:14" x14ac:dyDescent="0.25">
      <c r="A16" t="s">
        <v>185</v>
      </c>
      <c r="B16" t="s">
        <v>11</v>
      </c>
      <c r="C16" t="s">
        <v>21</v>
      </c>
      <c r="D16" t="s">
        <v>170</v>
      </c>
      <c r="E16" s="10">
        <v>43482</v>
      </c>
      <c r="F16">
        <v>11500</v>
      </c>
      <c r="I16" t="s">
        <v>18</v>
      </c>
      <c r="J16" s="12">
        <v>83500</v>
      </c>
      <c r="K16" s="12">
        <v>8</v>
      </c>
      <c r="L16" s="12">
        <v>10437.5</v>
      </c>
      <c r="M16" s="12">
        <v>14000</v>
      </c>
      <c r="N16" s="12">
        <v>6000</v>
      </c>
    </row>
    <row r="17" spans="1:14" x14ac:dyDescent="0.25">
      <c r="A17" t="s">
        <v>186</v>
      </c>
      <c r="B17" t="s">
        <v>172</v>
      </c>
      <c r="C17" t="s">
        <v>15</v>
      </c>
      <c r="D17" t="s">
        <v>173</v>
      </c>
      <c r="E17" s="10">
        <v>43971</v>
      </c>
      <c r="F17">
        <v>11500</v>
      </c>
      <c r="I17" t="s">
        <v>192</v>
      </c>
      <c r="J17" s="12">
        <v>327500</v>
      </c>
      <c r="K17" s="12">
        <v>32</v>
      </c>
      <c r="L17" s="12">
        <v>10234.375</v>
      </c>
      <c r="M17" s="12">
        <v>16000</v>
      </c>
      <c r="N17" s="12">
        <v>4500</v>
      </c>
    </row>
    <row r="18" spans="1:14" x14ac:dyDescent="0.25">
      <c r="A18" t="s">
        <v>187</v>
      </c>
      <c r="B18" t="s">
        <v>175</v>
      </c>
      <c r="C18" t="s">
        <v>18</v>
      </c>
      <c r="D18" t="s">
        <v>176</v>
      </c>
      <c r="E18" s="10">
        <v>43182</v>
      </c>
      <c r="F18">
        <v>12000</v>
      </c>
    </row>
    <row r="19" spans="1:14" x14ac:dyDescent="0.25">
      <c r="A19" t="s">
        <v>188</v>
      </c>
      <c r="B19" t="s">
        <v>167</v>
      </c>
      <c r="C19" t="s">
        <v>12</v>
      </c>
      <c r="D19" t="s">
        <v>168</v>
      </c>
      <c r="E19" s="10">
        <v>41802</v>
      </c>
      <c r="F19">
        <v>12500</v>
      </c>
    </row>
    <row r="20" spans="1:14" x14ac:dyDescent="0.25">
      <c r="A20" t="s">
        <v>189</v>
      </c>
      <c r="B20" t="s">
        <v>11</v>
      </c>
      <c r="C20" t="s">
        <v>21</v>
      </c>
      <c r="D20" t="s">
        <v>170</v>
      </c>
      <c r="E20" s="10">
        <v>42590</v>
      </c>
      <c r="F20">
        <v>13000</v>
      </c>
    </row>
    <row r="21" spans="1:14" x14ac:dyDescent="0.25">
      <c r="A21" t="s">
        <v>190</v>
      </c>
      <c r="B21" t="s">
        <v>172</v>
      </c>
      <c r="C21" t="s">
        <v>15</v>
      </c>
      <c r="D21" t="s">
        <v>173</v>
      </c>
      <c r="E21" s="10">
        <v>43482</v>
      </c>
      <c r="F21">
        <v>13500</v>
      </c>
    </row>
    <row r="22" spans="1:14" x14ac:dyDescent="0.25">
      <c r="A22" t="s">
        <v>191</v>
      </c>
      <c r="B22" t="s">
        <v>175</v>
      </c>
      <c r="C22" t="s">
        <v>18</v>
      </c>
      <c r="D22" t="s">
        <v>176</v>
      </c>
      <c r="E22" s="10">
        <v>43971</v>
      </c>
      <c r="F22">
        <v>14000</v>
      </c>
    </row>
    <row r="23" spans="1:14" x14ac:dyDescent="0.25">
      <c r="A23" t="s">
        <v>38</v>
      </c>
      <c r="B23" t="s">
        <v>167</v>
      </c>
      <c r="C23" t="s">
        <v>15</v>
      </c>
      <c r="D23" t="s">
        <v>170</v>
      </c>
      <c r="E23" s="10">
        <v>41802</v>
      </c>
      <c r="F23">
        <v>10000</v>
      </c>
    </row>
    <row r="24" spans="1:14" x14ac:dyDescent="0.25">
      <c r="A24" t="s">
        <v>169</v>
      </c>
      <c r="B24" t="s">
        <v>11</v>
      </c>
      <c r="C24" t="s">
        <v>18</v>
      </c>
      <c r="D24" t="s">
        <v>173</v>
      </c>
      <c r="E24" s="10">
        <v>42590</v>
      </c>
      <c r="F24">
        <v>10500</v>
      </c>
    </row>
    <row r="25" spans="1:14" x14ac:dyDescent="0.25">
      <c r="A25" t="s">
        <v>171</v>
      </c>
      <c r="B25" t="s">
        <v>172</v>
      </c>
      <c r="C25" t="s">
        <v>12</v>
      </c>
      <c r="D25" t="s">
        <v>176</v>
      </c>
      <c r="E25" s="10">
        <v>43482</v>
      </c>
      <c r="F25">
        <v>11500</v>
      </c>
    </row>
    <row r="26" spans="1:14" x14ac:dyDescent="0.25">
      <c r="A26" t="s">
        <v>174</v>
      </c>
      <c r="B26" t="s">
        <v>175</v>
      </c>
      <c r="C26" t="s">
        <v>21</v>
      </c>
      <c r="D26" t="s">
        <v>168</v>
      </c>
      <c r="E26" s="10">
        <v>43971</v>
      </c>
      <c r="F26">
        <v>11500</v>
      </c>
    </row>
    <row r="27" spans="1:14" x14ac:dyDescent="0.25">
      <c r="A27" t="s">
        <v>31</v>
      </c>
      <c r="B27" t="s">
        <v>167</v>
      </c>
      <c r="C27" t="s">
        <v>15</v>
      </c>
      <c r="D27" t="s">
        <v>170</v>
      </c>
      <c r="E27" s="10">
        <v>43182</v>
      </c>
      <c r="F27">
        <v>12000</v>
      </c>
    </row>
    <row r="28" spans="1:14" x14ac:dyDescent="0.25">
      <c r="A28" t="s">
        <v>177</v>
      </c>
      <c r="B28" t="s">
        <v>11</v>
      </c>
      <c r="C28" t="s">
        <v>18</v>
      </c>
      <c r="D28" t="s">
        <v>173</v>
      </c>
      <c r="E28" s="10">
        <v>41802</v>
      </c>
      <c r="F28">
        <v>12500</v>
      </c>
    </row>
    <row r="29" spans="1:14" x14ac:dyDescent="0.25">
      <c r="A29" t="s">
        <v>178</v>
      </c>
      <c r="B29" t="s">
        <v>172</v>
      </c>
      <c r="C29" t="s">
        <v>12</v>
      </c>
      <c r="D29" t="s">
        <v>176</v>
      </c>
      <c r="E29" s="10">
        <v>42590</v>
      </c>
      <c r="F29">
        <v>13000</v>
      </c>
    </row>
    <row r="30" spans="1:14" x14ac:dyDescent="0.25">
      <c r="A30" t="s">
        <v>179</v>
      </c>
      <c r="B30" t="s">
        <v>175</v>
      </c>
      <c r="C30" t="s">
        <v>21</v>
      </c>
      <c r="D30" t="s">
        <v>168</v>
      </c>
      <c r="E30" s="10">
        <v>43482</v>
      </c>
      <c r="F30">
        <v>13500</v>
      </c>
    </row>
    <row r="31" spans="1:14" x14ac:dyDescent="0.25">
      <c r="A31" t="s">
        <v>31</v>
      </c>
      <c r="B31" t="s">
        <v>167</v>
      </c>
      <c r="C31" t="s">
        <v>15</v>
      </c>
      <c r="D31" t="s">
        <v>170</v>
      </c>
      <c r="E31" s="10">
        <v>43179</v>
      </c>
      <c r="F31">
        <v>10000</v>
      </c>
    </row>
    <row r="32" spans="1:14" x14ac:dyDescent="0.25">
      <c r="A32" t="s">
        <v>169</v>
      </c>
      <c r="B32" t="s">
        <v>11</v>
      </c>
      <c r="C32" t="s">
        <v>18</v>
      </c>
      <c r="D32" t="s">
        <v>173</v>
      </c>
      <c r="E32" s="10">
        <v>42592</v>
      </c>
      <c r="F32">
        <v>10500</v>
      </c>
    </row>
    <row r="33" spans="1:6" x14ac:dyDescent="0.25">
      <c r="A33" t="s">
        <v>171</v>
      </c>
      <c r="B33" t="s">
        <v>172</v>
      </c>
      <c r="C33" t="s">
        <v>12</v>
      </c>
      <c r="D33" t="s">
        <v>176</v>
      </c>
      <c r="E33" s="10">
        <v>43477</v>
      </c>
      <c r="F33">
        <v>8000</v>
      </c>
    </row>
    <row r="34" spans="1:6" x14ac:dyDescent="0.25">
      <c r="A34" t="s">
        <v>174</v>
      </c>
      <c r="B34" t="s">
        <v>175</v>
      </c>
      <c r="C34" t="s">
        <v>21</v>
      </c>
      <c r="D34" t="s">
        <v>168</v>
      </c>
      <c r="E34" s="10">
        <v>43976</v>
      </c>
      <c r="F34">
        <v>11500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J25" sqref="J25"/>
    </sheetView>
  </sheetViews>
  <sheetFormatPr defaultRowHeight="15" x14ac:dyDescent="0.25"/>
  <cols>
    <col min="2" max="2" width="12.7109375" customWidth="1"/>
    <col min="3" max="3" width="12.28515625" customWidth="1"/>
    <col min="4" max="4" width="9.85546875" customWidth="1"/>
    <col min="5" max="5" width="11" customWidth="1"/>
  </cols>
  <sheetData>
    <row r="1" spans="1:5" x14ac:dyDescent="0.25">
      <c r="D1" s="24" t="s">
        <v>216</v>
      </c>
      <c r="E1" s="24"/>
    </row>
    <row r="2" spans="1:5" x14ac:dyDescent="0.25">
      <c r="A2" s="3" t="s">
        <v>217</v>
      </c>
      <c r="B2" s="3" t="s">
        <v>218</v>
      </c>
      <c r="C2" s="3" t="s">
        <v>219</v>
      </c>
      <c r="D2" s="3" t="s">
        <v>220</v>
      </c>
      <c r="E2" s="3" t="s">
        <v>221</v>
      </c>
    </row>
    <row r="3" spans="1:5" x14ac:dyDescent="0.25">
      <c r="A3" t="s">
        <v>222</v>
      </c>
      <c r="B3" t="s">
        <v>223</v>
      </c>
      <c r="C3" t="s">
        <v>224</v>
      </c>
      <c r="D3">
        <v>1000</v>
      </c>
      <c r="E3">
        <v>200</v>
      </c>
    </row>
    <row r="4" spans="1:5" x14ac:dyDescent="0.25">
      <c r="A4" t="s">
        <v>225</v>
      </c>
      <c r="B4" t="s">
        <v>226</v>
      </c>
      <c r="C4" t="s">
        <v>227</v>
      </c>
      <c r="D4">
        <v>1000</v>
      </c>
      <c r="E4">
        <v>400</v>
      </c>
    </row>
    <row r="5" spans="1:5" x14ac:dyDescent="0.25">
      <c r="A5" t="s">
        <v>222</v>
      </c>
      <c r="B5" t="s">
        <v>228</v>
      </c>
      <c r="C5" t="s">
        <v>229</v>
      </c>
      <c r="D5">
        <v>1500</v>
      </c>
      <c r="E5">
        <v>600</v>
      </c>
    </row>
    <row r="6" spans="1:5" x14ac:dyDescent="0.25">
      <c r="A6" t="s">
        <v>230</v>
      </c>
      <c r="B6" t="s">
        <v>19</v>
      </c>
      <c r="C6" t="s">
        <v>231</v>
      </c>
      <c r="D6">
        <v>3000</v>
      </c>
      <c r="E6">
        <v>4000</v>
      </c>
    </row>
    <row r="7" spans="1:5" x14ac:dyDescent="0.25">
      <c r="A7" t="s">
        <v>225</v>
      </c>
      <c r="B7" t="s">
        <v>232</v>
      </c>
      <c r="C7" t="s">
        <v>233</v>
      </c>
      <c r="D7">
        <v>2500</v>
      </c>
      <c r="E7">
        <v>1000</v>
      </c>
    </row>
    <row r="8" spans="1:5" x14ac:dyDescent="0.25">
      <c r="A8" t="s">
        <v>234</v>
      </c>
      <c r="B8" t="s">
        <v>184</v>
      </c>
      <c r="C8" t="s">
        <v>235</v>
      </c>
      <c r="D8">
        <v>3000</v>
      </c>
      <c r="E8">
        <v>1200</v>
      </c>
    </row>
    <row r="9" spans="1:5" x14ac:dyDescent="0.25">
      <c r="A9" t="s">
        <v>236</v>
      </c>
      <c r="B9" t="s">
        <v>237</v>
      </c>
      <c r="C9" t="s">
        <v>238</v>
      </c>
      <c r="D9">
        <v>3500</v>
      </c>
      <c r="E9">
        <v>1400</v>
      </c>
    </row>
    <row r="10" spans="1:5" x14ac:dyDescent="0.25">
      <c r="A10" t="s">
        <v>225</v>
      </c>
      <c r="B10" t="s">
        <v>186</v>
      </c>
      <c r="C10" t="s">
        <v>171</v>
      </c>
      <c r="D10">
        <v>4000</v>
      </c>
      <c r="E10">
        <v>1600</v>
      </c>
    </row>
    <row r="11" spans="1:5" x14ac:dyDescent="0.25">
      <c r="A11" t="s">
        <v>222</v>
      </c>
      <c r="B11" t="s">
        <v>187</v>
      </c>
      <c r="C11" t="s">
        <v>174</v>
      </c>
      <c r="D11">
        <v>4500</v>
      </c>
      <c r="E11">
        <v>1800</v>
      </c>
    </row>
    <row r="12" spans="1:5" x14ac:dyDescent="0.25">
      <c r="A12" t="s">
        <v>239</v>
      </c>
      <c r="B12" t="s">
        <v>188</v>
      </c>
      <c r="C12" t="s">
        <v>240</v>
      </c>
      <c r="D12">
        <v>5000</v>
      </c>
      <c r="E12">
        <v>2000</v>
      </c>
    </row>
    <row r="13" spans="1:5" x14ac:dyDescent="0.25">
      <c r="A13" t="s">
        <v>225</v>
      </c>
      <c r="B13" t="s">
        <v>189</v>
      </c>
      <c r="C13" t="s">
        <v>59</v>
      </c>
      <c r="D13">
        <v>5500</v>
      </c>
      <c r="E13">
        <v>2200</v>
      </c>
    </row>
    <row r="14" spans="1:5" x14ac:dyDescent="0.25">
      <c r="A14" t="s">
        <v>236</v>
      </c>
      <c r="B14" t="s">
        <v>190</v>
      </c>
      <c r="C14" t="s">
        <v>241</v>
      </c>
      <c r="D14">
        <v>6000</v>
      </c>
      <c r="E14">
        <v>2400</v>
      </c>
    </row>
    <row r="15" spans="1:5" x14ac:dyDescent="0.25">
      <c r="A15" t="s">
        <v>234</v>
      </c>
      <c r="B15" t="s">
        <v>191</v>
      </c>
      <c r="C15" t="s">
        <v>179</v>
      </c>
      <c r="D15">
        <v>6500</v>
      </c>
      <c r="E15">
        <v>2600</v>
      </c>
    </row>
    <row r="16" spans="1:5" x14ac:dyDescent="0.25">
      <c r="A16" t="s">
        <v>222</v>
      </c>
      <c r="B16" t="s">
        <v>38</v>
      </c>
      <c r="C16" t="s">
        <v>31</v>
      </c>
      <c r="D16">
        <v>7000</v>
      </c>
      <c r="E16">
        <v>2800</v>
      </c>
    </row>
    <row r="17" spans="1:5" x14ac:dyDescent="0.25">
      <c r="A17" t="s">
        <v>230</v>
      </c>
      <c r="B17" t="s">
        <v>169</v>
      </c>
      <c r="C17" t="s">
        <v>242</v>
      </c>
      <c r="D17">
        <v>7500</v>
      </c>
      <c r="E17">
        <v>3000</v>
      </c>
    </row>
    <row r="18" spans="1:5" x14ac:dyDescent="0.25">
      <c r="A18" t="s">
        <v>234</v>
      </c>
      <c r="B18" t="s">
        <v>171</v>
      </c>
      <c r="C18" t="s">
        <v>243</v>
      </c>
      <c r="D18">
        <v>8000</v>
      </c>
      <c r="E18">
        <v>3200</v>
      </c>
    </row>
    <row r="19" spans="1:5" x14ac:dyDescent="0.25">
      <c r="A19" t="s">
        <v>236</v>
      </c>
      <c r="B19" t="s">
        <v>174</v>
      </c>
      <c r="C19" t="s">
        <v>244</v>
      </c>
      <c r="D19">
        <v>8500</v>
      </c>
      <c r="E19">
        <v>3400</v>
      </c>
    </row>
    <row r="20" spans="1:5" x14ac:dyDescent="0.25">
      <c r="A20" t="s">
        <v>222</v>
      </c>
      <c r="B20" t="s">
        <v>31</v>
      </c>
      <c r="C20" t="s">
        <v>191</v>
      </c>
      <c r="D20">
        <v>9000</v>
      </c>
      <c r="E20">
        <v>3600</v>
      </c>
    </row>
    <row r="21" spans="1:5" x14ac:dyDescent="0.25">
      <c r="A21" t="s">
        <v>225</v>
      </c>
      <c r="B21" t="s">
        <v>177</v>
      </c>
      <c r="C21" t="s">
        <v>38</v>
      </c>
      <c r="D21">
        <v>9500</v>
      </c>
      <c r="E21">
        <v>3800</v>
      </c>
    </row>
  </sheetData>
  <mergeCells count="1">
    <mergeCell ref="D1:E1"/>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J25" sqref="J25"/>
    </sheetView>
  </sheetViews>
  <sheetFormatPr defaultRowHeight="15" x14ac:dyDescent="0.25"/>
  <cols>
    <col min="1" max="1" width="20" bestFit="1" customWidth="1"/>
    <col min="2" max="2" width="10" bestFit="1" customWidth="1"/>
    <col min="3" max="3" width="11.140625" bestFit="1" customWidth="1"/>
    <col min="4" max="4" width="10" bestFit="1" customWidth="1"/>
    <col min="5" max="5" width="11.140625" bestFit="1" customWidth="1"/>
  </cols>
  <sheetData>
    <row r="1" spans="1:3" x14ac:dyDescent="0.25">
      <c r="A1" s="18" t="s">
        <v>245</v>
      </c>
      <c r="B1" s="18" t="s">
        <v>220</v>
      </c>
      <c r="C1" s="17" t="s">
        <v>221</v>
      </c>
    </row>
    <row r="2" spans="1:3" x14ac:dyDescent="0.25">
      <c r="A2" s="18" t="s">
        <v>246</v>
      </c>
      <c r="B2" s="18">
        <v>1000</v>
      </c>
      <c r="C2" s="17">
        <v>200</v>
      </c>
    </row>
    <row r="3" spans="1:3" x14ac:dyDescent="0.25">
      <c r="A3" s="18" t="s">
        <v>247</v>
      </c>
      <c r="B3" s="18">
        <v>1000</v>
      </c>
      <c r="C3" s="17">
        <v>400</v>
      </c>
    </row>
    <row r="4" spans="1:3" x14ac:dyDescent="0.25">
      <c r="A4" s="18" t="s">
        <v>248</v>
      </c>
      <c r="B4" s="18">
        <v>1500</v>
      </c>
      <c r="C4" s="17">
        <v>600</v>
      </c>
    </row>
    <row r="5" spans="1:3" x14ac:dyDescent="0.25">
      <c r="A5" s="18" t="s">
        <v>249</v>
      </c>
      <c r="B5" s="18">
        <v>3000</v>
      </c>
      <c r="C5" s="17">
        <v>4000</v>
      </c>
    </row>
    <row r="6" spans="1:3" x14ac:dyDescent="0.25">
      <c r="A6" s="18" t="s">
        <v>250</v>
      </c>
      <c r="B6" s="18">
        <v>2500</v>
      </c>
      <c r="C6" s="17">
        <v>1000</v>
      </c>
    </row>
    <row r="7" spans="1:3" x14ac:dyDescent="0.25">
      <c r="A7" s="18" t="s">
        <v>251</v>
      </c>
      <c r="B7" s="18">
        <v>3000</v>
      </c>
      <c r="C7" s="17">
        <v>1200</v>
      </c>
    </row>
    <row r="8" spans="1:3" x14ac:dyDescent="0.25">
      <c r="A8" s="18" t="s">
        <v>252</v>
      </c>
      <c r="B8" s="18">
        <v>3500</v>
      </c>
      <c r="C8" s="17">
        <v>1400</v>
      </c>
    </row>
    <row r="9" spans="1:3" x14ac:dyDescent="0.25">
      <c r="A9" s="18" t="s">
        <v>253</v>
      </c>
      <c r="B9" s="18">
        <v>4000</v>
      </c>
      <c r="C9" s="17">
        <v>1600</v>
      </c>
    </row>
    <row r="10" spans="1:3" x14ac:dyDescent="0.25">
      <c r="A10" s="18" t="s">
        <v>254</v>
      </c>
      <c r="B10" s="18">
        <v>4500</v>
      </c>
      <c r="C10" s="17">
        <v>1800</v>
      </c>
    </row>
    <row r="11" spans="1:3" x14ac:dyDescent="0.25">
      <c r="A11" s="18" t="s">
        <v>255</v>
      </c>
      <c r="B11" s="18">
        <v>5000</v>
      </c>
      <c r="C11" s="17">
        <v>2000</v>
      </c>
    </row>
    <row r="12" spans="1:3" x14ac:dyDescent="0.25">
      <c r="A12" s="18" t="s">
        <v>256</v>
      </c>
      <c r="B12" s="18">
        <v>5500</v>
      </c>
      <c r="C12" s="17">
        <v>2200</v>
      </c>
    </row>
    <row r="13" spans="1:3" x14ac:dyDescent="0.25">
      <c r="A13" s="18" t="s">
        <v>257</v>
      </c>
      <c r="B13" s="18">
        <v>6000</v>
      </c>
      <c r="C13" s="17">
        <v>2400</v>
      </c>
    </row>
    <row r="14" spans="1:3" x14ac:dyDescent="0.25">
      <c r="A14" s="18" t="s">
        <v>258</v>
      </c>
      <c r="B14" s="18">
        <v>6500</v>
      </c>
      <c r="C14" s="17">
        <v>2600</v>
      </c>
    </row>
    <row r="15" spans="1:3" x14ac:dyDescent="0.25">
      <c r="A15" s="18" t="s">
        <v>259</v>
      </c>
      <c r="B15" s="18">
        <v>7000</v>
      </c>
      <c r="C15" s="17">
        <v>2800</v>
      </c>
    </row>
    <row r="16" spans="1:3" x14ac:dyDescent="0.25">
      <c r="A16" s="18" t="s">
        <v>260</v>
      </c>
      <c r="B16" s="18">
        <v>7500</v>
      </c>
      <c r="C16" s="17">
        <v>3000</v>
      </c>
    </row>
    <row r="17" spans="1:3" x14ac:dyDescent="0.25">
      <c r="A17" s="18" t="s">
        <v>261</v>
      </c>
      <c r="B17" s="18">
        <v>8000</v>
      </c>
      <c r="C17" s="17">
        <v>3200</v>
      </c>
    </row>
    <row r="18" spans="1:3" x14ac:dyDescent="0.25">
      <c r="A18" s="18" t="s">
        <v>262</v>
      </c>
      <c r="B18" s="18">
        <v>8500</v>
      </c>
      <c r="C18" s="17">
        <v>3400</v>
      </c>
    </row>
    <row r="19" spans="1:3" x14ac:dyDescent="0.25">
      <c r="A19" s="18" t="s">
        <v>263</v>
      </c>
      <c r="B19" s="18">
        <v>9000</v>
      </c>
      <c r="C19" s="17">
        <v>3600</v>
      </c>
    </row>
    <row r="20" spans="1:3" x14ac:dyDescent="0.25">
      <c r="A20" s="18" t="s">
        <v>264</v>
      </c>
      <c r="B20" s="18">
        <v>9500</v>
      </c>
      <c r="C20" s="17">
        <v>3800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election activeCell="J25" sqref="J25"/>
    </sheetView>
  </sheetViews>
  <sheetFormatPr defaultRowHeight="15" x14ac:dyDescent="0.25"/>
  <cols>
    <col min="5" max="5" width="10.5703125" bestFit="1" customWidth="1"/>
    <col min="14" max="14" width="10.5703125" bestFit="1" customWidth="1"/>
  </cols>
  <sheetData>
    <row r="1" spans="1:14" x14ac:dyDescent="0.25">
      <c r="A1" s="4" t="s">
        <v>7</v>
      </c>
      <c r="B1" s="4" t="s">
        <v>8</v>
      </c>
      <c r="C1" s="4" t="s">
        <v>9</v>
      </c>
      <c r="D1" s="4" t="s">
        <v>43</v>
      </c>
      <c r="E1" s="4" t="s">
        <v>11</v>
      </c>
      <c r="J1" s="3" t="s">
        <v>8</v>
      </c>
    </row>
    <row r="2" spans="1:14" x14ac:dyDescent="0.25">
      <c r="A2" s="1">
        <v>44105</v>
      </c>
      <c r="B2" t="s">
        <v>12</v>
      </c>
      <c r="C2" t="s">
        <v>13</v>
      </c>
      <c r="D2" t="s">
        <v>14</v>
      </c>
      <c r="E2" s="2">
        <v>340</v>
      </c>
      <c r="J2" t="s">
        <v>18</v>
      </c>
    </row>
    <row r="3" spans="1:14" x14ac:dyDescent="0.25">
      <c r="A3" s="1">
        <v>44106</v>
      </c>
      <c r="B3" t="s">
        <v>15</v>
      </c>
      <c r="C3" t="s">
        <v>16</v>
      </c>
      <c r="D3" t="s">
        <v>17</v>
      </c>
      <c r="E3" s="2">
        <v>590</v>
      </c>
    </row>
    <row r="4" spans="1:14" x14ac:dyDescent="0.25">
      <c r="A4" s="1">
        <v>44107</v>
      </c>
      <c r="B4" t="s">
        <v>18</v>
      </c>
      <c r="C4" t="s">
        <v>19</v>
      </c>
      <c r="D4" t="s">
        <v>20</v>
      </c>
      <c r="E4" s="2">
        <v>460</v>
      </c>
    </row>
    <row r="5" spans="1:14" x14ac:dyDescent="0.25">
      <c r="A5" s="1">
        <v>44108</v>
      </c>
      <c r="B5" t="s">
        <v>21</v>
      </c>
      <c r="C5" t="s">
        <v>22</v>
      </c>
      <c r="D5" t="s">
        <v>23</v>
      </c>
      <c r="E5" s="2">
        <v>605</v>
      </c>
    </row>
    <row r="6" spans="1:14" x14ac:dyDescent="0.25">
      <c r="A6" s="1">
        <v>44109</v>
      </c>
      <c r="B6" t="s">
        <v>24</v>
      </c>
      <c r="C6" t="s">
        <v>25</v>
      </c>
      <c r="D6" t="s">
        <v>26</v>
      </c>
      <c r="E6" s="2">
        <v>267</v>
      </c>
    </row>
    <row r="7" spans="1:14" x14ac:dyDescent="0.25">
      <c r="A7" s="1">
        <v>44110</v>
      </c>
      <c r="B7" t="s">
        <v>27</v>
      </c>
      <c r="C7" t="s">
        <v>28</v>
      </c>
      <c r="D7" t="s">
        <v>29</v>
      </c>
      <c r="E7" s="2">
        <v>420</v>
      </c>
    </row>
    <row r="8" spans="1:14" x14ac:dyDescent="0.25">
      <c r="A8" s="1">
        <v>44111</v>
      </c>
      <c r="B8" t="s">
        <v>30</v>
      </c>
      <c r="C8" t="s">
        <v>31</v>
      </c>
      <c r="D8" t="s">
        <v>14</v>
      </c>
      <c r="E8" s="2">
        <v>440</v>
      </c>
    </row>
    <row r="9" spans="1:14" x14ac:dyDescent="0.25">
      <c r="A9" s="1">
        <v>44112</v>
      </c>
      <c r="B9" t="s">
        <v>32</v>
      </c>
      <c r="C9" t="s">
        <v>33</v>
      </c>
      <c r="D9" t="s">
        <v>17</v>
      </c>
      <c r="E9" s="2">
        <v>460</v>
      </c>
      <c r="J9" s="4" t="s">
        <v>7</v>
      </c>
      <c r="K9" s="4" t="s">
        <v>8</v>
      </c>
      <c r="L9" s="4" t="s">
        <v>9</v>
      </c>
      <c r="M9" s="4" t="s">
        <v>43</v>
      </c>
      <c r="N9" s="4" t="s">
        <v>11</v>
      </c>
    </row>
    <row r="10" spans="1:14" x14ac:dyDescent="0.25">
      <c r="A10" s="1">
        <v>44113</v>
      </c>
      <c r="B10" t="s">
        <v>34</v>
      </c>
      <c r="C10" t="s">
        <v>35</v>
      </c>
      <c r="D10" t="s">
        <v>20</v>
      </c>
      <c r="E10" s="2">
        <v>480</v>
      </c>
      <c r="J10" s="1">
        <v>44107</v>
      </c>
      <c r="K10" t="s">
        <v>18</v>
      </c>
      <c r="L10" t="s">
        <v>19</v>
      </c>
      <c r="M10" t="s">
        <v>20</v>
      </c>
      <c r="N10" s="2">
        <v>460</v>
      </c>
    </row>
    <row r="11" spans="1:14" x14ac:dyDescent="0.25">
      <c r="A11" s="1">
        <v>44114</v>
      </c>
      <c r="B11" t="s">
        <v>12</v>
      </c>
      <c r="C11" t="s">
        <v>36</v>
      </c>
      <c r="D11" t="s">
        <v>23</v>
      </c>
      <c r="E11" s="2">
        <v>500</v>
      </c>
      <c r="J11" s="1">
        <v>44116</v>
      </c>
      <c r="K11" t="s">
        <v>18</v>
      </c>
      <c r="L11" t="s">
        <v>13</v>
      </c>
      <c r="M11" t="s">
        <v>29</v>
      </c>
      <c r="N11" s="2">
        <v>540</v>
      </c>
    </row>
    <row r="12" spans="1:14" x14ac:dyDescent="0.25">
      <c r="A12" s="1">
        <v>44115</v>
      </c>
      <c r="B12" t="s">
        <v>15</v>
      </c>
      <c r="C12" t="s">
        <v>37</v>
      </c>
      <c r="D12" t="s">
        <v>26</v>
      </c>
      <c r="E12" s="2">
        <v>520</v>
      </c>
      <c r="J12" s="1">
        <v>44125</v>
      </c>
      <c r="K12" t="s">
        <v>18</v>
      </c>
      <c r="L12" t="s">
        <v>36</v>
      </c>
      <c r="M12" t="s">
        <v>20</v>
      </c>
      <c r="N12" s="2">
        <v>720</v>
      </c>
    </row>
    <row r="13" spans="1:14" x14ac:dyDescent="0.25">
      <c r="A13" s="1">
        <v>44116</v>
      </c>
      <c r="B13" t="s">
        <v>18</v>
      </c>
      <c r="C13" t="s">
        <v>13</v>
      </c>
      <c r="D13" t="s">
        <v>29</v>
      </c>
      <c r="E13" s="2">
        <v>540</v>
      </c>
      <c r="J13" s="1">
        <v>44134</v>
      </c>
      <c r="K13" t="s">
        <v>18</v>
      </c>
      <c r="L13" t="s">
        <v>33</v>
      </c>
      <c r="M13" t="s">
        <v>29</v>
      </c>
      <c r="N13" s="2">
        <v>900</v>
      </c>
    </row>
    <row r="14" spans="1:14" x14ac:dyDescent="0.25">
      <c r="A14" s="1">
        <v>44117</v>
      </c>
      <c r="B14" t="s">
        <v>21</v>
      </c>
      <c r="C14" t="s">
        <v>16</v>
      </c>
      <c r="D14" t="s">
        <v>14</v>
      </c>
      <c r="E14" s="2">
        <v>560</v>
      </c>
      <c r="J14" s="1">
        <v>44143</v>
      </c>
      <c r="K14" t="s">
        <v>18</v>
      </c>
      <c r="L14" t="s">
        <v>28</v>
      </c>
      <c r="M14" t="s">
        <v>20</v>
      </c>
      <c r="N14" s="2">
        <v>1080</v>
      </c>
    </row>
    <row r="15" spans="1:14" x14ac:dyDescent="0.25">
      <c r="A15" s="1">
        <v>44118</v>
      </c>
      <c r="B15" t="s">
        <v>24</v>
      </c>
      <c r="C15" t="s">
        <v>19</v>
      </c>
      <c r="D15" t="s">
        <v>17</v>
      </c>
      <c r="E15" s="2">
        <v>580</v>
      </c>
    </row>
    <row r="16" spans="1:14" x14ac:dyDescent="0.25">
      <c r="A16" s="1">
        <v>44119</v>
      </c>
      <c r="B16" t="s">
        <v>27</v>
      </c>
      <c r="C16" t="s">
        <v>22</v>
      </c>
      <c r="D16" t="s">
        <v>20</v>
      </c>
      <c r="E16" s="2">
        <v>600</v>
      </c>
    </row>
    <row r="17" spans="1:5" x14ac:dyDescent="0.25">
      <c r="A17" s="1">
        <v>44120</v>
      </c>
      <c r="B17" t="s">
        <v>30</v>
      </c>
      <c r="C17" t="s">
        <v>25</v>
      </c>
      <c r="D17" t="s">
        <v>23</v>
      </c>
      <c r="E17" s="2">
        <v>620</v>
      </c>
    </row>
    <row r="18" spans="1:5" x14ac:dyDescent="0.25">
      <c r="A18" s="1">
        <v>44121</v>
      </c>
      <c r="B18" t="s">
        <v>32</v>
      </c>
      <c r="C18" t="s">
        <v>28</v>
      </c>
      <c r="D18" t="s">
        <v>26</v>
      </c>
      <c r="E18" s="2">
        <v>640</v>
      </c>
    </row>
    <row r="19" spans="1:5" x14ac:dyDescent="0.25">
      <c r="A19" s="1">
        <v>44122</v>
      </c>
      <c r="B19" t="s">
        <v>34</v>
      </c>
      <c r="C19" t="s">
        <v>31</v>
      </c>
      <c r="D19" t="s">
        <v>29</v>
      </c>
      <c r="E19" s="2">
        <v>660</v>
      </c>
    </row>
    <row r="20" spans="1:5" x14ac:dyDescent="0.25">
      <c r="A20" s="1">
        <v>44123</v>
      </c>
      <c r="B20" t="s">
        <v>12</v>
      </c>
      <c r="C20" t="s">
        <v>33</v>
      </c>
      <c r="D20" t="s">
        <v>14</v>
      </c>
      <c r="E20" s="2">
        <v>680</v>
      </c>
    </row>
    <row r="21" spans="1:5" x14ac:dyDescent="0.25">
      <c r="A21" s="1">
        <v>44124</v>
      </c>
      <c r="B21" t="s">
        <v>15</v>
      </c>
      <c r="C21" t="s">
        <v>35</v>
      </c>
      <c r="D21" t="s">
        <v>17</v>
      </c>
      <c r="E21" s="2">
        <v>700</v>
      </c>
    </row>
    <row r="22" spans="1:5" x14ac:dyDescent="0.25">
      <c r="A22" s="1">
        <v>44125</v>
      </c>
      <c r="B22" t="s">
        <v>18</v>
      </c>
      <c r="C22" t="s">
        <v>36</v>
      </c>
      <c r="D22" t="s">
        <v>20</v>
      </c>
      <c r="E22" s="2">
        <v>720</v>
      </c>
    </row>
    <row r="23" spans="1:5" x14ac:dyDescent="0.25">
      <c r="A23" s="1">
        <v>44126</v>
      </c>
      <c r="B23" t="s">
        <v>21</v>
      </c>
      <c r="C23" t="s">
        <v>37</v>
      </c>
      <c r="D23" t="s">
        <v>23</v>
      </c>
      <c r="E23" s="2">
        <v>740</v>
      </c>
    </row>
    <row r="24" spans="1:5" x14ac:dyDescent="0.25">
      <c r="A24" s="1">
        <v>44127</v>
      </c>
      <c r="B24" t="s">
        <v>24</v>
      </c>
      <c r="C24" t="s">
        <v>13</v>
      </c>
      <c r="D24" t="s">
        <v>26</v>
      </c>
      <c r="E24" s="2">
        <v>760</v>
      </c>
    </row>
    <row r="25" spans="1:5" x14ac:dyDescent="0.25">
      <c r="A25" s="1">
        <v>44128</v>
      </c>
      <c r="B25" t="s">
        <v>27</v>
      </c>
      <c r="C25" t="s">
        <v>16</v>
      </c>
      <c r="D25" t="s">
        <v>29</v>
      </c>
      <c r="E25" s="2">
        <v>780</v>
      </c>
    </row>
    <row r="26" spans="1:5" x14ac:dyDescent="0.25">
      <c r="A26" s="1">
        <v>44129</v>
      </c>
      <c r="B26" t="s">
        <v>30</v>
      </c>
      <c r="C26" t="s">
        <v>19</v>
      </c>
      <c r="D26" t="s">
        <v>14</v>
      </c>
      <c r="E26" s="2">
        <v>800</v>
      </c>
    </row>
    <row r="27" spans="1:5" x14ac:dyDescent="0.25">
      <c r="A27" s="1">
        <v>44130</v>
      </c>
      <c r="B27" t="s">
        <v>32</v>
      </c>
      <c r="C27" t="s">
        <v>22</v>
      </c>
      <c r="D27" t="s">
        <v>17</v>
      </c>
      <c r="E27" s="2">
        <v>820</v>
      </c>
    </row>
    <row r="28" spans="1:5" x14ac:dyDescent="0.25">
      <c r="A28" s="1">
        <v>44131</v>
      </c>
      <c r="B28" t="s">
        <v>34</v>
      </c>
      <c r="C28" t="s">
        <v>25</v>
      </c>
      <c r="D28" t="s">
        <v>20</v>
      </c>
      <c r="E28" s="2">
        <v>840</v>
      </c>
    </row>
    <row r="29" spans="1:5" x14ac:dyDescent="0.25">
      <c r="A29" s="1">
        <v>44132</v>
      </c>
      <c r="B29" t="s">
        <v>12</v>
      </c>
      <c r="C29" t="s">
        <v>28</v>
      </c>
      <c r="D29" t="s">
        <v>23</v>
      </c>
      <c r="E29" s="2">
        <v>860</v>
      </c>
    </row>
    <row r="30" spans="1:5" x14ac:dyDescent="0.25">
      <c r="A30" s="1">
        <v>44133</v>
      </c>
      <c r="B30" t="s">
        <v>15</v>
      </c>
      <c r="C30" t="s">
        <v>31</v>
      </c>
      <c r="D30" t="s">
        <v>26</v>
      </c>
      <c r="E30" s="2">
        <v>880</v>
      </c>
    </row>
    <row r="31" spans="1:5" x14ac:dyDescent="0.25">
      <c r="A31" s="1">
        <v>44134</v>
      </c>
      <c r="B31" t="s">
        <v>18</v>
      </c>
      <c r="C31" t="s">
        <v>33</v>
      </c>
      <c r="D31" t="s">
        <v>29</v>
      </c>
      <c r="E31" s="2">
        <v>900</v>
      </c>
    </row>
    <row r="32" spans="1:5" x14ac:dyDescent="0.25">
      <c r="A32" s="1">
        <v>44135</v>
      </c>
      <c r="B32" t="s">
        <v>21</v>
      </c>
      <c r="C32" t="s">
        <v>35</v>
      </c>
      <c r="D32" t="s">
        <v>14</v>
      </c>
      <c r="E32" s="2">
        <v>920</v>
      </c>
    </row>
    <row r="33" spans="1:5" x14ac:dyDescent="0.25">
      <c r="A33" s="1">
        <v>44136</v>
      </c>
      <c r="B33" t="s">
        <v>24</v>
      </c>
      <c r="C33" t="s">
        <v>36</v>
      </c>
      <c r="D33" t="s">
        <v>17</v>
      </c>
      <c r="E33" s="2">
        <v>940</v>
      </c>
    </row>
    <row r="34" spans="1:5" x14ac:dyDescent="0.25">
      <c r="A34" s="1">
        <v>44137</v>
      </c>
      <c r="B34" t="s">
        <v>27</v>
      </c>
      <c r="C34" t="s">
        <v>37</v>
      </c>
      <c r="D34" t="s">
        <v>20</v>
      </c>
      <c r="E34" s="2">
        <v>960</v>
      </c>
    </row>
    <row r="35" spans="1:5" x14ac:dyDescent="0.25">
      <c r="A35" s="1">
        <v>44138</v>
      </c>
      <c r="B35" t="s">
        <v>30</v>
      </c>
      <c r="C35" t="s">
        <v>13</v>
      </c>
      <c r="D35" t="s">
        <v>23</v>
      </c>
      <c r="E35" s="2">
        <v>980</v>
      </c>
    </row>
    <row r="36" spans="1:5" x14ac:dyDescent="0.25">
      <c r="A36" s="1">
        <v>44139</v>
      </c>
      <c r="B36" t="s">
        <v>32</v>
      </c>
      <c r="C36" t="s">
        <v>16</v>
      </c>
      <c r="D36" t="s">
        <v>26</v>
      </c>
      <c r="E36" s="2">
        <v>1000</v>
      </c>
    </row>
    <row r="37" spans="1:5" x14ac:dyDescent="0.25">
      <c r="A37" s="1">
        <v>44140</v>
      </c>
      <c r="B37" t="s">
        <v>34</v>
      </c>
      <c r="C37" t="s">
        <v>19</v>
      </c>
      <c r="D37" t="s">
        <v>29</v>
      </c>
      <c r="E37" s="2">
        <v>1020</v>
      </c>
    </row>
    <row r="38" spans="1:5" x14ac:dyDescent="0.25">
      <c r="A38" s="1">
        <v>44141</v>
      </c>
      <c r="B38" t="s">
        <v>12</v>
      </c>
      <c r="C38" t="s">
        <v>22</v>
      </c>
      <c r="D38" t="s">
        <v>14</v>
      </c>
      <c r="E38" s="2">
        <v>1040</v>
      </c>
    </row>
    <row r="39" spans="1:5" x14ac:dyDescent="0.25">
      <c r="A39" s="1">
        <v>44142</v>
      </c>
      <c r="B39" t="s">
        <v>15</v>
      </c>
      <c r="C39" t="s">
        <v>25</v>
      </c>
      <c r="D39" t="s">
        <v>17</v>
      </c>
      <c r="E39" s="2">
        <v>1060</v>
      </c>
    </row>
    <row r="40" spans="1:5" x14ac:dyDescent="0.25">
      <c r="A40" s="1">
        <v>44143</v>
      </c>
      <c r="B40" t="s">
        <v>18</v>
      </c>
      <c r="C40" t="s">
        <v>28</v>
      </c>
      <c r="D40" t="s">
        <v>20</v>
      </c>
      <c r="E40" s="2">
        <v>1080</v>
      </c>
    </row>
    <row r="41" spans="1:5" x14ac:dyDescent="0.25">
      <c r="A41" s="1">
        <v>44508</v>
      </c>
      <c r="B41" t="s">
        <v>12</v>
      </c>
      <c r="C41" t="s">
        <v>38</v>
      </c>
      <c r="D41" t="s">
        <v>20</v>
      </c>
      <c r="E41" s="2">
        <v>800</v>
      </c>
    </row>
    <row r="42" spans="1:5" x14ac:dyDescent="0.25">
      <c r="A42" s="1" t="s">
        <v>39</v>
      </c>
      <c r="B42" t="s">
        <v>24</v>
      </c>
      <c r="C42" t="s">
        <v>36</v>
      </c>
      <c r="D42" t="s">
        <v>17</v>
      </c>
      <c r="E42" s="2">
        <v>940</v>
      </c>
    </row>
    <row r="43" spans="1:5" x14ac:dyDescent="0.25">
      <c r="A43" s="1">
        <v>44509</v>
      </c>
      <c r="B43" t="s">
        <v>27</v>
      </c>
      <c r="C43" t="s">
        <v>37</v>
      </c>
      <c r="D43" t="s">
        <v>20</v>
      </c>
      <c r="E43" s="2">
        <v>960</v>
      </c>
    </row>
    <row r="44" spans="1:5" x14ac:dyDescent="0.25">
      <c r="A44" s="1" t="s">
        <v>40</v>
      </c>
      <c r="B44" t="s">
        <v>30</v>
      </c>
      <c r="C44" t="s">
        <v>13</v>
      </c>
      <c r="D44" t="s">
        <v>23</v>
      </c>
      <c r="E44" s="2">
        <v>980</v>
      </c>
    </row>
    <row r="45" spans="1:5" x14ac:dyDescent="0.25">
      <c r="A45" s="1">
        <v>44510</v>
      </c>
      <c r="B45" t="s">
        <v>32</v>
      </c>
      <c r="C45" t="s">
        <v>16</v>
      </c>
      <c r="D45" t="s">
        <v>26</v>
      </c>
      <c r="E45" s="2">
        <v>1000</v>
      </c>
    </row>
    <row r="46" spans="1:5" x14ac:dyDescent="0.25">
      <c r="A46" s="1" t="s">
        <v>41</v>
      </c>
      <c r="B46" t="s">
        <v>34</v>
      </c>
      <c r="C46" t="s">
        <v>19</v>
      </c>
      <c r="D46" t="s">
        <v>29</v>
      </c>
      <c r="E46" s="2">
        <v>1020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J25" sqref="J25"/>
    </sheetView>
  </sheetViews>
  <sheetFormatPr defaultRowHeight="15" x14ac:dyDescent="0.25"/>
  <cols>
    <col min="1" max="1" width="27.5703125" bestFit="1" customWidth="1"/>
    <col min="3" max="3" width="45.85546875" bestFit="1" customWidth="1"/>
    <col min="4" max="4" width="22.140625" bestFit="1" customWidth="1"/>
    <col min="6" max="6" width="14.85546875" bestFit="1" customWidth="1"/>
    <col min="7" max="7" width="12.28515625" customWidth="1"/>
    <col min="8" max="8" width="12.28515625" bestFit="1" customWidth="1"/>
  </cols>
  <sheetData>
    <row r="1" spans="1:9" x14ac:dyDescent="0.25">
      <c r="F1" s="21" t="s">
        <v>267</v>
      </c>
      <c r="G1" s="17" t="s">
        <v>275</v>
      </c>
    </row>
    <row r="2" spans="1:9" x14ac:dyDescent="0.25">
      <c r="A2" s="6" t="s">
        <v>267</v>
      </c>
      <c r="C2" s="6" t="s">
        <v>268</v>
      </c>
      <c r="D2" s="6" t="s">
        <v>269</v>
      </c>
      <c r="F2" s="21">
        <v>44106</v>
      </c>
      <c r="G2" s="18" t="s">
        <v>276</v>
      </c>
    </row>
    <row r="3" spans="1:9" x14ac:dyDescent="0.25">
      <c r="A3" s="19">
        <v>44105</v>
      </c>
      <c r="C3" s="19">
        <v>44105</v>
      </c>
      <c r="D3" t="s">
        <v>270</v>
      </c>
      <c r="F3" s="21">
        <v>44110</v>
      </c>
      <c r="G3" s="18" t="s">
        <v>277</v>
      </c>
    </row>
    <row r="4" spans="1:9" x14ac:dyDescent="0.25">
      <c r="A4" s="19">
        <v>44106</v>
      </c>
      <c r="C4" s="19">
        <v>44109</v>
      </c>
      <c r="D4" t="s">
        <v>271</v>
      </c>
      <c r="F4" s="21">
        <v>44111</v>
      </c>
      <c r="G4" s="18" t="s">
        <v>278</v>
      </c>
    </row>
    <row r="5" spans="1:9" x14ac:dyDescent="0.25">
      <c r="A5" s="19">
        <v>44107</v>
      </c>
      <c r="C5" s="19">
        <v>44122</v>
      </c>
      <c r="D5" t="s">
        <v>272</v>
      </c>
      <c r="F5" s="21">
        <v>44112</v>
      </c>
      <c r="G5" s="18" t="s">
        <v>279</v>
      </c>
    </row>
    <row r="6" spans="1:9" x14ac:dyDescent="0.25">
      <c r="A6" s="19">
        <v>44108</v>
      </c>
      <c r="C6" s="19">
        <v>44124</v>
      </c>
      <c r="D6" t="s">
        <v>273</v>
      </c>
      <c r="F6" s="21">
        <v>44113</v>
      </c>
      <c r="G6" s="18" t="s">
        <v>276</v>
      </c>
    </row>
    <row r="7" spans="1:9" x14ac:dyDescent="0.25">
      <c r="A7" s="19">
        <v>44109</v>
      </c>
      <c r="F7" s="21">
        <v>44116</v>
      </c>
      <c r="G7" s="18" t="s">
        <v>280</v>
      </c>
    </row>
    <row r="8" spans="1:9" x14ac:dyDescent="0.25">
      <c r="A8" s="19">
        <v>44110</v>
      </c>
      <c r="C8" s="20" t="s">
        <v>274</v>
      </c>
      <c r="D8" s="20"/>
      <c r="F8" s="21">
        <v>44117</v>
      </c>
      <c r="G8" s="18" t="s">
        <v>277</v>
      </c>
    </row>
    <row r="9" spans="1:9" x14ac:dyDescent="0.25">
      <c r="A9" s="19">
        <v>44111</v>
      </c>
      <c r="F9" s="21">
        <v>44118</v>
      </c>
      <c r="G9" s="18" t="s">
        <v>278</v>
      </c>
    </row>
    <row r="10" spans="1:9" x14ac:dyDescent="0.25">
      <c r="A10" s="19">
        <v>44112</v>
      </c>
      <c r="F10" s="21">
        <v>44119</v>
      </c>
      <c r="G10" s="18" t="s">
        <v>279</v>
      </c>
    </row>
    <row r="11" spans="1:9" x14ac:dyDescent="0.25">
      <c r="A11" s="19">
        <v>44113</v>
      </c>
      <c r="F11" s="21">
        <v>44120</v>
      </c>
      <c r="G11" s="18" t="s">
        <v>276</v>
      </c>
    </row>
    <row r="12" spans="1:9" x14ac:dyDescent="0.25">
      <c r="A12" s="19">
        <v>44114</v>
      </c>
      <c r="F12" s="21">
        <v>44123</v>
      </c>
      <c r="G12" s="18" t="s">
        <v>280</v>
      </c>
    </row>
    <row r="13" spans="1:9" x14ac:dyDescent="0.25">
      <c r="A13" s="19">
        <v>44115</v>
      </c>
      <c r="F13" s="21">
        <v>44125</v>
      </c>
      <c r="G13" s="18" t="s">
        <v>278</v>
      </c>
    </row>
    <row r="14" spans="1:9" x14ac:dyDescent="0.25">
      <c r="A14" s="19">
        <v>44116</v>
      </c>
      <c r="F14" s="21">
        <v>44126</v>
      </c>
      <c r="G14" s="18" t="s">
        <v>279</v>
      </c>
    </row>
    <row r="15" spans="1:9" x14ac:dyDescent="0.25">
      <c r="A15" s="19">
        <v>44117</v>
      </c>
      <c r="F15" s="21">
        <v>44127</v>
      </c>
      <c r="G15" s="18" t="s">
        <v>276</v>
      </c>
      <c r="I15" s="1"/>
    </row>
    <row r="16" spans="1:9" x14ac:dyDescent="0.25">
      <c r="A16" s="19">
        <v>44118</v>
      </c>
      <c r="F16" s="21">
        <v>44130</v>
      </c>
      <c r="G16" s="18" t="s">
        <v>280</v>
      </c>
    </row>
    <row r="17" spans="1:7" x14ac:dyDescent="0.25">
      <c r="A17" s="19">
        <v>44119</v>
      </c>
      <c r="F17" s="21">
        <v>44131</v>
      </c>
      <c r="G17" s="18" t="s">
        <v>277</v>
      </c>
    </row>
    <row r="18" spans="1:7" x14ac:dyDescent="0.25">
      <c r="A18" s="19">
        <v>44120</v>
      </c>
      <c r="F18" s="21">
        <v>44132</v>
      </c>
      <c r="G18" s="18" t="s">
        <v>278</v>
      </c>
    </row>
    <row r="19" spans="1:7" x14ac:dyDescent="0.25">
      <c r="A19" s="19">
        <v>44121</v>
      </c>
      <c r="F19" s="21">
        <v>44133</v>
      </c>
      <c r="G19" s="18" t="s">
        <v>279</v>
      </c>
    </row>
    <row r="20" spans="1:7" x14ac:dyDescent="0.25">
      <c r="A20" s="19">
        <v>44122</v>
      </c>
      <c r="F20" s="21">
        <v>44134</v>
      </c>
      <c r="G20" s="18" t="s">
        <v>276</v>
      </c>
    </row>
    <row r="21" spans="1:7" x14ac:dyDescent="0.25">
      <c r="A21" s="19">
        <v>44123</v>
      </c>
      <c r="G21" s="19"/>
    </row>
    <row r="22" spans="1:7" x14ac:dyDescent="0.25">
      <c r="A22" s="19">
        <v>44124</v>
      </c>
      <c r="G22" s="19"/>
    </row>
    <row r="23" spans="1:7" x14ac:dyDescent="0.25">
      <c r="A23" s="19">
        <v>44125</v>
      </c>
      <c r="G23" s="19"/>
    </row>
    <row r="24" spans="1:7" x14ac:dyDescent="0.25">
      <c r="A24" s="19">
        <v>44126</v>
      </c>
    </row>
    <row r="25" spans="1:7" x14ac:dyDescent="0.25">
      <c r="A25" s="19">
        <v>44127</v>
      </c>
    </row>
    <row r="26" spans="1:7" x14ac:dyDescent="0.25">
      <c r="A26" s="19">
        <v>44128</v>
      </c>
    </row>
    <row r="27" spans="1:7" x14ac:dyDescent="0.25">
      <c r="A27" s="19">
        <v>44129</v>
      </c>
    </row>
    <row r="28" spans="1:7" x14ac:dyDescent="0.25">
      <c r="A28" s="19">
        <v>44130</v>
      </c>
    </row>
    <row r="29" spans="1:7" x14ac:dyDescent="0.25">
      <c r="A29" s="19">
        <v>44131</v>
      </c>
    </row>
    <row r="30" spans="1:7" x14ac:dyDescent="0.25">
      <c r="A30" s="19">
        <v>44132</v>
      </c>
    </row>
    <row r="31" spans="1:7" x14ac:dyDescent="0.25">
      <c r="A31" s="19">
        <v>44133</v>
      </c>
    </row>
    <row r="32" spans="1:7" x14ac:dyDescent="0.25">
      <c r="A32" s="19">
        <v>44134</v>
      </c>
    </row>
    <row r="33" spans="1:1" x14ac:dyDescent="0.25">
      <c r="A33" s="19">
        <v>44135</v>
      </c>
    </row>
  </sheetData>
  <pageMargins left="0.7" right="0.7" top="0.75" bottom="0.75" header="0.3" footer="0.3"/>
  <tableParts count="3">
    <tablePart r:id="rId1"/>
    <tablePart r:id="rId2"/>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J25" sqref="J25"/>
    </sheetView>
  </sheetViews>
  <sheetFormatPr defaultRowHeight="15" x14ac:dyDescent="0.25"/>
  <cols>
    <col min="1" max="1" width="16.5703125" bestFit="1" customWidth="1"/>
    <col min="2" max="4" width="11" customWidth="1"/>
    <col min="5" max="5" width="12.140625" bestFit="1" customWidth="1"/>
    <col min="6" max="8" width="12.7109375" bestFit="1" customWidth="1"/>
  </cols>
  <sheetData>
    <row r="1" spans="1:8" x14ac:dyDescent="0.25">
      <c r="A1" t="s">
        <v>265</v>
      </c>
      <c r="B1" t="s">
        <v>266</v>
      </c>
      <c r="C1" t="s">
        <v>298</v>
      </c>
      <c r="D1" t="s">
        <v>299</v>
      </c>
      <c r="E1" t="s">
        <v>300</v>
      </c>
      <c r="F1" t="s">
        <v>301</v>
      </c>
      <c r="G1" t="s">
        <v>302</v>
      </c>
      <c r="H1" t="s">
        <v>303</v>
      </c>
    </row>
    <row r="2" spans="1:8" x14ac:dyDescent="0.25">
      <c r="A2" s="22"/>
      <c r="B2" s="22"/>
      <c r="C2" s="22" t="s">
        <v>281</v>
      </c>
      <c r="D2" s="22"/>
      <c r="E2" s="22"/>
      <c r="F2" s="22" t="s">
        <v>282</v>
      </c>
      <c r="G2" s="22"/>
      <c r="H2" s="22"/>
    </row>
    <row r="3" spans="1:8" x14ac:dyDescent="0.25">
      <c r="A3" s="22"/>
      <c r="B3" s="22"/>
      <c r="C3" t="s">
        <v>283</v>
      </c>
      <c r="D3" t="s">
        <v>284</v>
      </c>
      <c r="E3" t="s">
        <v>285</v>
      </c>
      <c r="F3" t="s">
        <v>283</v>
      </c>
      <c r="G3" t="s">
        <v>284</v>
      </c>
      <c r="H3" t="s">
        <v>285</v>
      </c>
    </row>
    <row r="4" spans="1:8" x14ac:dyDescent="0.25">
      <c r="A4" t="s">
        <v>286</v>
      </c>
      <c r="C4" s="14"/>
      <c r="D4" s="14"/>
      <c r="E4" s="14"/>
      <c r="F4" s="14"/>
      <c r="G4" s="14"/>
      <c r="H4" s="14"/>
    </row>
    <row r="5" spans="1:8" x14ac:dyDescent="0.25">
      <c r="B5" t="s">
        <v>287</v>
      </c>
      <c r="C5" s="14">
        <v>43128.75</v>
      </c>
      <c r="D5" s="14">
        <v>45900</v>
      </c>
      <c r="E5" s="14">
        <f>SUM(C5+D5)</f>
        <v>89028.75</v>
      </c>
      <c r="F5" s="14">
        <v>273657.24</v>
      </c>
      <c r="G5" s="14">
        <v>283625.63</v>
      </c>
      <c r="H5" s="14">
        <f>SUM(F5+G5)</f>
        <v>557282.87</v>
      </c>
    </row>
    <row r="6" spans="1:8" x14ac:dyDescent="0.25">
      <c r="B6" t="s">
        <v>288</v>
      </c>
      <c r="C6" s="14">
        <v>13800.6</v>
      </c>
      <c r="D6" s="14">
        <v>12090</v>
      </c>
      <c r="E6" s="14">
        <f>SUM(C6+D6)</f>
        <v>25890.6</v>
      </c>
      <c r="F6" s="14">
        <v>827333.85</v>
      </c>
      <c r="G6" s="14">
        <v>173253.35</v>
      </c>
      <c r="H6" s="14">
        <f>SUM(F6+G6)</f>
        <v>1000587.2</v>
      </c>
    </row>
    <row r="7" spans="1:8" x14ac:dyDescent="0.25">
      <c r="B7" t="s">
        <v>289</v>
      </c>
      <c r="C7" s="14">
        <v>24900</v>
      </c>
      <c r="D7" s="14">
        <v>25800</v>
      </c>
      <c r="E7" s="14">
        <f>SUM(C7+D7)</f>
        <v>50700</v>
      </c>
      <c r="F7" s="14">
        <v>87271.360000000001</v>
      </c>
      <c r="G7" s="14">
        <v>716541.24</v>
      </c>
      <c r="H7" s="14">
        <f>SUM(F7+G7)</f>
        <v>803812.6</v>
      </c>
    </row>
    <row r="8" spans="1:8" x14ac:dyDescent="0.25">
      <c r="A8" t="s">
        <v>290</v>
      </c>
      <c r="C8" s="14">
        <f t="shared" ref="C8:H8" si="0">SUM(C4:C7)</f>
        <v>81829.350000000006</v>
      </c>
      <c r="D8" s="14">
        <f t="shared" si="0"/>
        <v>83790</v>
      </c>
      <c r="E8" s="14">
        <f t="shared" si="0"/>
        <v>165619.35</v>
      </c>
      <c r="F8" s="14">
        <f t="shared" si="0"/>
        <v>1188262.45</v>
      </c>
      <c r="G8" s="14">
        <f t="shared" si="0"/>
        <v>1173420.22</v>
      </c>
      <c r="H8" s="14">
        <f t="shared" si="0"/>
        <v>2361682.67</v>
      </c>
    </row>
    <row r="10" spans="1:8" x14ac:dyDescent="0.25">
      <c r="A10" t="s">
        <v>291</v>
      </c>
    </row>
    <row r="11" spans="1:8" x14ac:dyDescent="0.25">
      <c r="B11" t="s">
        <v>292</v>
      </c>
      <c r="C11" s="14">
        <v>45500</v>
      </c>
      <c r="D11" s="14">
        <v>20000</v>
      </c>
      <c r="E11" s="14">
        <f>SUM(C11:D11)</f>
        <v>65500</v>
      </c>
      <c r="F11" s="14">
        <v>40000</v>
      </c>
      <c r="G11" s="14">
        <v>18000</v>
      </c>
      <c r="H11" s="14">
        <f>SUM(F11:G11)</f>
        <v>58000</v>
      </c>
    </row>
    <row r="12" spans="1:8" x14ac:dyDescent="0.25">
      <c r="B12" t="s">
        <v>293</v>
      </c>
      <c r="C12" s="14">
        <v>25000</v>
      </c>
      <c r="D12" s="14">
        <v>12000</v>
      </c>
      <c r="E12" s="14">
        <f>SUM(C12:D12)</f>
        <v>37000</v>
      </c>
      <c r="F12" s="14">
        <v>12640</v>
      </c>
      <c r="G12" s="14">
        <v>25000</v>
      </c>
      <c r="H12" s="14">
        <f>SUM(F12:G12)</f>
        <v>37640</v>
      </c>
    </row>
    <row r="13" spans="1:8" x14ac:dyDescent="0.25">
      <c r="B13" t="s">
        <v>294</v>
      </c>
      <c r="C13" s="14">
        <v>18500</v>
      </c>
      <c r="D13" s="14">
        <v>10000</v>
      </c>
      <c r="E13" s="14">
        <f>SUM(C13:D13)</f>
        <v>28500</v>
      </c>
      <c r="F13" s="14">
        <v>19400</v>
      </c>
      <c r="G13" s="14">
        <v>22460</v>
      </c>
      <c r="H13" s="14">
        <f>SUM(F13:G13)</f>
        <v>41860</v>
      </c>
    </row>
    <row r="14" spans="1:8" x14ac:dyDescent="0.25">
      <c r="A14" t="s">
        <v>295</v>
      </c>
      <c r="C14" s="14">
        <f t="shared" ref="C14:H14" si="1">SUM(C11:C13)</f>
        <v>89000</v>
      </c>
      <c r="D14" s="14">
        <f t="shared" si="1"/>
        <v>42000</v>
      </c>
      <c r="E14" s="14">
        <f t="shared" si="1"/>
        <v>131000</v>
      </c>
      <c r="F14" s="14">
        <f t="shared" si="1"/>
        <v>72040</v>
      </c>
      <c r="G14" s="14">
        <f t="shared" si="1"/>
        <v>65460</v>
      </c>
      <c r="H14" s="14">
        <f t="shared" si="1"/>
        <v>137500</v>
      </c>
    </row>
    <row r="15" spans="1:8" x14ac:dyDescent="0.25">
      <c r="A15" t="s">
        <v>296</v>
      </c>
      <c r="C15" s="14">
        <f t="shared" ref="C15:H15" si="2">C8-C14</f>
        <v>-7170.6499999999942</v>
      </c>
      <c r="D15" s="14">
        <f t="shared" si="2"/>
        <v>41790</v>
      </c>
      <c r="E15" s="14">
        <f t="shared" si="2"/>
        <v>34619.350000000006</v>
      </c>
      <c r="F15" s="14">
        <f t="shared" si="2"/>
        <v>1116222.45</v>
      </c>
      <c r="G15" s="14">
        <f t="shared" si="2"/>
        <v>1107960.22</v>
      </c>
      <c r="H15" s="14">
        <f t="shared" si="2"/>
        <v>2224182.67</v>
      </c>
    </row>
    <row r="48" spans="10:10" x14ac:dyDescent="0.25">
      <c r="J48" t="s">
        <v>297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zoomScaleNormal="100" workbookViewId="0">
      <selection activeCell="J25" sqref="J25"/>
    </sheetView>
  </sheetViews>
  <sheetFormatPr defaultRowHeight="15" x14ac:dyDescent="0.25"/>
  <cols>
    <col min="1" max="1" width="22.42578125" bestFit="1" customWidth="1"/>
    <col min="2" max="2" width="20" bestFit="1" customWidth="1"/>
    <col min="3" max="3" width="11.28515625" bestFit="1" customWidth="1"/>
    <col min="4" max="4" width="8.42578125" bestFit="1" customWidth="1"/>
    <col min="5" max="5" width="10" bestFit="1" customWidth="1"/>
    <col min="6" max="6" width="20" bestFit="1" customWidth="1"/>
    <col min="7" max="7" width="23.85546875" bestFit="1" customWidth="1"/>
    <col min="8" max="8" width="20" customWidth="1"/>
    <col min="9" max="10" width="11.28515625" customWidth="1"/>
    <col min="11" max="11" width="12.140625" bestFit="1" customWidth="1"/>
    <col min="12" max="13" width="11" customWidth="1"/>
    <col min="14" max="14" width="12.140625" bestFit="1" customWidth="1"/>
    <col min="15" max="15" width="19.28515625" bestFit="1" customWidth="1"/>
  </cols>
  <sheetData>
    <row r="1" spans="1:15" x14ac:dyDescent="0.25">
      <c r="A1" s="18" t="s">
        <v>304</v>
      </c>
      <c r="B1" s="18" t="s">
        <v>305</v>
      </c>
      <c r="C1" s="18" t="s">
        <v>306</v>
      </c>
      <c r="D1" s="18" t="s">
        <v>166</v>
      </c>
      <c r="E1" s="17" t="s">
        <v>307</v>
      </c>
    </row>
    <row r="2" spans="1:15" x14ac:dyDescent="0.25">
      <c r="A2" s="18" t="s">
        <v>286</v>
      </c>
      <c r="B2" s="18" t="s">
        <v>287</v>
      </c>
      <c r="C2" s="18" t="s">
        <v>281</v>
      </c>
      <c r="D2" s="18" t="s">
        <v>283</v>
      </c>
      <c r="E2" s="17">
        <v>43128.75</v>
      </c>
    </row>
    <row r="3" spans="1:15" x14ac:dyDescent="0.25">
      <c r="A3" s="18" t="s">
        <v>286</v>
      </c>
      <c r="B3" s="18" t="s">
        <v>287</v>
      </c>
      <c r="C3" s="18" t="s">
        <v>281</v>
      </c>
      <c r="D3" s="18" t="s">
        <v>284</v>
      </c>
      <c r="E3" s="17">
        <v>45900</v>
      </c>
      <c r="G3" s="11" t="s">
        <v>308</v>
      </c>
      <c r="I3" s="11" t="s">
        <v>306</v>
      </c>
      <c r="J3" s="11" t="s">
        <v>166</v>
      </c>
    </row>
    <row r="4" spans="1:15" x14ac:dyDescent="0.25">
      <c r="A4" s="18" t="s">
        <v>286</v>
      </c>
      <c r="B4" s="18" t="s">
        <v>287</v>
      </c>
      <c r="C4" s="18" t="s">
        <v>282</v>
      </c>
      <c r="D4" s="18" t="s">
        <v>283</v>
      </c>
      <c r="E4" s="17">
        <v>273657.24</v>
      </c>
      <c r="I4" t="s">
        <v>281</v>
      </c>
      <c r="K4" t="s">
        <v>309</v>
      </c>
      <c r="L4" t="s">
        <v>282</v>
      </c>
      <c r="N4" t="s">
        <v>310</v>
      </c>
      <c r="O4" t="s">
        <v>192</v>
      </c>
    </row>
    <row r="5" spans="1:15" x14ac:dyDescent="0.25">
      <c r="A5" s="18" t="s">
        <v>286</v>
      </c>
      <c r="B5" s="18" t="s">
        <v>287</v>
      </c>
      <c r="C5" s="18" t="s">
        <v>282</v>
      </c>
      <c r="D5" s="18" t="s">
        <v>284</v>
      </c>
      <c r="E5" s="17">
        <v>283625.63</v>
      </c>
      <c r="G5" s="11" t="s">
        <v>304</v>
      </c>
      <c r="H5" s="11" t="s">
        <v>305</v>
      </c>
      <c r="I5" t="s">
        <v>283</v>
      </c>
      <c r="J5" t="s">
        <v>284</v>
      </c>
      <c r="L5" t="s">
        <v>283</v>
      </c>
      <c r="M5" t="s">
        <v>284</v>
      </c>
    </row>
    <row r="6" spans="1:15" x14ac:dyDescent="0.25">
      <c r="A6" s="18" t="s">
        <v>286</v>
      </c>
      <c r="B6" s="18" t="s">
        <v>288</v>
      </c>
      <c r="C6" s="18" t="s">
        <v>281</v>
      </c>
      <c r="D6" s="18" t="s">
        <v>283</v>
      </c>
      <c r="E6" s="17">
        <v>13800.6</v>
      </c>
      <c r="G6" t="s">
        <v>291</v>
      </c>
      <c r="H6" t="s">
        <v>292</v>
      </c>
      <c r="I6" s="12">
        <v>45500</v>
      </c>
      <c r="J6" s="12">
        <v>20000</v>
      </c>
      <c r="K6" s="12">
        <v>65500</v>
      </c>
      <c r="L6" s="12">
        <v>40000</v>
      </c>
      <c r="M6" s="12">
        <v>18000</v>
      </c>
      <c r="N6" s="12">
        <v>58000</v>
      </c>
      <c r="O6" s="12">
        <v>123500</v>
      </c>
    </row>
    <row r="7" spans="1:15" x14ac:dyDescent="0.25">
      <c r="A7" s="18" t="s">
        <v>286</v>
      </c>
      <c r="B7" s="18" t="s">
        <v>288</v>
      </c>
      <c r="C7" s="18" t="s">
        <v>281</v>
      </c>
      <c r="D7" s="18" t="s">
        <v>284</v>
      </c>
      <c r="E7" s="17">
        <v>12090</v>
      </c>
      <c r="H7" t="s">
        <v>293</v>
      </c>
      <c r="I7" s="12">
        <v>25000</v>
      </c>
      <c r="J7" s="12">
        <v>12000</v>
      </c>
      <c r="K7" s="12">
        <v>37000</v>
      </c>
      <c r="L7" s="12">
        <v>12640</v>
      </c>
      <c r="M7" s="12">
        <v>25000</v>
      </c>
      <c r="N7" s="12">
        <v>37640</v>
      </c>
      <c r="O7" s="12">
        <v>74640</v>
      </c>
    </row>
    <row r="8" spans="1:15" x14ac:dyDescent="0.25">
      <c r="A8" s="18" t="s">
        <v>286</v>
      </c>
      <c r="B8" s="18" t="s">
        <v>288</v>
      </c>
      <c r="C8" s="18" t="s">
        <v>282</v>
      </c>
      <c r="D8" s="18" t="s">
        <v>283</v>
      </c>
      <c r="E8" s="17">
        <v>827333.85</v>
      </c>
      <c r="H8" t="s">
        <v>294</v>
      </c>
      <c r="I8" s="12">
        <v>18500</v>
      </c>
      <c r="J8" s="12">
        <v>10000</v>
      </c>
      <c r="K8" s="12">
        <v>28500</v>
      </c>
      <c r="L8" s="12">
        <v>19400</v>
      </c>
      <c r="M8" s="12">
        <v>22460</v>
      </c>
      <c r="N8" s="12">
        <v>41860</v>
      </c>
      <c r="O8" s="12">
        <v>70360</v>
      </c>
    </row>
    <row r="9" spans="1:15" x14ac:dyDescent="0.25">
      <c r="A9" s="18" t="s">
        <v>286</v>
      </c>
      <c r="B9" s="18" t="s">
        <v>288</v>
      </c>
      <c r="C9" s="18" t="s">
        <v>282</v>
      </c>
      <c r="D9" s="18" t="s">
        <v>284</v>
      </c>
      <c r="E9" s="17">
        <v>173253.35</v>
      </c>
      <c r="G9" t="s">
        <v>311</v>
      </c>
      <c r="I9" s="12">
        <v>89000</v>
      </c>
      <c r="J9" s="12">
        <v>42000</v>
      </c>
      <c r="K9" s="12">
        <v>131000</v>
      </c>
      <c r="L9" s="12">
        <v>72040</v>
      </c>
      <c r="M9" s="12">
        <v>65460</v>
      </c>
      <c r="N9" s="12">
        <v>137500</v>
      </c>
      <c r="O9" s="12">
        <v>268500</v>
      </c>
    </row>
    <row r="10" spans="1:15" x14ac:dyDescent="0.25">
      <c r="A10" s="18" t="s">
        <v>286</v>
      </c>
      <c r="B10" s="18" t="s">
        <v>289</v>
      </c>
      <c r="C10" s="18" t="s">
        <v>281</v>
      </c>
      <c r="D10" s="18" t="s">
        <v>283</v>
      </c>
      <c r="E10" s="17">
        <v>24900</v>
      </c>
      <c r="G10" t="s">
        <v>286</v>
      </c>
      <c r="H10" t="s">
        <v>287</v>
      </c>
      <c r="I10" s="12">
        <v>43128.75</v>
      </c>
      <c r="J10" s="12">
        <v>45900</v>
      </c>
      <c r="K10" s="12">
        <v>89028.75</v>
      </c>
      <c r="L10" s="12">
        <v>273657.24</v>
      </c>
      <c r="M10" s="12">
        <v>283625.63</v>
      </c>
      <c r="N10" s="12">
        <v>557282.87</v>
      </c>
      <c r="O10" s="12">
        <v>646311.62</v>
      </c>
    </row>
    <row r="11" spans="1:15" x14ac:dyDescent="0.25">
      <c r="A11" s="18" t="s">
        <v>286</v>
      </c>
      <c r="B11" s="18" t="s">
        <v>289</v>
      </c>
      <c r="C11" s="18" t="s">
        <v>281</v>
      </c>
      <c r="D11" s="18" t="s">
        <v>284</v>
      </c>
      <c r="E11" s="17">
        <v>25800</v>
      </c>
      <c r="H11" t="s">
        <v>288</v>
      </c>
      <c r="I11" s="12">
        <v>13800.6</v>
      </c>
      <c r="J11" s="12">
        <v>12090</v>
      </c>
      <c r="K11" s="12">
        <v>25890.6</v>
      </c>
      <c r="L11" s="12">
        <v>827333.85</v>
      </c>
      <c r="M11" s="12">
        <v>173253.35</v>
      </c>
      <c r="N11" s="12">
        <v>1000587.2</v>
      </c>
      <c r="O11" s="12">
        <v>1026477.7999999999</v>
      </c>
    </row>
    <row r="12" spans="1:15" x14ac:dyDescent="0.25">
      <c r="A12" s="18" t="s">
        <v>286</v>
      </c>
      <c r="B12" s="18" t="s">
        <v>289</v>
      </c>
      <c r="C12" s="18" t="s">
        <v>282</v>
      </c>
      <c r="D12" s="18" t="s">
        <v>283</v>
      </c>
      <c r="E12" s="17">
        <v>87271.360000000001</v>
      </c>
      <c r="H12" t="s">
        <v>289</v>
      </c>
      <c r="I12" s="12">
        <v>24900</v>
      </c>
      <c r="J12" s="12">
        <v>25800</v>
      </c>
      <c r="K12" s="12">
        <v>50700</v>
      </c>
      <c r="L12" s="12">
        <v>87271.360000000001</v>
      </c>
      <c r="M12" s="12">
        <v>716541.24</v>
      </c>
      <c r="N12" s="12">
        <v>803812.6</v>
      </c>
      <c r="O12" s="12">
        <v>854512.6</v>
      </c>
    </row>
    <row r="13" spans="1:15" x14ac:dyDescent="0.25">
      <c r="A13" s="18" t="s">
        <v>286</v>
      </c>
      <c r="B13" s="18" t="s">
        <v>289</v>
      </c>
      <c r="C13" s="18" t="s">
        <v>282</v>
      </c>
      <c r="D13" s="18" t="s">
        <v>284</v>
      </c>
      <c r="E13" s="17">
        <v>716541.24</v>
      </c>
      <c r="G13" t="s">
        <v>312</v>
      </c>
      <c r="I13" s="12">
        <v>81829.350000000006</v>
      </c>
      <c r="J13" s="12">
        <v>83790</v>
      </c>
      <c r="K13" s="12">
        <v>165619.35</v>
      </c>
      <c r="L13" s="12">
        <v>1188262.45</v>
      </c>
      <c r="M13" s="12">
        <v>1173420.22</v>
      </c>
      <c r="N13" s="12">
        <v>2361682.67</v>
      </c>
      <c r="O13" s="12">
        <v>2527302.02</v>
      </c>
    </row>
    <row r="14" spans="1:15" x14ac:dyDescent="0.25">
      <c r="A14" s="18" t="s">
        <v>291</v>
      </c>
      <c r="B14" s="18" t="s">
        <v>292</v>
      </c>
      <c r="C14" s="18" t="s">
        <v>281</v>
      </c>
      <c r="D14" s="18" t="s">
        <v>283</v>
      </c>
      <c r="E14" s="17">
        <v>45500</v>
      </c>
      <c r="K14" s="20" t="s">
        <v>313</v>
      </c>
      <c r="N14" s="20" t="s">
        <v>313</v>
      </c>
      <c r="O14" s="3" t="s">
        <v>314</v>
      </c>
    </row>
    <row r="15" spans="1:15" x14ac:dyDescent="0.25">
      <c r="A15" s="18" t="s">
        <v>291</v>
      </c>
      <c r="B15" s="18" t="s">
        <v>292</v>
      </c>
      <c r="C15" s="18" t="s">
        <v>281</v>
      </c>
      <c r="D15" s="18" t="s">
        <v>284</v>
      </c>
      <c r="E15" s="17">
        <v>20000</v>
      </c>
      <c r="K15" s="20">
        <f>(GETPIVOTDATA("Value",$G$3,"REVENUES/EXPENSES","Revenues","MONTHS","JUNE")-GETPIVOTDATA("Value",$G$3,"REVENUES/EXPENSES","Expences","MONTHS","JUNE"))</f>
        <v>34619.350000000006</v>
      </c>
      <c r="N15" s="20">
        <f>GETPIVOTDATA("Value",$G$3,"REVENUES/EXPENSES","Revenues","MONTHS","JULY")-GETPIVOTDATA("Value",$G$3,"REVENUES/EXPENSES","Expences","MONTHS","JULY")</f>
        <v>2224182.67</v>
      </c>
      <c r="O15" s="3">
        <f>GETPIVOTDATA("Value",$G$3,"REVENUES/EXPENSES","Revenues")-GETPIVOTDATA("Value",$G$3,"REVENUES/EXPENSES","Expences")</f>
        <v>2258802.02</v>
      </c>
    </row>
    <row r="16" spans="1:15" x14ac:dyDescent="0.25">
      <c r="A16" s="18" t="s">
        <v>291</v>
      </c>
      <c r="B16" s="18" t="s">
        <v>292</v>
      </c>
      <c r="C16" s="18" t="s">
        <v>282</v>
      </c>
      <c r="D16" s="18" t="s">
        <v>283</v>
      </c>
      <c r="E16" s="17">
        <v>40000</v>
      </c>
    </row>
    <row r="17" spans="1:5" x14ac:dyDescent="0.25">
      <c r="A17" s="18" t="s">
        <v>291</v>
      </c>
      <c r="B17" s="18" t="s">
        <v>292</v>
      </c>
      <c r="C17" s="18" t="s">
        <v>282</v>
      </c>
      <c r="D17" s="18" t="s">
        <v>284</v>
      </c>
      <c r="E17" s="17">
        <v>18000</v>
      </c>
    </row>
    <row r="18" spans="1:5" x14ac:dyDescent="0.25">
      <c r="A18" s="18" t="s">
        <v>291</v>
      </c>
      <c r="B18" s="18" t="s">
        <v>293</v>
      </c>
      <c r="C18" s="18" t="s">
        <v>281</v>
      </c>
      <c r="D18" s="18" t="s">
        <v>283</v>
      </c>
      <c r="E18" s="17">
        <v>25000</v>
      </c>
    </row>
    <row r="19" spans="1:5" x14ac:dyDescent="0.25">
      <c r="A19" s="18" t="s">
        <v>291</v>
      </c>
      <c r="B19" s="18" t="s">
        <v>293</v>
      </c>
      <c r="C19" s="18" t="s">
        <v>281</v>
      </c>
      <c r="D19" s="18" t="s">
        <v>284</v>
      </c>
      <c r="E19" s="17">
        <v>12000</v>
      </c>
    </row>
    <row r="20" spans="1:5" x14ac:dyDescent="0.25">
      <c r="A20" s="18" t="s">
        <v>291</v>
      </c>
      <c r="B20" s="18" t="s">
        <v>293</v>
      </c>
      <c r="C20" s="18" t="s">
        <v>282</v>
      </c>
      <c r="D20" s="18" t="s">
        <v>283</v>
      </c>
      <c r="E20" s="17">
        <v>12640</v>
      </c>
    </row>
    <row r="21" spans="1:5" x14ac:dyDescent="0.25">
      <c r="A21" s="18" t="s">
        <v>291</v>
      </c>
      <c r="B21" s="18" t="s">
        <v>293</v>
      </c>
      <c r="C21" s="18" t="s">
        <v>282</v>
      </c>
      <c r="D21" s="18" t="s">
        <v>284</v>
      </c>
      <c r="E21" s="17">
        <v>25000</v>
      </c>
    </row>
    <row r="22" spans="1:5" x14ac:dyDescent="0.25">
      <c r="A22" s="18" t="s">
        <v>291</v>
      </c>
      <c r="B22" s="18" t="s">
        <v>294</v>
      </c>
      <c r="C22" s="18" t="s">
        <v>281</v>
      </c>
      <c r="D22" s="18" t="s">
        <v>283</v>
      </c>
      <c r="E22" s="17">
        <v>18500</v>
      </c>
    </row>
    <row r="23" spans="1:5" x14ac:dyDescent="0.25">
      <c r="A23" s="18" t="s">
        <v>291</v>
      </c>
      <c r="B23" s="18" t="s">
        <v>294</v>
      </c>
      <c r="C23" s="18" t="s">
        <v>281</v>
      </c>
      <c r="D23" s="18" t="s">
        <v>284</v>
      </c>
      <c r="E23" s="17">
        <v>10000</v>
      </c>
    </row>
    <row r="24" spans="1:5" x14ac:dyDescent="0.25">
      <c r="A24" s="18" t="s">
        <v>291</v>
      </c>
      <c r="B24" s="18" t="s">
        <v>294</v>
      </c>
      <c r="C24" s="18" t="s">
        <v>282</v>
      </c>
      <c r="D24" s="18" t="s">
        <v>283</v>
      </c>
      <c r="E24" s="17">
        <v>19400</v>
      </c>
    </row>
    <row r="25" spans="1:5" x14ac:dyDescent="0.25">
      <c r="A25" s="18" t="s">
        <v>291</v>
      </c>
      <c r="B25" s="18" t="s">
        <v>294</v>
      </c>
      <c r="C25" s="18" t="s">
        <v>282</v>
      </c>
      <c r="D25" s="18" t="s">
        <v>284</v>
      </c>
      <c r="E25" s="17">
        <v>22460</v>
      </c>
    </row>
  </sheetData>
  <pageMargins left="0.7" right="0.7" top="0.75" bottom="0.75" header="0.3" footer="0.3"/>
  <pageSetup orientation="portrait"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J25" sqref="J25"/>
    </sheetView>
  </sheetViews>
  <sheetFormatPr defaultRowHeight="15" x14ac:dyDescent="0.25"/>
  <cols>
    <col min="2" max="2" width="14.42578125" bestFit="1" customWidth="1"/>
  </cols>
  <sheetData>
    <row r="1" spans="1:2" x14ac:dyDescent="0.25">
      <c r="A1" t="s">
        <v>54</v>
      </c>
      <c r="B1" t="s">
        <v>315</v>
      </c>
    </row>
    <row r="2" spans="1:2" x14ac:dyDescent="0.25">
      <c r="A2" t="s">
        <v>38</v>
      </c>
      <c r="B2" s="1">
        <v>35028</v>
      </c>
    </row>
    <row r="3" spans="1:2" x14ac:dyDescent="0.25">
      <c r="A3" t="s">
        <v>169</v>
      </c>
      <c r="B3" s="1">
        <v>32932</v>
      </c>
    </row>
    <row r="4" spans="1:2" x14ac:dyDescent="0.25">
      <c r="A4" t="s">
        <v>171</v>
      </c>
      <c r="B4" s="1">
        <v>36784</v>
      </c>
    </row>
    <row r="5" spans="1:2" x14ac:dyDescent="0.25">
      <c r="A5" t="s">
        <v>174</v>
      </c>
      <c r="B5" s="1">
        <v>31248</v>
      </c>
    </row>
    <row r="6" spans="1:2" x14ac:dyDescent="0.25">
      <c r="A6" t="s">
        <v>31</v>
      </c>
      <c r="B6" s="1">
        <v>15494</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J25" sqref="J25"/>
    </sheetView>
  </sheetViews>
  <sheetFormatPr defaultRowHeight="15" x14ac:dyDescent="0.25"/>
  <cols>
    <col min="1" max="1" width="9.85546875" bestFit="1" customWidth="1"/>
    <col min="2" max="2" width="14.42578125" bestFit="1" customWidth="1"/>
    <col min="3" max="3" width="6.7109375" bestFit="1" customWidth="1"/>
    <col min="4" max="5" width="8.85546875" bestFit="1" customWidth="1"/>
    <col min="6" max="6" width="14.42578125" bestFit="1" customWidth="1"/>
    <col min="7" max="7" width="8.42578125" bestFit="1" customWidth="1"/>
    <col min="8" max="8" width="10.7109375" bestFit="1" customWidth="1"/>
    <col min="9" max="9" width="13" bestFit="1" customWidth="1"/>
  </cols>
  <sheetData>
    <row r="1" spans="1:3" x14ac:dyDescent="0.25">
      <c r="A1" s="18" t="s">
        <v>54</v>
      </c>
      <c r="B1" s="23" t="s">
        <v>315</v>
      </c>
      <c r="C1" s="18" t="s">
        <v>316</v>
      </c>
    </row>
    <row r="2" spans="1:3" x14ac:dyDescent="0.25">
      <c r="A2" s="18" t="s">
        <v>38</v>
      </c>
      <c r="B2" s="23">
        <v>35028</v>
      </c>
      <c r="C2" s="18">
        <v>26</v>
      </c>
    </row>
    <row r="3" spans="1:3" x14ac:dyDescent="0.25">
      <c r="A3" s="18" t="s">
        <v>169</v>
      </c>
      <c r="B3" s="23">
        <v>32932</v>
      </c>
      <c r="C3" s="18">
        <v>32</v>
      </c>
    </row>
    <row r="4" spans="1:3" x14ac:dyDescent="0.25">
      <c r="A4" s="18" t="s">
        <v>171</v>
      </c>
      <c r="B4" s="23">
        <v>36784</v>
      </c>
      <c r="C4" s="18">
        <v>21</v>
      </c>
    </row>
    <row r="5" spans="1:3" x14ac:dyDescent="0.25">
      <c r="A5" s="18" t="s">
        <v>174</v>
      </c>
      <c r="B5" s="23">
        <v>31248</v>
      </c>
      <c r="C5" s="18">
        <v>36</v>
      </c>
    </row>
    <row r="6" spans="1:3" x14ac:dyDescent="0.25">
      <c r="A6" s="18" t="s">
        <v>31</v>
      </c>
      <c r="B6" s="23">
        <v>15494</v>
      </c>
      <c r="C6" s="18">
        <v>79</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I17" sqref="I17"/>
    </sheetView>
  </sheetViews>
  <sheetFormatPr defaultRowHeight="15" x14ac:dyDescent="0.25"/>
  <cols>
    <col min="1" max="1" width="15.140625" bestFit="1" customWidth="1"/>
    <col min="3" max="3" width="12.85546875" bestFit="1" customWidth="1"/>
    <col min="5" max="5" width="18" bestFit="1" customWidth="1"/>
  </cols>
  <sheetData>
    <row r="1" spans="1:10" x14ac:dyDescent="0.25">
      <c r="A1" t="s">
        <v>317</v>
      </c>
      <c r="B1" t="s">
        <v>160</v>
      </c>
      <c r="C1" t="s">
        <v>318</v>
      </c>
    </row>
    <row r="2" spans="1:10" x14ac:dyDescent="0.25">
      <c r="A2">
        <v>8500</v>
      </c>
      <c r="B2" s="2">
        <v>2</v>
      </c>
      <c r="C2">
        <v>2800</v>
      </c>
      <c r="E2" t="s">
        <v>319</v>
      </c>
    </row>
    <row r="3" spans="1:10" ht="15.75" thickBot="1" x14ac:dyDescent="0.3">
      <c r="A3">
        <v>4700</v>
      </c>
      <c r="B3" s="2">
        <v>3</v>
      </c>
      <c r="C3">
        <v>200</v>
      </c>
    </row>
    <row r="4" spans="1:10" x14ac:dyDescent="0.25">
      <c r="A4">
        <v>5800</v>
      </c>
      <c r="B4" s="2">
        <v>5</v>
      </c>
      <c r="C4">
        <v>400</v>
      </c>
      <c r="E4" s="28" t="s">
        <v>320</v>
      </c>
      <c r="F4" s="28"/>
    </row>
    <row r="5" spans="1:10" x14ac:dyDescent="0.25">
      <c r="A5">
        <v>7400</v>
      </c>
      <c r="B5" s="2">
        <v>2</v>
      </c>
      <c r="C5">
        <v>500</v>
      </c>
      <c r="E5" s="25" t="s">
        <v>321</v>
      </c>
      <c r="F5" s="25">
        <v>0.81939622746828988</v>
      </c>
    </row>
    <row r="6" spans="1:10" x14ac:dyDescent="0.25">
      <c r="A6">
        <v>6200</v>
      </c>
      <c r="B6" s="2">
        <v>5</v>
      </c>
      <c r="C6">
        <v>3200</v>
      </c>
      <c r="E6" s="25" t="s">
        <v>322</v>
      </c>
      <c r="F6" s="25">
        <v>0.67141017758926547</v>
      </c>
    </row>
    <row r="7" spans="1:10" x14ac:dyDescent="0.25">
      <c r="A7">
        <v>7300</v>
      </c>
      <c r="B7" s="2">
        <v>3</v>
      </c>
      <c r="C7">
        <v>1800</v>
      </c>
      <c r="E7" s="25" t="s">
        <v>323</v>
      </c>
      <c r="F7" s="25">
        <v>0.50711526638389826</v>
      </c>
    </row>
    <row r="8" spans="1:10" x14ac:dyDescent="0.25">
      <c r="A8">
        <v>5800</v>
      </c>
      <c r="B8" s="2">
        <v>4</v>
      </c>
      <c r="C8">
        <v>900</v>
      </c>
      <c r="E8" s="25" t="s">
        <v>324</v>
      </c>
      <c r="F8" s="25">
        <v>895.14789428908182</v>
      </c>
    </row>
    <row r="9" spans="1:10" ht="15.75" thickBot="1" x14ac:dyDescent="0.3">
      <c r="E9" s="26" t="s">
        <v>325</v>
      </c>
      <c r="F9" s="26">
        <v>7</v>
      </c>
    </row>
    <row r="11" spans="1:10" ht="15.75" thickBot="1" x14ac:dyDescent="0.3">
      <c r="E11" t="s">
        <v>326</v>
      </c>
    </row>
    <row r="12" spans="1:10" x14ac:dyDescent="0.25">
      <c r="E12" s="27"/>
      <c r="F12" s="27" t="s">
        <v>330</v>
      </c>
      <c r="G12" s="27" t="s">
        <v>331</v>
      </c>
      <c r="H12" s="27" t="s">
        <v>332</v>
      </c>
      <c r="I12" s="27" t="s">
        <v>333</v>
      </c>
      <c r="J12" s="27" t="s">
        <v>334</v>
      </c>
    </row>
    <row r="13" spans="1:10" x14ac:dyDescent="0.25">
      <c r="E13" s="25" t="s">
        <v>327</v>
      </c>
      <c r="F13" s="25">
        <v>2</v>
      </c>
      <c r="G13" s="25">
        <v>6549126.703685008</v>
      </c>
      <c r="H13" s="25">
        <v>3274563.351842504</v>
      </c>
      <c r="I13" s="25">
        <v>4.0866157853788199</v>
      </c>
      <c r="J13" s="25">
        <v>0.10797127139191805</v>
      </c>
    </row>
    <row r="14" spans="1:10" x14ac:dyDescent="0.25">
      <c r="E14" s="25" t="s">
        <v>328</v>
      </c>
      <c r="F14" s="25">
        <v>4</v>
      </c>
      <c r="G14" s="25">
        <v>3205159.0106007084</v>
      </c>
      <c r="H14" s="25">
        <v>801289.75265017711</v>
      </c>
      <c r="I14" s="25"/>
      <c r="J14" s="25"/>
    </row>
    <row r="15" spans="1:10" ht="15.75" thickBot="1" x14ac:dyDescent="0.3">
      <c r="E15" s="26" t="s">
        <v>205</v>
      </c>
      <c r="F15" s="26">
        <v>6</v>
      </c>
      <c r="G15" s="26">
        <v>9754285.7142857164</v>
      </c>
      <c r="H15" s="26"/>
      <c r="I15" s="26"/>
      <c r="J15" s="26"/>
    </row>
    <row r="16" spans="1:10" ht="15.75" thickBot="1" x14ac:dyDescent="0.3"/>
    <row r="17" spans="5:13" x14ac:dyDescent="0.25">
      <c r="E17" s="27"/>
      <c r="F17" s="27" t="s">
        <v>335</v>
      </c>
      <c r="G17" s="27" t="s">
        <v>324</v>
      </c>
      <c r="H17" s="27" t="s">
        <v>336</v>
      </c>
      <c r="I17" s="27" t="s">
        <v>337</v>
      </c>
      <c r="J17" s="27" t="s">
        <v>338</v>
      </c>
      <c r="K17" s="27" t="s">
        <v>339</v>
      </c>
      <c r="L17" s="27" t="s">
        <v>340</v>
      </c>
      <c r="M17" s="27" t="s">
        <v>341</v>
      </c>
    </row>
    <row r="18" spans="5:13" x14ac:dyDescent="0.25">
      <c r="E18" s="25" t="s">
        <v>329</v>
      </c>
      <c r="F18" s="25">
        <v>7817.3144876325077</v>
      </c>
      <c r="G18" s="25">
        <v>1101.0564830279836</v>
      </c>
      <c r="H18" s="25">
        <v>7.0998305792036547</v>
      </c>
      <c r="I18" s="25">
        <v>2.078731984227864E-3</v>
      </c>
      <c r="J18" s="25">
        <v>4760.2916047831659</v>
      </c>
      <c r="K18" s="25">
        <v>10874.33737048185</v>
      </c>
      <c r="L18" s="25">
        <v>4760.2916047831659</v>
      </c>
      <c r="M18" s="25">
        <v>10874.33737048185</v>
      </c>
    </row>
    <row r="19" spans="5:13" x14ac:dyDescent="0.25">
      <c r="E19" s="25" t="s">
        <v>342</v>
      </c>
      <c r="F19" s="25">
        <v>-622.61484098939934</v>
      </c>
      <c r="G19" s="25">
        <v>287.80579026570564</v>
      </c>
      <c r="H19" s="25">
        <v>-2.1633158958150012</v>
      </c>
      <c r="I19" s="25">
        <v>9.6529828612340732E-2</v>
      </c>
      <c r="J19" s="25">
        <v>-1421.6918186202006</v>
      </c>
      <c r="K19" s="25">
        <v>176.4621366414018</v>
      </c>
      <c r="L19" s="25">
        <v>-1421.6918186202006</v>
      </c>
      <c r="M19" s="25">
        <v>176.4621366414018</v>
      </c>
    </row>
    <row r="20" spans="5:13" ht="15.75" thickBot="1" x14ac:dyDescent="0.3">
      <c r="E20" s="26" t="s">
        <v>343</v>
      </c>
      <c r="F20" s="26">
        <v>0.60424028268551266</v>
      </c>
      <c r="G20" s="26">
        <v>0.30136173152304607</v>
      </c>
      <c r="H20" s="26">
        <v>2.0050332191541198</v>
      </c>
      <c r="I20" s="26">
        <v>0.11545130145370745</v>
      </c>
      <c r="J20" s="26">
        <v>-0.23247402169558018</v>
      </c>
      <c r="K20" s="26">
        <v>1.4409545870666056</v>
      </c>
      <c r="L20" s="26">
        <v>-0.23247402169558018</v>
      </c>
      <c r="M20" s="26">
        <v>1.4409545870666056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7"/>
  <sheetViews>
    <sheetView workbookViewId="0">
      <selection activeCell="F3" sqref="F3:H5"/>
    </sheetView>
  </sheetViews>
  <sheetFormatPr defaultRowHeight="15" x14ac:dyDescent="0.25"/>
  <cols>
    <col min="5" max="5" width="13.5703125" bestFit="1" customWidth="1"/>
  </cols>
  <sheetData>
    <row r="2" spans="2:8" ht="15.75" thickBot="1" x14ac:dyDescent="0.3">
      <c r="B2" t="s">
        <v>344</v>
      </c>
      <c r="C2" t="s">
        <v>345</v>
      </c>
      <c r="E2" s="5" t="s">
        <v>346</v>
      </c>
    </row>
    <row r="3" spans="2:8" x14ac:dyDescent="0.25">
      <c r="B3">
        <v>157</v>
      </c>
      <c r="C3">
        <v>29</v>
      </c>
      <c r="F3" s="27"/>
      <c r="G3" s="27" t="s">
        <v>344</v>
      </c>
      <c r="H3" s="27" t="s">
        <v>345</v>
      </c>
    </row>
    <row r="4" spans="2:8" x14ac:dyDescent="0.25">
      <c r="B4">
        <v>128</v>
      </c>
      <c r="C4">
        <v>171</v>
      </c>
      <c r="F4" s="25" t="s">
        <v>344</v>
      </c>
      <c r="G4" s="25">
        <v>1</v>
      </c>
      <c r="H4" s="25"/>
    </row>
    <row r="5" spans="2:8" ht="15.75" thickBot="1" x14ac:dyDescent="0.3">
      <c r="B5">
        <v>194</v>
      </c>
      <c r="C5">
        <v>59</v>
      </c>
      <c r="F5" s="26" t="s">
        <v>345</v>
      </c>
      <c r="G5" s="26">
        <v>-0.25507428530756548</v>
      </c>
      <c r="H5" s="26">
        <v>1</v>
      </c>
    </row>
    <row r="6" spans="2:8" x14ac:dyDescent="0.25">
      <c r="B6">
        <v>168</v>
      </c>
      <c r="C6">
        <v>192</v>
      </c>
    </row>
    <row r="7" spans="2:8" x14ac:dyDescent="0.25">
      <c r="B7">
        <v>91</v>
      </c>
      <c r="C7">
        <v>113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workbookViewId="0">
      <selection activeCell="E9" sqref="E9"/>
    </sheetView>
  </sheetViews>
  <sheetFormatPr defaultRowHeight="15" x14ac:dyDescent="0.25"/>
  <cols>
    <col min="6" max="6" width="15.42578125" bestFit="1" customWidth="1"/>
  </cols>
  <sheetData>
    <row r="3" spans="1:6" x14ac:dyDescent="0.25">
      <c r="A3" t="s">
        <v>11</v>
      </c>
      <c r="B3" t="s">
        <v>12</v>
      </c>
      <c r="C3" t="s">
        <v>15</v>
      </c>
      <c r="D3" t="s">
        <v>21</v>
      </c>
      <c r="E3" t="s">
        <v>205</v>
      </c>
      <c r="F3" t="s">
        <v>355</v>
      </c>
    </row>
    <row r="4" spans="1:6" x14ac:dyDescent="0.25">
      <c r="A4" t="s">
        <v>220</v>
      </c>
      <c r="B4">
        <v>400</v>
      </c>
      <c r="C4">
        <v>500</v>
      </c>
      <c r="D4">
        <v>600</v>
      </c>
      <c r="E4">
        <f>SUM(B4:D4)</f>
        <v>1500</v>
      </c>
      <c r="F4" t="e">
        <v>#N/A</v>
      </c>
    </row>
    <row r="5" spans="1:6" x14ac:dyDescent="0.25">
      <c r="A5" t="s">
        <v>221</v>
      </c>
      <c r="B5">
        <v>450</v>
      </c>
      <c r="C5">
        <v>550</v>
      </c>
      <c r="D5">
        <v>650</v>
      </c>
      <c r="E5">
        <f t="shared" ref="E5:E13" si="0">SUM(B5:D5)</f>
        <v>1650</v>
      </c>
      <c r="F5" t="e">
        <v>#N/A</v>
      </c>
    </row>
    <row r="6" spans="1:6" x14ac:dyDescent="0.25">
      <c r="A6" t="s">
        <v>347</v>
      </c>
      <c r="B6">
        <v>500</v>
      </c>
      <c r="C6">
        <v>600</v>
      </c>
      <c r="D6">
        <v>700</v>
      </c>
      <c r="E6">
        <f t="shared" si="0"/>
        <v>1800</v>
      </c>
      <c r="F6">
        <f t="shared" ref="F6:F13" si="1">AVERAGE(E4:E6)</f>
        <v>1650</v>
      </c>
    </row>
    <row r="7" spans="1:6" x14ac:dyDescent="0.25">
      <c r="A7" t="s">
        <v>348</v>
      </c>
      <c r="B7">
        <v>550</v>
      </c>
      <c r="C7">
        <v>300</v>
      </c>
      <c r="D7">
        <v>750</v>
      </c>
      <c r="E7">
        <f t="shared" si="0"/>
        <v>1600</v>
      </c>
      <c r="F7">
        <f t="shared" si="1"/>
        <v>1683.3333333333333</v>
      </c>
    </row>
    <row r="8" spans="1:6" x14ac:dyDescent="0.25">
      <c r="A8" t="s">
        <v>349</v>
      </c>
      <c r="B8">
        <v>600</v>
      </c>
      <c r="C8">
        <v>700</v>
      </c>
      <c r="D8">
        <v>800</v>
      </c>
      <c r="E8">
        <f t="shared" si="0"/>
        <v>2100</v>
      </c>
      <c r="F8">
        <f t="shared" si="1"/>
        <v>1833.3333333333333</v>
      </c>
    </row>
    <row r="9" spans="1:6" x14ac:dyDescent="0.25">
      <c r="A9" t="s">
        <v>350</v>
      </c>
      <c r="B9">
        <v>650</v>
      </c>
      <c r="C9">
        <v>750</v>
      </c>
      <c r="D9">
        <v>500</v>
      </c>
      <c r="E9">
        <f t="shared" si="0"/>
        <v>1900</v>
      </c>
      <c r="F9">
        <f t="shared" si="1"/>
        <v>1866.6666666666667</v>
      </c>
    </row>
    <row r="10" spans="1:6" x14ac:dyDescent="0.25">
      <c r="A10" t="s">
        <v>351</v>
      </c>
      <c r="B10">
        <v>200</v>
      </c>
      <c r="C10">
        <v>800</v>
      </c>
      <c r="D10">
        <v>900</v>
      </c>
      <c r="E10">
        <f t="shared" si="0"/>
        <v>1900</v>
      </c>
      <c r="F10">
        <f t="shared" si="1"/>
        <v>1966.6666666666667</v>
      </c>
    </row>
    <row r="11" spans="1:6" x14ac:dyDescent="0.25">
      <c r="A11" t="s">
        <v>352</v>
      </c>
      <c r="B11">
        <v>750</v>
      </c>
      <c r="C11">
        <v>850</v>
      </c>
      <c r="D11">
        <v>950</v>
      </c>
      <c r="E11">
        <f t="shared" si="0"/>
        <v>2550</v>
      </c>
      <c r="F11">
        <f t="shared" si="1"/>
        <v>2116.6666666666665</v>
      </c>
    </row>
    <row r="12" spans="1:6" x14ac:dyDescent="0.25">
      <c r="A12" t="s">
        <v>353</v>
      </c>
      <c r="B12">
        <v>800</v>
      </c>
      <c r="C12">
        <v>900</v>
      </c>
      <c r="D12">
        <v>1000</v>
      </c>
      <c r="E12">
        <f t="shared" si="0"/>
        <v>2700</v>
      </c>
      <c r="F12">
        <f t="shared" si="1"/>
        <v>2383.3333333333335</v>
      </c>
    </row>
    <row r="13" spans="1:6" x14ac:dyDescent="0.25">
      <c r="A13" t="s">
        <v>354</v>
      </c>
      <c r="B13">
        <v>850</v>
      </c>
      <c r="C13">
        <v>950</v>
      </c>
      <c r="D13">
        <v>1050</v>
      </c>
      <c r="E13">
        <f t="shared" si="0"/>
        <v>2850</v>
      </c>
      <c r="F13">
        <f t="shared" si="1"/>
        <v>2700</v>
      </c>
    </row>
    <row r="15" spans="1:6" x14ac:dyDescent="0.25">
      <c r="B15">
        <f>SUM(B4:B13)</f>
        <v>5750</v>
      </c>
      <c r="C15">
        <f>SUM(C4:C13)</f>
        <v>6900</v>
      </c>
      <c r="D15">
        <f>SUM(D4:D13)</f>
        <v>7900</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workbookViewId="0">
      <selection activeCell="H18" sqref="H18"/>
    </sheetView>
  </sheetViews>
  <sheetFormatPr defaultRowHeight="15" x14ac:dyDescent="0.25"/>
  <cols>
    <col min="2" max="2" width="12" customWidth="1"/>
    <col min="3" max="3" width="10.140625" customWidth="1"/>
    <col min="4" max="4" width="12.28515625" customWidth="1"/>
  </cols>
  <sheetData>
    <row r="1" spans="1:10" x14ac:dyDescent="0.25">
      <c r="A1" s="36" t="s">
        <v>356</v>
      </c>
      <c r="B1" s="37" t="s">
        <v>357</v>
      </c>
      <c r="C1" s="37" t="s">
        <v>358</v>
      </c>
      <c r="D1" s="38" t="s">
        <v>111</v>
      </c>
    </row>
    <row r="2" spans="1:10" x14ac:dyDescent="0.25">
      <c r="A2" s="32">
        <v>42927</v>
      </c>
      <c r="B2" s="29" t="s">
        <v>31</v>
      </c>
      <c r="C2" s="29" t="s">
        <v>12</v>
      </c>
      <c r="D2" s="34">
        <v>600</v>
      </c>
      <c r="F2" s="31" t="s">
        <v>361</v>
      </c>
      <c r="G2" s="31"/>
      <c r="H2" s="31"/>
      <c r="I2" s="31"/>
      <c r="J2" s="31"/>
    </row>
    <row r="3" spans="1:10" x14ac:dyDescent="0.25">
      <c r="A3" s="33">
        <v>43239</v>
      </c>
      <c r="B3" s="30" t="s">
        <v>25</v>
      </c>
      <c r="C3" s="30" t="s">
        <v>21</v>
      </c>
      <c r="D3" s="35">
        <v>800</v>
      </c>
    </row>
    <row r="4" spans="1:10" x14ac:dyDescent="0.25">
      <c r="A4" s="32">
        <v>43697</v>
      </c>
      <c r="B4" s="29" t="s">
        <v>13</v>
      </c>
      <c r="C4" s="29" t="s">
        <v>15</v>
      </c>
      <c r="D4" s="34">
        <v>1000</v>
      </c>
    </row>
    <row r="5" spans="1:10" x14ac:dyDescent="0.25">
      <c r="A5" s="33">
        <v>44021</v>
      </c>
      <c r="B5" s="30" t="s">
        <v>191</v>
      </c>
      <c r="C5" s="30" t="s">
        <v>18</v>
      </c>
      <c r="D5" s="35">
        <v>1200</v>
      </c>
    </row>
    <row r="6" spans="1:10" x14ac:dyDescent="0.25">
      <c r="A6" s="32">
        <v>42927</v>
      </c>
      <c r="B6" s="29" t="s">
        <v>359</v>
      </c>
      <c r="C6" s="29" t="s">
        <v>12</v>
      </c>
      <c r="D6" s="34">
        <v>1400</v>
      </c>
    </row>
    <row r="7" spans="1:10" x14ac:dyDescent="0.25">
      <c r="A7" s="33">
        <v>43239</v>
      </c>
      <c r="B7" s="30" t="s">
        <v>360</v>
      </c>
      <c r="C7" s="30" t="s">
        <v>12</v>
      </c>
      <c r="D7" s="35">
        <v>1600</v>
      </c>
    </row>
    <row r="8" spans="1:10" x14ac:dyDescent="0.25">
      <c r="A8" s="32">
        <v>43697</v>
      </c>
      <c r="B8" s="29" t="s">
        <v>31</v>
      </c>
      <c r="C8" s="29" t="s">
        <v>21</v>
      </c>
      <c r="D8" s="34">
        <v>1800</v>
      </c>
    </row>
    <row r="9" spans="1:10" x14ac:dyDescent="0.25">
      <c r="A9" s="33">
        <v>44021</v>
      </c>
      <c r="B9" s="30" t="s">
        <v>25</v>
      </c>
      <c r="C9" s="30" t="s">
        <v>12</v>
      </c>
      <c r="D9" s="35">
        <v>2000</v>
      </c>
    </row>
    <row r="10" spans="1:10" x14ac:dyDescent="0.25">
      <c r="A10" s="32">
        <v>42927</v>
      </c>
      <c r="B10" s="29" t="s">
        <v>13</v>
      </c>
      <c r="C10" s="29" t="s">
        <v>12</v>
      </c>
      <c r="D10" s="34">
        <v>2200</v>
      </c>
    </row>
    <row r="11" spans="1:10" x14ac:dyDescent="0.25">
      <c r="A11" s="33">
        <v>43239</v>
      </c>
      <c r="B11" s="30" t="s">
        <v>191</v>
      </c>
      <c r="C11" s="30" t="s">
        <v>12</v>
      </c>
      <c r="D11" s="35">
        <v>2400</v>
      </c>
    </row>
    <row r="12" spans="1:10" x14ac:dyDescent="0.25">
      <c r="A12" s="32">
        <v>43697</v>
      </c>
      <c r="B12" s="29" t="s">
        <v>359</v>
      </c>
      <c r="C12" s="29" t="s">
        <v>21</v>
      </c>
      <c r="D12" s="34">
        <v>2600</v>
      </c>
    </row>
    <row r="13" spans="1:10" x14ac:dyDescent="0.25">
      <c r="A13" s="33">
        <v>44021</v>
      </c>
      <c r="B13" s="30" t="s">
        <v>360</v>
      </c>
      <c r="C13" s="30" t="s">
        <v>21</v>
      </c>
      <c r="D13" s="35">
        <v>2800</v>
      </c>
    </row>
    <row r="14" spans="1:10" x14ac:dyDescent="0.25">
      <c r="A14" s="32">
        <v>42927</v>
      </c>
      <c r="B14" s="29" t="s">
        <v>31</v>
      </c>
      <c r="C14" s="29" t="s">
        <v>15</v>
      </c>
      <c r="D14" s="34">
        <v>3000</v>
      </c>
    </row>
    <row r="15" spans="1:10" x14ac:dyDescent="0.25">
      <c r="A15" s="33">
        <v>43239</v>
      </c>
      <c r="B15" s="30" t="s">
        <v>25</v>
      </c>
      <c r="C15" s="30" t="s">
        <v>15</v>
      </c>
      <c r="D15" s="35">
        <v>3200</v>
      </c>
    </row>
    <row r="16" spans="1:10" x14ac:dyDescent="0.25">
      <c r="A16" s="32">
        <v>43697</v>
      </c>
      <c r="B16" s="29" t="s">
        <v>13</v>
      </c>
      <c r="C16" s="29" t="s">
        <v>21</v>
      </c>
      <c r="D16" s="34">
        <v>3400</v>
      </c>
    </row>
    <row r="17" spans="1:4" x14ac:dyDescent="0.25">
      <c r="A17" s="33">
        <v>44021</v>
      </c>
      <c r="B17" s="30" t="s">
        <v>191</v>
      </c>
      <c r="C17" s="30" t="s">
        <v>21</v>
      </c>
      <c r="D17" s="35">
        <v>3600</v>
      </c>
    </row>
    <row r="18" spans="1:4" x14ac:dyDescent="0.25">
      <c r="A18" s="32">
        <v>42927</v>
      </c>
      <c r="B18" s="29" t="s">
        <v>359</v>
      </c>
      <c r="C18" s="29" t="s">
        <v>15</v>
      </c>
      <c r="D18" s="34">
        <v>3800</v>
      </c>
    </row>
    <row r="19" spans="1:4" x14ac:dyDescent="0.25">
      <c r="A19" s="33">
        <v>43239</v>
      </c>
      <c r="B19" s="30" t="s">
        <v>360</v>
      </c>
      <c r="C19" s="30" t="s">
        <v>15</v>
      </c>
      <c r="D19" s="35">
        <v>4000</v>
      </c>
    </row>
    <row r="20" spans="1:4" x14ac:dyDescent="0.25">
      <c r="A20" s="32">
        <v>43697</v>
      </c>
      <c r="B20" s="29" t="s">
        <v>31</v>
      </c>
      <c r="C20" s="29" t="s">
        <v>18</v>
      </c>
      <c r="D20" s="34">
        <v>4200</v>
      </c>
    </row>
    <row r="21" spans="1:4" x14ac:dyDescent="0.25">
      <c r="A21" s="33">
        <v>44021</v>
      </c>
      <c r="B21" s="30" t="s">
        <v>25</v>
      </c>
      <c r="C21" s="30" t="s">
        <v>18</v>
      </c>
      <c r="D21" s="35">
        <v>4400</v>
      </c>
    </row>
    <row r="22" spans="1:4" x14ac:dyDescent="0.25">
      <c r="A22" s="32">
        <v>42927</v>
      </c>
      <c r="B22" s="29" t="s">
        <v>13</v>
      </c>
      <c r="C22" s="29" t="s">
        <v>18</v>
      </c>
      <c r="D22" s="34">
        <v>4600</v>
      </c>
    </row>
    <row r="23" spans="1:4" x14ac:dyDescent="0.25">
      <c r="A23" s="33">
        <v>43239</v>
      </c>
      <c r="B23" s="30" t="s">
        <v>191</v>
      </c>
      <c r="C23" s="30" t="s">
        <v>15</v>
      </c>
      <c r="D23" s="35">
        <v>4800</v>
      </c>
    </row>
    <row r="24" spans="1:4" x14ac:dyDescent="0.25">
      <c r="A24" s="32">
        <v>43697</v>
      </c>
      <c r="B24" s="29" t="s">
        <v>359</v>
      </c>
      <c r="C24" s="29" t="s">
        <v>18</v>
      </c>
      <c r="D24" s="34">
        <v>5000</v>
      </c>
    </row>
    <row r="25" spans="1:4" x14ac:dyDescent="0.25">
      <c r="A25" s="33">
        <v>44021</v>
      </c>
      <c r="B25" s="30" t="s">
        <v>360</v>
      </c>
      <c r="C25" s="30" t="s">
        <v>18</v>
      </c>
      <c r="D25" s="35">
        <v>5200</v>
      </c>
    </row>
    <row r="26" spans="1:4" x14ac:dyDescent="0.25">
      <c r="A26" s="32">
        <v>43292</v>
      </c>
      <c r="B26" s="29" t="s">
        <v>31</v>
      </c>
      <c r="C26" s="29" t="s">
        <v>12</v>
      </c>
      <c r="D26" s="34">
        <v>600</v>
      </c>
    </row>
    <row r="27" spans="1:4" x14ac:dyDescent="0.25">
      <c r="A27" s="33">
        <v>43604</v>
      </c>
      <c r="B27" s="30" t="s">
        <v>25</v>
      </c>
      <c r="C27" s="30" t="s">
        <v>21</v>
      </c>
      <c r="D27" s="35">
        <v>800</v>
      </c>
    </row>
    <row r="28" spans="1:4" x14ac:dyDescent="0.25">
      <c r="A28" s="32">
        <v>44063</v>
      </c>
      <c r="B28" s="29" t="s">
        <v>13</v>
      </c>
      <c r="C28" s="29" t="s">
        <v>15</v>
      </c>
      <c r="D28" s="34">
        <v>1000</v>
      </c>
    </row>
    <row r="29" spans="1:4" x14ac:dyDescent="0.25">
      <c r="A29" s="33">
        <v>42925</v>
      </c>
      <c r="B29" s="30" t="s">
        <v>191</v>
      </c>
      <c r="C29" s="30" t="s">
        <v>18</v>
      </c>
      <c r="D29" s="35">
        <v>1200</v>
      </c>
    </row>
    <row r="30" spans="1:4" x14ac:dyDescent="0.25">
      <c r="A30" s="32">
        <v>43292</v>
      </c>
      <c r="B30" s="29" t="s">
        <v>359</v>
      </c>
      <c r="C30" s="29" t="s">
        <v>12</v>
      </c>
      <c r="D30" s="34">
        <v>1400</v>
      </c>
    </row>
    <row r="31" spans="1:4" x14ac:dyDescent="0.25">
      <c r="A31" s="33">
        <v>43604</v>
      </c>
      <c r="B31" s="30" t="s">
        <v>360</v>
      </c>
      <c r="C31" s="30" t="s">
        <v>12</v>
      </c>
      <c r="D31" s="35">
        <v>1600</v>
      </c>
    </row>
    <row r="32" spans="1:4" x14ac:dyDescent="0.25">
      <c r="A32" s="32">
        <v>44063</v>
      </c>
      <c r="B32" s="29" t="s">
        <v>31</v>
      </c>
      <c r="C32" s="29" t="s">
        <v>21</v>
      </c>
      <c r="D32" s="34">
        <v>1800</v>
      </c>
    </row>
    <row r="33" spans="1:4" x14ac:dyDescent="0.25">
      <c r="A33" s="33">
        <v>42925</v>
      </c>
      <c r="B33" s="30" t="s">
        <v>25</v>
      </c>
      <c r="C33" s="30" t="s">
        <v>12</v>
      </c>
      <c r="D33" s="35">
        <v>2000</v>
      </c>
    </row>
    <row r="34" spans="1:4" x14ac:dyDescent="0.25">
      <c r="A34" s="32">
        <v>43292</v>
      </c>
      <c r="B34" s="29" t="s">
        <v>13</v>
      </c>
      <c r="C34" s="29" t="s">
        <v>12</v>
      </c>
      <c r="D34" s="34">
        <v>2200</v>
      </c>
    </row>
    <row r="35" spans="1:4" x14ac:dyDescent="0.25">
      <c r="A35" s="33">
        <v>43604</v>
      </c>
      <c r="B35" s="30" t="s">
        <v>191</v>
      </c>
      <c r="C35" s="30" t="s">
        <v>12</v>
      </c>
      <c r="D35" s="35">
        <v>2400</v>
      </c>
    </row>
    <row r="36" spans="1:4" x14ac:dyDescent="0.25">
      <c r="A36" s="32">
        <v>44063</v>
      </c>
      <c r="B36" s="29" t="s">
        <v>359</v>
      </c>
      <c r="C36" s="29" t="s">
        <v>21</v>
      </c>
      <c r="D36" s="34">
        <v>2600</v>
      </c>
    </row>
    <row r="37" spans="1:4" x14ac:dyDescent="0.25">
      <c r="A37" s="33">
        <v>42925</v>
      </c>
      <c r="B37" s="30" t="s">
        <v>360</v>
      </c>
      <c r="C37" s="30" t="s">
        <v>21</v>
      </c>
      <c r="D37" s="35">
        <v>2800</v>
      </c>
    </row>
    <row r="38" spans="1:4" x14ac:dyDescent="0.25">
      <c r="A38" s="32">
        <v>43292</v>
      </c>
      <c r="B38" s="29" t="s">
        <v>31</v>
      </c>
      <c r="C38" s="29" t="s">
        <v>15</v>
      </c>
      <c r="D38" s="34">
        <v>3000</v>
      </c>
    </row>
    <row r="39" spans="1:4" x14ac:dyDescent="0.25">
      <c r="A39" s="33">
        <v>43604</v>
      </c>
      <c r="B39" s="30" t="s">
        <v>25</v>
      </c>
      <c r="C39" s="30" t="s">
        <v>15</v>
      </c>
      <c r="D39" s="35">
        <v>3200</v>
      </c>
    </row>
    <row r="40" spans="1:4" x14ac:dyDescent="0.25">
      <c r="A40" s="32">
        <v>44063</v>
      </c>
      <c r="B40" s="29" t="s">
        <v>13</v>
      </c>
      <c r="C40" s="29" t="s">
        <v>21</v>
      </c>
      <c r="D40" s="34">
        <v>3400</v>
      </c>
    </row>
    <row r="41" spans="1:4" x14ac:dyDescent="0.25">
      <c r="A41" s="33">
        <v>42925</v>
      </c>
      <c r="B41" s="30" t="s">
        <v>191</v>
      </c>
      <c r="C41" s="30" t="s">
        <v>21</v>
      </c>
      <c r="D41" s="35">
        <v>3600</v>
      </c>
    </row>
    <row r="42" spans="1:4" x14ac:dyDescent="0.25">
      <c r="A42" s="32">
        <v>43292</v>
      </c>
      <c r="B42" s="29" t="s">
        <v>359</v>
      </c>
      <c r="C42" s="29" t="s">
        <v>15</v>
      </c>
      <c r="D42" s="34">
        <v>3800</v>
      </c>
    </row>
    <row r="43" spans="1:4" x14ac:dyDescent="0.25">
      <c r="A43" s="33">
        <v>43604</v>
      </c>
      <c r="B43" s="30" t="s">
        <v>360</v>
      </c>
      <c r="C43" s="30" t="s">
        <v>15</v>
      </c>
      <c r="D43" s="35">
        <v>4000</v>
      </c>
    </row>
    <row r="44" spans="1:4" x14ac:dyDescent="0.25">
      <c r="A44" s="32">
        <v>44063</v>
      </c>
      <c r="B44" s="29" t="s">
        <v>31</v>
      </c>
      <c r="C44" s="29" t="s">
        <v>18</v>
      </c>
      <c r="D44" s="34">
        <v>4200</v>
      </c>
    </row>
    <row r="45" spans="1:4" x14ac:dyDescent="0.25">
      <c r="A45" s="33">
        <v>42925</v>
      </c>
      <c r="B45" s="30" t="s">
        <v>25</v>
      </c>
      <c r="C45" s="30" t="s">
        <v>18</v>
      </c>
      <c r="D45" s="35">
        <v>4400</v>
      </c>
    </row>
    <row r="46" spans="1:4" x14ac:dyDescent="0.25">
      <c r="A46" s="32">
        <v>43292</v>
      </c>
      <c r="B46" s="29" t="s">
        <v>13</v>
      </c>
      <c r="C46" s="29" t="s">
        <v>18</v>
      </c>
      <c r="D46" s="34">
        <v>4600</v>
      </c>
    </row>
    <row r="47" spans="1:4" x14ac:dyDescent="0.25">
      <c r="A47" s="33">
        <v>43604</v>
      </c>
      <c r="B47" s="30" t="s">
        <v>191</v>
      </c>
      <c r="C47" s="30" t="s">
        <v>15</v>
      </c>
      <c r="D47" s="35">
        <v>4800</v>
      </c>
    </row>
    <row r="48" spans="1:4" x14ac:dyDescent="0.25">
      <c r="A48" s="32">
        <v>44063</v>
      </c>
      <c r="B48" s="29" t="s">
        <v>359</v>
      </c>
      <c r="C48" s="29" t="s">
        <v>18</v>
      </c>
      <c r="D48" s="34">
        <v>5000</v>
      </c>
    </row>
    <row r="49" spans="1:4" x14ac:dyDescent="0.25">
      <c r="A49" s="33">
        <v>42925</v>
      </c>
      <c r="B49" s="30" t="s">
        <v>360</v>
      </c>
      <c r="C49" s="30" t="s">
        <v>18</v>
      </c>
      <c r="D49" s="35">
        <v>5200</v>
      </c>
    </row>
    <row r="50" spans="1:4" x14ac:dyDescent="0.25">
      <c r="A50" s="32">
        <v>43657</v>
      </c>
      <c r="B50" s="29" t="s">
        <v>31</v>
      </c>
      <c r="C50" s="29" t="s">
        <v>12</v>
      </c>
      <c r="D50" s="34">
        <v>600</v>
      </c>
    </row>
    <row r="51" spans="1:4" x14ac:dyDescent="0.25">
      <c r="A51" s="33">
        <v>43970</v>
      </c>
      <c r="B51" s="30" t="s">
        <v>25</v>
      </c>
      <c r="C51" s="30" t="s">
        <v>21</v>
      </c>
      <c r="D51" s="35">
        <v>800</v>
      </c>
    </row>
    <row r="52" spans="1:4" x14ac:dyDescent="0.25">
      <c r="A52" s="32">
        <v>42967</v>
      </c>
      <c r="B52" s="29" t="s">
        <v>13</v>
      </c>
      <c r="C52" s="29" t="s">
        <v>15</v>
      </c>
      <c r="D52" s="34">
        <v>1000</v>
      </c>
    </row>
    <row r="53" spans="1:4" x14ac:dyDescent="0.25">
      <c r="A53" s="33">
        <v>43290</v>
      </c>
      <c r="B53" s="30" t="s">
        <v>191</v>
      </c>
      <c r="C53" s="30" t="s">
        <v>18</v>
      </c>
      <c r="D53" s="35">
        <v>1200</v>
      </c>
    </row>
    <row r="54" spans="1:4" x14ac:dyDescent="0.25">
      <c r="A54" s="32">
        <v>43657</v>
      </c>
      <c r="B54" s="29" t="s">
        <v>359</v>
      </c>
      <c r="C54" s="29" t="s">
        <v>12</v>
      </c>
      <c r="D54" s="34">
        <v>1400</v>
      </c>
    </row>
    <row r="55" spans="1:4" x14ac:dyDescent="0.25">
      <c r="A55" s="33">
        <v>43970</v>
      </c>
      <c r="B55" s="30" t="s">
        <v>360</v>
      </c>
      <c r="C55" s="30" t="s">
        <v>12</v>
      </c>
      <c r="D55" s="35">
        <v>1600</v>
      </c>
    </row>
    <row r="56" spans="1:4" x14ac:dyDescent="0.25">
      <c r="A56" s="32">
        <v>42967</v>
      </c>
      <c r="B56" s="29" t="s">
        <v>31</v>
      </c>
      <c r="C56" s="29" t="s">
        <v>21</v>
      </c>
      <c r="D56" s="34">
        <v>1800</v>
      </c>
    </row>
    <row r="57" spans="1:4" x14ac:dyDescent="0.25">
      <c r="A57" s="33">
        <v>43290</v>
      </c>
      <c r="B57" s="30" t="s">
        <v>25</v>
      </c>
      <c r="C57" s="30" t="s">
        <v>12</v>
      </c>
      <c r="D57" s="35">
        <v>2000</v>
      </c>
    </row>
    <row r="58" spans="1:4" x14ac:dyDescent="0.25">
      <c r="A58" s="32">
        <v>43657</v>
      </c>
      <c r="B58" s="29" t="s">
        <v>13</v>
      </c>
      <c r="C58" s="29" t="s">
        <v>12</v>
      </c>
      <c r="D58" s="34">
        <v>2200</v>
      </c>
    </row>
    <row r="59" spans="1:4" x14ac:dyDescent="0.25">
      <c r="A59" s="33">
        <v>43970</v>
      </c>
      <c r="B59" s="30" t="s">
        <v>191</v>
      </c>
      <c r="C59" s="30" t="s">
        <v>12</v>
      </c>
      <c r="D59" s="35">
        <v>2400</v>
      </c>
    </row>
    <row r="60" spans="1:4" x14ac:dyDescent="0.25">
      <c r="A60" s="32">
        <v>42967</v>
      </c>
      <c r="B60" s="29" t="s">
        <v>359</v>
      </c>
      <c r="C60" s="29" t="s">
        <v>21</v>
      </c>
      <c r="D60" s="34">
        <v>2600</v>
      </c>
    </row>
    <row r="61" spans="1:4" x14ac:dyDescent="0.25">
      <c r="A61" s="33">
        <v>43290</v>
      </c>
      <c r="B61" s="30" t="s">
        <v>360</v>
      </c>
      <c r="C61" s="30" t="s">
        <v>21</v>
      </c>
      <c r="D61" s="35">
        <v>2800</v>
      </c>
    </row>
    <row r="62" spans="1:4" x14ac:dyDescent="0.25">
      <c r="A62" s="32">
        <v>43657</v>
      </c>
      <c r="B62" s="29" t="s">
        <v>31</v>
      </c>
      <c r="C62" s="29" t="s">
        <v>15</v>
      </c>
      <c r="D62" s="34">
        <v>3000</v>
      </c>
    </row>
    <row r="63" spans="1:4" x14ac:dyDescent="0.25">
      <c r="A63" s="33">
        <v>43970</v>
      </c>
      <c r="B63" s="30" t="s">
        <v>25</v>
      </c>
      <c r="C63" s="30" t="s">
        <v>15</v>
      </c>
      <c r="D63" s="35">
        <v>3200</v>
      </c>
    </row>
    <row r="64" spans="1:4" x14ac:dyDescent="0.25">
      <c r="A64" s="32">
        <v>42967</v>
      </c>
      <c r="B64" s="29" t="s">
        <v>13</v>
      </c>
      <c r="C64" s="29" t="s">
        <v>21</v>
      </c>
      <c r="D64" s="34">
        <v>3400</v>
      </c>
    </row>
    <row r="65" spans="1:4" x14ac:dyDescent="0.25">
      <c r="A65" s="33">
        <v>43290</v>
      </c>
      <c r="B65" s="30" t="s">
        <v>191</v>
      </c>
      <c r="C65" s="30" t="s">
        <v>21</v>
      </c>
      <c r="D65" s="35">
        <v>3600</v>
      </c>
    </row>
    <row r="66" spans="1:4" x14ac:dyDescent="0.25">
      <c r="A66" s="32">
        <v>43657</v>
      </c>
      <c r="B66" s="29" t="s">
        <v>359</v>
      </c>
      <c r="C66" s="29" t="s">
        <v>15</v>
      </c>
      <c r="D66" s="34">
        <v>600</v>
      </c>
    </row>
    <row r="67" spans="1:4" x14ac:dyDescent="0.25">
      <c r="A67" s="33">
        <v>43970</v>
      </c>
      <c r="B67" s="30" t="s">
        <v>360</v>
      </c>
      <c r="C67" s="30" t="s">
        <v>15</v>
      </c>
      <c r="D67" s="35">
        <v>800</v>
      </c>
    </row>
    <row r="68" spans="1:4" x14ac:dyDescent="0.25">
      <c r="A68" s="32">
        <v>42967</v>
      </c>
      <c r="B68" s="29" t="s">
        <v>31</v>
      </c>
      <c r="C68" s="29" t="s">
        <v>18</v>
      </c>
      <c r="D68" s="34">
        <v>1000</v>
      </c>
    </row>
    <row r="69" spans="1:4" x14ac:dyDescent="0.25">
      <c r="A69" s="33">
        <v>43290</v>
      </c>
      <c r="B69" s="30" t="s">
        <v>25</v>
      </c>
      <c r="C69" s="30" t="s">
        <v>18</v>
      </c>
      <c r="D69" s="35">
        <v>1200</v>
      </c>
    </row>
    <row r="70" spans="1:4" x14ac:dyDescent="0.25">
      <c r="A70" s="32">
        <v>43657</v>
      </c>
      <c r="B70" s="29" t="s">
        <v>13</v>
      </c>
      <c r="C70" s="29" t="s">
        <v>18</v>
      </c>
      <c r="D70" s="34">
        <v>1400</v>
      </c>
    </row>
    <row r="71" spans="1:4" x14ac:dyDescent="0.25">
      <c r="A71" s="33">
        <v>43970</v>
      </c>
      <c r="B71" s="30" t="s">
        <v>191</v>
      </c>
      <c r="C71" s="30" t="s">
        <v>15</v>
      </c>
      <c r="D71" s="35">
        <v>1600</v>
      </c>
    </row>
    <row r="72" spans="1:4" x14ac:dyDescent="0.25">
      <c r="A72" s="32">
        <v>42967</v>
      </c>
      <c r="B72" s="29" t="s">
        <v>359</v>
      </c>
      <c r="C72" s="29" t="s">
        <v>18</v>
      </c>
      <c r="D72" s="34">
        <v>1800</v>
      </c>
    </row>
    <row r="73" spans="1:4" x14ac:dyDescent="0.25">
      <c r="A73" s="33">
        <v>43290</v>
      </c>
      <c r="B73" s="30" t="s">
        <v>360</v>
      </c>
      <c r="C73" s="30" t="s">
        <v>18</v>
      </c>
      <c r="D73" s="35">
        <v>2000</v>
      </c>
    </row>
    <row r="74" spans="1:4" x14ac:dyDescent="0.25">
      <c r="A74" s="32">
        <v>44023</v>
      </c>
      <c r="B74" s="29" t="s">
        <v>31</v>
      </c>
      <c r="C74" s="29" t="s">
        <v>12</v>
      </c>
      <c r="D74" s="34">
        <v>2200</v>
      </c>
    </row>
    <row r="75" spans="1:4" x14ac:dyDescent="0.25">
      <c r="A75" s="33">
        <v>42874</v>
      </c>
      <c r="B75" s="30" t="s">
        <v>25</v>
      </c>
      <c r="C75" s="30" t="s">
        <v>21</v>
      </c>
      <c r="D75" s="35">
        <v>2400</v>
      </c>
    </row>
    <row r="76" spans="1:4" x14ac:dyDescent="0.25">
      <c r="A76" s="32">
        <v>43332</v>
      </c>
      <c r="B76" s="29" t="s">
        <v>13</v>
      </c>
      <c r="C76" s="29" t="s">
        <v>15</v>
      </c>
      <c r="D76" s="34">
        <v>2600</v>
      </c>
    </row>
    <row r="77" spans="1:4" x14ac:dyDescent="0.25">
      <c r="A77" s="33">
        <v>43655</v>
      </c>
      <c r="B77" s="30" t="s">
        <v>191</v>
      </c>
      <c r="C77" s="30" t="s">
        <v>18</v>
      </c>
      <c r="D77" s="35">
        <v>2800</v>
      </c>
    </row>
    <row r="78" spans="1:4" x14ac:dyDescent="0.25">
      <c r="A78" s="32">
        <v>44023</v>
      </c>
      <c r="B78" s="29" t="s">
        <v>359</v>
      </c>
      <c r="C78" s="29" t="s">
        <v>12</v>
      </c>
      <c r="D78" s="34">
        <v>3000</v>
      </c>
    </row>
    <row r="79" spans="1:4" x14ac:dyDescent="0.25">
      <c r="A79" s="33">
        <v>42874</v>
      </c>
      <c r="B79" s="30" t="s">
        <v>360</v>
      </c>
      <c r="C79" s="30" t="s">
        <v>12</v>
      </c>
      <c r="D79" s="35">
        <v>3200</v>
      </c>
    </row>
    <row r="80" spans="1:4" x14ac:dyDescent="0.25">
      <c r="A80" s="32">
        <v>43332</v>
      </c>
      <c r="B80" s="29" t="s">
        <v>31</v>
      </c>
      <c r="C80" s="29" t="s">
        <v>21</v>
      </c>
      <c r="D80" s="34">
        <v>600</v>
      </c>
    </row>
    <row r="81" spans="1:4" x14ac:dyDescent="0.25">
      <c r="A81" s="33">
        <v>43655</v>
      </c>
      <c r="B81" s="30" t="s">
        <v>25</v>
      </c>
      <c r="C81" s="30" t="s">
        <v>12</v>
      </c>
      <c r="D81" s="35">
        <v>800</v>
      </c>
    </row>
    <row r="82" spans="1:4" x14ac:dyDescent="0.25">
      <c r="A82" s="32">
        <v>44023</v>
      </c>
      <c r="B82" s="29" t="s">
        <v>13</v>
      </c>
      <c r="C82" s="29" t="s">
        <v>12</v>
      </c>
      <c r="D82" s="34">
        <v>1000</v>
      </c>
    </row>
    <row r="83" spans="1:4" x14ac:dyDescent="0.25">
      <c r="A83" s="33">
        <v>42874</v>
      </c>
      <c r="B83" s="30" t="s">
        <v>191</v>
      </c>
      <c r="C83" s="30" t="s">
        <v>12</v>
      </c>
      <c r="D83" s="35">
        <v>1200</v>
      </c>
    </row>
    <row r="84" spans="1:4" x14ac:dyDescent="0.25">
      <c r="A84" s="32">
        <v>43332</v>
      </c>
      <c r="B84" s="29" t="s">
        <v>359</v>
      </c>
      <c r="C84" s="29" t="s">
        <v>21</v>
      </c>
      <c r="D84" s="34">
        <v>1400</v>
      </c>
    </row>
    <row r="85" spans="1:4" x14ac:dyDescent="0.25">
      <c r="A85" s="33">
        <v>43655</v>
      </c>
      <c r="B85" s="30" t="s">
        <v>360</v>
      </c>
      <c r="C85" s="30" t="s">
        <v>21</v>
      </c>
      <c r="D85" s="35">
        <v>1600</v>
      </c>
    </row>
    <row r="86" spans="1:4" x14ac:dyDescent="0.25">
      <c r="A86" s="32">
        <v>44023</v>
      </c>
      <c r="B86" s="29" t="s">
        <v>31</v>
      </c>
      <c r="C86" s="29" t="s">
        <v>15</v>
      </c>
      <c r="D86" s="34">
        <v>1800</v>
      </c>
    </row>
    <row r="87" spans="1:4" x14ac:dyDescent="0.25">
      <c r="A87" s="33">
        <v>42874</v>
      </c>
      <c r="B87" s="30" t="s">
        <v>25</v>
      </c>
      <c r="C87" s="30" t="s">
        <v>15</v>
      </c>
      <c r="D87" s="35">
        <v>2000</v>
      </c>
    </row>
    <row r="88" spans="1:4" x14ac:dyDescent="0.25">
      <c r="A88" s="32">
        <v>43332</v>
      </c>
      <c r="B88" s="29" t="s">
        <v>13</v>
      </c>
      <c r="C88" s="29" t="s">
        <v>21</v>
      </c>
      <c r="D88" s="34">
        <v>2200</v>
      </c>
    </row>
    <row r="89" spans="1:4" x14ac:dyDescent="0.25">
      <c r="A89" s="33">
        <v>43655</v>
      </c>
      <c r="B89" s="30" t="s">
        <v>191</v>
      </c>
      <c r="C89" s="30" t="s">
        <v>21</v>
      </c>
      <c r="D89" s="35">
        <v>2400</v>
      </c>
    </row>
    <row r="90" spans="1:4" x14ac:dyDescent="0.25">
      <c r="A90" s="32">
        <v>44023</v>
      </c>
      <c r="B90" s="29" t="s">
        <v>359</v>
      </c>
      <c r="C90" s="29" t="s">
        <v>15</v>
      </c>
      <c r="D90" s="34">
        <v>2600</v>
      </c>
    </row>
    <row r="91" spans="1:4" x14ac:dyDescent="0.25">
      <c r="A91" s="33">
        <v>42874</v>
      </c>
      <c r="B91" s="30" t="s">
        <v>360</v>
      </c>
      <c r="C91" s="30" t="s">
        <v>15</v>
      </c>
      <c r="D91" s="35">
        <v>2800</v>
      </c>
    </row>
    <row r="92" spans="1:4" x14ac:dyDescent="0.25">
      <c r="A92" s="32">
        <v>43332</v>
      </c>
      <c r="B92" s="29" t="s">
        <v>31</v>
      </c>
      <c r="C92" s="29" t="s">
        <v>18</v>
      </c>
      <c r="D92" s="34">
        <v>3000</v>
      </c>
    </row>
    <row r="93" spans="1:4" x14ac:dyDescent="0.25">
      <c r="A93" s="33">
        <v>43655</v>
      </c>
      <c r="B93" s="30" t="s">
        <v>25</v>
      </c>
      <c r="C93" s="30" t="s">
        <v>18</v>
      </c>
      <c r="D93" s="35">
        <v>3200</v>
      </c>
    </row>
    <row r="94" spans="1:4" x14ac:dyDescent="0.25">
      <c r="A94" s="32">
        <v>44023</v>
      </c>
      <c r="B94" s="29" t="s">
        <v>13</v>
      </c>
      <c r="C94" s="29" t="s">
        <v>18</v>
      </c>
      <c r="D94" s="34">
        <v>3400</v>
      </c>
    </row>
    <row r="95" spans="1:4" x14ac:dyDescent="0.25">
      <c r="A95" s="33">
        <v>42874</v>
      </c>
      <c r="B95" s="30" t="s">
        <v>191</v>
      </c>
      <c r="C95" s="30" t="s">
        <v>15</v>
      </c>
      <c r="D95" s="35">
        <v>3600</v>
      </c>
    </row>
    <row r="96" spans="1:4" x14ac:dyDescent="0.25">
      <c r="A96" s="32">
        <v>43332</v>
      </c>
      <c r="B96" s="29" t="s">
        <v>359</v>
      </c>
      <c r="C96" s="29" t="s">
        <v>18</v>
      </c>
      <c r="D96" s="34">
        <v>3800</v>
      </c>
    </row>
    <row r="97" spans="1:4" x14ac:dyDescent="0.25">
      <c r="A97" s="39">
        <v>43655</v>
      </c>
      <c r="B97" s="40" t="s">
        <v>360</v>
      </c>
      <c r="C97" s="40" t="s">
        <v>18</v>
      </c>
      <c r="D97" s="41">
        <v>4000</v>
      </c>
    </row>
  </sheetData>
  <mergeCells count="1">
    <mergeCell ref="F2:J2"/>
  </mergeCell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tabSelected="1" zoomScaleNormal="100" workbookViewId="0">
      <selection activeCell="F5" sqref="F5"/>
    </sheetView>
  </sheetViews>
  <sheetFormatPr defaultRowHeight="15" x14ac:dyDescent="0.25"/>
  <cols>
    <col min="1" max="1" width="11.28515625" customWidth="1"/>
    <col min="2" max="2" width="16" customWidth="1"/>
    <col min="3" max="3" width="15.5703125" style="15" bestFit="1" customWidth="1"/>
    <col min="4" max="17" width="8.42578125" customWidth="1"/>
    <col min="18" max="18" width="11.28515625" bestFit="1" customWidth="1"/>
  </cols>
  <sheetData>
    <row r="1" spans="1:3" x14ac:dyDescent="0.25">
      <c r="A1" s="11" t="s">
        <v>357</v>
      </c>
      <c r="B1" t="s">
        <v>25</v>
      </c>
      <c r="C1" s="15" t="str">
        <f>B1&amp;" "&amp;"SALES"</f>
        <v>Jane SALES</v>
      </c>
    </row>
    <row r="3" spans="1:3" x14ac:dyDescent="0.25">
      <c r="A3" s="11" t="s">
        <v>358</v>
      </c>
      <c r="B3" t="s">
        <v>362</v>
      </c>
    </row>
    <row r="4" spans="1:3" x14ac:dyDescent="0.25">
      <c r="A4" t="s">
        <v>21</v>
      </c>
      <c r="B4" s="42">
        <v>0.1111111111111111</v>
      </c>
      <c r="C4" s="43">
        <f>1-B4</f>
        <v>0.88888888888888884</v>
      </c>
    </row>
    <row r="5" spans="1:3" x14ac:dyDescent="0.25">
      <c r="A5" t="s">
        <v>12</v>
      </c>
      <c r="B5" s="42">
        <v>0.27777777777777779</v>
      </c>
      <c r="C5" s="43">
        <f t="shared" ref="C5:C7" si="0">1-B5</f>
        <v>0.72222222222222221</v>
      </c>
    </row>
    <row r="6" spans="1:3" x14ac:dyDescent="0.25">
      <c r="A6" t="s">
        <v>15</v>
      </c>
      <c r="B6" s="42">
        <v>0.44444444444444442</v>
      </c>
      <c r="C6" s="43">
        <f t="shared" si="0"/>
        <v>0.55555555555555558</v>
      </c>
    </row>
    <row r="7" spans="1:3" x14ac:dyDescent="0.25">
      <c r="A7" t="s">
        <v>18</v>
      </c>
      <c r="B7" s="42">
        <v>0.16666666666666666</v>
      </c>
      <c r="C7" s="43">
        <f t="shared" si="0"/>
        <v>0.83333333333333337</v>
      </c>
    </row>
    <row r="8" spans="1:3" x14ac:dyDescent="0.25">
      <c r="A8" t="s">
        <v>192</v>
      </c>
      <c r="B8" s="42">
        <v>1</v>
      </c>
    </row>
    <row r="12" spans="1:3" x14ac:dyDescent="0.25">
      <c r="A12">
        <f ca="1">COUNT(1:1048576)</f>
        <v>0</v>
      </c>
    </row>
    <row r="30" spans="16:16" x14ac:dyDescent="0.25">
      <c r="P30" t="s">
        <v>42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election activeCell="J25" sqref="J25"/>
    </sheetView>
  </sheetViews>
  <sheetFormatPr defaultRowHeight="15" x14ac:dyDescent="0.25"/>
  <cols>
    <col min="2" max="2" width="13.140625" bestFit="1" customWidth="1"/>
    <col min="5" max="5" width="10.5703125" bestFit="1" customWidth="1"/>
    <col min="10" max="10" width="13.140625" bestFit="1" customWidth="1"/>
  </cols>
  <sheetData>
    <row r="1" spans="1:14" x14ac:dyDescent="0.25">
      <c r="A1" s="4" t="s">
        <v>7</v>
      </c>
      <c r="B1" s="4" t="s">
        <v>8</v>
      </c>
      <c r="C1" s="4" t="s">
        <v>9</v>
      </c>
      <c r="D1" s="4" t="s">
        <v>43</v>
      </c>
      <c r="E1" s="4" t="s">
        <v>11</v>
      </c>
      <c r="J1" s="3" t="s">
        <v>8</v>
      </c>
      <c r="K1" s="3" t="s">
        <v>9</v>
      </c>
    </row>
    <row r="2" spans="1:14" x14ac:dyDescent="0.25">
      <c r="A2" s="1">
        <v>44105</v>
      </c>
      <c r="B2" t="s">
        <v>12</v>
      </c>
      <c r="C2" t="s">
        <v>13</v>
      </c>
      <c r="D2" t="s">
        <v>14</v>
      </c>
      <c r="E2" s="2">
        <v>340</v>
      </c>
      <c r="J2" t="s">
        <v>34</v>
      </c>
      <c r="K2" t="s">
        <v>31</v>
      </c>
    </row>
    <row r="3" spans="1:14" x14ac:dyDescent="0.25">
      <c r="A3" s="1">
        <v>44106</v>
      </c>
      <c r="B3" t="s">
        <v>15</v>
      </c>
      <c r="C3" t="s">
        <v>16</v>
      </c>
      <c r="D3" t="s">
        <v>17</v>
      </c>
      <c r="E3" s="2">
        <v>590</v>
      </c>
    </row>
    <row r="4" spans="1:14" x14ac:dyDescent="0.25">
      <c r="A4" s="1">
        <v>44107</v>
      </c>
      <c r="B4" t="s">
        <v>18</v>
      </c>
      <c r="C4" t="s">
        <v>19</v>
      </c>
      <c r="D4" t="s">
        <v>20</v>
      </c>
      <c r="E4" s="2">
        <v>460</v>
      </c>
    </row>
    <row r="5" spans="1:14" x14ac:dyDescent="0.25">
      <c r="A5" s="1">
        <v>44108</v>
      </c>
      <c r="B5" t="s">
        <v>21</v>
      </c>
      <c r="C5" t="s">
        <v>22</v>
      </c>
      <c r="D5" t="s">
        <v>23</v>
      </c>
      <c r="E5" s="2">
        <v>605</v>
      </c>
    </row>
    <row r="6" spans="1:14" x14ac:dyDescent="0.25">
      <c r="A6" s="1">
        <v>44109</v>
      </c>
      <c r="B6" t="s">
        <v>24</v>
      </c>
      <c r="C6" t="s">
        <v>25</v>
      </c>
      <c r="D6" t="s">
        <v>26</v>
      </c>
      <c r="E6" s="2">
        <v>267</v>
      </c>
      <c r="J6" s="4" t="s">
        <v>7</v>
      </c>
      <c r="K6" s="4" t="s">
        <v>8</v>
      </c>
      <c r="L6" s="4" t="s">
        <v>9</v>
      </c>
      <c r="M6" s="4" t="s">
        <v>43</v>
      </c>
      <c r="N6" s="4" t="s">
        <v>11</v>
      </c>
    </row>
    <row r="7" spans="1:14" x14ac:dyDescent="0.25">
      <c r="A7" s="1">
        <v>44110</v>
      </c>
      <c r="B7" t="s">
        <v>27</v>
      </c>
      <c r="C7" t="s">
        <v>28</v>
      </c>
      <c r="D7" t="s">
        <v>29</v>
      </c>
      <c r="E7" s="2">
        <v>420</v>
      </c>
      <c r="J7" s="1">
        <v>44122</v>
      </c>
      <c r="K7" t="s">
        <v>34</v>
      </c>
      <c r="L7" t="s">
        <v>31</v>
      </c>
      <c r="M7" t="s">
        <v>29</v>
      </c>
      <c r="N7" s="2">
        <v>660</v>
      </c>
    </row>
    <row r="8" spans="1:14" x14ac:dyDescent="0.25">
      <c r="A8" s="1">
        <v>44111</v>
      </c>
      <c r="B8" t="s">
        <v>30</v>
      </c>
      <c r="C8" t="s">
        <v>31</v>
      </c>
      <c r="D8" t="s">
        <v>14</v>
      </c>
      <c r="E8" s="2">
        <v>440</v>
      </c>
    </row>
    <row r="9" spans="1:14" x14ac:dyDescent="0.25">
      <c r="A9" s="1">
        <v>44112</v>
      </c>
      <c r="B9" t="s">
        <v>32</v>
      </c>
      <c r="C9" t="s">
        <v>33</v>
      </c>
      <c r="D9" t="s">
        <v>17</v>
      </c>
      <c r="E9" s="2">
        <v>460</v>
      </c>
    </row>
    <row r="10" spans="1:14" x14ac:dyDescent="0.25">
      <c r="A10" s="1">
        <v>44113</v>
      </c>
      <c r="B10" t="s">
        <v>34</v>
      </c>
      <c r="C10" t="s">
        <v>35</v>
      </c>
      <c r="D10" t="s">
        <v>20</v>
      </c>
      <c r="E10" s="2">
        <v>480</v>
      </c>
    </row>
    <row r="11" spans="1:14" x14ac:dyDescent="0.25">
      <c r="A11" s="1">
        <v>44114</v>
      </c>
      <c r="B11" t="s">
        <v>12</v>
      </c>
      <c r="C11" t="s">
        <v>36</v>
      </c>
      <c r="D11" t="s">
        <v>23</v>
      </c>
      <c r="E11" s="2">
        <v>500</v>
      </c>
    </row>
    <row r="12" spans="1:14" x14ac:dyDescent="0.25">
      <c r="A12" s="1">
        <v>44115</v>
      </c>
      <c r="B12" t="s">
        <v>15</v>
      </c>
      <c r="C12" t="s">
        <v>37</v>
      </c>
      <c r="D12" t="s">
        <v>26</v>
      </c>
      <c r="E12" s="2">
        <v>520</v>
      </c>
    </row>
    <row r="13" spans="1:14" x14ac:dyDescent="0.25">
      <c r="A13" s="1">
        <v>44116</v>
      </c>
      <c r="B13" t="s">
        <v>18</v>
      </c>
      <c r="C13" t="s">
        <v>13</v>
      </c>
      <c r="D13" t="s">
        <v>29</v>
      </c>
      <c r="E13" s="2">
        <v>540</v>
      </c>
    </row>
    <row r="14" spans="1:14" x14ac:dyDescent="0.25">
      <c r="A14" s="1">
        <v>44117</v>
      </c>
      <c r="B14" t="s">
        <v>21</v>
      </c>
      <c r="C14" t="s">
        <v>16</v>
      </c>
      <c r="D14" t="s">
        <v>14</v>
      </c>
      <c r="E14" s="2">
        <v>560</v>
      </c>
    </row>
    <row r="15" spans="1:14" x14ac:dyDescent="0.25">
      <c r="A15" s="1">
        <v>44118</v>
      </c>
      <c r="B15" t="s">
        <v>24</v>
      </c>
      <c r="C15" t="s">
        <v>19</v>
      </c>
      <c r="D15" t="s">
        <v>17</v>
      </c>
      <c r="E15" s="2">
        <v>580</v>
      </c>
    </row>
    <row r="16" spans="1:14" x14ac:dyDescent="0.25">
      <c r="A16" s="1">
        <v>44119</v>
      </c>
      <c r="B16" t="s">
        <v>27</v>
      </c>
      <c r="C16" t="s">
        <v>22</v>
      </c>
      <c r="D16" t="s">
        <v>20</v>
      </c>
      <c r="E16" s="2">
        <v>600</v>
      </c>
    </row>
    <row r="17" spans="1:5" x14ac:dyDescent="0.25">
      <c r="A17" s="1">
        <v>44120</v>
      </c>
      <c r="B17" t="s">
        <v>30</v>
      </c>
      <c r="C17" t="s">
        <v>25</v>
      </c>
      <c r="D17" t="s">
        <v>23</v>
      </c>
      <c r="E17" s="2">
        <v>620</v>
      </c>
    </row>
    <row r="18" spans="1:5" x14ac:dyDescent="0.25">
      <c r="A18" s="1">
        <v>44121</v>
      </c>
      <c r="B18" t="s">
        <v>32</v>
      </c>
      <c r="C18" t="s">
        <v>28</v>
      </c>
      <c r="D18" t="s">
        <v>26</v>
      </c>
      <c r="E18" s="2">
        <v>640</v>
      </c>
    </row>
    <row r="19" spans="1:5" x14ac:dyDescent="0.25">
      <c r="A19" s="1">
        <v>44122</v>
      </c>
      <c r="B19" t="s">
        <v>34</v>
      </c>
      <c r="C19" t="s">
        <v>31</v>
      </c>
      <c r="D19" t="s">
        <v>29</v>
      </c>
      <c r="E19" s="2">
        <v>660</v>
      </c>
    </row>
    <row r="20" spans="1:5" x14ac:dyDescent="0.25">
      <c r="A20" s="1">
        <v>44123</v>
      </c>
      <c r="B20" t="s">
        <v>12</v>
      </c>
      <c r="C20" t="s">
        <v>33</v>
      </c>
      <c r="D20" t="s">
        <v>14</v>
      </c>
      <c r="E20" s="2">
        <v>680</v>
      </c>
    </row>
    <row r="21" spans="1:5" x14ac:dyDescent="0.25">
      <c r="A21" s="1">
        <v>44124</v>
      </c>
      <c r="B21" t="s">
        <v>15</v>
      </c>
      <c r="C21" t="s">
        <v>35</v>
      </c>
      <c r="D21" t="s">
        <v>17</v>
      </c>
      <c r="E21" s="2">
        <v>700</v>
      </c>
    </row>
    <row r="22" spans="1:5" x14ac:dyDescent="0.25">
      <c r="A22" s="1">
        <v>44125</v>
      </c>
      <c r="B22" t="s">
        <v>18</v>
      </c>
      <c r="C22" t="s">
        <v>36</v>
      </c>
      <c r="D22" t="s">
        <v>20</v>
      </c>
      <c r="E22" s="2">
        <v>720</v>
      </c>
    </row>
    <row r="23" spans="1:5" x14ac:dyDescent="0.25">
      <c r="A23" s="1">
        <v>44126</v>
      </c>
      <c r="B23" t="s">
        <v>21</v>
      </c>
      <c r="C23" t="s">
        <v>37</v>
      </c>
      <c r="D23" t="s">
        <v>23</v>
      </c>
      <c r="E23" s="2">
        <v>740</v>
      </c>
    </row>
    <row r="24" spans="1:5" x14ac:dyDescent="0.25">
      <c r="A24" s="1">
        <v>44127</v>
      </c>
      <c r="B24" t="s">
        <v>24</v>
      </c>
      <c r="C24" t="s">
        <v>13</v>
      </c>
      <c r="D24" t="s">
        <v>26</v>
      </c>
      <c r="E24" s="2">
        <v>760</v>
      </c>
    </row>
    <row r="25" spans="1:5" x14ac:dyDescent="0.25">
      <c r="A25" s="1">
        <v>44128</v>
      </c>
      <c r="B25" t="s">
        <v>27</v>
      </c>
      <c r="C25" t="s">
        <v>16</v>
      </c>
      <c r="D25" t="s">
        <v>29</v>
      </c>
      <c r="E25" s="2">
        <v>780</v>
      </c>
    </row>
    <row r="26" spans="1:5" x14ac:dyDescent="0.25">
      <c r="A26" s="1">
        <v>44129</v>
      </c>
      <c r="B26" t="s">
        <v>30</v>
      </c>
      <c r="C26" t="s">
        <v>19</v>
      </c>
      <c r="D26" t="s">
        <v>14</v>
      </c>
      <c r="E26" s="2">
        <v>800</v>
      </c>
    </row>
    <row r="27" spans="1:5" x14ac:dyDescent="0.25">
      <c r="A27" s="1">
        <v>44130</v>
      </c>
      <c r="B27" t="s">
        <v>32</v>
      </c>
      <c r="C27" t="s">
        <v>22</v>
      </c>
      <c r="D27" t="s">
        <v>17</v>
      </c>
      <c r="E27" s="2">
        <v>820</v>
      </c>
    </row>
    <row r="28" spans="1:5" x14ac:dyDescent="0.25">
      <c r="A28" s="1">
        <v>44131</v>
      </c>
      <c r="B28" t="s">
        <v>34</v>
      </c>
      <c r="C28" t="s">
        <v>25</v>
      </c>
      <c r="D28" t="s">
        <v>20</v>
      </c>
      <c r="E28" s="2">
        <v>840</v>
      </c>
    </row>
    <row r="29" spans="1:5" x14ac:dyDescent="0.25">
      <c r="A29" s="1">
        <v>44132</v>
      </c>
      <c r="B29" t="s">
        <v>12</v>
      </c>
      <c r="C29" t="s">
        <v>28</v>
      </c>
      <c r="D29" t="s">
        <v>23</v>
      </c>
      <c r="E29" s="2">
        <v>860</v>
      </c>
    </row>
    <row r="30" spans="1:5" x14ac:dyDescent="0.25">
      <c r="A30" s="1">
        <v>44133</v>
      </c>
      <c r="B30" t="s">
        <v>15</v>
      </c>
      <c r="C30" t="s">
        <v>31</v>
      </c>
      <c r="D30" t="s">
        <v>26</v>
      </c>
      <c r="E30" s="2">
        <v>880</v>
      </c>
    </row>
    <row r="31" spans="1:5" x14ac:dyDescent="0.25">
      <c r="A31" s="1">
        <v>44134</v>
      </c>
      <c r="B31" t="s">
        <v>18</v>
      </c>
      <c r="C31" t="s">
        <v>33</v>
      </c>
      <c r="D31" t="s">
        <v>29</v>
      </c>
      <c r="E31" s="2">
        <v>900</v>
      </c>
    </row>
    <row r="32" spans="1:5" x14ac:dyDescent="0.25">
      <c r="A32" s="1">
        <v>44135</v>
      </c>
      <c r="B32" t="s">
        <v>21</v>
      </c>
      <c r="C32" t="s">
        <v>35</v>
      </c>
      <c r="D32" t="s">
        <v>14</v>
      </c>
      <c r="E32" s="2">
        <v>920</v>
      </c>
    </row>
    <row r="33" spans="1:5" x14ac:dyDescent="0.25">
      <c r="A33" s="1">
        <v>44136</v>
      </c>
      <c r="B33" t="s">
        <v>24</v>
      </c>
      <c r="C33" t="s">
        <v>36</v>
      </c>
      <c r="D33" t="s">
        <v>17</v>
      </c>
      <c r="E33" s="2">
        <v>940</v>
      </c>
    </row>
    <row r="34" spans="1:5" x14ac:dyDescent="0.25">
      <c r="A34" s="1">
        <v>44137</v>
      </c>
      <c r="B34" t="s">
        <v>27</v>
      </c>
      <c r="C34" t="s">
        <v>37</v>
      </c>
      <c r="D34" t="s">
        <v>20</v>
      </c>
      <c r="E34" s="2">
        <v>960</v>
      </c>
    </row>
    <row r="35" spans="1:5" x14ac:dyDescent="0.25">
      <c r="A35" s="1">
        <v>44138</v>
      </c>
      <c r="B35" t="s">
        <v>30</v>
      </c>
      <c r="C35" t="s">
        <v>13</v>
      </c>
      <c r="D35" t="s">
        <v>23</v>
      </c>
      <c r="E35" s="2">
        <v>980</v>
      </c>
    </row>
    <row r="36" spans="1:5" x14ac:dyDescent="0.25">
      <c r="A36" s="1">
        <v>44139</v>
      </c>
      <c r="B36" t="s">
        <v>32</v>
      </c>
      <c r="C36" t="s">
        <v>16</v>
      </c>
      <c r="D36" t="s">
        <v>26</v>
      </c>
      <c r="E36" s="2">
        <v>1000</v>
      </c>
    </row>
    <row r="37" spans="1:5" x14ac:dyDescent="0.25">
      <c r="A37" s="1">
        <v>44140</v>
      </c>
      <c r="B37" t="s">
        <v>34</v>
      </c>
      <c r="C37" t="s">
        <v>19</v>
      </c>
      <c r="D37" t="s">
        <v>29</v>
      </c>
      <c r="E37" s="2">
        <v>1020</v>
      </c>
    </row>
    <row r="38" spans="1:5" x14ac:dyDescent="0.25">
      <c r="A38" s="1">
        <v>44141</v>
      </c>
      <c r="B38" t="s">
        <v>12</v>
      </c>
      <c r="C38" t="s">
        <v>22</v>
      </c>
      <c r="D38" t="s">
        <v>14</v>
      </c>
      <c r="E38" s="2">
        <v>1040</v>
      </c>
    </row>
    <row r="39" spans="1:5" x14ac:dyDescent="0.25">
      <c r="A39" s="1">
        <v>44142</v>
      </c>
      <c r="B39" t="s">
        <v>15</v>
      </c>
      <c r="C39" t="s">
        <v>25</v>
      </c>
      <c r="D39" t="s">
        <v>17</v>
      </c>
      <c r="E39" s="2">
        <v>1060</v>
      </c>
    </row>
    <row r="40" spans="1:5" x14ac:dyDescent="0.25">
      <c r="A40" s="1">
        <v>44143</v>
      </c>
      <c r="B40" t="s">
        <v>18</v>
      </c>
      <c r="C40" t="s">
        <v>28</v>
      </c>
      <c r="D40" t="s">
        <v>20</v>
      </c>
      <c r="E40" s="2">
        <v>1080</v>
      </c>
    </row>
    <row r="41" spans="1:5" x14ac:dyDescent="0.25">
      <c r="A41" s="1">
        <v>44508</v>
      </c>
      <c r="B41" t="s">
        <v>12</v>
      </c>
      <c r="C41" t="s">
        <v>38</v>
      </c>
      <c r="D41" t="s">
        <v>20</v>
      </c>
      <c r="E41" s="2">
        <v>800</v>
      </c>
    </row>
    <row r="42" spans="1:5" x14ac:dyDescent="0.25">
      <c r="A42" s="1" t="s">
        <v>39</v>
      </c>
      <c r="B42" t="s">
        <v>24</v>
      </c>
      <c r="C42" t="s">
        <v>36</v>
      </c>
      <c r="D42" t="s">
        <v>17</v>
      </c>
      <c r="E42" s="2">
        <v>940</v>
      </c>
    </row>
    <row r="43" spans="1:5" x14ac:dyDescent="0.25">
      <c r="A43" s="1">
        <v>44509</v>
      </c>
      <c r="B43" t="s">
        <v>27</v>
      </c>
      <c r="C43" t="s">
        <v>37</v>
      </c>
      <c r="D43" t="s">
        <v>20</v>
      </c>
      <c r="E43" s="2">
        <v>960</v>
      </c>
    </row>
    <row r="44" spans="1:5" x14ac:dyDescent="0.25">
      <c r="A44" s="1" t="s">
        <v>40</v>
      </c>
      <c r="B44" t="s">
        <v>30</v>
      </c>
      <c r="C44" t="s">
        <v>13</v>
      </c>
      <c r="D44" t="s">
        <v>23</v>
      </c>
      <c r="E44" s="2">
        <v>980</v>
      </c>
    </row>
    <row r="45" spans="1:5" x14ac:dyDescent="0.25">
      <c r="A45" s="1">
        <v>44510</v>
      </c>
      <c r="B45" t="s">
        <v>32</v>
      </c>
      <c r="C45" t="s">
        <v>16</v>
      </c>
      <c r="D45" t="s">
        <v>26</v>
      </c>
      <c r="E45" s="2">
        <v>1000</v>
      </c>
    </row>
    <row r="46" spans="1:5" x14ac:dyDescent="0.25">
      <c r="A46" s="1" t="s">
        <v>41</v>
      </c>
      <c r="B46" t="s">
        <v>34</v>
      </c>
      <c r="C46" t="s">
        <v>19</v>
      </c>
      <c r="D46" t="s">
        <v>29</v>
      </c>
      <c r="E46" s="2">
        <v>1020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topLeftCell="C1" workbookViewId="0">
      <selection activeCell="J25" sqref="J25"/>
    </sheetView>
  </sheetViews>
  <sheetFormatPr defaultRowHeight="15" x14ac:dyDescent="0.25"/>
  <cols>
    <col min="9" max="9" width="13.140625" bestFit="1" customWidth="1"/>
    <col min="19" max="19" width="10.5703125" bestFit="1" customWidth="1"/>
  </cols>
  <sheetData>
    <row r="1" spans="1:25" x14ac:dyDescent="0.25">
      <c r="A1" s="4" t="s">
        <v>7</v>
      </c>
      <c r="B1" s="4" t="s">
        <v>8</v>
      </c>
      <c r="C1" s="4" t="s">
        <v>9</v>
      </c>
      <c r="D1" s="4" t="s">
        <v>43</v>
      </c>
      <c r="E1" s="4" t="s">
        <v>11</v>
      </c>
      <c r="H1" s="4" t="s">
        <v>9</v>
      </c>
      <c r="I1" s="3" t="s">
        <v>11</v>
      </c>
    </row>
    <row r="2" spans="1:25" x14ac:dyDescent="0.25">
      <c r="A2" s="1">
        <v>44105</v>
      </c>
      <c r="B2" t="s">
        <v>12</v>
      </c>
      <c r="C2" t="s">
        <v>13</v>
      </c>
      <c r="D2" t="s">
        <v>14</v>
      </c>
      <c r="E2" s="2">
        <v>340</v>
      </c>
      <c r="H2" t="s">
        <v>25</v>
      </c>
      <c r="I2" t="s">
        <v>45</v>
      </c>
    </row>
    <row r="3" spans="1:25" x14ac:dyDescent="0.25">
      <c r="A3" s="1">
        <v>44106</v>
      </c>
      <c r="B3" t="s">
        <v>15</v>
      </c>
      <c r="C3" t="s">
        <v>16</v>
      </c>
      <c r="D3" t="s">
        <v>17</v>
      </c>
      <c r="E3" s="2">
        <v>590</v>
      </c>
    </row>
    <row r="4" spans="1:25" x14ac:dyDescent="0.25">
      <c r="A4" s="1">
        <v>44107</v>
      </c>
      <c r="B4" t="s">
        <v>18</v>
      </c>
      <c r="C4" t="s">
        <v>19</v>
      </c>
      <c r="D4" t="s">
        <v>20</v>
      </c>
      <c r="E4" s="2">
        <v>460</v>
      </c>
    </row>
    <row r="5" spans="1:25" x14ac:dyDescent="0.25">
      <c r="A5" s="1">
        <v>44108</v>
      </c>
      <c r="B5" t="s">
        <v>21</v>
      </c>
      <c r="C5" t="s">
        <v>22</v>
      </c>
      <c r="D5" t="s">
        <v>23</v>
      </c>
      <c r="E5" s="2">
        <v>605</v>
      </c>
      <c r="O5" s="4" t="s">
        <v>7</v>
      </c>
      <c r="P5" s="4" t="s">
        <v>8</v>
      </c>
      <c r="Q5" s="4" t="s">
        <v>9</v>
      </c>
      <c r="R5" s="4" t="s">
        <v>43</v>
      </c>
      <c r="S5" s="4" t="s">
        <v>11</v>
      </c>
    </row>
    <row r="6" spans="1:25" x14ac:dyDescent="0.25">
      <c r="A6" s="1">
        <v>44109</v>
      </c>
      <c r="B6" t="s">
        <v>24</v>
      </c>
      <c r="C6" t="s">
        <v>25</v>
      </c>
      <c r="D6" t="s">
        <v>26</v>
      </c>
      <c r="E6" s="2">
        <v>267</v>
      </c>
      <c r="O6" s="1">
        <v>44106</v>
      </c>
      <c r="P6" t="s">
        <v>15</v>
      </c>
      <c r="Q6" t="s">
        <v>16</v>
      </c>
      <c r="R6" t="s">
        <v>17</v>
      </c>
      <c r="S6" s="2">
        <v>590</v>
      </c>
    </row>
    <row r="7" spans="1:25" x14ac:dyDescent="0.25">
      <c r="A7" s="1">
        <v>44110</v>
      </c>
      <c r="B7" t="s">
        <v>27</v>
      </c>
      <c r="C7" t="s">
        <v>28</v>
      </c>
      <c r="D7" t="s">
        <v>29</v>
      </c>
      <c r="E7" s="2">
        <v>420</v>
      </c>
      <c r="O7" s="1">
        <v>44108</v>
      </c>
      <c r="P7" t="s">
        <v>21</v>
      </c>
      <c r="Q7" t="s">
        <v>22</v>
      </c>
      <c r="R7" t="s">
        <v>23</v>
      </c>
      <c r="S7" s="2">
        <v>605</v>
      </c>
      <c r="U7" s="4" t="s">
        <v>7</v>
      </c>
      <c r="V7" s="4" t="s">
        <v>8</v>
      </c>
      <c r="W7" s="4" t="s">
        <v>9</v>
      </c>
      <c r="X7" s="4" t="s">
        <v>43</v>
      </c>
      <c r="Y7" s="4" t="s">
        <v>11</v>
      </c>
    </row>
    <row r="8" spans="1:25" x14ac:dyDescent="0.25">
      <c r="A8" s="1">
        <v>44111</v>
      </c>
      <c r="B8" t="s">
        <v>30</v>
      </c>
      <c r="C8" t="s">
        <v>31</v>
      </c>
      <c r="D8" t="s">
        <v>14</v>
      </c>
      <c r="E8" s="2">
        <v>440</v>
      </c>
      <c r="H8" s="4" t="s">
        <v>7</v>
      </c>
      <c r="I8" s="4" t="s">
        <v>8</v>
      </c>
      <c r="J8" s="4" t="s">
        <v>9</v>
      </c>
      <c r="K8" s="4" t="s">
        <v>43</v>
      </c>
      <c r="L8" s="4" t="s">
        <v>11</v>
      </c>
      <c r="O8" s="1">
        <v>44114</v>
      </c>
      <c r="P8" t="s">
        <v>12</v>
      </c>
      <c r="Q8" t="s">
        <v>36</v>
      </c>
      <c r="R8" t="s">
        <v>23</v>
      </c>
      <c r="S8" s="2">
        <v>500</v>
      </c>
      <c r="U8" s="1">
        <v>44105</v>
      </c>
      <c r="V8" t="s">
        <v>12</v>
      </c>
      <c r="W8" t="s">
        <v>13</v>
      </c>
      <c r="X8" t="s">
        <v>14</v>
      </c>
      <c r="Y8" s="2">
        <v>340</v>
      </c>
    </row>
    <row r="9" spans="1:25" x14ac:dyDescent="0.25">
      <c r="A9" s="1">
        <v>44112</v>
      </c>
      <c r="B9" t="s">
        <v>32</v>
      </c>
      <c r="C9" t="s">
        <v>33</v>
      </c>
      <c r="D9" t="s">
        <v>17</v>
      </c>
      <c r="E9" s="2">
        <v>460</v>
      </c>
      <c r="H9" s="1">
        <v>44105</v>
      </c>
      <c r="I9" t="s">
        <v>12</v>
      </c>
      <c r="J9" t="s">
        <v>13</v>
      </c>
      <c r="K9" t="s">
        <v>14</v>
      </c>
      <c r="L9" s="2">
        <v>340</v>
      </c>
      <c r="O9" s="1">
        <v>44115</v>
      </c>
      <c r="P9" t="s">
        <v>15</v>
      </c>
      <c r="Q9" t="s">
        <v>37</v>
      </c>
      <c r="R9" t="s">
        <v>26</v>
      </c>
      <c r="S9" s="2">
        <v>520</v>
      </c>
      <c r="U9" s="1">
        <v>44107</v>
      </c>
      <c r="V9" t="s">
        <v>18</v>
      </c>
      <c r="W9" t="s">
        <v>19</v>
      </c>
      <c r="X9" t="s">
        <v>20</v>
      </c>
      <c r="Y9" s="2">
        <v>460</v>
      </c>
    </row>
    <row r="10" spans="1:25" x14ac:dyDescent="0.25">
      <c r="A10" s="1">
        <v>44113</v>
      </c>
      <c r="B10" t="s">
        <v>34</v>
      </c>
      <c r="C10" t="s">
        <v>35</v>
      </c>
      <c r="D10" t="s">
        <v>20</v>
      </c>
      <c r="E10" s="2">
        <v>480</v>
      </c>
      <c r="H10" s="1">
        <v>44107</v>
      </c>
      <c r="I10" t="s">
        <v>18</v>
      </c>
      <c r="J10" t="s">
        <v>19</v>
      </c>
      <c r="K10" t="s">
        <v>20</v>
      </c>
      <c r="L10" s="2">
        <v>460</v>
      </c>
      <c r="O10" s="1">
        <v>44116</v>
      </c>
      <c r="P10" t="s">
        <v>18</v>
      </c>
      <c r="Q10" t="s">
        <v>13</v>
      </c>
      <c r="R10" t="s">
        <v>29</v>
      </c>
      <c r="S10" s="2">
        <v>540</v>
      </c>
      <c r="U10" s="1">
        <v>44109</v>
      </c>
      <c r="V10" t="s">
        <v>24</v>
      </c>
      <c r="W10" t="s">
        <v>25</v>
      </c>
      <c r="X10" t="s">
        <v>26</v>
      </c>
      <c r="Y10" s="2">
        <v>267</v>
      </c>
    </row>
    <row r="11" spans="1:25" x14ac:dyDescent="0.25">
      <c r="A11" s="1">
        <v>44114</v>
      </c>
      <c r="B11" t="s">
        <v>12</v>
      </c>
      <c r="C11" t="s">
        <v>36</v>
      </c>
      <c r="D11" t="s">
        <v>23</v>
      </c>
      <c r="E11" s="2">
        <v>500</v>
      </c>
      <c r="H11" s="1">
        <v>44109</v>
      </c>
      <c r="I11" t="s">
        <v>24</v>
      </c>
      <c r="J11" t="s">
        <v>25</v>
      </c>
      <c r="K11" t="s">
        <v>26</v>
      </c>
      <c r="L11" s="2">
        <v>267</v>
      </c>
      <c r="O11" s="1">
        <v>44117</v>
      </c>
      <c r="P11" t="s">
        <v>21</v>
      </c>
      <c r="Q11" t="s">
        <v>16</v>
      </c>
      <c r="R11" t="s">
        <v>14</v>
      </c>
      <c r="S11" s="2">
        <v>560</v>
      </c>
      <c r="U11" s="1">
        <v>44110</v>
      </c>
      <c r="V11" t="s">
        <v>27</v>
      </c>
      <c r="W11" t="s">
        <v>28</v>
      </c>
      <c r="X11" t="s">
        <v>29</v>
      </c>
      <c r="Y11" s="2">
        <v>420</v>
      </c>
    </row>
    <row r="12" spans="1:25" x14ac:dyDescent="0.25">
      <c r="A12" s="1">
        <v>44115</v>
      </c>
      <c r="B12" t="s">
        <v>15</v>
      </c>
      <c r="C12" t="s">
        <v>37</v>
      </c>
      <c r="D12" t="s">
        <v>26</v>
      </c>
      <c r="E12" s="2">
        <v>520</v>
      </c>
      <c r="H12" s="1">
        <v>44110</v>
      </c>
      <c r="I12" t="s">
        <v>27</v>
      </c>
      <c r="J12" t="s">
        <v>28</v>
      </c>
      <c r="K12" t="s">
        <v>29</v>
      </c>
      <c r="L12" s="2">
        <v>420</v>
      </c>
      <c r="O12" s="1">
        <v>44118</v>
      </c>
      <c r="P12" t="s">
        <v>24</v>
      </c>
      <c r="Q12" t="s">
        <v>19</v>
      </c>
      <c r="R12" t="s">
        <v>17</v>
      </c>
      <c r="S12" s="2">
        <v>580</v>
      </c>
      <c r="U12" s="1">
        <v>44111</v>
      </c>
      <c r="V12" t="s">
        <v>30</v>
      </c>
      <c r="W12" t="s">
        <v>31</v>
      </c>
      <c r="X12" t="s">
        <v>14</v>
      </c>
      <c r="Y12" s="2">
        <v>440</v>
      </c>
    </row>
    <row r="13" spans="1:25" x14ac:dyDescent="0.25">
      <c r="A13" s="1">
        <v>44116</v>
      </c>
      <c r="B13" t="s">
        <v>18</v>
      </c>
      <c r="C13" t="s">
        <v>13</v>
      </c>
      <c r="D13" t="s">
        <v>29</v>
      </c>
      <c r="E13" s="2">
        <v>540</v>
      </c>
      <c r="H13" s="1">
        <v>44111</v>
      </c>
      <c r="I13" t="s">
        <v>30</v>
      </c>
      <c r="J13" t="s">
        <v>31</v>
      </c>
      <c r="K13" t="s">
        <v>14</v>
      </c>
      <c r="L13" s="2">
        <v>440</v>
      </c>
      <c r="O13" s="1">
        <v>44119</v>
      </c>
      <c r="P13" t="s">
        <v>27</v>
      </c>
      <c r="Q13" t="s">
        <v>22</v>
      </c>
      <c r="R13" t="s">
        <v>20</v>
      </c>
      <c r="S13" s="2">
        <v>600</v>
      </c>
      <c r="U13" s="1">
        <v>44112</v>
      </c>
      <c r="V13" t="s">
        <v>32</v>
      </c>
      <c r="W13" t="s">
        <v>33</v>
      </c>
      <c r="X13" t="s">
        <v>17</v>
      </c>
      <c r="Y13" s="2">
        <v>460</v>
      </c>
    </row>
    <row r="14" spans="1:25" x14ac:dyDescent="0.25">
      <c r="A14" s="1">
        <v>44117</v>
      </c>
      <c r="B14" t="s">
        <v>21</v>
      </c>
      <c r="C14" t="s">
        <v>16</v>
      </c>
      <c r="D14" t="s">
        <v>14</v>
      </c>
      <c r="E14" s="2">
        <v>560</v>
      </c>
      <c r="H14" s="1">
        <v>44112</v>
      </c>
      <c r="I14" t="s">
        <v>32</v>
      </c>
      <c r="J14" t="s">
        <v>33</v>
      </c>
      <c r="K14" t="s">
        <v>17</v>
      </c>
      <c r="L14" s="2">
        <v>460</v>
      </c>
      <c r="O14" s="1">
        <v>44120</v>
      </c>
      <c r="P14" t="s">
        <v>30</v>
      </c>
      <c r="Q14" t="s">
        <v>25</v>
      </c>
      <c r="R14" t="s">
        <v>23</v>
      </c>
      <c r="S14" s="2">
        <v>620</v>
      </c>
      <c r="U14" s="1">
        <v>44113</v>
      </c>
      <c r="V14" t="s">
        <v>34</v>
      </c>
      <c r="W14" t="s">
        <v>35</v>
      </c>
      <c r="X14" t="s">
        <v>20</v>
      </c>
      <c r="Y14" s="2">
        <v>480</v>
      </c>
    </row>
    <row r="15" spans="1:25" x14ac:dyDescent="0.25">
      <c r="A15" s="1">
        <v>44118</v>
      </c>
      <c r="B15" t="s">
        <v>24</v>
      </c>
      <c r="C15" t="s">
        <v>19</v>
      </c>
      <c r="D15" t="s">
        <v>17</v>
      </c>
      <c r="E15" s="2">
        <v>580</v>
      </c>
      <c r="H15" s="1">
        <v>44113</v>
      </c>
      <c r="I15" t="s">
        <v>34</v>
      </c>
      <c r="J15" t="s">
        <v>35</v>
      </c>
      <c r="K15" t="s">
        <v>20</v>
      </c>
      <c r="L15" s="2">
        <v>480</v>
      </c>
      <c r="O15" s="1">
        <v>44121</v>
      </c>
      <c r="P15" t="s">
        <v>32</v>
      </c>
      <c r="Q15" t="s">
        <v>28</v>
      </c>
      <c r="R15" t="s">
        <v>26</v>
      </c>
      <c r="S15" s="2">
        <v>640</v>
      </c>
      <c r="U15" s="1">
        <v>44114</v>
      </c>
      <c r="V15" t="s">
        <v>12</v>
      </c>
      <c r="W15" t="s">
        <v>36</v>
      </c>
      <c r="X15" t="s">
        <v>23</v>
      </c>
      <c r="Y15" s="2">
        <v>500</v>
      </c>
    </row>
    <row r="16" spans="1:25" x14ac:dyDescent="0.25">
      <c r="A16" s="1">
        <v>44119</v>
      </c>
      <c r="B16" t="s">
        <v>27</v>
      </c>
      <c r="C16" t="s">
        <v>22</v>
      </c>
      <c r="D16" t="s">
        <v>20</v>
      </c>
      <c r="E16" s="2">
        <v>600</v>
      </c>
      <c r="O16" s="1">
        <v>44122</v>
      </c>
      <c r="P16" t="s">
        <v>34</v>
      </c>
      <c r="Q16" t="s">
        <v>31</v>
      </c>
      <c r="R16" t="s">
        <v>29</v>
      </c>
      <c r="S16" s="2">
        <v>660</v>
      </c>
    </row>
    <row r="17" spans="1:19" x14ac:dyDescent="0.25">
      <c r="A17" s="1">
        <v>44120</v>
      </c>
      <c r="B17" t="s">
        <v>30</v>
      </c>
      <c r="C17" t="s">
        <v>25</v>
      </c>
      <c r="D17" t="s">
        <v>23</v>
      </c>
      <c r="E17" s="2">
        <v>620</v>
      </c>
      <c r="O17" s="1">
        <v>44123</v>
      </c>
      <c r="P17" t="s">
        <v>12</v>
      </c>
      <c r="Q17" t="s">
        <v>33</v>
      </c>
      <c r="R17" t="s">
        <v>14</v>
      </c>
      <c r="S17" s="2">
        <v>680</v>
      </c>
    </row>
    <row r="18" spans="1:19" x14ac:dyDescent="0.25">
      <c r="A18" s="1">
        <v>44121</v>
      </c>
      <c r="B18" t="s">
        <v>32</v>
      </c>
      <c r="C18" t="s">
        <v>28</v>
      </c>
      <c r="D18" t="s">
        <v>26</v>
      </c>
      <c r="E18" s="2">
        <v>640</v>
      </c>
      <c r="O18" s="1">
        <v>44124</v>
      </c>
      <c r="P18" t="s">
        <v>15</v>
      </c>
      <c r="Q18" t="s">
        <v>35</v>
      </c>
      <c r="R18" t="s">
        <v>17</v>
      </c>
      <c r="S18" s="2">
        <v>700</v>
      </c>
    </row>
    <row r="19" spans="1:19" x14ac:dyDescent="0.25">
      <c r="A19" s="1">
        <v>44122</v>
      </c>
      <c r="B19" t="s">
        <v>34</v>
      </c>
      <c r="C19" t="s">
        <v>31</v>
      </c>
      <c r="D19" t="s">
        <v>29</v>
      </c>
      <c r="E19" s="2">
        <v>660</v>
      </c>
      <c r="H19" s="4" t="s">
        <v>7</v>
      </c>
      <c r="I19" s="4" t="s">
        <v>8</v>
      </c>
      <c r="J19" s="4" t="s">
        <v>9</v>
      </c>
      <c r="K19" s="4" t="s">
        <v>43</v>
      </c>
      <c r="L19" s="4" t="s">
        <v>11</v>
      </c>
      <c r="O19" s="1">
        <v>44125</v>
      </c>
      <c r="P19" t="s">
        <v>18</v>
      </c>
      <c r="Q19" t="s">
        <v>36</v>
      </c>
      <c r="R19" t="s">
        <v>20</v>
      </c>
      <c r="S19" s="2">
        <v>720</v>
      </c>
    </row>
    <row r="20" spans="1:19" x14ac:dyDescent="0.25">
      <c r="A20" s="1">
        <v>44123</v>
      </c>
      <c r="B20" t="s">
        <v>12</v>
      </c>
      <c r="C20" t="s">
        <v>33</v>
      </c>
      <c r="D20" t="s">
        <v>14</v>
      </c>
      <c r="E20" s="2">
        <v>680</v>
      </c>
      <c r="H20" s="1">
        <v>44109</v>
      </c>
      <c r="I20" t="s">
        <v>24</v>
      </c>
      <c r="J20" t="s">
        <v>25</v>
      </c>
      <c r="K20" t="s">
        <v>26</v>
      </c>
      <c r="L20" s="2">
        <v>267</v>
      </c>
      <c r="O20" s="1">
        <v>44126</v>
      </c>
      <c r="P20" t="s">
        <v>21</v>
      </c>
      <c r="Q20" t="s">
        <v>37</v>
      </c>
      <c r="R20" t="s">
        <v>23</v>
      </c>
      <c r="S20" s="2">
        <v>740</v>
      </c>
    </row>
    <row r="21" spans="1:19" x14ac:dyDescent="0.25">
      <c r="A21" s="1">
        <v>44124</v>
      </c>
      <c r="B21" t="s">
        <v>15</v>
      </c>
      <c r="C21" t="s">
        <v>35</v>
      </c>
      <c r="D21" t="s">
        <v>17</v>
      </c>
      <c r="E21" s="2">
        <v>700</v>
      </c>
      <c r="O21" s="1">
        <v>44127</v>
      </c>
      <c r="P21" t="s">
        <v>24</v>
      </c>
      <c r="Q21" t="s">
        <v>13</v>
      </c>
      <c r="R21" t="s">
        <v>26</v>
      </c>
      <c r="S21" s="2">
        <v>760</v>
      </c>
    </row>
    <row r="22" spans="1:19" x14ac:dyDescent="0.25">
      <c r="A22" s="1">
        <v>44125</v>
      </c>
      <c r="B22" t="s">
        <v>18</v>
      </c>
      <c r="C22" t="s">
        <v>36</v>
      </c>
      <c r="D22" t="s">
        <v>20</v>
      </c>
      <c r="E22" s="2">
        <v>720</v>
      </c>
      <c r="O22" s="1">
        <v>44128</v>
      </c>
      <c r="P22" t="s">
        <v>27</v>
      </c>
      <c r="Q22" t="s">
        <v>16</v>
      </c>
      <c r="R22" t="s">
        <v>29</v>
      </c>
      <c r="S22" s="2">
        <v>780</v>
      </c>
    </row>
    <row r="23" spans="1:19" x14ac:dyDescent="0.25">
      <c r="A23" s="1">
        <v>44126</v>
      </c>
      <c r="B23" t="s">
        <v>21</v>
      </c>
      <c r="C23" t="s">
        <v>37</v>
      </c>
      <c r="D23" t="s">
        <v>23</v>
      </c>
      <c r="E23" s="2">
        <v>740</v>
      </c>
      <c r="H23" s="4" t="s">
        <v>7</v>
      </c>
      <c r="I23" s="4" t="s">
        <v>8</v>
      </c>
      <c r="J23" s="4" t="s">
        <v>9</v>
      </c>
      <c r="K23" s="4" t="s">
        <v>43</v>
      </c>
      <c r="L23" s="4" t="s">
        <v>11</v>
      </c>
      <c r="O23" s="1">
        <v>44129</v>
      </c>
      <c r="P23" t="s">
        <v>30</v>
      </c>
      <c r="Q23" t="s">
        <v>19</v>
      </c>
      <c r="R23" t="s">
        <v>14</v>
      </c>
      <c r="S23" s="2">
        <v>800</v>
      </c>
    </row>
    <row r="24" spans="1:19" x14ac:dyDescent="0.25">
      <c r="A24" s="1">
        <v>44127</v>
      </c>
      <c r="B24" t="s">
        <v>24</v>
      </c>
      <c r="C24" t="s">
        <v>13</v>
      </c>
      <c r="D24" t="s">
        <v>26</v>
      </c>
      <c r="E24" s="2">
        <v>760</v>
      </c>
      <c r="H24" s="1">
        <v>44106</v>
      </c>
      <c r="I24" t="s">
        <v>15</v>
      </c>
      <c r="J24" t="s">
        <v>16</v>
      </c>
      <c r="K24" t="s">
        <v>17</v>
      </c>
      <c r="L24" s="2">
        <v>590</v>
      </c>
      <c r="O24" s="1">
        <v>44130</v>
      </c>
      <c r="P24" t="s">
        <v>32</v>
      </c>
      <c r="Q24" t="s">
        <v>22</v>
      </c>
      <c r="R24" t="s">
        <v>17</v>
      </c>
      <c r="S24" s="2">
        <v>820</v>
      </c>
    </row>
    <row r="25" spans="1:19" x14ac:dyDescent="0.25">
      <c r="A25" s="1">
        <v>44128</v>
      </c>
      <c r="B25" t="s">
        <v>27</v>
      </c>
      <c r="C25" t="s">
        <v>16</v>
      </c>
      <c r="D25" t="s">
        <v>29</v>
      </c>
      <c r="E25" s="2">
        <v>780</v>
      </c>
      <c r="H25" s="1">
        <v>44108</v>
      </c>
      <c r="I25" t="s">
        <v>21</v>
      </c>
      <c r="J25" t="s">
        <v>22</v>
      </c>
      <c r="K25" t="s">
        <v>23</v>
      </c>
      <c r="L25" s="2">
        <v>605</v>
      </c>
      <c r="O25" s="1">
        <v>44131</v>
      </c>
      <c r="P25" t="s">
        <v>34</v>
      </c>
      <c r="Q25" t="s">
        <v>25</v>
      </c>
      <c r="R25" t="s">
        <v>20</v>
      </c>
      <c r="S25" s="2">
        <v>840</v>
      </c>
    </row>
    <row r="26" spans="1:19" x14ac:dyDescent="0.25">
      <c r="A26" s="1">
        <v>44129</v>
      </c>
      <c r="B26" t="s">
        <v>30</v>
      </c>
      <c r="C26" t="s">
        <v>19</v>
      </c>
      <c r="D26" t="s">
        <v>14</v>
      </c>
      <c r="E26" s="2">
        <v>800</v>
      </c>
      <c r="H26" s="1">
        <v>44115</v>
      </c>
      <c r="I26" t="s">
        <v>15</v>
      </c>
      <c r="J26" t="s">
        <v>37</v>
      </c>
      <c r="K26" t="s">
        <v>26</v>
      </c>
      <c r="L26" s="2">
        <v>520</v>
      </c>
      <c r="O26" s="1">
        <v>44132</v>
      </c>
      <c r="P26" t="s">
        <v>12</v>
      </c>
      <c r="Q26" t="s">
        <v>28</v>
      </c>
      <c r="R26" t="s">
        <v>23</v>
      </c>
      <c r="S26" s="2">
        <v>860</v>
      </c>
    </row>
    <row r="27" spans="1:19" x14ac:dyDescent="0.25">
      <c r="A27" s="1">
        <v>44130</v>
      </c>
      <c r="B27" t="s">
        <v>32</v>
      </c>
      <c r="C27" t="s">
        <v>22</v>
      </c>
      <c r="D27" t="s">
        <v>17</v>
      </c>
      <c r="E27" s="2">
        <v>820</v>
      </c>
      <c r="H27" s="1">
        <v>44116</v>
      </c>
      <c r="I27" t="s">
        <v>18</v>
      </c>
      <c r="J27" t="s">
        <v>13</v>
      </c>
      <c r="K27" t="s">
        <v>29</v>
      </c>
      <c r="L27" s="2">
        <v>540</v>
      </c>
      <c r="O27" s="1">
        <v>44133</v>
      </c>
      <c r="P27" t="s">
        <v>15</v>
      </c>
      <c r="Q27" t="s">
        <v>31</v>
      </c>
      <c r="R27" t="s">
        <v>26</v>
      </c>
      <c r="S27" s="2">
        <v>880</v>
      </c>
    </row>
    <row r="28" spans="1:19" x14ac:dyDescent="0.25">
      <c r="A28" s="1">
        <v>44131</v>
      </c>
      <c r="B28" t="s">
        <v>34</v>
      </c>
      <c r="C28" t="s">
        <v>25</v>
      </c>
      <c r="D28" t="s">
        <v>20</v>
      </c>
      <c r="E28" s="2">
        <v>840</v>
      </c>
      <c r="H28" s="1">
        <v>44117</v>
      </c>
      <c r="I28" t="s">
        <v>21</v>
      </c>
      <c r="J28" t="s">
        <v>16</v>
      </c>
      <c r="K28" t="s">
        <v>14</v>
      </c>
      <c r="L28" s="2">
        <v>560</v>
      </c>
      <c r="O28" s="1">
        <v>44134</v>
      </c>
      <c r="P28" t="s">
        <v>18</v>
      </c>
      <c r="Q28" t="s">
        <v>33</v>
      </c>
      <c r="R28" t="s">
        <v>29</v>
      </c>
      <c r="S28" s="2">
        <v>900</v>
      </c>
    </row>
    <row r="29" spans="1:19" x14ac:dyDescent="0.25">
      <c r="A29" s="1">
        <v>44132</v>
      </c>
      <c r="B29" t="s">
        <v>12</v>
      </c>
      <c r="C29" t="s">
        <v>28</v>
      </c>
      <c r="D29" t="s">
        <v>23</v>
      </c>
      <c r="E29" s="2">
        <v>860</v>
      </c>
      <c r="H29" s="1">
        <v>44118</v>
      </c>
      <c r="I29" t="s">
        <v>24</v>
      </c>
      <c r="J29" t="s">
        <v>19</v>
      </c>
      <c r="K29" t="s">
        <v>17</v>
      </c>
      <c r="L29" s="2">
        <v>580</v>
      </c>
      <c r="O29" s="1">
        <v>44135</v>
      </c>
      <c r="P29" t="s">
        <v>21</v>
      </c>
      <c r="Q29" t="s">
        <v>35</v>
      </c>
      <c r="R29" t="s">
        <v>14</v>
      </c>
      <c r="S29" s="2">
        <v>920</v>
      </c>
    </row>
    <row r="30" spans="1:19" x14ac:dyDescent="0.25">
      <c r="A30" s="1">
        <v>44133</v>
      </c>
      <c r="B30" t="s">
        <v>15</v>
      </c>
      <c r="C30" t="s">
        <v>31</v>
      </c>
      <c r="D30" t="s">
        <v>26</v>
      </c>
      <c r="E30" s="2">
        <v>880</v>
      </c>
      <c r="H30" s="1">
        <v>44119</v>
      </c>
      <c r="I30" t="s">
        <v>27</v>
      </c>
      <c r="J30" t="s">
        <v>22</v>
      </c>
      <c r="K30" t="s">
        <v>20</v>
      </c>
      <c r="L30" s="2">
        <v>600</v>
      </c>
      <c r="O30" s="1">
        <v>44136</v>
      </c>
      <c r="P30" t="s">
        <v>24</v>
      </c>
      <c r="Q30" t="s">
        <v>36</v>
      </c>
      <c r="R30" t="s">
        <v>17</v>
      </c>
      <c r="S30" s="2">
        <v>940</v>
      </c>
    </row>
    <row r="31" spans="1:19" x14ac:dyDescent="0.25">
      <c r="A31" s="1">
        <v>44134</v>
      </c>
      <c r="B31" t="s">
        <v>18</v>
      </c>
      <c r="C31" t="s">
        <v>33</v>
      </c>
      <c r="D31" t="s">
        <v>29</v>
      </c>
      <c r="E31" s="2">
        <v>900</v>
      </c>
      <c r="H31" s="1">
        <v>44120</v>
      </c>
      <c r="I31" t="s">
        <v>30</v>
      </c>
      <c r="J31" t="s">
        <v>25</v>
      </c>
      <c r="K31" t="s">
        <v>23</v>
      </c>
      <c r="L31" s="2">
        <v>620</v>
      </c>
      <c r="O31" s="1">
        <v>44137</v>
      </c>
      <c r="P31" t="s">
        <v>27</v>
      </c>
      <c r="Q31" t="s">
        <v>37</v>
      </c>
      <c r="R31" t="s">
        <v>20</v>
      </c>
      <c r="S31" s="2">
        <v>960</v>
      </c>
    </row>
    <row r="32" spans="1:19" x14ac:dyDescent="0.25">
      <c r="A32" s="1">
        <v>44135</v>
      </c>
      <c r="B32" t="s">
        <v>21</v>
      </c>
      <c r="C32" t="s">
        <v>35</v>
      </c>
      <c r="D32" t="s">
        <v>14</v>
      </c>
      <c r="E32" s="2">
        <v>920</v>
      </c>
      <c r="H32" s="1">
        <v>44121</v>
      </c>
      <c r="I32" t="s">
        <v>32</v>
      </c>
      <c r="J32" t="s">
        <v>28</v>
      </c>
      <c r="K32" t="s">
        <v>26</v>
      </c>
      <c r="L32" s="2">
        <v>640</v>
      </c>
      <c r="O32" s="1">
        <v>44138</v>
      </c>
      <c r="P32" t="s">
        <v>30</v>
      </c>
      <c r="Q32" t="s">
        <v>13</v>
      </c>
      <c r="R32" t="s">
        <v>23</v>
      </c>
      <c r="S32" s="2">
        <v>980</v>
      </c>
    </row>
    <row r="33" spans="1:19" x14ac:dyDescent="0.25">
      <c r="A33" s="1">
        <v>44136</v>
      </c>
      <c r="B33" t="s">
        <v>24</v>
      </c>
      <c r="C33" t="s">
        <v>36</v>
      </c>
      <c r="D33" t="s">
        <v>17</v>
      </c>
      <c r="E33" s="2">
        <v>940</v>
      </c>
      <c r="H33" s="1">
        <v>44122</v>
      </c>
      <c r="I33" t="s">
        <v>34</v>
      </c>
      <c r="J33" t="s">
        <v>31</v>
      </c>
      <c r="K33" t="s">
        <v>29</v>
      </c>
      <c r="L33" s="2">
        <v>660</v>
      </c>
      <c r="O33" s="1">
        <v>44139</v>
      </c>
      <c r="P33" t="s">
        <v>32</v>
      </c>
      <c r="Q33" t="s">
        <v>16</v>
      </c>
      <c r="R33" t="s">
        <v>26</v>
      </c>
      <c r="S33" s="2">
        <v>1000</v>
      </c>
    </row>
    <row r="34" spans="1:19" x14ac:dyDescent="0.25">
      <c r="A34" s="1">
        <v>44137</v>
      </c>
      <c r="B34" t="s">
        <v>27</v>
      </c>
      <c r="C34" t="s">
        <v>37</v>
      </c>
      <c r="D34" t="s">
        <v>20</v>
      </c>
      <c r="E34" s="2">
        <v>960</v>
      </c>
      <c r="H34" s="1">
        <v>44123</v>
      </c>
      <c r="I34" t="s">
        <v>12</v>
      </c>
      <c r="J34" t="s">
        <v>33</v>
      </c>
      <c r="K34" t="s">
        <v>14</v>
      </c>
      <c r="L34" s="2">
        <v>680</v>
      </c>
      <c r="O34" s="1">
        <v>44140</v>
      </c>
      <c r="P34" t="s">
        <v>34</v>
      </c>
      <c r="Q34" t="s">
        <v>19</v>
      </c>
      <c r="R34" t="s">
        <v>29</v>
      </c>
      <c r="S34" s="2">
        <v>1020</v>
      </c>
    </row>
    <row r="35" spans="1:19" x14ac:dyDescent="0.25">
      <c r="A35" s="1">
        <v>44138</v>
      </c>
      <c r="B35" t="s">
        <v>30</v>
      </c>
      <c r="C35" t="s">
        <v>13</v>
      </c>
      <c r="D35" t="s">
        <v>23</v>
      </c>
      <c r="E35" s="2">
        <v>980</v>
      </c>
      <c r="H35" s="1">
        <v>44124</v>
      </c>
      <c r="I35" t="s">
        <v>15</v>
      </c>
      <c r="J35" t="s">
        <v>35</v>
      </c>
      <c r="K35" t="s">
        <v>17</v>
      </c>
      <c r="L35" s="2">
        <v>700</v>
      </c>
      <c r="O35" s="1">
        <v>44141</v>
      </c>
      <c r="P35" t="s">
        <v>12</v>
      </c>
      <c r="Q35" t="s">
        <v>22</v>
      </c>
      <c r="R35" t="s">
        <v>14</v>
      </c>
      <c r="S35" s="2">
        <v>1040</v>
      </c>
    </row>
    <row r="36" spans="1:19" x14ac:dyDescent="0.25">
      <c r="A36" s="1">
        <v>44139</v>
      </c>
      <c r="B36" t="s">
        <v>32</v>
      </c>
      <c r="C36" t="s">
        <v>16</v>
      </c>
      <c r="D36" t="s">
        <v>26</v>
      </c>
      <c r="E36" s="2">
        <v>1000</v>
      </c>
      <c r="H36" s="1">
        <v>44125</v>
      </c>
      <c r="I36" t="s">
        <v>18</v>
      </c>
      <c r="J36" t="s">
        <v>36</v>
      </c>
      <c r="K36" t="s">
        <v>20</v>
      </c>
      <c r="L36" s="2">
        <v>720</v>
      </c>
      <c r="O36" s="1">
        <v>44142</v>
      </c>
      <c r="P36" t="s">
        <v>15</v>
      </c>
      <c r="Q36" t="s">
        <v>25</v>
      </c>
      <c r="R36" t="s">
        <v>17</v>
      </c>
      <c r="S36" s="2">
        <v>1060</v>
      </c>
    </row>
    <row r="37" spans="1:19" x14ac:dyDescent="0.25">
      <c r="A37" s="1">
        <v>44140</v>
      </c>
      <c r="B37" t="s">
        <v>34</v>
      </c>
      <c r="C37" t="s">
        <v>19</v>
      </c>
      <c r="D37" t="s">
        <v>29</v>
      </c>
      <c r="E37" s="2">
        <v>1020</v>
      </c>
      <c r="H37" s="1">
        <v>44126</v>
      </c>
      <c r="I37" t="s">
        <v>21</v>
      </c>
      <c r="J37" t="s">
        <v>37</v>
      </c>
      <c r="K37" t="s">
        <v>23</v>
      </c>
      <c r="L37" s="2">
        <v>740</v>
      </c>
      <c r="O37" s="1">
        <v>44143</v>
      </c>
      <c r="P37" t="s">
        <v>18</v>
      </c>
      <c r="Q37" t="s">
        <v>28</v>
      </c>
      <c r="R37" t="s">
        <v>20</v>
      </c>
      <c r="S37" s="2">
        <v>1080</v>
      </c>
    </row>
    <row r="38" spans="1:19" x14ac:dyDescent="0.25">
      <c r="A38" s="1">
        <v>44141</v>
      </c>
      <c r="B38" t="s">
        <v>12</v>
      </c>
      <c r="C38" t="s">
        <v>22</v>
      </c>
      <c r="D38" t="s">
        <v>14</v>
      </c>
      <c r="E38" s="2">
        <v>1040</v>
      </c>
      <c r="H38" s="1">
        <v>44127</v>
      </c>
      <c r="I38" t="s">
        <v>24</v>
      </c>
      <c r="J38" t="s">
        <v>13</v>
      </c>
      <c r="K38" t="s">
        <v>26</v>
      </c>
      <c r="L38" s="2">
        <v>760</v>
      </c>
      <c r="O38" s="1">
        <v>44508</v>
      </c>
      <c r="P38" t="s">
        <v>12</v>
      </c>
      <c r="Q38" t="s">
        <v>38</v>
      </c>
      <c r="R38" t="s">
        <v>20</v>
      </c>
      <c r="S38" s="2">
        <v>800</v>
      </c>
    </row>
    <row r="39" spans="1:19" x14ac:dyDescent="0.25">
      <c r="A39" s="1">
        <v>44142</v>
      </c>
      <c r="B39" t="s">
        <v>15</v>
      </c>
      <c r="C39" t="s">
        <v>25</v>
      </c>
      <c r="D39" t="s">
        <v>17</v>
      </c>
      <c r="E39" s="2">
        <v>1060</v>
      </c>
      <c r="H39" s="1">
        <v>44128</v>
      </c>
      <c r="I39" t="s">
        <v>27</v>
      </c>
      <c r="J39" t="s">
        <v>16</v>
      </c>
      <c r="K39" t="s">
        <v>29</v>
      </c>
      <c r="L39" s="2">
        <v>780</v>
      </c>
      <c r="O39" s="1" t="s">
        <v>39</v>
      </c>
      <c r="P39" t="s">
        <v>24</v>
      </c>
      <c r="Q39" t="s">
        <v>36</v>
      </c>
      <c r="R39" t="s">
        <v>17</v>
      </c>
      <c r="S39" s="2">
        <v>940</v>
      </c>
    </row>
    <row r="40" spans="1:19" x14ac:dyDescent="0.25">
      <c r="A40" s="1">
        <v>44143</v>
      </c>
      <c r="B40" t="s">
        <v>18</v>
      </c>
      <c r="C40" t="s">
        <v>28</v>
      </c>
      <c r="D40" t="s">
        <v>20</v>
      </c>
      <c r="E40" s="2">
        <v>1080</v>
      </c>
      <c r="H40" s="1">
        <v>44129</v>
      </c>
      <c r="I40" t="s">
        <v>30</v>
      </c>
      <c r="J40" t="s">
        <v>19</v>
      </c>
      <c r="K40" t="s">
        <v>14</v>
      </c>
      <c r="L40" s="2">
        <v>800</v>
      </c>
      <c r="O40" s="1">
        <v>44509</v>
      </c>
      <c r="P40" t="s">
        <v>27</v>
      </c>
      <c r="Q40" t="s">
        <v>37</v>
      </c>
      <c r="R40" t="s">
        <v>20</v>
      </c>
      <c r="S40" s="2">
        <v>960</v>
      </c>
    </row>
    <row r="41" spans="1:19" x14ac:dyDescent="0.25">
      <c r="A41" s="1">
        <v>44508</v>
      </c>
      <c r="B41" t="s">
        <v>12</v>
      </c>
      <c r="C41" t="s">
        <v>38</v>
      </c>
      <c r="D41" t="s">
        <v>20</v>
      </c>
      <c r="E41" s="2">
        <v>800</v>
      </c>
      <c r="H41" s="1">
        <v>44130</v>
      </c>
      <c r="I41" t="s">
        <v>32</v>
      </c>
      <c r="J41" t="s">
        <v>22</v>
      </c>
      <c r="K41" t="s">
        <v>17</v>
      </c>
      <c r="L41" s="2">
        <v>820</v>
      </c>
      <c r="O41" s="1" t="s">
        <v>40</v>
      </c>
      <c r="P41" t="s">
        <v>30</v>
      </c>
      <c r="Q41" t="s">
        <v>13</v>
      </c>
      <c r="R41" t="s">
        <v>23</v>
      </c>
      <c r="S41" s="2">
        <v>980</v>
      </c>
    </row>
    <row r="42" spans="1:19" x14ac:dyDescent="0.25">
      <c r="A42" s="1" t="s">
        <v>39</v>
      </c>
      <c r="B42" t="s">
        <v>24</v>
      </c>
      <c r="C42" t="s">
        <v>36</v>
      </c>
      <c r="D42" t="s">
        <v>17</v>
      </c>
      <c r="E42" s="2">
        <v>940</v>
      </c>
      <c r="H42" s="1">
        <v>44131</v>
      </c>
      <c r="I42" t="s">
        <v>34</v>
      </c>
      <c r="J42" t="s">
        <v>25</v>
      </c>
      <c r="K42" t="s">
        <v>20</v>
      </c>
      <c r="L42" s="2">
        <v>840</v>
      </c>
      <c r="O42" s="1">
        <v>44510</v>
      </c>
      <c r="P42" t="s">
        <v>32</v>
      </c>
      <c r="Q42" t="s">
        <v>16</v>
      </c>
      <c r="R42" t="s">
        <v>26</v>
      </c>
      <c r="S42" s="2">
        <v>1000</v>
      </c>
    </row>
    <row r="43" spans="1:19" x14ac:dyDescent="0.25">
      <c r="A43" s="1">
        <v>44509</v>
      </c>
      <c r="B43" t="s">
        <v>27</v>
      </c>
      <c r="C43" t="s">
        <v>37</v>
      </c>
      <c r="D43" t="s">
        <v>20</v>
      </c>
      <c r="E43" s="2">
        <v>960</v>
      </c>
      <c r="H43" s="1">
        <v>44132</v>
      </c>
      <c r="I43" t="s">
        <v>12</v>
      </c>
      <c r="J43" t="s">
        <v>28</v>
      </c>
      <c r="K43" t="s">
        <v>23</v>
      </c>
      <c r="L43" s="2">
        <v>860</v>
      </c>
      <c r="O43" s="1" t="s">
        <v>41</v>
      </c>
      <c r="P43" t="s">
        <v>34</v>
      </c>
      <c r="Q43" t="s">
        <v>19</v>
      </c>
      <c r="R43" t="s">
        <v>29</v>
      </c>
      <c r="S43" s="2">
        <v>1020</v>
      </c>
    </row>
    <row r="44" spans="1:19" x14ac:dyDescent="0.25">
      <c r="A44" s="1" t="s">
        <v>40</v>
      </c>
      <c r="B44" t="s">
        <v>30</v>
      </c>
      <c r="C44" t="s">
        <v>13</v>
      </c>
      <c r="D44" t="s">
        <v>23</v>
      </c>
      <c r="E44" s="2">
        <v>980</v>
      </c>
      <c r="H44" s="1">
        <v>44133</v>
      </c>
      <c r="I44" t="s">
        <v>15</v>
      </c>
      <c r="J44" t="s">
        <v>31</v>
      </c>
      <c r="K44" t="s">
        <v>26</v>
      </c>
      <c r="L44" s="2">
        <v>880</v>
      </c>
    </row>
    <row r="45" spans="1:19" x14ac:dyDescent="0.25">
      <c r="A45" s="1">
        <v>44510</v>
      </c>
      <c r="B45" t="s">
        <v>32</v>
      </c>
      <c r="C45" t="s">
        <v>16</v>
      </c>
      <c r="D45" t="s">
        <v>26</v>
      </c>
      <c r="E45" s="2">
        <v>1000</v>
      </c>
      <c r="H45" s="1">
        <v>44134</v>
      </c>
      <c r="I45" t="s">
        <v>18</v>
      </c>
      <c r="J45" t="s">
        <v>33</v>
      </c>
      <c r="K45" t="s">
        <v>29</v>
      </c>
      <c r="L45" s="2">
        <v>900</v>
      </c>
    </row>
    <row r="46" spans="1:19" x14ac:dyDescent="0.25">
      <c r="A46" s="1" t="s">
        <v>41</v>
      </c>
      <c r="B46" t="s">
        <v>34</v>
      </c>
      <c r="C46" t="s">
        <v>19</v>
      </c>
      <c r="D46" t="s">
        <v>29</v>
      </c>
      <c r="E46" s="2">
        <v>1020</v>
      </c>
      <c r="H46" s="1">
        <v>44135</v>
      </c>
      <c r="I46" t="s">
        <v>21</v>
      </c>
      <c r="J46" t="s">
        <v>35</v>
      </c>
      <c r="K46" t="s">
        <v>14</v>
      </c>
      <c r="L46" s="2">
        <v>920</v>
      </c>
    </row>
    <row r="47" spans="1:19" x14ac:dyDescent="0.25">
      <c r="H47" s="1">
        <v>44136</v>
      </c>
      <c r="I47" t="s">
        <v>24</v>
      </c>
      <c r="J47" t="s">
        <v>36</v>
      </c>
      <c r="K47" t="s">
        <v>17</v>
      </c>
      <c r="L47" s="2">
        <v>940</v>
      </c>
    </row>
    <row r="48" spans="1:19" x14ac:dyDescent="0.25">
      <c r="H48" s="1">
        <v>44137</v>
      </c>
      <c r="I48" t="s">
        <v>27</v>
      </c>
      <c r="J48" t="s">
        <v>37</v>
      </c>
      <c r="K48" t="s">
        <v>20</v>
      </c>
      <c r="L48" s="2">
        <v>960</v>
      </c>
    </row>
    <row r="49" spans="8:12" x14ac:dyDescent="0.25">
      <c r="H49" s="1">
        <v>44138</v>
      </c>
      <c r="I49" t="s">
        <v>30</v>
      </c>
      <c r="J49" t="s">
        <v>13</v>
      </c>
      <c r="K49" t="s">
        <v>23</v>
      </c>
      <c r="L49" s="2">
        <v>980</v>
      </c>
    </row>
    <row r="50" spans="8:12" x14ac:dyDescent="0.25">
      <c r="H50" s="1">
        <v>44139</v>
      </c>
      <c r="I50" t="s">
        <v>32</v>
      </c>
      <c r="J50" t="s">
        <v>16</v>
      </c>
      <c r="K50" t="s">
        <v>26</v>
      </c>
      <c r="L50" s="2">
        <v>1000</v>
      </c>
    </row>
    <row r="51" spans="8:12" x14ac:dyDescent="0.25">
      <c r="H51" s="1">
        <v>44140</v>
      </c>
      <c r="I51" t="s">
        <v>34</v>
      </c>
      <c r="J51" t="s">
        <v>19</v>
      </c>
      <c r="K51" t="s">
        <v>29</v>
      </c>
      <c r="L51" s="2">
        <v>1020</v>
      </c>
    </row>
    <row r="52" spans="8:12" x14ac:dyDescent="0.25">
      <c r="H52" s="1">
        <v>44141</v>
      </c>
      <c r="I52" t="s">
        <v>12</v>
      </c>
      <c r="J52" t="s">
        <v>22</v>
      </c>
      <c r="K52" t="s">
        <v>14</v>
      </c>
      <c r="L52" s="2">
        <v>1040</v>
      </c>
    </row>
    <row r="53" spans="8:12" x14ac:dyDescent="0.25">
      <c r="H53" s="1">
        <v>44142</v>
      </c>
      <c r="I53" t="s">
        <v>15</v>
      </c>
      <c r="J53" t="s">
        <v>25</v>
      </c>
      <c r="K53" t="s">
        <v>17</v>
      </c>
      <c r="L53" s="2">
        <v>1060</v>
      </c>
    </row>
    <row r="54" spans="8:12" x14ac:dyDescent="0.25">
      <c r="H54" s="1">
        <v>44143</v>
      </c>
      <c r="I54" t="s">
        <v>18</v>
      </c>
      <c r="J54" t="s">
        <v>28</v>
      </c>
      <c r="K54" t="s">
        <v>20</v>
      </c>
      <c r="L54" s="2">
        <v>1080</v>
      </c>
    </row>
    <row r="55" spans="8:12" x14ac:dyDescent="0.25">
      <c r="H55" s="1">
        <v>44508</v>
      </c>
      <c r="I55" t="s">
        <v>12</v>
      </c>
      <c r="J55" t="s">
        <v>38</v>
      </c>
      <c r="K55" t="s">
        <v>20</v>
      </c>
      <c r="L55" s="2">
        <v>800</v>
      </c>
    </row>
    <row r="56" spans="8:12" x14ac:dyDescent="0.25">
      <c r="H56" s="1" t="s">
        <v>39</v>
      </c>
      <c r="I56" t="s">
        <v>24</v>
      </c>
      <c r="J56" t="s">
        <v>36</v>
      </c>
      <c r="K56" t="s">
        <v>17</v>
      </c>
      <c r="L56" s="2">
        <v>940</v>
      </c>
    </row>
    <row r="57" spans="8:12" x14ac:dyDescent="0.25">
      <c r="H57" s="1">
        <v>44509</v>
      </c>
      <c r="I57" t="s">
        <v>27</v>
      </c>
      <c r="J57" t="s">
        <v>37</v>
      </c>
      <c r="K57" t="s">
        <v>20</v>
      </c>
      <c r="L57" s="2">
        <v>960</v>
      </c>
    </row>
    <row r="58" spans="8:12" x14ac:dyDescent="0.25">
      <c r="H58" s="1" t="s">
        <v>40</v>
      </c>
      <c r="I58" t="s">
        <v>30</v>
      </c>
      <c r="J58" t="s">
        <v>13</v>
      </c>
      <c r="K58" t="s">
        <v>23</v>
      </c>
      <c r="L58" s="2">
        <v>980</v>
      </c>
    </row>
    <row r="59" spans="8:12" x14ac:dyDescent="0.25">
      <c r="H59" s="1">
        <v>44510</v>
      </c>
      <c r="I59" t="s">
        <v>32</v>
      </c>
      <c r="J59" t="s">
        <v>16</v>
      </c>
      <c r="K59" t="s">
        <v>26</v>
      </c>
      <c r="L59" s="2">
        <v>1000</v>
      </c>
    </row>
    <row r="60" spans="8:12" x14ac:dyDescent="0.25">
      <c r="H60" s="1" t="s">
        <v>41</v>
      </c>
      <c r="I60" t="s">
        <v>34</v>
      </c>
      <c r="J60" t="s">
        <v>19</v>
      </c>
      <c r="K60" t="s">
        <v>29</v>
      </c>
      <c r="L60" s="2">
        <v>1020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J25" sqref="J25"/>
    </sheetView>
  </sheetViews>
  <sheetFormatPr defaultRowHeight="15" x14ac:dyDescent="0.25"/>
  <cols>
    <col min="9" max="9" width="11.7109375" bestFit="1" customWidth="1"/>
  </cols>
  <sheetData>
    <row r="1" spans="1:12" x14ac:dyDescent="0.25">
      <c r="A1" s="4" t="s">
        <v>7</v>
      </c>
      <c r="B1" s="4" t="s">
        <v>8</v>
      </c>
      <c r="C1" s="4" t="s">
        <v>9</v>
      </c>
      <c r="D1" s="4" t="s">
        <v>43</v>
      </c>
      <c r="E1" s="4" t="s">
        <v>11</v>
      </c>
      <c r="I1" s="3" t="s">
        <v>7</v>
      </c>
    </row>
    <row r="2" spans="1:12" x14ac:dyDescent="0.25">
      <c r="A2" s="1">
        <v>44105</v>
      </c>
      <c r="B2" t="s">
        <v>12</v>
      </c>
      <c r="C2" t="s">
        <v>13</v>
      </c>
      <c r="D2" t="s">
        <v>14</v>
      </c>
      <c r="E2" s="2">
        <v>340</v>
      </c>
      <c r="I2" t="s">
        <v>44</v>
      </c>
    </row>
    <row r="3" spans="1:12" x14ac:dyDescent="0.25">
      <c r="A3" s="1">
        <v>44106</v>
      </c>
      <c r="B3" t="s">
        <v>15</v>
      </c>
      <c r="C3" t="s">
        <v>16</v>
      </c>
      <c r="D3" t="s">
        <v>17</v>
      </c>
      <c r="E3" s="2">
        <v>590</v>
      </c>
    </row>
    <row r="4" spans="1:12" x14ac:dyDescent="0.25">
      <c r="A4" s="1">
        <v>44107</v>
      </c>
      <c r="B4" t="s">
        <v>18</v>
      </c>
      <c r="C4" t="s">
        <v>19</v>
      </c>
      <c r="D4" t="s">
        <v>20</v>
      </c>
      <c r="E4" s="2">
        <v>460</v>
      </c>
    </row>
    <row r="5" spans="1:12" x14ac:dyDescent="0.25">
      <c r="A5" s="1">
        <v>44108</v>
      </c>
      <c r="B5" t="s">
        <v>21</v>
      </c>
      <c r="C5" t="s">
        <v>22</v>
      </c>
      <c r="D5" t="s">
        <v>23</v>
      </c>
      <c r="E5" s="2">
        <v>605</v>
      </c>
    </row>
    <row r="6" spans="1:12" x14ac:dyDescent="0.25">
      <c r="A6" s="1">
        <v>44109</v>
      </c>
      <c r="B6" t="s">
        <v>24</v>
      </c>
      <c r="C6" t="s">
        <v>25</v>
      </c>
      <c r="D6" t="s">
        <v>26</v>
      </c>
      <c r="E6" s="2">
        <v>267</v>
      </c>
    </row>
    <row r="7" spans="1:12" x14ac:dyDescent="0.25">
      <c r="A7" s="1">
        <v>44110</v>
      </c>
      <c r="B7" t="s">
        <v>27</v>
      </c>
      <c r="C7" t="s">
        <v>28</v>
      </c>
      <c r="D7" t="s">
        <v>29</v>
      </c>
      <c r="E7" s="2">
        <v>420</v>
      </c>
    </row>
    <row r="8" spans="1:12" x14ac:dyDescent="0.25">
      <c r="A8" s="1">
        <v>44111</v>
      </c>
      <c r="B8" t="s">
        <v>30</v>
      </c>
      <c r="C8" t="s">
        <v>31</v>
      </c>
      <c r="D8" t="s">
        <v>14</v>
      </c>
      <c r="E8" s="2">
        <v>440</v>
      </c>
    </row>
    <row r="9" spans="1:12" x14ac:dyDescent="0.25">
      <c r="A9" s="1">
        <v>44112</v>
      </c>
      <c r="B9" t="s">
        <v>32</v>
      </c>
      <c r="C9" t="s">
        <v>33</v>
      </c>
      <c r="D9" t="s">
        <v>17</v>
      </c>
      <c r="E9" s="2">
        <v>460</v>
      </c>
      <c r="H9" s="4" t="s">
        <v>7</v>
      </c>
      <c r="I9" s="4" t="s">
        <v>8</v>
      </c>
      <c r="J9" s="4" t="s">
        <v>9</v>
      </c>
      <c r="K9" s="4" t="s">
        <v>43</v>
      </c>
      <c r="L9" s="4" t="s">
        <v>11</v>
      </c>
    </row>
    <row r="10" spans="1:12" x14ac:dyDescent="0.25">
      <c r="A10" s="1">
        <v>44113</v>
      </c>
      <c r="B10" t="s">
        <v>34</v>
      </c>
      <c r="C10" t="s">
        <v>35</v>
      </c>
      <c r="D10" t="s">
        <v>20</v>
      </c>
      <c r="E10" s="2">
        <v>480</v>
      </c>
      <c r="H10" s="1" t="s">
        <v>39</v>
      </c>
      <c r="I10" t="s">
        <v>24</v>
      </c>
      <c r="J10" t="s">
        <v>36</v>
      </c>
      <c r="K10" t="s">
        <v>17</v>
      </c>
      <c r="L10" s="2">
        <v>940</v>
      </c>
    </row>
    <row r="11" spans="1:12" x14ac:dyDescent="0.25">
      <c r="A11" s="1">
        <v>44114</v>
      </c>
      <c r="B11" t="s">
        <v>12</v>
      </c>
      <c r="C11" t="s">
        <v>36</v>
      </c>
      <c r="D11" t="s">
        <v>23</v>
      </c>
      <c r="E11" s="2">
        <v>500</v>
      </c>
      <c r="H11" s="1" t="s">
        <v>40</v>
      </c>
      <c r="I11" t="s">
        <v>30</v>
      </c>
      <c r="J11" t="s">
        <v>13</v>
      </c>
      <c r="K11" t="s">
        <v>23</v>
      </c>
      <c r="L11" s="2">
        <v>980</v>
      </c>
    </row>
    <row r="12" spans="1:12" x14ac:dyDescent="0.25">
      <c r="A12" s="1">
        <v>44115</v>
      </c>
      <c r="B12" t="s">
        <v>15</v>
      </c>
      <c r="C12" t="s">
        <v>37</v>
      </c>
      <c r="D12" t="s">
        <v>26</v>
      </c>
      <c r="E12" s="2">
        <v>520</v>
      </c>
      <c r="H12" s="1" t="s">
        <v>41</v>
      </c>
      <c r="I12" t="s">
        <v>34</v>
      </c>
      <c r="J12" t="s">
        <v>19</v>
      </c>
      <c r="K12" t="s">
        <v>29</v>
      </c>
      <c r="L12" s="2">
        <v>1020</v>
      </c>
    </row>
    <row r="13" spans="1:12" x14ac:dyDescent="0.25">
      <c r="A13" s="1">
        <v>44116</v>
      </c>
      <c r="B13" t="s">
        <v>18</v>
      </c>
      <c r="C13" t="s">
        <v>13</v>
      </c>
      <c r="D13" t="s">
        <v>29</v>
      </c>
      <c r="E13" s="2">
        <v>540</v>
      </c>
    </row>
    <row r="14" spans="1:12" x14ac:dyDescent="0.25">
      <c r="A14" s="1">
        <v>44117</v>
      </c>
      <c r="B14" t="s">
        <v>21</v>
      </c>
      <c r="C14" t="s">
        <v>16</v>
      </c>
      <c r="D14" t="s">
        <v>14</v>
      </c>
      <c r="E14" s="2">
        <v>560</v>
      </c>
    </row>
    <row r="15" spans="1:12" x14ac:dyDescent="0.25">
      <c r="A15" s="1">
        <v>44118</v>
      </c>
      <c r="B15" t="s">
        <v>24</v>
      </c>
      <c r="C15" t="s">
        <v>19</v>
      </c>
      <c r="D15" t="s">
        <v>17</v>
      </c>
      <c r="E15" s="2">
        <v>580</v>
      </c>
    </row>
    <row r="16" spans="1:12" x14ac:dyDescent="0.25">
      <c r="A16" s="1">
        <v>44119</v>
      </c>
      <c r="B16" t="s">
        <v>27</v>
      </c>
      <c r="C16" t="s">
        <v>22</v>
      </c>
      <c r="D16" t="s">
        <v>20</v>
      </c>
      <c r="E16" s="2">
        <v>600</v>
      </c>
    </row>
    <row r="17" spans="1:5" x14ac:dyDescent="0.25">
      <c r="A17" s="1">
        <v>44120</v>
      </c>
      <c r="B17" t="s">
        <v>30</v>
      </c>
      <c r="C17" t="s">
        <v>25</v>
      </c>
      <c r="D17" t="s">
        <v>23</v>
      </c>
      <c r="E17" s="2">
        <v>620</v>
      </c>
    </row>
    <row r="18" spans="1:5" x14ac:dyDescent="0.25">
      <c r="A18" s="1">
        <v>44121</v>
      </c>
      <c r="B18" t="s">
        <v>32</v>
      </c>
      <c r="C18" t="s">
        <v>28</v>
      </c>
      <c r="D18" t="s">
        <v>26</v>
      </c>
      <c r="E18" s="2">
        <v>640</v>
      </c>
    </row>
    <row r="19" spans="1:5" x14ac:dyDescent="0.25">
      <c r="A19" s="1">
        <v>44122</v>
      </c>
      <c r="B19" t="s">
        <v>34</v>
      </c>
      <c r="C19" t="s">
        <v>31</v>
      </c>
      <c r="D19" t="s">
        <v>29</v>
      </c>
      <c r="E19" s="2">
        <v>660</v>
      </c>
    </row>
    <row r="20" spans="1:5" x14ac:dyDescent="0.25">
      <c r="A20" s="1">
        <v>44123</v>
      </c>
      <c r="B20" t="s">
        <v>12</v>
      </c>
      <c r="C20" t="s">
        <v>33</v>
      </c>
      <c r="D20" t="s">
        <v>14</v>
      </c>
      <c r="E20" s="2">
        <v>680</v>
      </c>
    </row>
    <row r="21" spans="1:5" x14ac:dyDescent="0.25">
      <c r="A21" s="1">
        <v>44124</v>
      </c>
      <c r="B21" t="s">
        <v>15</v>
      </c>
      <c r="C21" t="s">
        <v>35</v>
      </c>
      <c r="D21" t="s">
        <v>17</v>
      </c>
      <c r="E21" s="2">
        <v>700</v>
      </c>
    </row>
    <row r="22" spans="1:5" x14ac:dyDescent="0.25">
      <c r="A22" s="1">
        <v>44125</v>
      </c>
      <c r="B22" t="s">
        <v>18</v>
      </c>
      <c r="C22" t="s">
        <v>36</v>
      </c>
      <c r="D22" t="s">
        <v>20</v>
      </c>
      <c r="E22" s="2">
        <v>720</v>
      </c>
    </row>
    <row r="23" spans="1:5" x14ac:dyDescent="0.25">
      <c r="A23" s="1">
        <v>44126</v>
      </c>
      <c r="B23" t="s">
        <v>21</v>
      </c>
      <c r="C23" t="s">
        <v>37</v>
      </c>
      <c r="D23" t="s">
        <v>23</v>
      </c>
      <c r="E23" s="2">
        <v>740</v>
      </c>
    </row>
    <row r="24" spans="1:5" x14ac:dyDescent="0.25">
      <c r="A24" s="1">
        <v>44127</v>
      </c>
      <c r="B24" t="s">
        <v>24</v>
      </c>
      <c r="C24" t="s">
        <v>13</v>
      </c>
      <c r="D24" t="s">
        <v>26</v>
      </c>
      <c r="E24" s="2">
        <v>760</v>
      </c>
    </row>
    <row r="25" spans="1:5" x14ac:dyDescent="0.25">
      <c r="A25" s="1">
        <v>44128</v>
      </c>
      <c r="B25" t="s">
        <v>27</v>
      </c>
      <c r="C25" t="s">
        <v>16</v>
      </c>
      <c r="D25" t="s">
        <v>29</v>
      </c>
      <c r="E25" s="2">
        <v>780</v>
      </c>
    </row>
    <row r="26" spans="1:5" x14ac:dyDescent="0.25">
      <c r="A26" s="1">
        <v>44129</v>
      </c>
      <c r="B26" t="s">
        <v>30</v>
      </c>
      <c r="C26" t="s">
        <v>19</v>
      </c>
      <c r="D26" t="s">
        <v>14</v>
      </c>
      <c r="E26" s="2">
        <v>800</v>
      </c>
    </row>
    <row r="27" spans="1:5" x14ac:dyDescent="0.25">
      <c r="A27" s="1">
        <v>44130</v>
      </c>
      <c r="B27" t="s">
        <v>32</v>
      </c>
      <c r="C27" t="s">
        <v>22</v>
      </c>
      <c r="D27" t="s">
        <v>17</v>
      </c>
      <c r="E27" s="2">
        <v>820</v>
      </c>
    </row>
    <row r="28" spans="1:5" x14ac:dyDescent="0.25">
      <c r="A28" s="1">
        <v>44131</v>
      </c>
      <c r="B28" t="s">
        <v>34</v>
      </c>
      <c r="C28" t="s">
        <v>25</v>
      </c>
      <c r="D28" t="s">
        <v>20</v>
      </c>
      <c r="E28" s="2">
        <v>840</v>
      </c>
    </row>
    <row r="29" spans="1:5" x14ac:dyDescent="0.25">
      <c r="A29" s="1">
        <v>44132</v>
      </c>
      <c r="B29" t="s">
        <v>12</v>
      </c>
      <c r="C29" t="s">
        <v>28</v>
      </c>
      <c r="D29" t="s">
        <v>23</v>
      </c>
      <c r="E29" s="2">
        <v>860</v>
      </c>
    </row>
    <row r="30" spans="1:5" x14ac:dyDescent="0.25">
      <c r="A30" s="1">
        <v>44133</v>
      </c>
      <c r="B30" t="s">
        <v>15</v>
      </c>
      <c r="C30" t="s">
        <v>31</v>
      </c>
      <c r="D30" t="s">
        <v>26</v>
      </c>
      <c r="E30" s="2">
        <v>880</v>
      </c>
    </row>
    <row r="31" spans="1:5" x14ac:dyDescent="0.25">
      <c r="A31" s="1">
        <v>44134</v>
      </c>
      <c r="B31" t="s">
        <v>18</v>
      </c>
      <c r="C31" t="s">
        <v>33</v>
      </c>
      <c r="D31" t="s">
        <v>29</v>
      </c>
      <c r="E31" s="2">
        <v>900</v>
      </c>
    </row>
    <row r="32" spans="1:5" x14ac:dyDescent="0.25">
      <c r="A32" s="1">
        <v>44135</v>
      </c>
      <c r="B32" t="s">
        <v>21</v>
      </c>
      <c r="C32" t="s">
        <v>35</v>
      </c>
      <c r="D32" t="s">
        <v>14</v>
      </c>
      <c r="E32" s="2">
        <v>920</v>
      </c>
    </row>
    <row r="33" spans="1:5" x14ac:dyDescent="0.25">
      <c r="A33" s="1">
        <v>44136</v>
      </c>
      <c r="B33" t="s">
        <v>24</v>
      </c>
      <c r="C33" t="s">
        <v>36</v>
      </c>
      <c r="D33" t="s">
        <v>17</v>
      </c>
      <c r="E33" s="2">
        <v>940</v>
      </c>
    </row>
    <row r="34" spans="1:5" x14ac:dyDescent="0.25">
      <c r="A34" s="1">
        <v>44137</v>
      </c>
      <c r="B34" t="s">
        <v>27</v>
      </c>
      <c r="C34" t="s">
        <v>37</v>
      </c>
      <c r="D34" t="s">
        <v>20</v>
      </c>
      <c r="E34" s="2">
        <v>960</v>
      </c>
    </row>
    <row r="35" spans="1:5" x14ac:dyDescent="0.25">
      <c r="A35" s="1">
        <v>44138</v>
      </c>
      <c r="B35" t="s">
        <v>30</v>
      </c>
      <c r="C35" t="s">
        <v>13</v>
      </c>
      <c r="D35" t="s">
        <v>23</v>
      </c>
      <c r="E35" s="2">
        <v>980</v>
      </c>
    </row>
    <row r="36" spans="1:5" x14ac:dyDescent="0.25">
      <c r="A36" s="1">
        <v>44139</v>
      </c>
      <c r="B36" t="s">
        <v>32</v>
      </c>
      <c r="C36" t="s">
        <v>16</v>
      </c>
      <c r="D36" t="s">
        <v>26</v>
      </c>
      <c r="E36" s="2">
        <v>1000</v>
      </c>
    </row>
    <row r="37" spans="1:5" x14ac:dyDescent="0.25">
      <c r="A37" s="1">
        <v>44140</v>
      </c>
      <c r="B37" t="s">
        <v>34</v>
      </c>
      <c r="C37" t="s">
        <v>19</v>
      </c>
      <c r="D37" t="s">
        <v>29</v>
      </c>
      <c r="E37" s="2">
        <v>1020</v>
      </c>
    </row>
    <row r="38" spans="1:5" x14ac:dyDescent="0.25">
      <c r="A38" s="1">
        <v>44141</v>
      </c>
      <c r="B38" t="s">
        <v>12</v>
      </c>
      <c r="C38" t="s">
        <v>22</v>
      </c>
      <c r="D38" t="s">
        <v>14</v>
      </c>
      <c r="E38" s="2">
        <v>1040</v>
      </c>
    </row>
    <row r="39" spans="1:5" x14ac:dyDescent="0.25">
      <c r="A39" s="1">
        <v>44142</v>
      </c>
      <c r="B39" t="s">
        <v>15</v>
      </c>
      <c r="C39" t="s">
        <v>25</v>
      </c>
      <c r="D39" t="s">
        <v>17</v>
      </c>
      <c r="E39" s="2">
        <v>1060</v>
      </c>
    </row>
    <row r="40" spans="1:5" x14ac:dyDescent="0.25">
      <c r="A40" s="1">
        <v>44143</v>
      </c>
      <c r="B40" t="s">
        <v>18</v>
      </c>
      <c r="C40" t="s">
        <v>28</v>
      </c>
      <c r="D40" t="s">
        <v>20</v>
      </c>
      <c r="E40" s="2">
        <v>1080</v>
      </c>
    </row>
    <row r="41" spans="1:5" x14ac:dyDescent="0.25">
      <c r="A41" s="1">
        <v>44508</v>
      </c>
      <c r="B41" t="s">
        <v>12</v>
      </c>
      <c r="C41" t="s">
        <v>38</v>
      </c>
      <c r="D41" t="s">
        <v>20</v>
      </c>
      <c r="E41" s="2">
        <v>800</v>
      </c>
    </row>
    <row r="42" spans="1:5" x14ac:dyDescent="0.25">
      <c r="A42" s="1" t="s">
        <v>39</v>
      </c>
      <c r="B42" t="s">
        <v>24</v>
      </c>
      <c r="C42" t="s">
        <v>36</v>
      </c>
      <c r="D42" t="s">
        <v>17</v>
      </c>
      <c r="E42" s="2">
        <v>940</v>
      </c>
    </row>
    <row r="43" spans="1:5" x14ac:dyDescent="0.25">
      <c r="A43" s="1">
        <v>44509</v>
      </c>
      <c r="B43" t="s">
        <v>27</v>
      </c>
      <c r="C43" t="s">
        <v>37</v>
      </c>
      <c r="D43" t="s">
        <v>20</v>
      </c>
      <c r="E43" s="2">
        <v>960</v>
      </c>
    </row>
    <row r="44" spans="1:5" x14ac:dyDescent="0.25">
      <c r="A44" s="1" t="s">
        <v>40</v>
      </c>
      <c r="B44" t="s">
        <v>30</v>
      </c>
      <c r="C44" t="s">
        <v>13</v>
      </c>
      <c r="D44" t="s">
        <v>23</v>
      </c>
      <c r="E44" s="2">
        <v>980</v>
      </c>
    </row>
    <row r="45" spans="1:5" x14ac:dyDescent="0.25">
      <c r="A45" s="1">
        <v>44510</v>
      </c>
      <c r="B45" t="s">
        <v>32</v>
      </c>
      <c r="C45" t="s">
        <v>16</v>
      </c>
      <c r="D45" t="s">
        <v>26</v>
      </c>
      <c r="E45" s="2">
        <v>1000</v>
      </c>
    </row>
    <row r="46" spans="1:5" x14ac:dyDescent="0.25">
      <c r="A46" s="1" t="s">
        <v>41</v>
      </c>
      <c r="B46" t="s">
        <v>34</v>
      </c>
      <c r="C46" t="s">
        <v>19</v>
      </c>
      <c r="D46" t="s">
        <v>29</v>
      </c>
      <c r="E46" s="2">
        <v>1020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H14"/>
  <sheetViews>
    <sheetView workbookViewId="0">
      <selection activeCell="J25" sqref="J25"/>
    </sheetView>
  </sheetViews>
  <sheetFormatPr defaultRowHeight="15" x14ac:dyDescent="0.25"/>
  <cols>
    <col min="5" max="5" width="13.140625" bestFit="1" customWidth="1"/>
    <col min="6" max="6" width="9.85546875" bestFit="1" customWidth="1"/>
  </cols>
  <sheetData>
    <row r="7" spans="4:8" x14ac:dyDescent="0.25">
      <c r="D7" s="4" t="s">
        <v>7</v>
      </c>
      <c r="E7" s="4" t="s">
        <v>8</v>
      </c>
      <c r="F7" s="4" t="s">
        <v>9</v>
      </c>
      <c r="G7" s="4" t="s">
        <v>43</v>
      </c>
      <c r="H7" s="4" t="s">
        <v>11</v>
      </c>
    </row>
    <row r="8" spans="4:8" x14ac:dyDescent="0.25">
      <c r="D8" s="1">
        <v>44105</v>
      </c>
      <c r="E8" t="s">
        <v>12</v>
      </c>
      <c r="F8" t="s">
        <v>13</v>
      </c>
      <c r="G8" t="s">
        <v>14</v>
      </c>
      <c r="H8" s="2">
        <v>340</v>
      </c>
    </row>
    <row r="9" spans="4:8" x14ac:dyDescent="0.25">
      <c r="D9" s="1">
        <v>44107</v>
      </c>
      <c r="E9" t="s">
        <v>18</v>
      </c>
      <c r="F9" t="s">
        <v>19</v>
      </c>
      <c r="G9" t="s">
        <v>20</v>
      </c>
      <c r="H9" s="2">
        <v>460</v>
      </c>
    </row>
    <row r="10" spans="4:8" x14ac:dyDescent="0.25">
      <c r="D10" s="1">
        <v>44109</v>
      </c>
      <c r="E10" t="s">
        <v>24</v>
      </c>
      <c r="F10" t="s">
        <v>25</v>
      </c>
      <c r="G10" t="s">
        <v>26</v>
      </c>
      <c r="H10" s="2">
        <v>267</v>
      </c>
    </row>
    <row r="11" spans="4:8" x14ac:dyDescent="0.25">
      <c r="D11" s="1">
        <v>44110</v>
      </c>
      <c r="E11" t="s">
        <v>27</v>
      </c>
      <c r="F11" t="s">
        <v>28</v>
      </c>
      <c r="G11" t="s">
        <v>29</v>
      </c>
      <c r="H11" s="2">
        <v>420</v>
      </c>
    </row>
    <row r="12" spans="4:8" x14ac:dyDescent="0.25">
      <c r="D12" s="1">
        <v>44111</v>
      </c>
      <c r="E12" t="s">
        <v>30</v>
      </c>
      <c r="F12" t="s">
        <v>31</v>
      </c>
      <c r="G12" t="s">
        <v>14</v>
      </c>
      <c r="H12" s="2">
        <v>440</v>
      </c>
    </row>
    <row r="13" spans="4:8" x14ac:dyDescent="0.25">
      <c r="D13" s="1">
        <v>44112</v>
      </c>
      <c r="E13" t="s">
        <v>32</v>
      </c>
      <c r="F13" t="s">
        <v>33</v>
      </c>
      <c r="G13" t="s">
        <v>17</v>
      </c>
      <c r="H13" s="2">
        <v>460</v>
      </c>
    </row>
    <row r="14" spans="4:8" x14ac:dyDescent="0.25">
      <c r="D14" s="1">
        <v>44113</v>
      </c>
      <c r="E14" t="s">
        <v>34</v>
      </c>
      <c r="F14" t="s">
        <v>35</v>
      </c>
      <c r="G14" t="s">
        <v>20</v>
      </c>
      <c r="H14" s="2">
        <v>480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J25" sqref="J25"/>
    </sheetView>
  </sheetViews>
  <sheetFormatPr defaultRowHeight="15" x14ac:dyDescent="0.25"/>
  <cols>
    <col min="6" max="6" width="12.42578125" bestFit="1" customWidth="1"/>
  </cols>
  <sheetData>
    <row r="1" spans="1:9" x14ac:dyDescent="0.25">
      <c r="A1" s="5" t="s">
        <v>46</v>
      </c>
      <c r="B1" s="5"/>
      <c r="G1" s="6" t="s">
        <v>47</v>
      </c>
      <c r="H1" t="s">
        <v>48</v>
      </c>
      <c r="I1" t="b">
        <f>AND(G2&gt;=0,G2&lt;=100)</f>
        <v>1</v>
      </c>
    </row>
    <row r="2" spans="1:9" x14ac:dyDescent="0.25">
      <c r="A2" t="s">
        <v>49</v>
      </c>
      <c r="G2">
        <v>5</v>
      </c>
      <c r="H2" t="s">
        <v>50</v>
      </c>
    </row>
    <row r="6" spans="1:9" x14ac:dyDescent="0.25">
      <c r="A6" s="6" t="s">
        <v>51</v>
      </c>
      <c r="B6" s="6" t="s">
        <v>52</v>
      </c>
      <c r="C6" s="6" t="s">
        <v>53</v>
      </c>
      <c r="D6" s="6" t="s">
        <v>54</v>
      </c>
      <c r="E6" s="6" t="s">
        <v>55</v>
      </c>
      <c r="F6" s="6" t="s">
        <v>56</v>
      </c>
    </row>
    <row r="7" spans="1:9" x14ac:dyDescent="0.25">
      <c r="A7" t="s">
        <v>48</v>
      </c>
      <c r="B7" t="s">
        <v>57</v>
      </c>
      <c r="C7" t="s">
        <v>58</v>
      </c>
      <c r="D7" t="s">
        <v>59</v>
      </c>
      <c r="E7">
        <v>34</v>
      </c>
      <c r="F7" t="str">
        <f>IF(AND(E7&gt;0,E7&lt;40),"FAIL",IF(AND(E7&gt;=40,E7&lt;60),"PASS",IF(AND(E7&gt;=60,E7&lt;=100),"DISTINCTION","INVALID")))</f>
        <v>FAIL</v>
      </c>
    </row>
    <row r="8" spans="1:9" x14ac:dyDescent="0.25">
      <c r="A8" t="s">
        <v>60</v>
      </c>
      <c r="B8" t="s">
        <v>61</v>
      </c>
      <c r="C8" t="s">
        <v>62</v>
      </c>
      <c r="D8" t="s">
        <v>63</v>
      </c>
      <c r="E8">
        <v>67</v>
      </c>
      <c r="F8" t="str">
        <f t="shared" ref="F8:F16" si="0">IF(AND(E8&gt;0,E8&lt;40),"FAIL",IF(AND(E8&gt;=40,E8&lt;60),"PASS",IF(AND(E8&gt;=60,E8&lt;=100),"DISTINCTION","INVALID")))</f>
        <v>DISTINCTION</v>
      </c>
    </row>
    <row r="9" spans="1:9" x14ac:dyDescent="0.25">
      <c r="A9" t="s">
        <v>64</v>
      </c>
      <c r="B9" t="s">
        <v>50</v>
      </c>
      <c r="C9" t="s">
        <v>65</v>
      </c>
      <c r="D9" t="s">
        <v>66</v>
      </c>
      <c r="E9">
        <v>87</v>
      </c>
      <c r="F9" t="str">
        <f t="shared" si="0"/>
        <v>DISTINCTION</v>
      </c>
    </row>
    <row r="10" spans="1:9" x14ac:dyDescent="0.25">
      <c r="A10" t="s">
        <v>67</v>
      </c>
      <c r="B10" t="s">
        <v>68</v>
      </c>
      <c r="C10" t="s">
        <v>69</v>
      </c>
      <c r="D10" t="s">
        <v>70</v>
      </c>
      <c r="E10">
        <v>55</v>
      </c>
      <c r="F10" t="str">
        <f t="shared" si="0"/>
        <v>PASS</v>
      </c>
    </row>
    <row r="11" spans="1:9" x14ac:dyDescent="0.25">
      <c r="D11" t="s">
        <v>71</v>
      </c>
      <c r="E11">
        <v>0</v>
      </c>
      <c r="F11" t="str">
        <f t="shared" si="0"/>
        <v>INVALID</v>
      </c>
    </row>
    <row r="12" spans="1:9" x14ac:dyDescent="0.25">
      <c r="D12" t="s">
        <v>72</v>
      </c>
      <c r="E12">
        <v>90</v>
      </c>
      <c r="F12" t="str">
        <f t="shared" si="0"/>
        <v>DISTINCTION</v>
      </c>
    </row>
    <row r="13" spans="1:9" x14ac:dyDescent="0.25">
      <c r="D13" t="s">
        <v>73</v>
      </c>
      <c r="E13">
        <v>104</v>
      </c>
      <c r="F13" t="str">
        <f t="shared" si="0"/>
        <v>INVALID</v>
      </c>
    </row>
    <row r="14" spans="1:9" x14ac:dyDescent="0.25">
      <c r="D14" t="s">
        <v>74</v>
      </c>
      <c r="E14">
        <v>19</v>
      </c>
      <c r="F14" t="str">
        <f t="shared" si="0"/>
        <v>FAIL</v>
      </c>
    </row>
    <row r="15" spans="1:9" x14ac:dyDescent="0.25">
      <c r="D15" t="s">
        <v>75</v>
      </c>
      <c r="E15">
        <v>76</v>
      </c>
      <c r="F15" t="str">
        <f t="shared" si="0"/>
        <v>DISTINCTION</v>
      </c>
    </row>
    <row r="16" spans="1:9" x14ac:dyDescent="0.25">
      <c r="D16" t="s">
        <v>76</v>
      </c>
      <c r="E16">
        <v>81</v>
      </c>
      <c r="F16" t="str">
        <f t="shared" si="0"/>
        <v>DISTINCTION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workbookViewId="0">
      <selection activeCell="J25" sqref="J25"/>
    </sheetView>
  </sheetViews>
  <sheetFormatPr defaultRowHeight="15" x14ac:dyDescent="0.25"/>
  <cols>
    <col min="1" max="1" width="30.5703125" bestFit="1" customWidth="1"/>
    <col min="2" max="2" width="18.5703125" bestFit="1" customWidth="1"/>
    <col min="3" max="3" width="16.140625" bestFit="1" customWidth="1"/>
    <col min="4" max="4" width="19.140625" bestFit="1" customWidth="1"/>
    <col min="5" max="5" width="15.85546875" bestFit="1" customWidth="1"/>
    <col min="11" max="11" width="23.28515625" bestFit="1" customWidth="1"/>
  </cols>
  <sheetData>
    <row r="1" spans="1:14" x14ac:dyDescent="0.25">
      <c r="A1" s="3" t="s">
        <v>77</v>
      </c>
    </row>
    <row r="2" spans="1:14" x14ac:dyDescent="0.25">
      <c r="A2" t="s">
        <v>78</v>
      </c>
    </row>
    <row r="3" spans="1:14" x14ac:dyDescent="0.25">
      <c r="A3" t="s">
        <v>79</v>
      </c>
    </row>
    <row r="4" spans="1:14" x14ac:dyDescent="0.25">
      <c r="A4" t="s">
        <v>80</v>
      </c>
      <c r="H4" t="s">
        <v>81</v>
      </c>
      <c r="L4" t="s">
        <v>82</v>
      </c>
    </row>
    <row r="5" spans="1:14" x14ac:dyDescent="0.25">
      <c r="A5" t="s">
        <v>83</v>
      </c>
    </row>
    <row r="6" spans="1:14" x14ac:dyDescent="0.25">
      <c r="K6" t="s">
        <v>31</v>
      </c>
      <c r="L6" t="s">
        <v>84</v>
      </c>
      <c r="M6" t="s">
        <v>104</v>
      </c>
      <c r="N6" t="s">
        <v>85</v>
      </c>
    </row>
    <row r="7" spans="1:14" x14ac:dyDescent="0.25">
      <c r="J7" s="3" t="s">
        <v>86</v>
      </c>
      <c r="K7" t="str">
        <f>LEFT(K6,4)</f>
        <v>Awes</v>
      </c>
    </row>
    <row r="8" spans="1:14" x14ac:dyDescent="0.25">
      <c r="J8" s="3" t="s">
        <v>87</v>
      </c>
      <c r="K8" t="str">
        <f>RIGHT(K6,4)</f>
        <v>some</v>
      </c>
    </row>
    <row r="9" spans="1:14" x14ac:dyDescent="0.25">
      <c r="J9" s="3" t="s">
        <v>88</v>
      </c>
      <c r="K9" t="str">
        <f>MID(K6,2,4)</f>
        <v>weso</v>
      </c>
    </row>
    <row r="10" spans="1:14" x14ac:dyDescent="0.25">
      <c r="A10" s="3" t="s">
        <v>89</v>
      </c>
      <c r="B10" s="3" t="s">
        <v>90</v>
      </c>
      <c r="C10" s="3" t="s">
        <v>91</v>
      </c>
      <c r="D10" s="3" t="s">
        <v>92</v>
      </c>
      <c r="E10" s="3" t="s">
        <v>93</v>
      </c>
      <c r="F10" s="3" t="s">
        <v>94</v>
      </c>
      <c r="J10" s="3" t="s">
        <v>95</v>
      </c>
      <c r="K10" t="str">
        <f>CONCATENATE(K6," ",L6,M6,N6)</f>
        <v>Awesome Resources  Ltd</v>
      </c>
    </row>
    <row r="11" spans="1:14" x14ac:dyDescent="0.25">
      <c r="A11" t="s">
        <v>96</v>
      </c>
      <c r="B11" t="str">
        <f>TRIM(A11)</f>
        <v>SAmueL JOHN</v>
      </c>
      <c r="C11" t="str">
        <f>PROPER(B11)</f>
        <v>Samuel John</v>
      </c>
      <c r="D11" t="str">
        <f>UPPER(B11)</f>
        <v>SAMUEL JOHN</v>
      </c>
      <c r="E11" t="str">
        <f>LOWER(C11)</f>
        <v>samuel john</v>
      </c>
      <c r="F11">
        <f>LEN(E11)</f>
        <v>11</v>
      </c>
    </row>
    <row r="12" spans="1:14" x14ac:dyDescent="0.25">
      <c r="A12" t="s">
        <v>97</v>
      </c>
      <c r="B12" t="str">
        <f t="shared" ref="B12:B55" si="0">TRIM(A12)</f>
        <v>JANET JAMES</v>
      </c>
      <c r="C12" t="str">
        <f t="shared" ref="C12:C55" si="1">PROPER(B12)</f>
        <v>Janet James</v>
      </c>
      <c r="D12" t="str">
        <f t="shared" ref="D12:D55" si="2">UPPER(B12)</f>
        <v>JANET JAMES</v>
      </c>
      <c r="E12" t="str">
        <f t="shared" ref="E12:E55" si="3">LOWER(C12)</f>
        <v>janet james</v>
      </c>
      <c r="F12">
        <f t="shared" ref="F12:F55" si="4">LEN(E12)</f>
        <v>11</v>
      </c>
    </row>
    <row r="13" spans="1:14" x14ac:dyDescent="0.25">
      <c r="A13" t="s">
        <v>98</v>
      </c>
      <c r="B13" t="str">
        <f t="shared" si="0"/>
        <v>SOLomoN JACKSON</v>
      </c>
      <c r="C13" t="str">
        <f t="shared" si="1"/>
        <v>Solomon Jackson</v>
      </c>
      <c r="D13" t="str">
        <f t="shared" si="2"/>
        <v>SOLOMON JACKSON</v>
      </c>
      <c r="E13" t="str">
        <f t="shared" si="3"/>
        <v>solomon jackson</v>
      </c>
      <c r="F13">
        <f t="shared" si="4"/>
        <v>15</v>
      </c>
      <c r="J13" s="3" t="s">
        <v>99</v>
      </c>
      <c r="K13">
        <f>FIND("m",H4)</f>
        <v>3</v>
      </c>
    </row>
    <row r="14" spans="1:14" x14ac:dyDescent="0.25">
      <c r="A14" t="s">
        <v>100</v>
      </c>
      <c r="B14" t="str">
        <f t="shared" si="0"/>
        <v>FAVouR BRadFORD</v>
      </c>
      <c r="C14" t="str">
        <f t="shared" si="1"/>
        <v>Favour Bradford</v>
      </c>
      <c r="D14" t="str">
        <f t="shared" si="2"/>
        <v>FAVOUR BRADFORD</v>
      </c>
      <c r="E14" t="str">
        <f t="shared" si="3"/>
        <v>favour bradford</v>
      </c>
      <c r="F14">
        <f t="shared" si="4"/>
        <v>15</v>
      </c>
      <c r="J14" s="3" t="s">
        <v>5</v>
      </c>
      <c r="K14">
        <f>SEARCH("m",H4)</f>
        <v>1</v>
      </c>
    </row>
    <row r="15" spans="1:14" x14ac:dyDescent="0.25">
      <c r="A15" t="s">
        <v>101</v>
      </c>
      <c r="B15" t="str">
        <f t="shared" si="0"/>
        <v>JACK BauR</v>
      </c>
      <c r="C15" t="str">
        <f t="shared" si="1"/>
        <v>Jack Baur</v>
      </c>
      <c r="D15" t="str">
        <f t="shared" si="2"/>
        <v>JACK BAUR</v>
      </c>
      <c r="E15" t="str">
        <f t="shared" si="3"/>
        <v>jack baur</v>
      </c>
      <c r="F15">
        <f t="shared" si="4"/>
        <v>9</v>
      </c>
      <c r="J15" s="3" t="s">
        <v>102</v>
      </c>
      <c r="K15" t="str">
        <f>REPLACE(L6,5,4,"rt")</f>
        <v>Resorts</v>
      </c>
    </row>
    <row r="16" spans="1:14" x14ac:dyDescent="0.25">
      <c r="A16" t="s">
        <v>96</v>
      </c>
      <c r="B16" t="str">
        <f t="shared" si="0"/>
        <v>SAmueL JOHN</v>
      </c>
      <c r="C16" t="str">
        <f t="shared" si="1"/>
        <v>Samuel John</v>
      </c>
      <c r="D16" t="str">
        <f t="shared" si="2"/>
        <v>SAMUEL JOHN</v>
      </c>
      <c r="E16" t="str">
        <f t="shared" si="3"/>
        <v>samuel john</v>
      </c>
      <c r="F16">
        <f t="shared" si="4"/>
        <v>11</v>
      </c>
      <c r="J16" s="3" t="s">
        <v>103</v>
      </c>
      <c r="K16" t="str">
        <f>SUBSTITUTE(K6,"o","u")</f>
        <v>Awesume</v>
      </c>
    </row>
    <row r="17" spans="1:6" x14ac:dyDescent="0.25">
      <c r="A17" t="s">
        <v>97</v>
      </c>
      <c r="B17" t="str">
        <f t="shared" si="0"/>
        <v>JANET JAMES</v>
      </c>
      <c r="C17" t="str">
        <f t="shared" si="1"/>
        <v>Janet James</v>
      </c>
      <c r="D17" t="str">
        <f t="shared" si="2"/>
        <v>JANET JAMES</v>
      </c>
      <c r="E17" t="str">
        <f t="shared" si="3"/>
        <v>janet james</v>
      </c>
      <c r="F17">
        <f t="shared" si="4"/>
        <v>11</v>
      </c>
    </row>
    <row r="18" spans="1:6" x14ac:dyDescent="0.25">
      <c r="A18" t="s">
        <v>98</v>
      </c>
      <c r="B18" t="str">
        <f t="shared" si="0"/>
        <v>SOLomoN JACKSON</v>
      </c>
      <c r="C18" t="str">
        <f t="shared" si="1"/>
        <v>Solomon Jackson</v>
      </c>
      <c r="D18" t="str">
        <f t="shared" si="2"/>
        <v>SOLOMON JACKSON</v>
      </c>
      <c r="E18" t="str">
        <f t="shared" si="3"/>
        <v>solomon jackson</v>
      </c>
      <c r="F18">
        <f t="shared" si="4"/>
        <v>15</v>
      </c>
    </row>
    <row r="19" spans="1:6" x14ac:dyDescent="0.25">
      <c r="A19" t="s">
        <v>100</v>
      </c>
      <c r="B19" t="str">
        <f t="shared" si="0"/>
        <v>FAVouR BRadFORD</v>
      </c>
      <c r="C19" t="str">
        <f t="shared" si="1"/>
        <v>Favour Bradford</v>
      </c>
      <c r="D19" t="str">
        <f t="shared" si="2"/>
        <v>FAVOUR BRADFORD</v>
      </c>
      <c r="E19" t="str">
        <f t="shared" si="3"/>
        <v>favour bradford</v>
      </c>
      <c r="F19">
        <f t="shared" si="4"/>
        <v>15</v>
      </c>
    </row>
    <row r="20" spans="1:6" x14ac:dyDescent="0.25">
      <c r="A20" t="s">
        <v>101</v>
      </c>
      <c r="B20" t="str">
        <f t="shared" si="0"/>
        <v>JACK BauR</v>
      </c>
      <c r="C20" t="str">
        <f t="shared" si="1"/>
        <v>Jack Baur</v>
      </c>
      <c r="D20" t="str">
        <f t="shared" si="2"/>
        <v>JACK BAUR</v>
      </c>
      <c r="E20" t="str">
        <f t="shared" si="3"/>
        <v>jack baur</v>
      </c>
      <c r="F20">
        <f t="shared" si="4"/>
        <v>9</v>
      </c>
    </row>
    <row r="21" spans="1:6" x14ac:dyDescent="0.25">
      <c r="A21" t="s">
        <v>96</v>
      </c>
      <c r="B21" t="str">
        <f t="shared" si="0"/>
        <v>SAmueL JOHN</v>
      </c>
      <c r="C21" t="str">
        <f t="shared" si="1"/>
        <v>Samuel John</v>
      </c>
      <c r="D21" t="str">
        <f t="shared" si="2"/>
        <v>SAMUEL JOHN</v>
      </c>
      <c r="E21" t="str">
        <f t="shared" si="3"/>
        <v>samuel john</v>
      </c>
      <c r="F21">
        <f t="shared" si="4"/>
        <v>11</v>
      </c>
    </row>
    <row r="22" spans="1:6" x14ac:dyDescent="0.25">
      <c r="A22" t="s">
        <v>97</v>
      </c>
      <c r="B22" t="str">
        <f t="shared" si="0"/>
        <v>JANET JAMES</v>
      </c>
      <c r="C22" t="str">
        <f t="shared" si="1"/>
        <v>Janet James</v>
      </c>
      <c r="D22" t="str">
        <f t="shared" si="2"/>
        <v>JANET JAMES</v>
      </c>
      <c r="E22" t="str">
        <f t="shared" si="3"/>
        <v>janet james</v>
      </c>
      <c r="F22">
        <f t="shared" si="4"/>
        <v>11</v>
      </c>
    </row>
    <row r="23" spans="1:6" x14ac:dyDescent="0.25">
      <c r="A23" t="s">
        <v>98</v>
      </c>
      <c r="B23" t="str">
        <f t="shared" si="0"/>
        <v>SOLomoN JACKSON</v>
      </c>
      <c r="C23" t="str">
        <f t="shared" si="1"/>
        <v>Solomon Jackson</v>
      </c>
      <c r="D23" t="str">
        <f t="shared" si="2"/>
        <v>SOLOMON JACKSON</v>
      </c>
      <c r="E23" t="str">
        <f t="shared" si="3"/>
        <v>solomon jackson</v>
      </c>
      <c r="F23">
        <f t="shared" si="4"/>
        <v>15</v>
      </c>
    </row>
    <row r="24" spans="1:6" x14ac:dyDescent="0.25">
      <c r="A24" t="s">
        <v>100</v>
      </c>
      <c r="B24" t="str">
        <f t="shared" si="0"/>
        <v>FAVouR BRadFORD</v>
      </c>
      <c r="C24" t="str">
        <f t="shared" si="1"/>
        <v>Favour Bradford</v>
      </c>
      <c r="D24" t="str">
        <f t="shared" si="2"/>
        <v>FAVOUR BRADFORD</v>
      </c>
      <c r="E24" t="str">
        <f t="shared" si="3"/>
        <v>favour bradford</v>
      </c>
      <c r="F24">
        <f t="shared" si="4"/>
        <v>15</v>
      </c>
    </row>
    <row r="25" spans="1:6" x14ac:dyDescent="0.25">
      <c r="A25" t="s">
        <v>101</v>
      </c>
      <c r="B25" t="str">
        <f t="shared" si="0"/>
        <v>JACK BauR</v>
      </c>
      <c r="C25" t="str">
        <f t="shared" si="1"/>
        <v>Jack Baur</v>
      </c>
      <c r="D25" t="str">
        <f t="shared" si="2"/>
        <v>JACK BAUR</v>
      </c>
      <c r="E25" t="str">
        <f t="shared" si="3"/>
        <v>jack baur</v>
      </c>
      <c r="F25">
        <f t="shared" si="4"/>
        <v>9</v>
      </c>
    </row>
    <row r="26" spans="1:6" x14ac:dyDescent="0.25">
      <c r="A26" t="s">
        <v>96</v>
      </c>
      <c r="B26" t="str">
        <f t="shared" si="0"/>
        <v>SAmueL JOHN</v>
      </c>
      <c r="C26" t="str">
        <f t="shared" si="1"/>
        <v>Samuel John</v>
      </c>
      <c r="D26" t="str">
        <f t="shared" si="2"/>
        <v>SAMUEL JOHN</v>
      </c>
      <c r="E26" t="str">
        <f t="shared" si="3"/>
        <v>samuel john</v>
      </c>
      <c r="F26">
        <f t="shared" si="4"/>
        <v>11</v>
      </c>
    </row>
    <row r="27" spans="1:6" x14ac:dyDescent="0.25">
      <c r="A27" t="s">
        <v>97</v>
      </c>
      <c r="B27" t="str">
        <f t="shared" si="0"/>
        <v>JANET JAMES</v>
      </c>
      <c r="C27" t="str">
        <f t="shared" si="1"/>
        <v>Janet James</v>
      </c>
      <c r="D27" t="str">
        <f t="shared" si="2"/>
        <v>JANET JAMES</v>
      </c>
      <c r="E27" t="str">
        <f t="shared" si="3"/>
        <v>janet james</v>
      </c>
      <c r="F27">
        <f t="shared" si="4"/>
        <v>11</v>
      </c>
    </row>
    <row r="28" spans="1:6" x14ac:dyDescent="0.25">
      <c r="A28" t="s">
        <v>98</v>
      </c>
      <c r="B28" t="str">
        <f t="shared" si="0"/>
        <v>SOLomoN JACKSON</v>
      </c>
      <c r="C28" t="str">
        <f t="shared" si="1"/>
        <v>Solomon Jackson</v>
      </c>
      <c r="D28" t="str">
        <f t="shared" si="2"/>
        <v>SOLOMON JACKSON</v>
      </c>
      <c r="E28" t="str">
        <f t="shared" si="3"/>
        <v>solomon jackson</v>
      </c>
      <c r="F28">
        <f t="shared" si="4"/>
        <v>15</v>
      </c>
    </row>
    <row r="29" spans="1:6" x14ac:dyDescent="0.25">
      <c r="A29" t="s">
        <v>100</v>
      </c>
      <c r="B29" t="str">
        <f t="shared" si="0"/>
        <v>FAVouR BRadFORD</v>
      </c>
      <c r="C29" t="str">
        <f t="shared" si="1"/>
        <v>Favour Bradford</v>
      </c>
      <c r="D29" t="str">
        <f t="shared" si="2"/>
        <v>FAVOUR BRADFORD</v>
      </c>
      <c r="E29" t="str">
        <f t="shared" si="3"/>
        <v>favour bradford</v>
      </c>
      <c r="F29">
        <f t="shared" si="4"/>
        <v>15</v>
      </c>
    </row>
    <row r="30" spans="1:6" x14ac:dyDescent="0.25">
      <c r="A30" t="s">
        <v>101</v>
      </c>
      <c r="B30" t="str">
        <f t="shared" si="0"/>
        <v>JACK BauR</v>
      </c>
      <c r="C30" t="str">
        <f t="shared" si="1"/>
        <v>Jack Baur</v>
      </c>
      <c r="D30" t="str">
        <f t="shared" si="2"/>
        <v>JACK BAUR</v>
      </c>
      <c r="E30" t="str">
        <f t="shared" si="3"/>
        <v>jack baur</v>
      </c>
      <c r="F30">
        <f t="shared" si="4"/>
        <v>9</v>
      </c>
    </row>
    <row r="31" spans="1:6" x14ac:dyDescent="0.25">
      <c r="A31" t="s">
        <v>96</v>
      </c>
      <c r="B31" t="str">
        <f t="shared" si="0"/>
        <v>SAmueL JOHN</v>
      </c>
      <c r="C31" t="str">
        <f t="shared" si="1"/>
        <v>Samuel John</v>
      </c>
      <c r="D31" t="str">
        <f t="shared" si="2"/>
        <v>SAMUEL JOHN</v>
      </c>
      <c r="E31" t="str">
        <f t="shared" si="3"/>
        <v>samuel john</v>
      </c>
      <c r="F31">
        <f t="shared" si="4"/>
        <v>11</v>
      </c>
    </row>
    <row r="32" spans="1:6" x14ac:dyDescent="0.25">
      <c r="A32" t="s">
        <v>97</v>
      </c>
      <c r="B32" t="str">
        <f t="shared" si="0"/>
        <v>JANET JAMES</v>
      </c>
      <c r="C32" t="str">
        <f t="shared" si="1"/>
        <v>Janet James</v>
      </c>
      <c r="D32" t="str">
        <f t="shared" si="2"/>
        <v>JANET JAMES</v>
      </c>
      <c r="E32" t="str">
        <f t="shared" si="3"/>
        <v>janet james</v>
      </c>
      <c r="F32">
        <f t="shared" si="4"/>
        <v>11</v>
      </c>
    </row>
    <row r="33" spans="1:6" x14ac:dyDescent="0.25">
      <c r="A33" t="s">
        <v>98</v>
      </c>
      <c r="B33" t="str">
        <f t="shared" si="0"/>
        <v>SOLomoN JACKSON</v>
      </c>
      <c r="C33" t="str">
        <f t="shared" si="1"/>
        <v>Solomon Jackson</v>
      </c>
      <c r="D33" t="str">
        <f t="shared" si="2"/>
        <v>SOLOMON JACKSON</v>
      </c>
      <c r="E33" t="str">
        <f t="shared" si="3"/>
        <v>solomon jackson</v>
      </c>
      <c r="F33">
        <f t="shared" si="4"/>
        <v>15</v>
      </c>
    </row>
    <row r="34" spans="1:6" x14ac:dyDescent="0.25">
      <c r="A34" t="s">
        <v>100</v>
      </c>
      <c r="B34" t="str">
        <f t="shared" si="0"/>
        <v>FAVouR BRadFORD</v>
      </c>
      <c r="C34" t="str">
        <f t="shared" si="1"/>
        <v>Favour Bradford</v>
      </c>
      <c r="D34" t="str">
        <f t="shared" si="2"/>
        <v>FAVOUR BRADFORD</v>
      </c>
      <c r="E34" t="str">
        <f t="shared" si="3"/>
        <v>favour bradford</v>
      </c>
      <c r="F34">
        <f t="shared" si="4"/>
        <v>15</v>
      </c>
    </row>
    <row r="35" spans="1:6" x14ac:dyDescent="0.25">
      <c r="A35" t="s">
        <v>101</v>
      </c>
      <c r="B35" t="str">
        <f t="shared" si="0"/>
        <v>JACK BauR</v>
      </c>
      <c r="C35" t="str">
        <f t="shared" si="1"/>
        <v>Jack Baur</v>
      </c>
      <c r="D35" t="str">
        <f t="shared" si="2"/>
        <v>JACK BAUR</v>
      </c>
      <c r="E35" t="str">
        <f t="shared" si="3"/>
        <v>jack baur</v>
      </c>
      <c r="F35">
        <f t="shared" si="4"/>
        <v>9</v>
      </c>
    </row>
    <row r="36" spans="1:6" x14ac:dyDescent="0.25">
      <c r="A36" t="s">
        <v>96</v>
      </c>
      <c r="B36" t="str">
        <f t="shared" si="0"/>
        <v>SAmueL JOHN</v>
      </c>
      <c r="C36" t="str">
        <f t="shared" si="1"/>
        <v>Samuel John</v>
      </c>
      <c r="D36" t="str">
        <f t="shared" si="2"/>
        <v>SAMUEL JOHN</v>
      </c>
      <c r="E36" t="str">
        <f t="shared" si="3"/>
        <v>samuel john</v>
      </c>
      <c r="F36">
        <f t="shared" si="4"/>
        <v>11</v>
      </c>
    </row>
    <row r="37" spans="1:6" x14ac:dyDescent="0.25">
      <c r="A37" t="s">
        <v>97</v>
      </c>
      <c r="B37" t="str">
        <f t="shared" si="0"/>
        <v>JANET JAMES</v>
      </c>
      <c r="C37" t="str">
        <f t="shared" si="1"/>
        <v>Janet James</v>
      </c>
      <c r="D37" t="str">
        <f t="shared" si="2"/>
        <v>JANET JAMES</v>
      </c>
      <c r="E37" t="str">
        <f t="shared" si="3"/>
        <v>janet james</v>
      </c>
      <c r="F37">
        <f t="shared" si="4"/>
        <v>11</v>
      </c>
    </row>
    <row r="38" spans="1:6" x14ac:dyDescent="0.25">
      <c r="A38" t="s">
        <v>98</v>
      </c>
      <c r="B38" t="str">
        <f t="shared" si="0"/>
        <v>SOLomoN JACKSON</v>
      </c>
      <c r="C38" t="str">
        <f t="shared" si="1"/>
        <v>Solomon Jackson</v>
      </c>
      <c r="D38" t="str">
        <f t="shared" si="2"/>
        <v>SOLOMON JACKSON</v>
      </c>
      <c r="E38" t="str">
        <f t="shared" si="3"/>
        <v>solomon jackson</v>
      </c>
      <c r="F38">
        <f t="shared" si="4"/>
        <v>15</v>
      </c>
    </row>
    <row r="39" spans="1:6" x14ac:dyDescent="0.25">
      <c r="A39" t="s">
        <v>100</v>
      </c>
      <c r="B39" t="str">
        <f t="shared" si="0"/>
        <v>FAVouR BRadFORD</v>
      </c>
      <c r="C39" t="str">
        <f t="shared" si="1"/>
        <v>Favour Bradford</v>
      </c>
      <c r="D39" t="str">
        <f t="shared" si="2"/>
        <v>FAVOUR BRADFORD</v>
      </c>
      <c r="E39" t="str">
        <f t="shared" si="3"/>
        <v>favour bradford</v>
      </c>
      <c r="F39">
        <f t="shared" si="4"/>
        <v>15</v>
      </c>
    </row>
    <row r="40" spans="1:6" x14ac:dyDescent="0.25">
      <c r="A40" t="s">
        <v>101</v>
      </c>
      <c r="B40" t="str">
        <f t="shared" si="0"/>
        <v>JACK BauR</v>
      </c>
      <c r="C40" t="str">
        <f t="shared" si="1"/>
        <v>Jack Baur</v>
      </c>
      <c r="D40" t="str">
        <f t="shared" si="2"/>
        <v>JACK BAUR</v>
      </c>
      <c r="E40" t="str">
        <f t="shared" si="3"/>
        <v>jack baur</v>
      </c>
      <c r="F40">
        <f t="shared" si="4"/>
        <v>9</v>
      </c>
    </row>
    <row r="41" spans="1:6" x14ac:dyDescent="0.25">
      <c r="A41" t="s">
        <v>96</v>
      </c>
      <c r="B41" t="str">
        <f t="shared" si="0"/>
        <v>SAmueL JOHN</v>
      </c>
      <c r="C41" t="str">
        <f t="shared" si="1"/>
        <v>Samuel John</v>
      </c>
      <c r="D41" t="str">
        <f t="shared" si="2"/>
        <v>SAMUEL JOHN</v>
      </c>
      <c r="E41" t="str">
        <f t="shared" si="3"/>
        <v>samuel john</v>
      </c>
      <c r="F41">
        <f t="shared" si="4"/>
        <v>11</v>
      </c>
    </row>
    <row r="42" spans="1:6" x14ac:dyDescent="0.25">
      <c r="A42" t="s">
        <v>97</v>
      </c>
      <c r="B42" t="str">
        <f t="shared" si="0"/>
        <v>JANET JAMES</v>
      </c>
      <c r="C42" t="str">
        <f t="shared" si="1"/>
        <v>Janet James</v>
      </c>
      <c r="D42" t="str">
        <f t="shared" si="2"/>
        <v>JANET JAMES</v>
      </c>
      <c r="E42" t="str">
        <f t="shared" si="3"/>
        <v>janet james</v>
      </c>
      <c r="F42">
        <f t="shared" si="4"/>
        <v>11</v>
      </c>
    </row>
    <row r="43" spans="1:6" x14ac:dyDescent="0.25">
      <c r="A43" t="s">
        <v>98</v>
      </c>
      <c r="B43" t="str">
        <f t="shared" si="0"/>
        <v>SOLomoN JACKSON</v>
      </c>
      <c r="C43" t="str">
        <f t="shared" si="1"/>
        <v>Solomon Jackson</v>
      </c>
      <c r="D43" t="str">
        <f t="shared" si="2"/>
        <v>SOLOMON JACKSON</v>
      </c>
      <c r="E43" t="str">
        <f t="shared" si="3"/>
        <v>solomon jackson</v>
      </c>
      <c r="F43">
        <f t="shared" si="4"/>
        <v>15</v>
      </c>
    </row>
    <row r="44" spans="1:6" x14ac:dyDescent="0.25">
      <c r="A44" t="s">
        <v>100</v>
      </c>
      <c r="B44" t="str">
        <f t="shared" si="0"/>
        <v>FAVouR BRadFORD</v>
      </c>
      <c r="C44" t="str">
        <f t="shared" si="1"/>
        <v>Favour Bradford</v>
      </c>
      <c r="D44" t="str">
        <f t="shared" si="2"/>
        <v>FAVOUR BRADFORD</v>
      </c>
      <c r="E44" t="str">
        <f t="shared" si="3"/>
        <v>favour bradford</v>
      </c>
      <c r="F44">
        <f t="shared" si="4"/>
        <v>15</v>
      </c>
    </row>
    <row r="45" spans="1:6" x14ac:dyDescent="0.25">
      <c r="A45" t="s">
        <v>101</v>
      </c>
      <c r="B45" t="str">
        <f t="shared" si="0"/>
        <v>JACK BauR</v>
      </c>
      <c r="C45" t="str">
        <f t="shared" si="1"/>
        <v>Jack Baur</v>
      </c>
      <c r="D45" t="str">
        <f t="shared" si="2"/>
        <v>JACK BAUR</v>
      </c>
      <c r="E45" t="str">
        <f t="shared" si="3"/>
        <v>jack baur</v>
      </c>
      <c r="F45">
        <f t="shared" si="4"/>
        <v>9</v>
      </c>
    </row>
    <row r="46" spans="1:6" x14ac:dyDescent="0.25">
      <c r="A46" t="s">
        <v>96</v>
      </c>
      <c r="B46" t="str">
        <f t="shared" si="0"/>
        <v>SAmueL JOHN</v>
      </c>
      <c r="C46" t="str">
        <f t="shared" si="1"/>
        <v>Samuel John</v>
      </c>
      <c r="D46" t="str">
        <f t="shared" si="2"/>
        <v>SAMUEL JOHN</v>
      </c>
      <c r="E46" t="str">
        <f t="shared" si="3"/>
        <v>samuel john</v>
      </c>
      <c r="F46">
        <f t="shared" si="4"/>
        <v>11</v>
      </c>
    </row>
    <row r="47" spans="1:6" x14ac:dyDescent="0.25">
      <c r="A47" t="s">
        <v>97</v>
      </c>
      <c r="B47" t="str">
        <f t="shared" si="0"/>
        <v>JANET JAMES</v>
      </c>
      <c r="C47" t="str">
        <f t="shared" si="1"/>
        <v>Janet James</v>
      </c>
      <c r="D47" t="str">
        <f t="shared" si="2"/>
        <v>JANET JAMES</v>
      </c>
      <c r="E47" t="str">
        <f t="shared" si="3"/>
        <v>janet james</v>
      </c>
      <c r="F47">
        <f t="shared" si="4"/>
        <v>11</v>
      </c>
    </row>
    <row r="48" spans="1:6" x14ac:dyDescent="0.25">
      <c r="A48" t="s">
        <v>98</v>
      </c>
      <c r="B48" t="str">
        <f t="shared" si="0"/>
        <v>SOLomoN JACKSON</v>
      </c>
      <c r="C48" t="str">
        <f t="shared" si="1"/>
        <v>Solomon Jackson</v>
      </c>
      <c r="D48" t="str">
        <f t="shared" si="2"/>
        <v>SOLOMON JACKSON</v>
      </c>
      <c r="E48" t="str">
        <f t="shared" si="3"/>
        <v>solomon jackson</v>
      </c>
      <c r="F48">
        <f t="shared" si="4"/>
        <v>15</v>
      </c>
    </row>
    <row r="49" spans="1:6" x14ac:dyDescent="0.25">
      <c r="A49" t="s">
        <v>100</v>
      </c>
      <c r="B49" t="str">
        <f t="shared" si="0"/>
        <v>FAVouR BRadFORD</v>
      </c>
      <c r="C49" t="str">
        <f t="shared" si="1"/>
        <v>Favour Bradford</v>
      </c>
      <c r="D49" t="str">
        <f t="shared" si="2"/>
        <v>FAVOUR BRADFORD</v>
      </c>
      <c r="E49" t="str">
        <f t="shared" si="3"/>
        <v>favour bradford</v>
      </c>
      <c r="F49">
        <f t="shared" si="4"/>
        <v>15</v>
      </c>
    </row>
    <row r="50" spans="1:6" x14ac:dyDescent="0.25">
      <c r="A50" t="s">
        <v>101</v>
      </c>
      <c r="B50" t="str">
        <f t="shared" si="0"/>
        <v>JACK BauR</v>
      </c>
      <c r="C50" t="str">
        <f t="shared" si="1"/>
        <v>Jack Baur</v>
      </c>
      <c r="D50" t="str">
        <f t="shared" si="2"/>
        <v>JACK BAUR</v>
      </c>
      <c r="E50" t="str">
        <f t="shared" si="3"/>
        <v>jack baur</v>
      </c>
      <c r="F50">
        <f t="shared" si="4"/>
        <v>9</v>
      </c>
    </row>
    <row r="51" spans="1:6" x14ac:dyDescent="0.25">
      <c r="A51" t="s">
        <v>96</v>
      </c>
      <c r="B51" t="str">
        <f t="shared" si="0"/>
        <v>SAmueL JOHN</v>
      </c>
      <c r="C51" t="str">
        <f t="shared" si="1"/>
        <v>Samuel John</v>
      </c>
      <c r="D51" t="str">
        <f t="shared" si="2"/>
        <v>SAMUEL JOHN</v>
      </c>
      <c r="E51" t="str">
        <f t="shared" si="3"/>
        <v>samuel john</v>
      </c>
      <c r="F51">
        <f t="shared" si="4"/>
        <v>11</v>
      </c>
    </row>
    <row r="52" spans="1:6" x14ac:dyDescent="0.25">
      <c r="A52" t="s">
        <v>97</v>
      </c>
      <c r="B52" t="str">
        <f t="shared" si="0"/>
        <v>JANET JAMES</v>
      </c>
      <c r="C52" t="str">
        <f t="shared" si="1"/>
        <v>Janet James</v>
      </c>
      <c r="D52" t="str">
        <f t="shared" si="2"/>
        <v>JANET JAMES</v>
      </c>
      <c r="E52" t="str">
        <f t="shared" si="3"/>
        <v>janet james</v>
      </c>
      <c r="F52">
        <f t="shared" si="4"/>
        <v>11</v>
      </c>
    </row>
    <row r="53" spans="1:6" x14ac:dyDescent="0.25">
      <c r="A53" t="s">
        <v>98</v>
      </c>
      <c r="B53" t="str">
        <f t="shared" si="0"/>
        <v>SOLomoN JACKSON</v>
      </c>
      <c r="C53" t="str">
        <f t="shared" si="1"/>
        <v>Solomon Jackson</v>
      </c>
      <c r="D53" t="str">
        <f t="shared" si="2"/>
        <v>SOLOMON JACKSON</v>
      </c>
      <c r="E53" t="str">
        <f t="shared" si="3"/>
        <v>solomon jackson</v>
      </c>
      <c r="F53">
        <f t="shared" si="4"/>
        <v>15</v>
      </c>
    </row>
    <row r="54" spans="1:6" x14ac:dyDescent="0.25">
      <c r="A54" t="s">
        <v>100</v>
      </c>
      <c r="B54" t="str">
        <f t="shared" si="0"/>
        <v>FAVouR BRadFORD</v>
      </c>
      <c r="C54" t="str">
        <f t="shared" si="1"/>
        <v>Favour Bradford</v>
      </c>
      <c r="D54" t="str">
        <f t="shared" si="2"/>
        <v>FAVOUR BRADFORD</v>
      </c>
      <c r="E54" t="str">
        <f t="shared" si="3"/>
        <v>favour bradford</v>
      </c>
      <c r="F54">
        <f t="shared" si="4"/>
        <v>15</v>
      </c>
    </row>
    <row r="55" spans="1:6" x14ac:dyDescent="0.25">
      <c r="A55" t="s">
        <v>101</v>
      </c>
      <c r="B55" t="str">
        <f t="shared" si="0"/>
        <v>JACK BauR</v>
      </c>
      <c r="C55" t="str">
        <f t="shared" si="1"/>
        <v>Jack Baur</v>
      </c>
      <c r="D55" t="str">
        <f t="shared" si="2"/>
        <v>JACK BAUR</v>
      </c>
      <c r="E55" t="str">
        <f t="shared" si="3"/>
        <v>jack baur</v>
      </c>
      <c r="F55">
        <f t="shared" si="4"/>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Normal="100" workbookViewId="0">
      <selection activeCell="J25" sqref="J25"/>
    </sheetView>
  </sheetViews>
  <sheetFormatPr defaultRowHeight="15" x14ac:dyDescent="0.25"/>
  <cols>
    <col min="1" max="1" width="15.85546875" bestFit="1" customWidth="1"/>
  </cols>
  <sheetData>
    <row r="1" spans="1:7" x14ac:dyDescent="0.25">
      <c r="A1" s="3" t="s">
        <v>144</v>
      </c>
    </row>
    <row r="2" spans="1:7" x14ac:dyDescent="0.25">
      <c r="A2" t="s">
        <v>145</v>
      </c>
    </row>
    <row r="5" spans="1:7" x14ac:dyDescent="0.25">
      <c r="A5" s="3" t="s">
        <v>146</v>
      </c>
      <c r="B5" t="s">
        <v>147</v>
      </c>
      <c r="C5" t="s">
        <v>148</v>
      </c>
      <c r="D5" t="s">
        <v>149</v>
      </c>
      <c r="E5" t="s">
        <v>150</v>
      </c>
      <c r="F5" t="s">
        <v>151</v>
      </c>
      <c r="G5" t="s">
        <v>152</v>
      </c>
    </row>
    <row r="6" spans="1:7" x14ac:dyDescent="0.25">
      <c r="A6" s="3" t="s">
        <v>153</v>
      </c>
      <c r="B6" t="s">
        <v>154</v>
      </c>
      <c r="C6" t="s">
        <v>155</v>
      </c>
      <c r="D6" t="s">
        <v>156</v>
      </c>
      <c r="E6" t="s">
        <v>157</v>
      </c>
      <c r="F6" t="s">
        <v>158</v>
      </c>
      <c r="G6" t="s">
        <v>159</v>
      </c>
    </row>
    <row r="7" spans="1:7" x14ac:dyDescent="0.25">
      <c r="A7" s="3" t="s">
        <v>110</v>
      </c>
      <c r="B7">
        <v>10</v>
      </c>
      <c r="C7">
        <v>20</v>
      </c>
      <c r="D7">
        <v>15</v>
      </c>
      <c r="E7">
        <v>25</v>
      </c>
      <c r="F7">
        <v>30</v>
      </c>
      <c r="G7">
        <v>40</v>
      </c>
    </row>
    <row r="8" spans="1:7" x14ac:dyDescent="0.25">
      <c r="A8" s="3" t="s">
        <v>160</v>
      </c>
      <c r="B8" s="9">
        <v>20</v>
      </c>
      <c r="C8" s="9">
        <v>25</v>
      </c>
      <c r="D8" s="9">
        <v>10</v>
      </c>
      <c r="E8" s="9">
        <v>15</v>
      </c>
      <c r="F8" s="9">
        <v>10</v>
      </c>
      <c r="G8" s="9">
        <v>5</v>
      </c>
    </row>
    <row r="11" spans="1:7" x14ac:dyDescent="0.25">
      <c r="A11" s="3" t="s">
        <v>146</v>
      </c>
      <c r="B11" s="3" t="s">
        <v>160</v>
      </c>
    </row>
    <row r="12" spans="1:7" x14ac:dyDescent="0.25">
      <c r="A12" s="3" t="s">
        <v>149</v>
      </c>
      <c r="B12">
        <f>HLOOKUP(A12,B5:G8,4)</f>
        <v>10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b 5 4 0 f 0 8 f - 2 0 c 1 - 4 2 c e - a 8 e 3 - 1 2 a b b 4 a 4 4 5 4 c "   s q m i d = " f 6 c 0 9 7 7 e - 4 9 8 4 - 4 6 2 e - a 0 c e - 1 c 6 3 a 1 9 0 7 c 6 8 "   x m l n s = " h t t p : / / s c h e m a s . m i c r o s o f t . c o m / D a t a M a s h u p " > A A A A A N A H A A B Q S w M E F A A C A A g A u 7 V S U 8 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u 7 V S 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u 1 U l O U g o Q Z x A Q A A D Q T A A A T A B w A R m 9 y b X V s Y X M v U 2 V j d G l v b j E u b S C i G A A o o B Q A A A A A A A A A A A A A A A A A A A A A A A A A A A C t W G 1 P 4 z g Q / o 7 E f 7 B y X 1 I p l 1 W 7 L I v Y 4 6 R u G w R c t + W a s n u o q k 5 u a 2 h E Y l e O A / R Q / / t 5 8 u o k T r d b w R f Q j P 0 8 z 4 x n 7 A k h W Q i P U e Q m v 9 t f j o + O j 8 I V 5 m S J J n j u k 8 / o A v l E H B 8 h + e O y i C + I t D i v C + L b v Y h z Q s U P x p / m j D 2 Z r b f p E A f k w k h 2 G r P t t M e o k E t m V g L w m 9 F b Y f o I 4 J s 1 M S R S v N S e c E z D B 8 a D H v O j g I I z N B M 2 6 + 3 N m H j C J 4 a F h L Q j Q V 7 F 1 k J v x q X H Q 4 G A E d V 8 A 5 y 6 a p 4 b T C P M N 9 J + T c X p i Q 1 c C R y Z 8 7 p n 2 8 q l T 7 g X B C B d Q j V K D 8 1 K j K C / r B T 2 2 w C 2 S 7 R 2 k S L m G + F A k Z I W c n o s m H u U F G J K q q 0 i l x V R C v n W S k F 4 h g Z 7 v 2 7 6 x P c C T x B u G r D j 7 4 g J 4 o q N J B 0 y S l q W c R n 5 f g w R G o X Q A X s h f I H D f R J X C S p O X Y G Z J i U G b M j K 3 X q 9 N 1 l V m J 4 t R m x g 6 + G 1 J 7 D v / S c h H L x Y I d k J y 5 2 c V X 1 6 z l v O a q T H R x 7 d z V t q 3 d G k O + h 3 J 4 5 7 U P v m u 9 + x h Q E T J a B p Z E s s i P A C U o 1 O h V e D u h o N r v v d + 4 N C y v a + X 0 B X z P e W e B P W o o F O d p 4 l Q W j s O M K m I O M W a G t D T G Q N S S j I 8 o Z 5 1 C z O y S o n e G t l 8 V q K 0 K 1 V p M E C g L 8 8 u r Q H 5 E F 0 q f C K s h 6 T g D 3 r 7 p b E k V V z l o o C V G m N a x o S L n W i P t 4 k t 0 q O 0 l 0 u E w i z T i X v o X y D h Q j U d l / m 1 Z b G 0 c M P Q p 7 A Y 0 6 V W G c t J c k F / 6 X n y 4 t K I o / Z i x K B S 3 z 5 0 I H N 1 G l M K c 1 p Z p m h P / 5 E h o t F x G U K D Y T p E l W d E Q V X q 3 S 8 Z f r a o 3 p 2 8 K N 6 9 n 4 F n F j b t Q c y s X c a 7 B 8 z O 6 Y b x X y i N 3 / S m 0 / 1 5 s 9 6 8 5 l q 3 p b O 2 I f T Y y + 0 C B q M Y K k / w 3 n A 2 1 8 r E 5 U m L 5 A U a y a 3 U L i / G U e q z X B e 1 4 Q u 5 J V e 8 4 y J v B s i e C L V y U K e 1 J q F W X 1 U z h A 8 Z l X s L / e r h s Z S T z U / B H 2 K 2 9 o c 1 x p Y m + a 9 h 5 U S n 6 X W a F 6 W e 0 w n 5 9 r p J B F h N G e 9 r U 9 7 R X y x X z 7 T A Y P 7 4 4 r g J e F K X K k n t W s y D x F N 0 1 V d 3 3 c X 2 M c 8 v B A 8 I r O W t q 2 r 4 q p 9 r Z E D T X 5 e a + P z f + s t f 3 M 3 d M 5 d 7 J M Q 5 U 4 a B X P C q + 5 O f W 5 O v F G A 2 A O K F 2 k R B v c 7 C X J 3 p 9 H d z K A O g H T t P c d Z G I k V 4 f W S S x f E X v 3 E D g K T x M W 5 k g q M r h D c m 0 c i n p u / Y z 8 i S h m 4 a 9 8 T K R G a b 1 B e i M p 9 A k v y R 6 9 J Y 4 U o 3 i R h k t 0 / K / J e + N w C 3 T m C 3 S 4 B 2 h 2 1 I d V 4 O z + t r O Y I o c T K j O X C U u k b h u g x o T j Q 3 1 7 g 0 J 9 R J y 9 u Y + x 8 d 4 Z 3 j v v B + e f W G b r x 9 J O X u X E 7 H v X v e p P U W E n O t 9 F w c l V z g V L D 7 Q 4 A q e m p a D e 8 F d V g 8 v c i x s s G B q W Q d 4 w N 7 f r c c H L w 3 H D y f n O D 9 q s a p j S I 6 q v H x U o z 4 O s G Q 9 E w F J b f b R R j q 9 P g R E L a 8 A f M a Q p t P g o C r 4 a x + 9 h A W N Y E X f N Y H j 8 v 5 d V q 5 t Q D J q / r I X s x W y 3 0 O 4 o 1 z D L m i G P 4 P 4 q G f c L k J x u 6 J 1 h 9 K L Q q E n Z D 3 Z C J S e H t 2 C f n 0 N C c y t W z F v q A P p 5 + K t 2 K h z 4 j W s H x F 1 x J j / 5 f J H u P I p U L t 1 5 A 8 R k c c k 3 U J 5 K q 9 A Q 6 q 9 q s w g r y y q d a l f n L / 1 B L A Q I t A B Q A A g A I A L u 1 U l P B Q l B p q g A A A P o A A A A S A A A A A A A A A A A A A A A A A A A A A A B D b 2 5 m a W c v U G F j a 2 F n Z S 5 4 b W x Q S w E C L Q A U A A I A C A C 7 t V J T D 8 r p q 6 Q A A A D p A A A A E w A A A A A A A A A A A A A A A A D 2 A A A A W 0 N v b n R l b n R f V H l w Z X N d L n h t b F B L A Q I t A B Q A A g A I A L u 1 U l O U g o Q Z x A Q A A D Q T A A A T A A A A A A A A A A A A A A A A A O c B A A B G b 3 J t d W x h c y 9 T Z W N 0 a W 9 u M S 5 t U E s F B g A A A A A D A A M A w g A A A P 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4 7 A A A A A A A A b 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d f M i 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U m V s Y X R p b 2 5 z a G l w S W 5 m b 0 N v b n R h a W 5 l c i I g V m F s d W U 9 I n N 7 J n F 1 b 3 Q 7 Y 2 9 s d W 1 u Q 2 9 1 b n Q m c X V v d D s 6 M y w m c X V v d D t r Z X l D b 2 x 1 b W 5 O Y W 1 l c y Z x d W 9 0 O z p b X S w m c X V v d D t x d W V y e V J l b G F 0 a W 9 u c 2 h p c H M m c X V v d D s 6 W 1 0 s J n F 1 b 3 Q 7 Y 2 9 s d W 1 u S W R l b n R p d G l l c y Z x d W 9 0 O z p b J n F 1 b 3 Q 7 U 2 V j d G l v b j E v V G F i b G U 3 L 0 N h c G l 0 Y W x p e m V k I E V h Y 2 g g V 2 9 y Z C 5 7 R n V s b C B O Y W 1 l c y w w f S Z x d W 9 0 O y w m c X V v d D t T Z W N 0 a W 9 u M S 9 U Y W J s Z T c v Q 2 h h b m d l Z C B U e X B l L n t K Y W 5 1 Y X J 5 L D N 9 J n F 1 b 3 Q 7 L C Z x d W 9 0 O 1 N l Y 3 R p b 2 4 x L 1 R h Y m x l N y 9 D a G F u Z 2 V k I F R 5 c G U u e 0 Z l Y n J 1 Y X J 5 L D R 9 J n F 1 b 3 Q 7 X S w m c X V v d D t D b 2 x 1 b W 5 D b 3 V u d C Z x d W 9 0 O z o z L C Z x d W 9 0 O 0 t l e U N v b H V t b k 5 h b W V z J n F 1 b 3 Q 7 O l t d L C Z x d W 9 0 O 0 N v b H V t b k l k Z W 5 0 a X R p Z X M m c X V v d D s 6 W y Z x d W 9 0 O 1 N l Y 3 R p b 2 4 x L 1 R h Y m x l N y 9 D Y X B p d G F s a X p l Z C B F Y W N o I F d v c m Q u e 0 Z 1 b G w g T m F t Z X M s M H 0 m c X V v d D s s J n F 1 b 3 Q 7 U 2 V j d G l v b j E v V G F i b G U 3 L 0 N o Y W 5 n Z W Q g V H l w Z S 5 7 S m F u d W F y e S w z f S Z x d W 9 0 O y w m c X V v d D t T Z W N 0 a W 9 u M S 9 U Y W J s Z T c v Q 2 h h b m d l Z C B U e X B l L n t G Z W J y d W F y e S w 0 f S Z x d W 9 0 O 1 0 s J n F 1 b 3 Q 7 U m V s Y X R p b 2 5 z a G l w S W 5 m b y Z x d W 9 0 O z p b X X 0 i I C 8 + P E V u d H J 5 I F R 5 c G U 9 I k Z p b G x T d G F 0 d X M i I F Z h b H V l P S J z Q 2 9 t c G x l d G U i I C 8 + P E V u d H J 5 I F R 5 c G U 9 I k Z p b G x D b 2 x 1 b W 5 O Y W 1 l c y I g V m F s d W U 9 I n N b J n F 1 b 3 Q 7 R n V s b C B O Y W 1 l c y Z x d W 9 0 O y w m c X V v d D t K Y W 5 1 Y X J 5 J n F 1 b 3 Q 7 L C Z x d W 9 0 O 0 Z l Y n J 1 Y X J 5 J n F 1 b 3 Q 7 X S I g L z 4 8 R W 5 0 c n k g V H l w Z T 0 i R m l s b E N v b H V t b l R 5 c G V z I i B W Y W x 1 Z T 0 i c 0 J n T U Q i I C 8 + P E V u d H J 5 I F R 5 c G U 9 I k Z p b G x M Y X N 0 V X B k Y X R l Z C I g V m F s d W U 9 I m Q y M D I x L T E w L T E 4 V D E w O j Q x O j A y L j Q 1 N D A 5 M T l a I i A v P j x F b n R y e S B U e X B l P S J G a W x s R X J y b 3 J D b 3 V u d C I g V m F s d W U 9 I m w w I i A v P j x F b n R y e S B U e X B l P S J G a W x s R X J y b 3 J D b 2 R l I i B W Y W x 1 Z T 0 i c 1 V u a 2 5 v d 2 4 i I C 8 + P E V u d H J 5 I F R 5 c G U 9 I k Z p b G x D b 3 V u d C I g V m F s d W U 9 I m w x O S I g L z 4 8 R W 5 0 c n k g V H l w Z T 0 i Q W R k Z W R U b 0 R h d G F N b 2 R l b C I g V m F s d W U 9 I m w w I i A v P j x F b n R y e S B U e X B l P S J R d W V y e U l E I i B W Y W x 1 Z T 0 i c z A 5 Z D A 4 Y T Y 1 L W I z Z m E t N D R h N y 1 i N G N i L T N k N T N k M m Y 3 Y 2 U y Y S I g L z 4 8 L 1 N 0 Y W J s Z U V u d H J p Z X M + P C 9 J d G V t P j x J d G V t P j x J d G V t T G 9 j Y X R p b 2 4 + P E l 0 Z W 1 U e X B l P k Z v c m 1 1 b G E 8 L 0 l 0 Z W 1 U e X B l P j x J d G V t U G F 0 a D 5 T Z W N 0 a W 9 u M S 9 U Y W J s Z T c v U 2 9 1 c m N l P C 9 J d G V t U G F 0 a D 4 8 L 0 l 0 Z W 1 M b 2 N h d G l v b j 4 8 U 3 R h Y m x l R W 5 0 c m l l c y A v P j w v S X R l b T 4 8 S X R l b T 4 8 S X R l b U x v Y 2 F 0 a W 9 u P j x J d G V t V H l w Z T 5 G b 3 J t d W x h P C 9 J d G V t V H l w Z T 4 8 S X R l b V B h d G g + U 2 V j d G l v b j E v V G F i b G U 3 L 0 N o Y W 5 n Z W Q l M j B U e X B l P C 9 J d G V t U G F 0 a D 4 8 L 0 l 0 Z W 1 M b 2 N h d G l v b j 4 8 U 3 R h Y m x l R W 5 0 c m l l c y A v P j w v S X R l b T 4 8 S X R l b T 4 8 S X R l b U x v Y 2 F 0 a W 9 u P j x J d G V t V H l w Z T 5 G b 3 J t d W x h P C 9 J d G V t V H l w Z T 4 8 S X R l b V B h d G g + U 2 V j d G l v b j E v V G F i b G U 3 L 1 R y a W 1 t Z W Q l M j B U Z X h 0 P C 9 J d G V t U G F 0 a D 4 8 L 0 l 0 Z W 1 M b 2 N h d G l v b j 4 8 U 3 R h Y m x l R W 5 0 c m l l c y A v P j w v S X R l b T 4 8 S X R l b T 4 8 S X R l b U x v Y 2 F 0 a W 9 u P j x J d G V t V H l w Z T 5 G b 3 J t d W x h P C 9 J d G V t V H l w Z T 4 8 S X R l b V B h d G g + U 2 V j d G l v b j E v V G F i b G U 3 L 0 1 l c m d l Z C U y M E N v b H V t b n M 8 L 0 l 0 Z W 1 Q Y X R o P j w v S X R l b U x v Y 2 F 0 a W 9 u P j x T d G F i b G V F b n R y a W V z I C 8 + P C 9 J d G V t P j x J d G V t P j x J d G V t T G 9 j Y X R p b 2 4 + P E l 0 Z W 1 U e X B l P k Z v c m 1 1 b G E 8 L 0 l 0 Z W 1 U e X B l P j x J d G V t U G F 0 a D 5 T Z W N 0 a W 9 u M S 9 U Y W J s Z T c v T G 9 3 Z X J j Y X N l Z C U y M F R l e H Q 8 L 0 l 0 Z W 1 Q Y X R o P j w v S X R l b U x v Y 2 F 0 a W 9 u P j x T d G F i b G V F b n R y a W V z I C 8 + P C 9 J d G V t P j x J d G V t P j x J d G V t T G 9 j Y X R p b 2 4 + P E l 0 Z W 1 U e X B l P k Z v c m 1 1 b G E 8 L 0 l 0 Z W 1 U e X B l P j x J d G V t U G F 0 a D 5 T Z W N 0 a W 9 u M S 9 U Y W J s Z T c v V X B w Z X J j Y X N l Z C U y M F R l e H Q 8 L 0 l 0 Z W 1 Q Y X R o P j w v S X R l b U x v Y 2 F 0 a W 9 u P j x T d G F i b G V F b n R y a W V z I C 8 + P C 9 J d G V t P j x J d G V t P j x J d G V t T G 9 j Y X R p b 2 4 + P E l 0 Z W 1 U e X B l P k Z v c m 1 1 b G E 8 L 0 l 0 Z W 1 U e X B l P j x J d G V t U G F 0 a D 5 T Z W N 0 a W 9 u M S 9 U Y W J s Z T c v Q 2 F w a X R h b G l 6 Z W Q l M j B F Y W N o J T I w V 2 9 y Z D w v S X R l b V B h d G g + P C 9 J d G V t T G 9 j Y X R p b 2 4 + P F N 0 Y W J s Z U V u d H J p Z X M g L z 4 8 L 0 l 0 Z W 0 + P E l 0 Z W 0 + P E l 0 Z W 1 M b 2 N h d G l v b j 4 8 S X R l b V R 5 c G U + R m 9 y b X V s Y T w v S X R l b V R 5 c G U + P E l 0 Z W 1 Q Y X R o P l N l Y 3 R p b 2 4 x L 1 R P V E F M R E F U R V 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E w L T E 4 V D E x O j A y O j A 0 L j k 4 N T U w M D Z a I i A v P j x F b n R y e S B U e X B l P S J G a W x s U 3 R h d H V z I i B W Y W x 1 Z T 0 i c 0 N v b X B s Z X R l I i A v P j w v U 3 R h Y m x l R W 5 0 c m l l c z 4 8 L 0 l 0 Z W 0 + P E l 0 Z W 0 + P E l 0 Z W 1 M b 2 N h d G l v b j 4 8 S X R l b V R 5 c G U + R m 9 y b X V s Y T w v S X R l b V R 5 c G U + P E l 0 Z W 1 Q Y X R o P l N l Y 3 R p b 2 4 x L 1 R P V E F M R E F U R V M v U 2 9 1 c m N l P C 9 J d G V t U G F 0 a D 4 8 L 0 l 0 Z W 1 M b 2 N h d G l v b j 4 8 U 3 R h Y m x l R W 5 0 c m l l c y A v P j w v S X R l b T 4 8 S X R l b T 4 8 S X R l b U x v Y 2 F 0 a W 9 u P j x J d G V t V H l w Z T 5 G b 3 J t d W x h P C 9 J d G V t V H l w Z T 4 8 S X R l b V B h d G g + U 2 V j d G l v b j E v V E 9 U Q U x E Q V R F U y 9 D a G F u Z 2 V k J T I w V H l w Z T w v S X R l b V B h d G g + P C 9 J d G V t T G 9 j Y X R p b 2 4 + P F N 0 Y W J s Z U V u d H J p Z X M g L z 4 8 L 0 l 0 Z W 0 + P E l 0 Z W 0 + P E l 0 Z W 1 M b 2 N h d G l v b j 4 8 S X R l b V R 5 c G U + R m 9 y b X V s Y T w v S X R l b V R 5 c G U + P E l 0 Z W 1 Q Y X R o P l N l Y 3 R p b 2 4 x L 0 h P T E l E Q V l T 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C 0 x O F Q x M T o w M z o x M i 4 x O T M 0 M j g x W i I g L z 4 8 R W 5 0 c n k g V H l w Z T 0 i R m l s b F N 0 Y X R 1 c y I g V m F s d W U 9 I n N D b 2 1 w b G V 0 Z S I g L z 4 8 L 1 N 0 Y W J s Z U V u d H J p Z X M + P C 9 J d G V t P j x J d G V t P j x J d G V t T G 9 j Y X R p b 2 4 + P E l 0 Z W 1 U e X B l P k Z v c m 1 1 b G E 8 L 0 l 0 Z W 1 U e X B l P j x J d G V t U G F 0 a D 5 T Z W N 0 a W 9 u M S 9 I T 0 x J R E F Z U y 9 T b 3 V y Y 2 U 8 L 0 l 0 Z W 1 Q Y X R o P j w v S X R l b U x v Y 2 F 0 a W 9 u P j x T d G F i b G V F b n R y a W V z I C 8 + P C 9 J d G V t P j x J d G V t P j x J d G V t T G 9 j Y X R p b 2 4 + P E l 0 Z W 1 U e X B l P k Z v c m 1 1 b G E 8 L 0 l 0 Z W 1 U e X B l P j x J d G V t U G F 0 a D 5 T Z W N 0 a W 9 u M S 9 I T 0 x J R E F Z U 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N Z X J n Z T E i I C 8 + P E V u d H J 5 I F R 5 c G U 9 I k Z p b G x l Z E N v b X B s Z X R l U m V z d W x 0 V G 9 X b 3 J r c 2 h l Z X Q i I F Z h b H V l P S J s M S I g L z 4 8 R W 5 0 c n k g V H l w Z T 0 i U m V j b 3 Z l c n l U Y X J n Z X R T a G V l d C I g V m F s d W U 9 I n N Q T 1 d F U i B R V U V S W S A o R G F 0 Z X M p I i A v P j x F b n R y e S B U e X B l P S J S Z W N v d m V y e V R h c m d l d E N v b H V t b i I g V m F s d W U 9 I m w 2 I i A v P j x F b n R y e S B U e X B l P S J S Z W N v d m V y e V R h c m d l d F J v d y 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S 0 x M C 0 x O F Q x M T o 0 M T o w O S 4 1 M z g 4 N T M 1 W i I g L z 4 8 R W 5 0 c n k g V H l w Z T 0 i R m l s b E N v b H V t b l R 5 c G V z I i B W Y W x 1 Z T 0 i c 0 J 3 W T 0 i I C 8 + P E V u d H J 5 I F R 5 c G U 9 I k Z p b G x D b 2 x 1 b W 5 O Y W 1 l c y I g V m F s d W U 9 I n N b J n F 1 b 3 Q 7 V E 9 U Q U w g R E F U R V M m c X V v d D s s J n F 1 b 3 Q 7 R G F 5 I E 5 h b W U m c X V v d D t d I i A v P j x F b n R y e S B U e X B l P S J G a W x s U 3 R h d H V z I i B W Y W x 1 Z T 0 i c 0 N v b X B s Z X R l I i A v P j x F b n R y e S B U e X B l P S J S Z W x h d G l v b n N o a X B J b m Z v Q 2 9 u d G F p b m V y I i B W Y W x 1 Z T 0 i c 3 s m c X V v d D t j b 2 x 1 b W 5 D b 3 V u d C Z x d W 9 0 O z o y L C Z x d W 9 0 O 2 t l e U N v b H V t b k 5 h b W V z J n F 1 b 3 Q 7 O l t d L C Z x d W 9 0 O 3 F 1 Z X J 5 U m V s Y X R p b 2 5 z a G l w c y Z x d W 9 0 O z p b e y Z x d W 9 0 O 2 t l e U N v b H V t b k N v d W 5 0 J n F 1 b 3 Q 7 O j E s J n F 1 b 3 Q 7 a 2 V 5 Q 2 9 s d W 1 u J n F 1 b 3 Q 7 O j A s J n F 1 b 3 Q 7 b 3 R o Z X J L Z X l D b 2 x 1 b W 5 J Z G V u d G l 0 e S Z x d W 9 0 O z o m c X V v d D t T Z W N 0 a W 9 u M S 9 I T 0 x J R E F Z U y 9 D a G F u Z 2 V k I F R 5 c G U u e 0 h v b G l k Y X l z L D B 9 J n F 1 b 3 Q 7 L C Z x d W 9 0 O 0 t l e U N v b H V t b k N v d W 5 0 J n F 1 b 3 Q 7 O j F 9 X S w m c X V v d D t j b 2 x 1 b W 5 J Z G V u d G l 0 a W V z J n F 1 b 3 Q 7 O l s m c X V v d D t T Z W N 0 a W 9 u M S 9 U T 1 R B T E R B V E V T L 0 N o Y W 5 n Z W Q g V H l w Z S 5 7 V E 9 U Q U w g R E F U R V M s M H 0 m c X V v d D s s J n F 1 b 3 Q 7 U 2 V j d G l v b j E v T W V y Z 2 U x L 0 l u c 2 V y d G V k I E R h e S B O Y W 1 l L n t E Y X k g T m F t Z S w x f S Z x d W 9 0 O 1 0 s J n F 1 b 3 Q 7 Q 2 9 s d W 1 u Q 2 9 1 b n Q m c X V v d D s 6 M i w m c X V v d D t L Z X l D b 2 x 1 b W 5 O Y W 1 l c y Z x d W 9 0 O z p b X S w m c X V v d D t D b 2 x 1 b W 5 J Z G V u d G l 0 a W V z J n F 1 b 3 Q 7 O l s m c X V v d D t T Z W N 0 a W 9 u M S 9 U T 1 R B T E R B V E V T L 0 N o Y W 5 n Z W Q g V H l w Z S 5 7 V E 9 U Q U w g R E F U R V M s M H 0 m c X V v d D s s J n F 1 b 3 Q 7 U 2 V j d G l v b j E v T W V y Z 2 U x L 0 l u c 2 V y d G V k I E R h e S B O Y W 1 l L n t E Y X k g T m F t Z S w x f S Z x d W 9 0 O 1 0 s J n F 1 b 3 Q 7 U m V s Y X R p b 2 5 z a G l w S W 5 m b y Z x d W 9 0 O z p b e y Z x d W 9 0 O 2 t l e U N v b H V t b k N v d W 5 0 J n F 1 b 3 Q 7 O j E s J n F 1 b 3 Q 7 a 2 V 5 Q 2 9 s d W 1 u J n F 1 b 3 Q 7 O j A s J n F 1 b 3 Q 7 b 3 R o Z X J L Z X l D b 2 x 1 b W 5 J Z G V u d G l 0 e S Z x d W 9 0 O z o m c X V v d D t T Z W N 0 a W 9 u M S 9 I T 0 x J R E F Z U y 9 D a G F u Z 2 V k I F R 5 c G U u e 0 h v b G l k Y X l z L D B 9 J n F 1 b 3 Q 7 L C Z x d W 9 0 O 0 t l e U N v b H V t b k N v d W 5 0 J n F 1 b 3 Q 7 O j F 9 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S Z W 1 v d m V k J T I w Q 2 9 s d W 1 u c z w v S X R l b V B h d G g + P C 9 J d G V t T G 9 j Y X R p b 2 4 + P F N 0 Y W J s Z U V u d H J p Z X M g L z 4 8 L 0 l 0 Z W 0 + P E l 0 Z W 0 + P E l 0 Z W 1 M b 2 N h d G l v b j 4 8 S X R l b V R 5 c G U + R m 9 y b X V s Y T w v S X R l b V R 5 c G U + P E l 0 Z W 1 Q Y X R o P l N l Y 3 R p b 2 4 x L 0 1 l c m d l M S 9 J b n N l c n R l Z C U y M E R h e S U y M E 5 h b W U 8 L 0 l 0 Z W 1 Q Y X R o P j w v S X R l b U x v Y 2 F 0 a W 9 u P j x T d G F i b G V F b n R y a W V z I C 8 + P C 9 J d G V t P j x J d G V t P j x J d G V t T G 9 j Y X R p b 2 4 + P E l 0 Z W 1 U e X B l P k Z v c m 1 1 b G E 8 L 0 l 0 Z W 1 U e X B l P j x J d G V t U G F 0 a D 5 T Z W N 0 a W 9 u M S 9 N Z X J n Z T E v R m l s d G V y Z W Q l M j B S b 3 d z P C 9 J d G V t U G F 0 a D 4 8 L 0 l 0 Z W 1 M b 2 N h d G l v b j 4 8 U 3 R h Y m x l R W 5 0 c m l l c y A v P j w v S X R l b T 4 8 S X R l b T 4 8 S X R l b U x v Y 2 F 0 a W 9 u P j x J d G V t V H l w Z T 5 G b 3 J t d W x h P C 9 J d G V t V H l w Z T 4 8 S X R l b V B h d G g + U 2 V j d G l v b j E v V G F i b G U 4 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O F 8 y 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M S 0 x M C 0 x O F Q x N j o z N j o w O S 4 0 N j I x M z E z W i I g L z 4 8 R W 5 0 c n k g V H l w Z T 0 i R m l s b E N v b H V t b l R 5 c G V z I i B W Y W x 1 Z T 0 i c 0 J n W U d C Z 1 U 9 I i A v P j x F b n R y e S B U e X B l P S J G a W x s Q 2 9 s d W 1 u T m F t Z X M i I F Z h b H V l P S J z W y Z x d W 9 0 O 1 J F V k V O V U V T L 0 V Y U E V O U 0 V T J n F 1 b 3 Q 7 L C Z x d W 9 0 O 1 B S T 0 R V Q 1 R T J n F 1 b 3 Q 7 L C Z x d W 9 0 O 0 1 P T l R I U y Z x d W 9 0 O y w m c X V v d D t T Q U x F U y Z x d W 9 0 O y w m c X V v d D t W Y W x 1 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O C 9 V b n B p d m 9 0 Z W Q g T 3 R o Z X I g Q 2 9 s d W 1 u c y 5 7 O i w w f S Z x d W 9 0 O y w m c X V v d D t T Z W N 0 a W 9 u M S 9 U Y W J s Z T g v V W 5 w a X Z v d G V k I E 9 0 a G V y I E N v b H V t b n M u e z p f M S w x f S Z x d W 9 0 O y w m c X V v d D t T Z W N 0 a W 9 u M S 9 U Y W J s Z T g v Q 2 h h b m d l Z C B U e X B l M i 5 7 Q X R 0 c m l i d X R l L j E s M n 0 m c X V v d D s s J n F 1 b 3 Q 7 U 2 V j d G l v b j E v V G F i b G U 4 L 0 N o Y W 5 n Z W Q g V H l w Z T I u e 0 F 0 d H J p Y n V 0 Z S 4 y L D N 9 J n F 1 b 3 Q 7 L C Z x d W 9 0 O 1 N l Y 3 R p b 2 4 x L 1 R h Y m x l O C 9 V b n B p d m 9 0 Z W Q g T 3 R o Z X I g Q 2 9 s d W 1 u c y 5 7 V m F s d W U s M 3 0 m c X V v d D t d L C Z x d W 9 0 O 0 N v b H V t b k N v d W 5 0 J n F 1 b 3 Q 7 O j U s J n F 1 b 3 Q 7 S 2 V 5 Q 2 9 s d W 1 u T m F t Z X M m c X V v d D s 6 W 1 0 s J n F 1 b 3 Q 7 Q 2 9 s d W 1 u S W R l b n R p d G l l c y Z x d W 9 0 O z p b J n F 1 b 3 Q 7 U 2 V j d G l v b j E v V G F i b G U 4 L 1 V u c G l 2 b 3 R l Z C B P d G h l c i B D b 2 x 1 b W 5 z L n s 6 L D B 9 J n F 1 b 3 Q 7 L C Z x d W 9 0 O 1 N l Y 3 R p b 2 4 x L 1 R h Y m x l O C 9 V b n B p d m 9 0 Z W Q g T 3 R o Z X I g Q 2 9 s d W 1 u c y 5 7 O l 8 x L D F 9 J n F 1 b 3 Q 7 L C Z x d W 9 0 O 1 N l Y 3 R p b 2 4 x L 1 R h Y m x l O C 9 D a G F u Z 2 V k I F R 5 c G U y L n t B d H R y a W J 1 d G U u M S w y f S Z x d W 9 0 O y w m c X V v d D t T Z W N 0 a W 9 u M S 9 U Y W J s Z T g v Q 2 h h b m d l Z C B U e X B l M i 5 7 Q X R 0 c m l i d X R l L j I s M 3 0 m c X V v d D s s J n F 1 b 3 Q 7 U 2 V j d G l v b j E v V G F i b G U 4 L 1 V u c G l 2 b 3 R l Z C B P d G h l c i B D b 2 x 1 b W 5 z L n t W Y W x 1 Z S w z f S Z x d W 9 0 O 1 0 s J n F 1 b 3 Q 7 U m V s Y X R p b 2 5 z a G l w S W 5 m b y Z x d W 9 0 O z p b X X 0 i I C 8 + P C 9 T d G F i b G V F b n R y a W V z P j w v S X R l b T 4 8 S X R l b T 4 8 S X R l b U x v Y 2 F 0 a W 9 u P j x J d G V t V H l w Z T 5 G b 3 J t d W x h P C 9 J d G V t V H l w Z T 4 8 S X R l b V B h d G g + U 2 V j d G l v b j E v V G F i b G U 4 L 1 N v d X J j Z T w v S X R l b V B h d G g + P C 9 J d G V t T G 9 j Y X R p b 2 4 + P F N 0 Y W J s Z U V u d H J p Z X M g L z 4 8 L 0 l 0 Z W 0 + P E l 0 Z W 0 + P E l 0 Z W 1 M b 2 N h d G l v b j 4 8 S X R l b V R 5 c G U + R m 9 y b X V s Y T w v S X R l b V R 5 c G U + P E l 0 Z W 1 Q Y X R o P l N l Y 3 R p b 2 4 x L 1 R h Y m x l O C 9 D a G F u Z 2 V k J T I w V H l w Z T w v S X R l b V B h d G g + P C 9 J d G V t T G 9 j Y X R p b 2 4 + P F N 0 Y W J s Z U V u d H J p Z X M g L z 4 8 L 0 l 0 Z W 0 + P E l 0 Z W 0 + P E l 0 Z W 1 M b 2 N h d G l v b j 4 8 S X R l b V R 5 c G U + R m 9 y b X V s Y T w v S X R l b V R 5 c G U + P E l 0 Z W 1 Q Y X R o P l N l Y 3 R p b 2 4 x L 1 R h Y m x l O C 9 G a W x s Z W Q l M j B E b 3 d u P C 9 J d G V t U G F 0 a D 4 8 L 0 l 0 Z W 1 M b 2 N h d G l v b j 4 8 U 3 R h Y m x l R W 5 0 c m l l c y A v P j w v S X R l b T 4 8 S X R l b T 4 8 S X R l b U x v Y 2 F 0 a W 9 u P j x J d G V t V H l w Z T 5 G b 3 J t d W x h P C 9 J d G V t V H l w Z T 4 8 S X R l b V B h d G g + U 2 V j d G l v b j E v V G F i b G U 4 L 0 Z p b H R l c m V k J T I w U m 9 3 c z w v S X R l b V B h d G g + P C 9 J d G V t T G 9 j Y X R p b 2 4 + P F N 0 Y W J s Z U V u d H J p Z X M g L z 4 8 L 0 l 0 Z W 0 + P E l 0 Z W 0 + P E l 0 Z W 1 M b 2 N h d G l v b j 4 8 S X R l b V R 5 c G U + R m 9 y b X V s Y T w v S X R l b V R 5 c G U + P E l 0 Z W 1 Q Y X R o P l N l Y 3 R p b 2 4 x L 1 R h Y m x l O C 9 U c m F u c 3 B v c 2 V k J T I w V G F i b G U 8 L 0 l 0 Z W 1 Q Y X R o P j w v S X R l b U x v Y 2 F 0 a W 9 u P j x T d G F i b G V F b n R y a W V z I C 8 + P C 9 J d G V t P j x J d G V t P j x J d G V t T G 9 j Y X R p b 2 4 + P E l 0 Z W 1 U e X B l P k Z v c m 1 1 b G E 8 L 0 l 0 Z W 1 U e X B l P j x J d G V t U G F 0 a D 5 T Z W N 0 a W 9 u M S 9 U Y W J s Z T g v U m V t b 3 Z l Z C U y M E N v b H V t b n M 8 L 0 l 0 Z W 1 Q Y X R o P j w v S X R l b U x v Y 2 F 0 a W 9 u P j x T d G F i b G V F b n R y a W V z I C 8 + P C 9 J d G V t P j x J d G V t P j x J d G V t T G 9 j Y X R p b 2 4 + P E l 0 Z W 1 U e X B l P k Z v c m 1 1 b G E 8 L 0 l 0 Z W 1 U e X B l P j x J d G V t U G F 0 a D 5 T Z W N 0 a W 9 u M S 9 U Y W J s Z T g v R m l s b G V k J T I w R G 9 3 b j E 8 L 0 l 0 Z W 1 Q Y X R o P j w v S X R l b U x v Y 2 F 0 a W 9 u P j x T d G F i b G V F b n R y a W V z I C 8 + P C 9 J d G V t P j x J d G V t P j x J d G V t T G 9 j Y X R p b 2 4 + P E l 0 Z W 1 U e X B l P k Z v c m 1 1 b G E 8 L 0 l 0 Z W 1 U e X B l P j x J d G V t U G F 0 a D 5 T Z W N 0 a W 9 u M S 9 U Y W J s Z T g v T W V y Z 2 V k J T I w Q 2 9 s d W 1 u c z w v S X R l b V B h d G g + P C 9 J d G V t T G 9 j Y X R p b 2 4 + P F N 0 Y W J s Z U V u d H J p Z X M g L z 4 8 L 0 l 0 Z W 0 + P E l 0 Z W 0 + P E l 0 Z W 1 M b 2 N h d G l v b j 4 8 S X R l b V R 5 c G U + R m 9 y b X V s Y T w v S X R l b V R 5 c G U + P E l 0 Z W 1 Q Y X R o P l N l Y 3 R p b 2 4 x L 1 R h Y m x l O C 9 U c m F u c 3 B v c 2 V k J T I w V G F i b G U x P C 9 J d G V t U G F 0 a D 4 8 L 0 l 0 Z W 1 M b 2 N h d G l v b j 4 8 U 3 R h Y m x l R W 5 0 c m l l c y A v P j w v S X R l b T 4 8 S X R l b T 4 8 S X R l b U x v Y 2 F 0 a W 9 u P j x J d G V t V H l w Z T 5 G b 3 J t d W x h P C 9 J d G V t V H l w Z T 4 8 S X R l b V B h d G g + U 2 V j d G l v b j E v V G F i b G U 4 L 1 B y b 2 1 v d G V k J T I w S G V h Z G V y c z w v S X R l b V B h d G g + P C 9 J d G V t T G 9 j Y X R p b 2 4 + P F N 0 Y W J s Z U V u d H J p Z X M g L z 4 8 L 0 l 0 Z W 0 + P E l 0 Z W 0 + P E l 0 Z W 1 M b 2 N h d G l v b j 4 8 S X R l b V R 5 c G U + R m 9 y b X V s Y T w v S X R l b V R 5 c G U + P E l 0 Z W 1 Q Y X R o P l N l Y 3 R p b 2 4 x L 1 R h Y m x l O C 9 D a G F u Z 2 V k J T I w V H l w Z T E 8 L 0 l 0 Z W 1 Q Y X R o P j w v S X R l b U x v Y 2 F 0 a W 9 u P j x T d G F i b G V F b n R y a W V z I C 8 + P C 9 J d G V t P j x J d G V t P j x J d G V t T G 9 j Y X R p b 2 4 + P E l 0 Z W 1 U e X B l P k Z v c m 1 1 b G E 8 L 0 l 0 Z W 1 U e X B l P j x J d G V t U G F 0 a D 5 T Z W N 0 a W 9 u M S 9 U Y W J s Z T g v V W 5 w a X Z v d G V k J T I w T 3 R o Z X I l M j B D b 2 x 1 b W 5 z P C 9 J d G V t U G F 0 a D 4 8 L 0 l 0 Z W 1 M b 2 N h d G l v b j 4 8 U 3 R h Y m x l R W 5 0 c m l l c y A v P j w v S X R l b T 4 8 S X R l b T 4 8 S X R l b U x v Y 2 F 0 a W 9 u P j x J d G V t V H l w Z T 5 G b 3 J t d W x h P C 9 J d G V t V H l w Z T 4 8 S X R l b V B h d G g + U 2 V j d G l v b j E v V G F i b G U 4 L 1 N w b G l 0 J T I w Q 2 9 s d W 1 u J T I w Y n k l M j B E Z W x p b W l 0 Z X I 8 L 0 l 0 Z W 1 Q Y X R o P j w v S X R l b U x v Y 2 F 0 a W 9 u P j x T d G F i b G V F b n R y a W V z I C 8 + P C 9 J d G V t P j x J d G V t P j x J d G V t T G 9 j Y X R p b 2 4 + P E l 0 Z W 1 U e X B l P k Z v c m 1 1 b G E 8 L 0 l 0 Z W 1 U e X B l P j x J d G V t U G F 0 a D 5 T Z W N 0 a W 9 u M S 9 U Y W J s Z T g v Q 2 h h b m d l Z C U y M F R 5 c G U y P C 9 J d G V t U G F 0 a D 4 8 L 0 l 0 Z W 1 M b 2 N h d G l v b j 4 8 U 3 R h Y m x l R W 5 0 c m l l c y A v P j w v S X R l b T 4 8 S X R l b T 4 8 S X R l b U x v Y 2 F 0 a W 9 u P j x J d G V t V H l w Z T 5 G b 3 J t d W x h P C 9 J d G V t V H l w Z T 4 8 S X R l b V B h d G g + U 2 V j d G l v b j E v V G F i b G U 4 L 1 J l b m F t Z W Q l M j B D b 2 x 1 b W 5 z P C 9 J d G V t U G F 0 a D 4 8 L 0 l 0 Z W 1 M b 2 N h d G l v b j 4 8 U 3 R h Y m x l R W 5 0 c m l l c y A v P j w v S X R l b T 4 8 S X R l b T 4 8 S X R l b U x v Y 2 F 0 a W 9 u P j x J d G V t V H l w Z T 5 G b 3 J t d W x h P C 9 J d G V t V H l w Z T 4 8 S X R l b V B h d G g + U 2 V j d G l v b j E v V G F i b G U 4 L 0 Z p b H R l c m V k J T I w U m 9 3 c z E 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0 X z I 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E t M T A t M T h U M j E 6 N D U 6 N T Q u N T Y 1 M j A 3 M F o i I C 8 + P E V u d H J 5 I F R 5 c G U 9 I k Z p b G x D b 2 x 1 b W 5 U e X B l c y I g V m F s d W U 9 I n N C Z 2 t E I i A v P j x F b n R y e S B U e X B l P S J G a W x s Q 2 9 s d W 1 u T m F t Z X M i I F Z h b H V l P S J z W y Z x d W 9 0 O 0 5 h b W U m c X V v d D s s J n F 1 b 3 Q 7 R G F 0 Z S B v Z i B C a X J 0 a C Z x d W 9 0 O y w m c X V v d D t B Z 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Q v Q 2 h h b m d l Z C B U e X B l L n t O Y W 1 l L D B 9 J n F 1 b 3 Q 7 L C Z x d W 9 0 O 1 N l Y 3 R p b 2 4 x L 1 R h Y m x l N C 9 J b n N l c n R l Z C B E Y X R l L n t E Y X R l L D J 9 J n F 1 b 3 Q 7 L C Z x d W 9 0 O 1 N l Y 3 R p b 2 4 x L 1 R h Y m x l N C 9 D a G F u Z 2 V k I F R 5 c G U x L n t U b 3 R h b C B Z Z W F y c y w 0 f S Z x d W 9 0 O 1 0 s J n F 1 b 3 Q 7 Q 2 9 s d W 1 u Q 2 9 1 b n Q m c X V v d D s 6 M y w m c X V v d D t L Z X l D b 2 x 1 b W 5 O Y W 1 l c y Z x d W 9 0 O z p b X S w m c X V v d D t D b 2 x 1 b W 5 J Z G V u d G l 0 a W V z J n F 1 b 3 Q 7 O l s m c X V v d D t T Z W N 0 a W 9 u M S 9 U Y W J s Z T Q v Q 2 h h b m d l Z C B U e X B l L n t O Y W 1 l L D B 9 J n F 1 b 3 Q 7 L C Z x d W 9 0 O 1 N l Y 3 R p b 2 4 x L 1 R h Y m x l N C 9 J b n N l c n R l Z C B E Y X R l L n t E Y X R l L D J 9 J n F 1 b 3 Q 7 L C Z x d W 9 0 O 1 N l Y 3 R p b 2 4 x L 1 R h Y m x l N C 9 D a G F u Z 2 V k I F R 5 c G U x L n t U b 3 R h b C B Z Z W F y c y w 0 f S Z x d W 9 0 O 1 0 s J n F 1 b 3 Q 7 U m V s Y X R p b 2 5 z a G l w S W 5 m b y Z x d W 9 0 O z p b X X 0 i I C 8 + P E V u d H J 5 I F R 5 c G U 9 I l F 1 Z X J 5 S U Q i I F Z h b H V l P S J z M j Z k N m R k M T c t M W I 5 N i 0 0 Z T A w L W J h Y W Q t M z A w Y T Q z M D k 0 Y T Q 1 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S W 5 z Z X J 0 Z W Q l M j B E Y X R l P C 9 J d G V t U G F 0 a D 4 8 L 0 l 0 Z W 1 M b 2 N h d G l v b j 4 8 U 3 R h Y m x l R W 5 0 c m l l c y A v P j w v S X R l b T 4 8 S X R l b T 4 8 S X R l b U x v Y 2 F 0 a W 9 u P j x J d G V t V H l w Z T 5 G b 3 J t d W x h P C 9 J d G V t V H l w Z T 4 8 S X R l b V B h d G g + U 2 V j d G l v b j E v V G F i b G U 0 L 0 l u c 2 V y d G V k J T I w Q W d l P C 9 J d G V t U G F 0 a D 4 8 L 0 l 0 Z W 1 M b 2 N h d G l v b j 4 8 U 3 R h Y m x l R W 5 0 c m l l c y A v P j w v S X R l b T 4 8 S X R l b T 4 8 S X R l b U x v Y 2 F 0 a W 9 u P j x J d G V t V H l w Z T 5 G b 3 J t d W x h P C 9 J d G V t V H l w Z T 4 8 S X R l b V B h d G g + U 2 V j d G l v b j E v V G F i b G U 0 L 0 l u c 2 V y d G V k J T I w V G 9 0 Y W w l M j B Z Z W F y c z w v S X R l b V B h d G g + P C 9 J d G V t T G 9 j Y X R p b 2 4 + P F N 0 Y W J s Z U V u d H J p Z X M g L z 4 8 L 0 l 0 Z W 0 + P E l 0 Z W 0 + P E l 0 Z W 1 M b 2 N h d G l v b j 4 8 S X R l b V R 5 c G U + R m 9 y b X V s Y T w v S X R l b V R 5 c G U + P E l 0 Z W 1 Q Y X R o P l N l Y 3 R p b 2 4 x L 1 R h Y m x l N C 9 D a G F u Z 2 V k J T I w V H l w Z T E 8 L 0 l 0 Z W 1 Q Y X R o P j w v S X R l b U x v Y 2 F 0 a W 9 u P j x T d G F i b G V F b n R y a W V z I C 8 + P C 9 J d G V t P j x J d G V t P j x J d G V t T G 9 j Y X R p b 2 4 + P E l 0 Z W 1 U e X B l P k Z v c m 1 1 b G E 8 L 0 l 0 Z W 1 U e X B l P j x J d G V t U G F 0 a D 5 T Z W N 0 a W 9 u M S 9 U Y W J s Z T Q v U m V t b 3 Z l Z C U y M E N v b H V t b n M 8 L 0 l 0 Z W 1 Q Y X R o P j w v S X R l b U x v Y 2 F 0 a W 9 u P j x T d G F i b G V F b n R y a W V z I C 8 + P C 9 J d G V t P j x J d G V t P j x J d G V t T G 9 j Y X R p b 2 4 + P E l 0 Z W 1 U e X B l P k Z v c m 1 1 b G E 8 L 0 l 0 Z W 1 U e X B l P j x J d G V t U G F 0 a D 5 T Z W N 0 a W 9 u M S 9 U Y W J s Z T Q v U m V u Y W 1 l Z C U y M E N v b H V t b n M 8 L 0 l 0 Z W 1 Q Y X R o P j w v S X R l b U x v Y 2 F 0 a W 9 u P j x T d G F i b G V F b n R y a W V z I C 8 + P C 9 J d G V t P j w v S X R l b X M + P C 9 M b 2 N h b F B h Y 2 t h Z 2 V N Z X R h Z G F 0 Y U Z p b G U + F g A A A F B L B Q Y A A A A A A A A A A A A A A A A A A A A A A A A m A Q A A A Q A A A N C M n d 8 B F d E R j H o A w E / C l + s B A A A A q m B Z s X S k A U e w e a 4 p C y T D Z g A A A A A C A A A A A A A Q Z g A A A A E A A C A A A A A M j z R 6 S a M e S E c 4 W R m i z 6 G L 8 w r n R H Q V x n 1 6 i c c 4 R R Z a C w A A A A A O g A A A A A I A A C A A A A B f o Q Z p 5 0 k m 3 x W v O H q a S w k 8 6 2 N m t j G O D X X n L K a M R m 1 A t F A A A A B 8 t N A a c Q b S 7 5 Y L u Y y u O l i f 5 b Y F C X O j Y x E N 9 2 M i T Z v P s x y o N q v 9 z b r O N 8 U b 1 7 n X 2 Q 5 d W K t p X 2 I J D X d T X A Z f x d j w G x 4 l y g T t N Y w W p 1 H l i f N U M k A A A A A g y E w Y H h W B J H J q 4 0 o Z A t 1 Y V x o u j 6 G 7 0 X A 1 T + I / 3 l z 7 D / K d q h X 4 K W b i j s V y f x K n h M / p s h N p C 0 7 / S E b n X M K k r w b C < / D a t a M a s h u p > 
</file>

<file path=customXml/itemProps1.xml><?xml version="1.0" encoding="utf-8"?>
<ds:datastoreItem xmlns:ds="http://schemas.openxmlformats.org/officeDocument/2006/customXml" ds:itemID="{D8740917-9532-4D42-AE87-28342A4ADD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9</vt:i4>
      </vt:variant>
    </vt:vector>
  </HeadingPairs>
  <TitlesOfParts>
    <vt:vector size="38" baseType="lpstr">
      <vt:lpstr>Filtering Data</vt:lpstr>
      <vt:lpstr>Advanced Filter </vt:lpstr>
      <vt:lpstr>Advanced Filter 2</vt:lpstr>
      <vt:lpstr>Advanced Filter 3</vt:lpstr>
      <vt:lpstr>Advanced Filter 4</vt:lpstr>
      <vt:lpstr>Advanced Filter 5</vt:lpstr>
      <vt:lpstr>Logical Function (AND)</vt:lpstr>
      <vt:lpstr>Logical Function (TEXT)</vt:lpstr>
      <vt:lpstr>H-LOOK UP</vt:lpstr>
      <vt:lpstr>V-LOOK UP</vt:lpstr>
      <vt:lpstr>LOOKUP</vt:lpstr>
      <vt:lpstr>PIVOT TABLE 1</vt:lpstr>
      <vt:lpstr>PIVOT TABLE 1 Cont</vt:lpstr>
      <vt:lpstr>PIVOT TABLE 2</vt:lpstr>
      <vt:lpstr>Sheet2</vt:lpstr>
      <vt:lpstr>Sheet4</vt:lpstr>
      <vt:lpstr>PIVOT TABLE 3</vt:lpstr>
      <vt:lpstr>POWER QUERY (Text)</vt:lpstr>
      <vt:lpstr>new</vt:lpstr>
      <vt:lpstr>POWER QUERY (Dates)</vt:lpstr>
      <vt:lpstr>POWER QUERY (Finance)</vt:lpstr>
      <vt:lpstr>CLEAN DATA</vt:lpstr>
      <vt:lpstr>AGE</vt:lpstr>
      <vt:lpstr>AGE OUTPUT</vt:lpstr>
      <vt:lpstr>DATA ANALYSIS</vt:lpstr>
      <vt:lpstr>DATA ANALYSIS 2</vt:lpstr>
      <vt:lpstr>DATA ANALYSIS 3</vt:lpstr>
      <vt:lpstr>PIVOT TABLE +</vt:lpstr>
      <vt:lpstr>PIVOT+OUTPUT</vt:lpstr>
      <vt:lpstr>'Advanced Filter '!Criteria</vt:lpstr>
      <vt:lpstr>'Advanced Filter 2'!Criteria</vt:lpstr>
      <vt:lpstr>'Advanced Filter 3'!Criteria</vt:lpstr>
      <vt:lpstr>'Advanced Filter 4'!Criteria</vt:lpstr>
      <vt:lpstr>'Advanced Filter '!Extract</vt:lpstr>
      <vt:lpstr>'Advanced Filter 2'!Extract</vt:lpstr>
      <vt:lpstr>'Advanced Filter 3'!Extract</vt:lpstr>
      <vt:lpstr>'Advanced Filter 4'!Extract</vt:lpstr>
      <vt:lpstr>'Advanced Filter 5'!Extract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_HP_</dc:creator>
  <cp:lastModifiedBy>Editor</cp:lastModifiedBy>
  <dcterms:created xsi:type="dcterms:W3CDTF">2021-10-07T15:25:36Z</dcterms:created>
  <dcterms:modified xsi:type="dcterms:W3CDTF">2021-10-21T10:25:53Z</dcterms:modified>
</cp:coreProperties>
</file>