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alexander/Documents/Education/2curse/OPD/"/>
    </mc:Choice>
  </mc:AlternateContent>
  <xr:revisionPtr revIDLastSave="0" documentId="13_ncr:1_{D1D49AA2-DC55-094D-9CC9-5CCEED6A8210}" xr6:coauthVersionLast="47" xr6:coauthVersionMax="47" xr10:uidLastSave="{00000000-0000-0000-0000-000000000000}"/>
  <bookViews>
    <workbookView xWindow="0" yWindow="880" windowWidth="35640" windowHeight="19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3" i="1"/>
  <c r="B7" i="1"/>
  <c r="B31" i="1"/>
  <c r="K8" i="1"/>
  <c r="L8" i="1" s="1"/>
  <c r="B3" i="1"/>
  <c r="B30" i="1"/>
  <c r="B8" i="1"/>
  <c r="I14" i="1"/>
  <c r="B33" i="1" l="1"/>
  <c r="B34" i="1"/>
  <c r="H13" i="1" l="1"/>
  <c r="K13" i="1" s="1"/>
  <c r="H10" i="1"/>
  <c r="H9" i="1"/>
  <c r="K9" i="1" s="1"/>
  <c r="H12" i="1"/>
  <c r="H11" i="1"/>
  <c r="K11" i="1"/>
  <c r="K12" i="1"/>
  <c r="K10" i="1"/>
  <c r="L9" i="1" l="1"/>
  <c r="L10" i="1" s="1"/>
  <c r="H14" i="1"/>
  <c r="M18" i="1" s="1"/>
  <c r="L11" i="1" l="1"/>
  <c r="L12" i="1" s="1"/>
</calcChain>
</file>

<file path=xl/sharedStrings.xml><?xml version="1.0" encoding="utf-8"?>
<sst xmlns="http://schemas.openxmlformats.org/spreadsheetml/2006/main" count="41" uniqueCount="41">
  <si>
    <t>Сумма:</t>
  </si>
  <si>
    <t>Ставка:</t>
  </si>
  <si>
    <t>Срок (лет):</t>
  </si>
  <si>
    <t>КД итог:</t>
  </si>
  <si>
    <t>(R-I)/(1+I)</t>
  </si>
  <si>
    <t>Инфляция:</t>
  </si>
  <si>
    <t>Ном. Ставка:</t>
  </si>
  <si>
    <t>Инфляция итог:</t>
  </si>
  <si>
    <t>КД итог (руб.):</t>
  </si>
  <si>
    <t>v</t>
  </si>
  <si>
    <t>Инфляция</t>
  </si>
  <si>
    <t>Ном. Ставка</t>
  </si>
  <si>
    <t>cf - cashflow</t>
  </si>
  <si>
    <t>dcf</t>
  </si>
  <si>
    <t>дисконтированный дп</t>
  </si>
  <si>
    <t>kd</t>
  </si>
  <si>
    <t>*формула 1*</t>
  </si>
  <si>
    <t>kcfd</t>
  </si>
  <si>
    <t>k - kummulative</t>
  </si>
  <si>
    <t>потоки</t>
  </si>
  <si>
    <t>затраты</t>
  </si>
  <si>
    <t>t</t>
  </si>
  <si>
    <t>период</t>
  </si>
  <si>
    <t>NPV - чистая текущая стоимость</t>
  </si>
  <si>
    <t>DPP - срок окупаемости</t>
  </si>
  <si>
    <t>1 способ:</t>
  </si>
  <si>
    <t>NPV (A) &gt;&lt; NPV (B)</t>
  </si>
  <si>
    <t>2 способ:</t>
  </si>
  <si>
    <t>NPV (A) &gt;&lt; 0</t>
  </si>
  <si>
    <t>NPV (5-й год):</t>
  </si>
  <si>
    <t>DPP:</t>
  </si>
  <si>
    <t>5 лет</t>
  </si>
  <si>
    <t>куммулятивный дп</t>
  </si>
  <si>
    <t>Ставка уч. проц. (формула):</t>
  </si>
  <si>
    <t>Рентабельность:</t>
  </si>
  <si>
    <t>c</t>
  </si>
  <si>
    <t>*2 - при DPP равных*</t>
  </si>
  <si>
    <t>RR</t>
  </si>
  <si>
    <t>Дано</t>
  </si>
  <si>
    <t>Успешность проекта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</si>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</sst>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9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/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8" xfId="0" applyNumberFormat="1" applyBorder="1"/>
    <xf numFmtId="9" fontId="0" fillId="0" borderId="20" xfId="0" applyNumberFormat="1" applyBorder="1"/>
    <xf numFmtId="0" fontId="0" fillId="0" borderId="20" xfId="0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6" xfId="0" applyFont="1" applyBorder="1"/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9" fontId="2" fillId="0" borderId="16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A15" sqref="A15"/>
    </sheetView>
  </sheetViews>
  <sheetFormatPr baseColWidth="10" defaultColWidth="8.83203125" defaultRowHeight="15" x14ac:dyDescent="0.2"/>
  <cols>
    <col min="1" max="1" width="13.1640625" customWidth="1"/>
    <col min="2" max="2" width="20" customWidth="1"/>
    <col min="3" max="3" width="4.83203125" customWidth="1"/>
    <col min="4" max="4" width="22.1640625" customWidth="1"/>
    <col min="7" max="7" width="11.6640625" customWidth="1"/>
    <col min="8" max="8" width="16.83203125" customWidth="1"/>
    <col min="9" max="9" width="19" customWidth="1"/>
    <col min="10" max="10" width="18.5" customWidth="1"/>
    <col min="11" max="11" width="20.33203125" customWidth="1"/>
    <col min="12" max="12" width="17.6640625" customWidth="1"/>
    <col min="13" max="13" width="13.1640625" customWidth="1"/>
    <col min="14" max="14" width="3.1640625" customWidth="1"/>
    <col min="15" max="15" width="60.6640625" customWidth="1"/>
  </cols>
  <sheetData>
    <row r="1" spans="1:13" x14ac:dyDescent="0.2">
      <c r="A1" s="2"/>
      <c r="C1" s="2"/>
    </row>
    <row r="2" spans="1:13" x14ac:dyDescent="0.2">
      <c r="A2" s="25" t="s">
        <v>0</v>
      </c>
      <c r="B2">
        <v>750000</v>
      </c>
      <c r="C2" s="2"/>
    </row>
    <row r="3" spans="1:13" x14ac:dyDescent="0.2">
      <c r="A3" s="25" t="s">
        <v>1</v>
      </c>
      <c r="B3" s="10">
        <f>B12</f>
        <v>0.21</v>
      </c>
      <c r="C3" s="2"/>
    </row>
    <row r="4" spans="1:13" x14ac:dyDescent="0.2">
      <c r="A4" s="25" t="s">
        <v>2</v>
      </c>
      <c r="B4">
        <v>5</v>
      </c>
      <c r="C4" s="2"/>
    </row>
    <row r="5" spans="1:13" x14ac:dyDescent="0.2">
      <c r="A5" s="2"/>
      <c r="C5" s="2"/>
    </row>
    <row r="6" spans="1:13" ht="16" thickBot="1" x14ac:dyDescent="0.25">
      <c r="A6" s="2"/>
      <c r="C6" s="2"/>
      <c r="G6" s="31" t="s">
        <v>22</v>
      </c>
      <c r="H6" s="31" t="s">
        <v>20</v>
      </c>
      <c r="I6" s="31" t="s">
        <v>19</v>
      </c>
      <c r="J6" s="31" t="s">
        <v>16</v>
      </c>
      <c r="K6" s="31" t="s">
        <v>14</v>
      </c>
      <c r="L6" s="31" t="s">
        <v>32</v>
      </c>
    </row>
    <row r="7" spans="1:13" ht="16" thickBot="1" x14ac:dyDescent="0.25">
      <c r="A7" s="25" t="s">
        <v>3</v>
      </c>
      <c r="B7">
        <f>(1+0.12)^(-B4)</f>
        <v>0.56742685571859919</v>
      </c>
      <c r="C7" s="2"/>
      <c r="G7" s="32" t="s">
        <v>21</v>
      </c>
      <c r="H7" s="33" t="s">
        <v>35</v>
      </c>
      <c r="I7" s="33" t="s">
        <v>9</v>
      </c>
      <c r="J7" s="33" t="s">
        <v>15</v>
      </c>
      <c r="K7" s="33" t="s">
        <v>13</v>
      </c>
      <c r="L7" s="34" t="s">
        <v>17</v>
      </c>
    </row>
    <row r="8" spans="1:13" x14ac:dyDescent="0.2">
      <c r="A8" s="26" t="s">
        <v>8</v>
      </c>
      <c r="B8" s="4">
        <f>B7*B2</f>
        <v>425570.14178894938</v>
      </c>
      <c r="C8" s="2"/>
      <c r="G8" s="9">
        <v>0</v>
      </c>
      <c r="H8" s="9">
        <v>-350000</v>
      </c>
      <c r="I8" s="9">
        <v>0</v>
      </c>
      <c r="J8" s="9">
        <v>1</v>
      </c>
      <c r="K8" s="9">
        <f t="shared" ref="K8:K13" si="0">J8*(H8+I8)</f>
        <v>-350000</v>
      </c>
      <c r="L8" s="7">
        <f>K8</f>
        <v>-350000</v>
      </c>
      <c r="M8" s="13" t="s">
        <v>29</v>
      </c>
    </row>
    <row r="9" spans="1:13" ht="16" thickBot="1" x14ac:dyDescent="0.25">
      <c r="C9" s="2"/>
      <c r="G9" s="8">
        <v>1</v>
      </c>
      <c r="H9" s="8">
        <f>-60000*(1+B34)^G9</f>
        <v>-64800.000000000007</v>
      </c>
      <c r="I9" s="8">
        <v>12000</v>
      </c>
      <c r="J9" s="8">
        <v>0.89</v>
      </c>
      <c r="K9" s="8">
        <f>J9*(H9+I9)</f>
        <v>-46992.000000000007</v>
      </c>
      <c r="L9" s="11">
        <f t="shared" ref="L9:L11" si="1">L8+K9</f>
        <v>-396992</v>
      </c>
      <c r="M9" s="15">
        <v>32868</v>
      </c>
    </row>
    <row r="10" spans="1:13" ht="16" thickBot="1" x14ac:dyDescent="0.25">
      <c r="A10" s="36" t="s">
        <v>38</v>
      </c>
      <c r="B10" s="37"/>
      <c r="G10" s="8">
        <v>2</v>
      </c>
      <c r="H10" s="8">
        <f>-70000*(1+B34)^G10</f>
        <v>-81648</v>
      </c>
      <c r="I10" s="8">
        <v>80000</v>
      </c>
      <c r="J10" s="8">
        <v>0.79</v>
      </c>
      <c r="K10" s="8">
        <f t="shared" si="0"/>
        <v>-1301.92</v>
      </c>
      <c r="L10" s="11">
        <f>L9+K10</f>
        <v>-398293.92</v>
      </c>
      <c r="M10" s="14"/>
    </row>
    <row r="11" spans="1:13" x14ac:dyDescent="0.2">
      <c r="A11" s="16" t="s">
        <v>10</v>
      </c>
      <c r="B11" s="19">
        <v>0.12</v>
      </c>
      <c r="D11" s="1"/>
      <c r="E11" s="1"/>
      <c r="G11" s="8">
        <v>3</v>
      </c>
      <c r="H11" s="8">
        <f>-70000*(1+B34)^G11</f>
        <v>-88179.840000000011</v>
      </c>
      <c r="I11" s="8">
        <v>140000</v>
      </c>
      <c r="J11" s="8">
        <v>0.71</v>
      </c>
      <c r="K11" s="8">
        <f t="shared" si="0"/>
        <v>36792.313599999987</v>
      </c>
      <c r="L11" s="11">
        <f t="shared" si="1"/>
        <v>-361501.60639999999</v>
      </c>
      <c r="M11" s="13" t="s">
        <v>30</v>
      </c>
    </row>
    <row r="12" spans="1:13" ht="16" thickBot="1" x14ac:dyDescent="0.25">
      <c r="A12" s="17" t="s">
        <v>11</v>
      </c>
      <c r="B12" s="20">
        <v>0.21</v>
      </c>
      <c r="D12" s="1"/>
      <c r="E12" s="1"/>
      <c r="G12" s="8">
        <v>4</v>
      </c>
      <c r="H12" s="8">
        <f>-70000*(1+B34)^G12</f>
        <v>-95234.227200000023</v>
      </c>
      <c r="I12" s="8">
        <v>220000</v>
      </c>
      <c r="J12" s="8">
        <v>0.64</v>
      </c>
      <c r="K12" s="8">
        <f t="shared" si="0"/>
        <v>79850.094591999994</v>
      </c>
      <c r="L12" s="11">
        <f>L11+K12</f>
        <v>-281651.51180799998</v>
      </c>
      <c r="M12" s="15" t="s">
        <v>31</v>
      </c>
    </row>
    <row r="13" spans="1:13" ht="16" thickBot="1" x14ac:dyDescent="0.25">
      <c r="C13" s="1"/>
      <c r="D13" s="1"/>
      <c r="E13" s="1"/>
      <c r="F13" s="1"/>
      <c r="G13" s="8">
        <v>5</v>
      </c>
      <c r="H13" s="8">
        <f>-45000*(1+B34)^G13</f>
        <v>-66119.763456000015</v>
      </c>
      <c r="I13" s="8">
        <v>260000</v>
      </c>
      <c r="J13" s="8">
        <v>0.56999999999999995</v>
      </c>
      <c r="K13" s="8">
        <f t="shared" si="0"/>
        <v>110511.73483007998</v>
      </c>
      <c r="L13" s="8">
        <f>L12+K13</f>
        <v>-171139.77697792</v>
      </c>
      <c r="M13" s="1"/>
    </row>
    <row r="14" spans="1:13" ht="16" thickBot="1" x14ac:dyDescent="0.25">
      <c r="A14" s="30" t="s">
        <v>37</v>
      </c>
      <c r="C14" s="1"/>
      <c r="D14" s="1"/>
      <c r="E14" s="1"/>
      <c r="F14" s="1"/>
      <c r="H14" s="12">
        <f>SUM(H8:H13)</f>
        <v>-745981.83065599995</v>
      </c>
      <c r="I14" s="12">
        <f>SUM(I8:I13)</f>
        <v>712000</v>
      </c>
    </row>
    <row r="15" spans="1:13" ht="16" thickBot="1" x14ac:dyDescent="0.25">
      <c r="A15" s="35">
        <v>0.28000000000000003</v>
      </c>
      <c r="C15" s="1"/>
      <c r="D15" s="1"/>
      <c r="E15" s="1"/>
    </row>
    <row r="16" spans="1:13" ht="16" thickBot="1" x14ac:dyDescent="0.25">
      <c r="C16" s="1"/>
      <c r="D16" s="1"/>
      <c r="E16" s="1"/>
    </row>
    <row r="17" spans="1:13" ht="16" thickBot="1" x14ac:dyDescent="0.25">
      <c r="A17" s="36" t="s">
        <v>39</v>
      </c>
      <c r="B17" s="37"/>
      <c r="C17" s="1"/>
      <c r="D17" s="1"/>
      <c r="E17" s="1"/>
      <c r="L17" s="30" t="s">
        <v>34</v>
      </c>
      <c r="M17" s="29" t="s">
        <v>40</v>
      </c>
    </row>
    <row r="18" spans="1:13" ht="16" thickBot="1" x14ac:dyDescent="0.25">
      <c r="A18" s="27" t="s">
        <v>25</v>
      </c>
      <c r="B18" s="28" t="s">
        <v>28</v>
      </c>
      <c r="C18" s="1"/>
      <c r="D18" s="1"/>
      <c r="E18" s="1"/>
      <c r="L18" s="18">
        <f>-1*(M9/(H14)*100)</f>
        <v>4.4060054346225304</v>
      </c>
      <c r="M18" s="21">
        <f>ROUNDUP(L18, 2)</f>
        <v>4.41</v>
      </c>
    </row>
    <row r="19" spans="1:13" ht="16" thickBot="1" x14ac:dyDescent="0.25">
      <c r="A19" s="27" t="s">
        <v>27</v>
      </c>
      <c r="B19" s="28" t="s">
        <v>26</v>
      </c>
      <c r="C19" s="1"/>
      <c r="D19" s="1"/>
      <c r="E19" s="1"/>
    </row>
    <row r="20" spans="1:13" ht="16" thickBot="1" x14ac:dyDescent="0.25">
      <c r="A20" s="38" t="s">
        <v>36</v>
      </c>
      <c r="B20" s="39"/>
      <c r="C20" s="1"/>
    </row>
    <row r="21" spans="1:13" x14ac:dyDescent="0.2">
      <c r="C21" s="1"/>
    </row>
    <row r="23" spans="1:13" x14ac:dyDescent="0.2">
      <c r="A23" s="40" t="s">
        <v>12</v>
      </c>
      <c r="B23" s="41"/>
    </row>
    <row r="24" spans="1:13" x14ac:dyDescent="0.2">
      <c r="A24" s="40" t="s">
        <v>18</v>
      </c>
      <c r="B24" s="41"/>
    </row>
    <row r="25" spans="1:13" x14ac:dyDescent="0.2">
      <c r="A25" s="40" t="s">
        <v>23</v>
      </c>
      <c r="B25" s="41"/>
      <c r="G25" s="1"/>
      <c r="H25" s="1"/>
    </row>
    <row r="26" spans="1:13" x14ac:dyDescent="0.2">
      <c r="A26" s="41" t="s">
        <v>24</v>
      </c>
      <c r="B26" s="41"/>
      <c r="G26" s="1"/>
      <c r="H26" s="1"/>
    </row>
    <row r="27" spans="1:13" x14ac:dyDescent="0.2">
      <c r="G27" s="1"/>
      <c r="H27" s="1"/>
    </row>
    <row r="28" spans="1:13" x14ac:dyDescent="0.2">
      <c r="A28" s="24" t="s">
        <v>33</v>
      </c>
      <c r="B28" s="23" t="s">
        <v>4</v>
      </c>
    </row>
    <row r="29" spans="1:13" x14ac:dyDescent="0.2">
      <c r="B29" s="3"/>
    </row>
    <row r="30" spans="1:13" x14ac:dyDescent="0.2">
      <c r="A30" s="22" t="s">
        <v>5</v>
      </c>
      <c r="B30" s="6">
        <f>B11</f>
        <v>0.12</v>
      </c>
    </row>
    <row r="31" spans="1:13" x14ac:dyDescent="0.2">
      <c r="A31" s="22" t="s">
        <v>6</v>
      </c>
      <c r="B31" s="6">
        <f>B12</f>
        <v>0.21</v>
      </c>
    </row>
    <row r="32" spans="1:13" x14ac:dyDescent="0.2">
      <c r="B32" s="3"/>
    </row>
    <row r="33" spans="1:2" x14ac:dyDescent="0.2">
      <c r="A33" s="22" t="s">
        <v>7</v>
      </c>
      <c r="B33" s="6">
        <f>(B31-B30)/(1+B30)</f>
        <v>8.0357142857142849E-2</v>
      </c>
    </row>
    <row r="34" spans="1:2" x14ac:dyDescent="0.2">
      <c r="A34" s="4"/>
      <c r="B34" s="5">
        <f>ROUNDDOWN(B33, 2)</f>
        <v>0.08</v>
      </c>
    </row>
  </sheetData>
  <mergeCells count="7">
    <mergeCell ref="A23:B23"/>
    <mergeCell ref="A24:B24"/>
    <mergeCell ref="A25:B25"/>
    <mergeCell ref="A26:B26"/>
    <mergeCell ref="A17:B17"/>
    <mergeCell ref="A10:B10"/>
    <mergeCell ref="A20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Коньков</dc:creator>
  <cp:lastModifiedBy>AR 민수</cp:lastModifiedBy>
  <dcterms:created xsi:type="dcterms:W3CDTF">2015-06-05T18:17:20Z</dcterms:created>
  <dcterms:modified xsi:type="dcterms:W3CDTF">2025-04-26T10:49:21Z</dcterms:modified>
</cp:coreProperties>
</file>