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 Zhang\Documents\GitHub\Data-Visualization\illustrator\income\"/>
    </mc:Choice>
  </mc:AlternateContent>
  <xr:revisionPtr revIDLastSave="0" documentId="13_ncr:1_{F34D8918-490D-4D1F-A32D-ED0009B632F4}" xr6:coauthVersionLast="36" xr6:coauthVersionMax="36" xr10:uidLastSave="{00000000-0000-0000-0000-000000000000}"/>
  <bookViews>
    <workbookView xWindow="0" yWindow="0" windowWidth="15270" windowHeight="4470" xr2:uid="{F230AFA8-82A5-4199-BCA7-56147D24347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R36" i="1" l="1"/>
  <c r="R13" i="1"/>
  <c r="Q30" i="1"/>
  <c r="R16" i="1"/>
  <c r="P34" i="1"/>
  <c r="O27" i="1"/>
  <c r="O18" i="1"/>
  <c r="O19" i="1"/>
  <c r="O29" i="1"/>
  <c r="O17" i="1"/>
  <c r="O16" i="1"/>
  <c r="K28" i="1"/>
  <c r="G33" i="1" l="1"/>
  <c r="F30" i="1"/>
  <c r="F6" i="1"/>
  <c r="E28" i="1"/>
  <c r="E15" i="1"/>
  <c r="D23" i="1"/>
  <c r="D29" i="1"/>
  <c r="D20" i="1"/>
  <c r="C30" i="1"/>
  <c r="B28" i="1"/>
  <c r="B15" i="1" s="1"/>
  <c r="B6" i="1"/>
</calcChain>
</file>

<file path=xl/sharedStrings.xml><?xml version="1.0" encoding="utf-8"?>
<sst xmlns="http://schemas.openxmlformats.org/spreadsheetml/2006/main" count="124" uniqueCount="105">
  <si>
    <t>Income</t>
  </si>
  <si>
    <t>City</t>
  </si>
  <si>
    <t>Job</t>
  </si>
  <si>
    <t>Age</t>
  </si>
  <si>
    <t>New York</t>
  </si>
  <si>
    <t>Link</t>
  </si>
  <si>
    <t>https://www.youtube.com/watch?v=KscNpXoIcsw</t>
  </si>
  <si>
    <t>Savings</t>
  </si>
  <si>
    <t>Roth IRA</t>
  </si>
  <si>
    <t>Traditional IRA</t>
  </si>
  <si>
    <t>Savings Account</t>
  </si>
  <si>
    <t>Fim/TV Commercial Producer (Freelance)</t>
  </si>
  <si>
    <t>Rent</t>
  </si>
  <si>
    <t>Utilities (Gas, Internet, Phone)</t>
  </si>
  <si>
    <t>Subscription (Netflix, Amazon, Classpass, Squarespace)</t>
  </si>
  <si>
    <t>Other spendings</t>
  </si>
  <si>
    <t>Marijuana</t>
  </si>
  <si>
    <t>Groceries</t>
  </si>
  <si>
    <t>Student (Entrepreunership)</t>
  </si>
  <si>
    <t>Other salary: waitressing, tops, selling used underwear, socks and smell armpit + side gigs</t>
  </si>
  <si>
    <t>Debts</t>
  </si>
  <si>
    <t>Gym/Fitness/Dance</t>
  </si>
  <si>
    <t>Social Media Manager</t>
  </si>
  <si>
    <t>https://www.youtube.com/watch?v=SaMh5DXiZNU</t>
  </si>
  <si>
    <t>https://www.youtube.com/watch?v=Hnrfv4nR-DM</t>
  </si>
  <si>
    <t>Toiletterie</t>
  </si>
  <si>
    <t>Split rent with husband</t>
  </si>
  <si>
    <t>Uses 2 credit card:</t>
  </si>
  <si>
    <t>3x points for travel and dining</t>
  </si>
  <si>
    <t>1.5x oints for everyday</t>
  </si>
  <si>
    <t>Stocks</t>
  </si>
  <si>
    <t>401k</t>
  </si>
  <si>
    <t>Investments</t>
  </si>
  <si>
    <t>When traveling, rent out the appartment 120-145$/night</t>
  </si>
  <si>
    <t>Clothing+makeup</t>
  </si>
  <si>
    <t>Head of Communications &amp; Media Relations</t>
  </si>
  <si>
    <t>X</t>
  </si>
  <si>
    <t>https://www.youtube.com/watch?v=e4krCw_gnI0</t>
  </si>
  <si>
    <t>House owner</t>
  </si>
  <si>
    <t>90k down payment</t>
  </si>
  <si>
    <t>212+more</t>
  </si>
  <si>
    <t>Spreadsheet, check credit/bank statements</t>
  </si>
  <si>
    <t>Change job every 18 months</t>
  </si>
  <si>
    <t>Barista, part-time</t>
  </si>
  <si>
    <t>Savings Cash</t>
  </si>
  <si>
    <t>Shared credit card</t>
  </si>
  <si>
    <t>Indiv Credit card</t>
  </si>
  <si>
    <t>Share credit card with mother</t>
  </si>
  <si>
    <t>included</t>
  </si>
  <si>
    <t>2 roommates and share room with boyfriend</t>
  </si>
  <si>
    <t>150-200</t>
  </si>
  <si>
    <t>Senior Analyst</t>
  </si>
  <si>
    <t>https://www.youtube.com/watch?v=ZI6LeC11dPc</t>
  </si>
  <si>
    <t>Month Budget/Spending</t>
  </si>
  <si>
    <t>Spendings for boyfriend</t>
  </si>
  <si>
    <t>Travel to Columbia/Mexico (back home)</t>
  </si>
  <si>
    <t>Seems like a lot of people spend on Uber/Lyft</t>
  </si>
  <si>
    <t>Design note:</t>
  </si>
  <si>
    <t>Interpolate value if missing</t>
  </si>
  <si>
    <t>https://www.youtube.com/watch?v=v_GSlBtDaY4</t>
  </si>
  <si>
    <t>Denver, Colorado</t>
  </si>
  <si>
    <t>Quality Control Analyst</t>
  </si>
  <si>
    <t>Therapy</t>
  </si>
  <si>
    <t>Student, Dental Loan</t>
  </si>
  <si>
    <t>Product Developer</t>
  </si>
  <si>
    <t>https://www.youtube.com/watch?v=VCNTs9tyJ6M</t>
  </si>
  <si>
    <t>Political Consultant</t>
  </si>
  <si>
    <t>Lives with sister</t>
  </si>
  <si>
    <t>Travel</t>
  </si>
  <si>
    <t>2 credit cards</t>
  </si>
  <si>
    <t>Career Advisor</t>
  </si>
  <si>
    <t>Pay back loan</t>
  </si>
  <si>
    <t>Senior Consultant</t>
  </si>
  <si>
    <t>https://www.youtube.com/watch?v=gCXTsO_CE-I</t>
  </si>
  <si>
    <t>https://www.youtube.com/watch?v=H2e4EBi4a9w</t>
  </si>
  <si>
    <t>34-124</t>
  </si>
  <si>
    <t>Freelance writer &amp; comedian</t>
  </si>
  <si>
    <t>https://www.youtube.com/watch?v=Isa_CkUPB2c</t>
  </si>
  <si>
    <t>Teacher</t>
  </si>
  <si>
    <t>Mother of a 3 yo boy</t>
  </si>
  <si>
    <t>Trainer + Server</t>
  </si>
  <si>
    <t>Long Beach, California</t>
  </si>
  <si>
    <t>Has a boyfriend, share gym+rent</t>
  </si>
  <si>
    <t>Taking care of child/parents</t>
  </si>
  <si>
    <t>Car/life insurance</t>
  </si>
  <si>
    <t>Business investment/purchases</t>
  </si>
  <si>
    <t>HR Specialist</t>
  </si>
  <si>
    <t>Manchester, New Hampshire</t>
  </si>
  <si>
    <t>Married</t>
  </si>
  <si>
    <t>Owns a house</t>
  </si>
  <si>
    <t>Has a child</t>
  </si>
  <si>
    <t>Medical Bills</t>
  </si>
  <si>
    <t>https://www.youtube.com/watch?v=RC3wotFB6Bc&amp;t=34s</t>
  </si>
  <si>
    <t>https://www.youtube.com/watch?v=g9z0-GJbIMA</t>
  </si>
  <si>
    <t>https://www.youtube.com/watch?v=0-sl-7SNpz8&amp;t=10s</t>
  </si>
  <si>
    <t>Insurance paid for her pregnancy troubles (~330000$)</t>
  </si>
  <si>
    <t>Public Interest Lawyer</t>
  </si>
  <si>
    <t>https://www.youtube.com/watch?v=26v97oY1GNA</t>
  </si>
  <si>
    <t>Retirement fund/Plan (457)</t>
  </si>
  <si>
    <t>Washington DC</t>
  </si>
  <si>
    <t>https://www.youtube.com/watch?v=5ExVccOX-PI</t>
  </si>
  <si>
    <t>Nonprofit Coordinator</t>
  </si>
  <si>
    <t>Share apartment with husband and brother-in-law</t>
  </si>
  <si>
    <t>Joint saving and checking accounts</t>
  </si>
  <si>
    <t>Extra information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</si>
</sst>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3" fontId="0" fillId="0" borderId="0" xfId="0" applyNumberFormat="1"/>
    <xf numFmtId="0" fontId="2" fillId="0" borderId="0" xfId="1"/>
    <xf numFmtId="0" fontId="1" fillId="0" borderId="0" xfId="0" applyFont="1"/>
    <xf numFmtId="0" fontId="0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youtube.com/watch?v=VCNTs9tyJ6M" TargetMode="External"/><Relationship Id="rId13" Type="http://schemas.openxmlformats.org/officeDocument/2006/relationships/hyperlink" Target="https://www.youtube.com/watch?v=g9z0-GJbIMA" TargetMode="External"/><Relationship Id="rId3" Type="http://schemas.openxmlformats.org/officeDocument/2006/relationships/hyperlink" Target="https://www.youtube.com/watch?v=Hnrfv4nR-DM" TargetMode="External"/><Relationship Id="rId7" Type="http://schemas.openxmlformats.org/officeDocument/2006/relationships/hyperlink" Target="https://www.youtube.com/watch?v=VCNTs9tyJ6M" TargetMode="External"/><Relationship Id="rId12" Type="http://schemas.openxmlformats.org/officeDocument/2006/relationships/hyperlink" Target="https://www.youtube.com/watch?v=RC3wotFB6Bc&amp;t=34s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https://www.youtube.com/watch?v=SaMh5DXiZNU" TargetMode="External"/><Relationship Id="rId16" Type="http://schemas.openxmlformats.org/officeDocument/2006/relationships/hyperlink" Target="https://www.youtube.com/watch?v=5ExVccOX-PI" TargetMode="External"/><Relationship Id="rId1" Type="http://schemas.openxmlformats.org/officeDocument/2006/relationships/hyperlink" Target="https://www.youtube.com/watch?v=KscNpXoIcsw" TargetMode="External"/><Relationship Id="rId6" Type="http://schemas.openxmlformats.org/officeDocument/2006/relationships/hyperlink" Target="https://www.youtube.com/watch?v=v_GSlBtDaY4" TargetMode="External"/><Relationship Id="rId11" Type="http://schemas.openxmlformats.org/officeDocument/2006/relationships/hyperlink" Target="https://www.youtube.com/watch?v=Isa_CkUPB2c" TargetMode="External"/><Relationship Id="rId5" Type="http://schemas.openxmlformats.org/officeDocument/2006/relationships/hyperlink" Target="https://www.youtube.com/watch?v=ZI6LeC11dPc" TargetMode="External"/><Relationship Id="rId15" Type="http://schemas.openxmlformats.org/officeDocument/2006/relationships/hyperlink" Target="https://www.youtube.com/watch?v=26v97oY1GNA" TargetMode="External"/><Relationship Id="rId10" Type="http://schemas.openxmlformats.org/officeDocument/2006/relationships/hyperlink" Target="https://www.youtube.com/watch?v=H2e4EBi4a9w" TargetMode="External"/><Relationship Id="rId4" Type="http://schemas.openxmlformats.org/officeDocument/2006/relationships/hyperlink" Target="https://www.youtube.com/watch?v=e4krCw_gnI0" TargetMode="External"/><Relationship Id="rId9" Type="http://schemas.openxmlformats.org/officeDocument/2006/relationships/hyperlink" Target="https://www.youtube.com/watch?v=gCXTsO_CE-I" TargetMode="External"/><Relationship Id="rId14" Type="http://schemas.openxmlformats.org/officeDocument/2006/relationships/hyperlink" Target="https://www.youtube.com/watch?v=0-sl-7SNpz8&amp;t=10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10EE9-3940-44E4-9ED7-3D233D23C533}">
  <dimension ref="A1:R45"/>
  <sheetViews>
    <sheetView tabSelected="1" workbookViewId="0">
      <selection activeCell="A4" sqref="A4"/>
    </sheetView>
  </sheetViews>
  <sheetFormatPr defaultRowHeight="15" x14ac:dyDescent="0.25"/>
  <cols>
    <col min="1" max="1" width="15.140625" customWidth="1"/>
  </cols>
  <sheetData>
    <row r="1" spans="1:18" x14ac:dyDescent="0.25">
      <c r="A1" t="s">
        <v>0</v>
      </c>
      <c r="B1" s="1">
        <v>95000</v>
      </c>
      <c r="C1">
        <v>40000</v>
      </c>
      <c r="D1">
        <v>75000</v>
      </c>
      <c r="E1">
        <v>140000</v>
      </c>
      <c r="F1">
        <v>15000</v>
      </c>
      <c r="G1">
        <v>80000</v>
      </c>
      <c r="H1">
        <v>40000</v>
      </c>
      <c r="I1">
        <v>115000</v>
      </c>
      <c r="J1">
        <v>65000</v>
      </c>
      <c r="K1">
        <v>43000</v>
      </c>
      <c r="L1">
        <v>110000</v>
      </c>
      <c r="M1">
        <v>35000</v>
      </c>
      <c r="N1">
        <v>69000</v>
      </c>
      <c r="O1">
        <v>60000</v>
      </c>
      <c r="P1">
        <v>64000</v>
      </c>
      <c r="Q1">
        <v>86000</v>
      </c>
      <c r="R1">
        <v>52000</v>
      </c>
    </row>
    <row r="2" spans="1:18" x14ac:dyDescent="0.25">
      <c r="A2" t="s">
        <v>1</v>
      </c>
      <c r="B2" t="s">
        <v>4</v>
      </c>
      <c r="C2" t="s">
        <v>4</v>
      </c>
      <c r="D2" t="s">
        <v>4</v>
      </c>
      <c r="E2" t="s">
        <v>4</v>
      </c>
      <c r="F2" t="s">
        <v>4</v>
      </c>
      <c r="G2" t="s">
        <v>4</v>
      </c>
      <c r="H2" t="s">
        <v>60</v>
      </c>
      <c r="I2" t="s">
        <v>4</v>
      </c>
      <c r="J2" t="s">
        <v>4</v>
      </c>
      <c r="K2" t="s">
        <v>4</v>
      </c>
      <c r="L2" t="s">
        <v>4</v>
      </c>
      <c r="M2" t="s">
        <v>4</v>
      </c>
      <c r="N2" t="s">
        <v>4</v>
      </c>
      <c r="O2" t="s">
        <v>81</v>
      </c>
      <c r="P2" t="s">
        <v>87</v>
      </c>
      <c r="Q2" t="s">
        <v>4</v>
      </c>
      <c r="R2" t="s">
        <v>99</v>
      </c>
    </row>
    <row r="3" spans="1:18" x14ac:dyDescent="0.25">
      <c r="A3" t="s">
        <v>2</v>
      </c>
      <c r="B3" t="s">
        <v>11</v>
      </c>
      <c r="C3" t="s">
        <v>18</v>
      </c>
      <c r="D3" t="s">
        <v>22</v>
      </c>
      <c r="E3" t="s">
        <v>35</v>
      </c>
      <c r="F3" t="s">
        <v>43</v>
      </c>
      <c r="G3" t="s">
        <v>51</v>
      </c>
      <c r="H3" t="s">
        <v>61</v>
      </c>
      <c r="I3" t="s">
        <v>64</v>
      </c>
      <c r="J3" t="s">
        <v>66</v>
      </c>
      <c r="K3" t="s">
        <v>70</v>
      </c>
      <c r="L3" t="s">
        <v>72</v>
      </c>
      <c r="M3" t="s">
        <v>76</v>
      </c>
      <c r="N3" t="s">
        <v>78</v>
      </c>
      <c r="O3" t="s">
        <v>80</v>
      </c>
      <c r="P3" t="s">
        <v>86</v>
      </c>
      <c r="Q3" t="s">
        <v>96</v>
      </c>
      <c r="R3" t="s">
        <v>101</v>
      </c>
    </row>
    <row r="4" spans="1:18" x14ac:dyDescent="0.25">
      <c r="A4" t="s">
        <v>3</v>
      </c>
      <c r="B4">
        <v>40</v>
      </c>
      <c r="C4">
        <v>21</v>
      </c>
      <c r="D4">
        <v>24</v>
      </c>
      <c r="E4" t="s">
        <v>36</v>
      </c>
      <c r="F4" t="s">
        <v>36</v>
      </c>
      <c r="G4">
        <v>25</v>
      </c>
      <c r="H4">
        <v>25</v>
      </c>
      <c r="I4">
        <v>28</v>
      </c>
      <c r="J4">
        <v>23</v>
      </c>
      <c r="K4" t="s">
        <v>36</v>
      </c>
      <c r="L4">
        <v>26</v>
      </c>
      <c r="M4">
        <v>26</v>
      </c>
      <c r="N4">
        <v>27</v>
      </c>
      <c r="O4">
        <v>29</v>
      </c>
      <c r="P4">
        <v>32</v>
      </c>
      <c r="Q4">
        <v>32</v>
      </c>
      <c r="R4">
        <v>27</v>
      </c>
    </row>
    <row r="5" spans="1:18" x14ac:dyDescent="0.25">
      <c r="A5" t="s">
        <v>5</v>
      </c>
      <c r="B5" s="2" t="s">
        <v>6</v>
      </c>
      <c r="C5" s="2" t="s">
        <v>23</v>
      </c>
      <c r="D5" s="2" t="s">
        <v>24</v>
      </c>
      <c r="E5" s="2" t="s">
        <v>37</v>
      </c>
      <c r="F5" s="2" t="s">
        <v>59</v>
      </c>
      <c r="G5" s="2" t="s">
        <v>52</v>
      </c>
      <c r="I5" s="2" t="s">
        <v>65</v>
      </c>
      <c r="J5" s="2" t="s">
        <v>65</v>
      </c>
      <c r="K5" s="2" t="s">
        <v>74</v>
      </c>
      <c r="L5" s="2" t="s">
        <v>73</v>
      </c>
      <c r="M5" s="2" t="s">
        <v>77</v>
      </c>
      <c r="N5" s="2" t="s">
        <v>94</v>
      </c>
      <c r="O5" s="2" t="s">
        <v>93</v>
      </c>
      <c r="P5" s="2" t="s">
        <v>92</v>
      </c>
      <c r="Q5" s="2" t="s">
        <v>97</v>
      </c>
      <c r="R5" s="2" t="s">
        <v>100</v>
      </c>
    </row>
    <row r="6" spans="1:18" x14ac:dyDescent="0.25">
      <c r="A6" s="3" t="s">
        <v>7</v>
      </c>
      <c r="B6">
        <f>SUM(B7:B13)</f>
        <v>148000</v>
      </c>
      <c r="C6">
        <v>10000</v>
      </c>
      <c r="F6">
        <f>SUM(F7:F14)</f>
        <v>1500</v>
      </c>
      <c r="G6">
        <v>21000</v>
      </c>
      <c r="Q6">
        <v>120000</v>
      </c>
    </row>
    <row r="7" spans="1:18" x14ac:dyDescent="0.25">
      <c r="A7" t="s">
        <v>8</v>
      </c>
      <c r="B7">
        <v>5000</v>
      </c>
      <c r="E7">
        <v>9000</v>
      </c>
      <c r="H7">
        <v>3800</v>
      </c>
      <c r="L7">
        <v>20000</v>
      </c>
      <c r="R7">
        <v>4700</v>
      </c>
    </row>
    <row r="8" spans="1:18" x14ac:dyDescent="0.25">
      <c r="A8" t="s">
        <v>9</v>
      </c>
      <c r="B8">
        <v>75000</v>
      </c>
      <c r="G8">
        <v>5000</v>
      </c>
    </row>
    <row r="9" spans="1:18" x14ac:dyDescent="0.25">
      <c r="A9" t="s">
        <v>31</v>
      </c>
      <c r="D9">
        <v>9000</v>
      </c>
      <c r="E9">
        <v>15000</v>
      </c>
      <c r="G9">
        <v>9200</v>
      </c>
      <c r="H9">
        <v>3500</v>
      </c>
      <c r="I9">
        <v>7000</v>
      </c>
      <c r="J9">
        <v>5000</v>
      </c>
      <c r="K9">
        <v>1000</v>
      </c>
      <c r="L9">
        <v>50000</v>
      </c>
      <c r="P9">
        <v>20000</v>
      </c>
      <c r="R9">
        <v>700</v>
      </c>
    </row>
    <row r="10" spans="1:18" x14ac:dyDescent="0.25">
      <c r="A10" t="s">
        <v>98</v>
      </c>
      <c r="N10">
        <v>21000</v>
      </c>
      <c r="Q10">
        <v>115000</v>
      </c>
    </row>
    <row r="11" spans="1:18" x14ac:dyDescent="0.25">
      <c r="A11" t="s">
        <v>32</v>
      </c>
      <c r="D11">
        <v>6000</v>
      </c>
      <c r="F11">
        <v>400</v>
      </c>
      <c r="G11">
        <v>1300</v>
      </c>
      <c r="L11">
        <v>20000</v>
      </c>
    </row>
    <row r="12" spans="1:18" x14ac:dyDescent="0.25">
      <c r="A12" t="s">
        <v>30</v>
      </c>
      <c r="B12">
        <v>50000</v>
      </c>
      <c r="L12">
        <v>20000</v>
      </c>
      <c r="R12">
        <v>11000</v>
      </c>
    </row>
    <row r="13" spans="1:18" x14ac:dyDescent="0.25">
      <c r="A13" t="s">
        <v>10</v>
      </c>
      <c r="B13">
        <v>18000</v>
      </c>
      <c r="D13">
        <v>14000</v>
      </c>
      <c r="E13">
        <v>30000</v>
      </c>
      <c r="F13">
        <v>50</v>
      </c>
      <c r="H13">
        <v>300</v>
      </c>
      <c r="J13">
        <v>455</v>
      </c>
      <c r="K13">
        <v>600</v>
      </c>
      <c r="M13">
        <v>4500</v>
      </c>
      <c r="N13">
        <v>2000</v>
      </c>
      <c r="P13">
        <v>10000</v>
      </c>
      <c r="Q13">
        <v>5000</v>
      </c>
      <c r="R13">
        <f>750+12000/2</f>
        <v>6750</v>
      </c>
    </row>
    <row r="14" spans="1:18" x14ac:dyDescent="0.25">
      <c r="A14" t="s">
        <v>44</v>
      </c>
      <c r="F14">
        <v>1050</v>
      </c>
      <c r="G14">
        <v>5500</v>
      </c>
    </row>
    <row r="15" spans="1:18" x14ac:dyDescent="0.25">
      <c r="A15" s="3" t="s">
        <v>53</v>
      </c>
      <c r="B15">
        <f>SUM(B16:B28)</f>
        <v>5000</v>
      </c>
      <c r="E15">
        <f>7500-1000</f>
        <v>6500</v>
      </c>
      <c r="F15">
        <v>1000</v>
      </c>
      <c r="G15">
        <v>4130</v>
      </c>
      <c r="H15">
        <v>2400</v>
      </c>
      <c r="K15">
        <v>2118</v>
      </c>
      <c r="L15">
        <v>4200</v>
      </c>
      <c r="M15">
        <v>2400</v>
      </c>
      <c r="N15">
        <v>3534</v>
      </c>
      <c r="P15">
        <v>6500</v>
      </c>
      <c r="Q15">
        <v>5100</v>
      </c>
    </row>
    <row r="16" spans="1:18" x14ac:dyDescent="0.25">
      <c r="A16" t="s">
        <v>12</v>
      </c>
      <c r="B16">
        <v>1500</v>
      </c>
      <c r="C16">
        <v>1300</v>
      </c>
      <c r="D16">
        <v>1800</v>
      </c>
      <c r="E16">
        <v>1744.45</v>
      </c>
      <c r="F16">
        <v>350</v>
      </c>
      <c r="G16">
        <v>825</v>
      </c>
      <c r="H16">
        <v>765</v>
      </c>
      <c r="I16">
        <v>1700</v>
      </c>
      <c r="J16">
        <v>1000</v>
      </c>
      <c r="K16">
        <v>0</v>
      </c>
      <c r="L16">
        <v>1500</v>
      </c>
      <c r="M16">
        <v>720</v>
      </c>
      <c r="N16">
        <v>640</v>
      </c>
      <c r="O16">
        <f>2700/2</f>
        <v>1350</v>
      </c>
      <c r="P16">
        <v>1400</v>
      </c>
      <c r="Q16">
        <v>580</v>
      </c>
      <c r="R16">
        <f>2300/2</f>
        <v>1150</v>
      </c>
    </row>
    <row r="17" spans="1:18" x14ac:dyDescent="0.25">
      <c r="A17" t="s">
        <v>13</v>
      </c>
      <c r="B17">
        <v>220</v>
      </c>
      <c r="C17">
        <v>142</v>
      </c>
      <c r="D17">
        <v>150</v>
      </c>
      <c r="E17">
        <v>800</v>
      </c>
      <c r="F17" t="s">
        <v>48</v>
      </c>
      <c r="G17">
        <v>500</v>
      </c>
      <c r="H17">
        <v>50</v>
      </c>
      <c r="I17">
        <v>20</v>
      </c>
      <c r="J17">
        <v>20</v>
      </c>
      <c r="K17">
        <v>338</v>
      </c>
      <c r="L17" t="s">
        <v>75</v>
      </c>
      <c r="M17">
        <v>75</v>
      </c>
      <c r="N17">
        <v>270</v>
      </c>
      <c r="O17">
        <f>170/2</f>
        <v>85</v>
      </c>
      <c r="P17">
        <v>300</v>
      </c>
      <c r="Q17">
        <v>20</v>
      </c>
    </row>
    <row r="18" spans="1:18" x14ac:dyDescent="0.25">
      <c r="A18" t="s">
        <v>14</v>
      </c>
      <c r="B18">
        <v>139</v>
      </c>
      <c r="C18">
        <v>253</v>
      </c>
      <c r="E18">
        <v>140</v>
      </c>
      <c r="F18">
        <v>15.88</v>
      </c>
      <c r="G18">
        <v>185</v>
      </c>
      <c r="H18">
        <v>15</v>
      </c>
      <c r="K18">
        <v>6</v>
      </c>
      <c r="M18">
        <v>222</v>
      </c>
      <c r="N18">
        <v>60</v>
      </c>
      <c r="O18">
        <f>125+100/12+119/12</f>
        <v>143.25</v>
      </c>
      <c r="Q18">
        <v>180</v>
      </c>
    </row>
    <row r="19" spans="1:18" x14ac:dyDescent="0.25">
      <c r="A19" t="s">
        <v>84</v>
      </c>
      <c r="B19">
        <v>75</v>
      </c>
      <c r="C19">
        <v>30</v>
      </c>
      <c r="F19" t="s">
        <v>50</v>
      </c>
      <c r="H19">
        <v>420</v>
      </c>
      <c r="O19">
        <f>200+100+140</f>
        <v>440</v>
      </c>
      <c r="P19">
        <v>500</v>
      </c>
    </row>
    <row r="20" spans="1:18" x14ac:dyDescent="0.25">
      <c r="A20" t="s">
        <v>7</v>
      </c>
      <c r="B20">
        <v>500</v>
      </c>
      <c r="D20">
        <f>430+150</f>
        <v>580</v>
      </c>
      <c r="E20">
        <v>3100</v>
      </c>
      <c r="F20">
        <v>70</v>
      </c>
      <c r="G20">
        <v>500</v>
      </c>
      <c r="K20">
        <v>25</v>
      </c>
      <c r="L20">
        <v>500</v>
      </c>
      <c r="N20">
        <v>300</v>
      </c>
      <c r="P20">
        <v>350</v>
      </c>
      <c r="Q20">
        <v>70</v>
      </c>
      <c r="R20">
        <v>500</v>
      </c>
    </row>
    <row r="21" spans="1:18" x14ac:dyDescent="0.25">
      <c r="A21" t="s">
        <v>16</v>
      </c>
      <c r="B21">
        <v>300</v>
      </c>
    </row>
    <row r="22" spans="1:18" x14ac:dyDescent="0.25">
      <c r="A22" t="s">
        <v>25</v>
      </c>
      <c r="D22">
        <v>30</v>
      </c>
    </row>
    <row r="23" spans="1:18" x14ac:dyDescent="0.25">
      <c r="A23" t="s">
        <v>34</v>
      </c>
      <c r="D23">
        <f>150+160</f>
        <v>310</v>
      </c>
    </row>
    <row r="24" spans="1:18" x14ac:dyDescent="0.25">
      <c r="A24" t="s">
        <v>62</v>
      </c>
      <c r="H24">
        <v>125</v>
      </c>
      <c r="M24">
        <v>150</v>
      </c>
    </row>
    <row r="25" spans="1:18" x14ac:dyDescent="0.25">
      <c r="A25" t="s">
        <v>71</v>
      </c>
      <c r="K25">
        <v>91</v>
      </c>
      <c r="M25">
        <v>280</v>
      </c>
      <c r="P25">
        <v>560</v>
      </c>
      <c r="Q25">
        <v>1850</v>
      </c>
      <c r="R25">
        <v>379</v>
      </c>
    </row>
    <row r="26" spans="1:18" x14ac:dyDescent="0.25">
      <c r="A26" t="s">
        <v>83</v>
      </c>
      <c r="J26">
        <v>200</v>
      </c>
      <c r="O26">
        <v>1550</v>
      </c>
      <c r="P26">
        <v>880</v>
      </c>
    </row>
    <row r="27" spans="1:18" x14ac:dyDescent="0.25">
      <c r="A27" t="s">
        <v>85</v>
      </c>
      <c r="O27">
        <f>13500/12+3000/12</f>
        <v>1375</v>
      </c>
    </row>
    <row r="28" spans="1:18" x14ac:dyDescent="0.25">
      <c r="A28" s="3" t="s">
        <v>15</v>
      </c>
      <c r="B28">
        <f>5000-SUM(B16:B21)</f>
        <v>2266</v>
      </c>
      <c r="C28">
        <v>4598</v>
      </c>
      <c r="E28">
        <f>127+2100</f>
        <v>2227</v>
      </c>
      <c r="F28">
        <v>325</v>
      </c>
      <c r="G28">
        <v>1950</v>
      </c>
      <c r="H28">
        <v>1025</v>
      </c>
      <c r="K28">
        <f>K15-SUM(K16:K25)</f>
        <v>1658</v>
      </c>
      <c r="L28">
        <v>2000</v>
      </c>
      <c r="N28">
        <v>2264</v>
      </c>
      <c r="P28">
        <v>2510</v>
      </c>
      <c r="Q28">
        <v>2400</v>
      </c>
    </row>
    <row r="29" spans="1:18" x14ac:dyDescent="0.25">
      <c r="A29" t="s">
        <v>17</v>
      </c>
      <c r="B29">
        <v>500</v>
      </c>
      <c r="D29">
        <f>120*4</f>
        <v>480</v>
      </c>
      <c r="E29" t="s">
        <v>40</v>
      </c>
      <c r="F29">
        <v>151.06</v>
      </c>
      <c r="H29">
        <v>211</v>
      </c>
      <c r="M29">
        <v>82</v>
      </c>
      <c r="O29">
        <f>600/2</f>
        <v>300</v>
      </c>
      <c r="P29">
        <v>817</v>
      </c>
    </row>
    <row r="30" spans="1:18" x14ac:dyDescent="0.25">
      <c r="A30" s="3" t="s">
        <v>20</v>
      </c>
      <c r="B30">
        <v>0</v>
      </c>
      <c r="C30">
        <f>SUM(C31)</f>
        <v>2500</v>
      </c>
      <c r="F30">
        <f>SUM(F31:F32)</f>
        <v>5700</v>
      </c>
      <c r="I30">
        <v>0</v>
      </c>
      <c r="Q30">
        <f>140*2</f>
        <v>280</v>
      </c>
    </row>
    <row r="31" spans="1:18" x14ac:dyDescent="0.25">
      <c r="A31" t="s">
        <v>46</v>
      </c>
      <c r="B31">
        <v>0</v>
      </c>
      <c r="C31">
        <v>2500</v>
      </c>
      <c r="D31">
        <v>0</v>
      </c>
      <c r="F31">
        <v>700</v>
      </c>
      <c r="H31">
        <v>3300</v>
      </c>
      <c r="J31">
        <v>3000</v>
      </c>
      <c r="K31">
        <v>4500</v>
      </c>
      <c r="O31">
        <v>8500</v>
      </c>
    </row>
    <row r="32" spans="1:18" x14ac:dyDescent="0.25">
      <c r="A32" s="4" t="s">
        <v>45</v>
      </c>
      <c r="F32">
        <v>5000</v>
      </c>
    </row>
    <row r="33" spans="1:18" x14ac:dyDescent="0.25">
      <c r="A33" s="4" t="s">
        <v>63</v>
      </c>
      <c r="G33">
        <f>400+220</f>
        <v>620</v>
      </c>
      <c r="H33">
        <v>0</v>
      </c>
      <c r="J33">
        <v>0</v>
      </c>
      <c r="K33">
        <v>60000</v>
      </c>
      <c r="O33">
        <v>0</v>
      </c>
      <c r="P33">
        <v>25000</v>
      </c>
      <c r="R33">
        <v>28000</v>
      </c>
    </row>
    <row r="34" spans="1:18" x14ac:dyDescent="0.25">
      <c r="A34" s="4" t="s">
        <v>91</v>
      </c>
      <c r="P34">
        <f>4350+6800</f>
        <v>11150</v>
      </c>
    </row>
    <row r="35" spans="1:18" x14ac:dyDescent="0.25">
      <c r="A35" s="3" t="s">
        <v>21</v>
      </c>
      <c r="B35">
        <v>100</v>
      </c>
      <c r="C35">
        <v>40</v>
      </c>
    </row>
    <row r="36" spans="1:18" x14ac:dyDescent="0.25">
      <c r="A36" s="4" t="s">
        <v>68</v>
      </c>
      <c r="I36">
        <v>7000</v>
      </c>
      <c r="J36">
        <v>3000</v>
      </c>
      <c r="R36">
        <f>(2300+4500)/2</f>
        <v>3400</v>
      </c>
    </row>
    <row r="37" spans="1:18" x14ac:dyDescent="0.25">
      <c r="A37" t="s">
        <v>104</v>
      </c>
      <c r="B37" t="s">
        <v>26</v>
      </c>
      <c r="C37" t="s">
        <v>19</v>
      </c>
      <c r="D37" t="s">
        <v>27</v>
      </c>
      <c r="E37" t="s">
        <v>38</v>
      </c>
      <c r="F37" t="s">
        <v>47</v>
      </c>
      <c r="G37" t="s">
        <v>55</v>
      </c>
      <c r="I37" t="s">
        <v>67</v>
      </c>
      <c r="J37" t="s">
        <v>67</v>
      </c>
      <c r="O37" t="s">
        <v>79</v>
      </c>
      <c r="P37" t="s">
        <v>88</v>
      </c>
      <c r="R37" t="s">
        <v>88</v>
      </c>
    </row>
    <row r="38" spans="1:18" x14ac:dyDescent="0.25">
      <c r="D38" t="s">
        <v>28</v>
      </c>
      <c r="E38" t="s">
        <v>39</v>
      </c>
      <c r="F38" t="s">
        <v>49</v>
      </c>
      <c r="I38" t="s">
        <v>69</v>
      </c>
      <c r="J38" t="s">
        <v>69</v>
      </c>
      <c r="O38" t="s">
        <v>82</v>
      </c>
      <c r="P38" t="s">
        <v>89</v>
      </c>
      <c r="R38" t="s">
        <v>102</v>
      </c>
    </row>
    <row r="39" spans="1:18" x14ac:dyDescent="0.25">
      <c r="D39" t="s">
        <v>29</v>
      </c>
      <c r="E39" t="s">
        <v>41</v>
      </c>
      <c r="F39" t="s">
        <v>54</v>
      </c>
      <c r="P39" t="s">
        <v>90</v>
      </c>
      <c r="R39" t="s">
        <v>103</v>
      </c>
    </row>
    <row r="40" spans="1:18" x14ac:dyDescent="0.25">
      <c r="D40" t="s">
        <v>33</v>
      </c>
      <c r="E40" t="s">
        <v>42</v>
      </c>
      <c r="P40" t="s">
        <v>95</v>
      </c>
    </row>
    <row r="42" spans="1:18" x14ac:dyDescent="0.25">
      <c r="A42" t="s">
        <v>56</v>
      </c>
    </row>
    <row r="44" spans="1:18" x14ac:dyDescent="0.25">
      <c r="A44" t="s">
        <v>57</v>
      </c>
    </row>
    <row r="45" spans="1:18" x14ac:dyDescent="0.25">
      <c r="A45" t="s">
        <v>58</v>
      </c>
    </row>
  </sheetData>
  <hyperlinks>
    <hyperlink ref="B5" r:id="rId1" xr:uid="{FFADB311-B63A-42CA-9245-4E62814F7483}"/>
    <hyperlink ref="C5" r:id="rId2" xr:uid="{B22D742A-4AB9-4B2F-A62C-CA466BE0A8F8}"/>
    <hyperlink ref="D5" r:id="rId3" xr:uid="{47F6059B-79F7-4062-B1B7-43013B45589E}"/>
    <hyperlink ref="E5" r:id="rId4" xr:uid="{C6AD656D-EA45-48BB-B1D8-7FC7267EE7D4}"/>
    <hyperlink ref="G5" r:id="rId5" xr:uid="{23007ACE-CBDB-43E2-AF97-5114E0E8B7D5}"/>
    <hyperlink ref="F5" r:id="rId6" xr:uid="{A2129B99-6F23-4AE7-8E78-0AA58A253D76}"/>
    <hyperlink ref="I5" r:id="rId7" xr:uid="{7786C5D7-36B9-448B-A381-FE3E9FE85752}"/>
    <hyperlink ref="J5" r:id="rId8" xr:uid="{5454E054-113F-4D19-B924-96313036DCAD}"/>
    <hyperlink ref="L5" r:id="rId9" xr:uid="{7161BC96-2AFD-4470-81D2-9C9CFA595D4F}"/>
    <hyperlink ref="K5" r:id="rId10" xr:uid="{09784EEE-9F40-4324-8B00-3989ECFB222B}"/>
    <hyperlink ref="M5" r:id="rId11" xr:uid="{39DAA0C2-CE01-435E-A0C3-0C144BFC06AB}"/>
    <hyperlink ref="P5" r:id="rId12" xr:uid="{E2719708-98F1-4FB6-B77B-21F38F8FA96D}"/>
    <hyperlink ref="O5" r:id="rId13" xr:uid="{874B32FD-35FB-403F-8F7C-5D74B34CF599}"/>
    <hyperlink ref="N5" r:id="rId14" xr:uid="{81C288A7-B9EC-42DC-8A15-162CB4750C66}"/>
    <hyperlink ref="Q5" r:id="rId15" xr:uid="{33F8FD8B-2FC4-4059-BAC8-C22734BDCE12}"/>
    <hyperlink ref="R5" r:id="rId16" xr:uid="{0617B572-97D5-446A-908C-FC806194DCB2}"/>
  </hyperlinks>
  <pageMargins left="0.7" right="0.7" top="0.75" bottom="0.75" header="0.3" footer="0.3"/>
  <pageSetup orientation="portrait" horizontalDpi="0" verticalDpi="0" r:id="rId1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 Zhang</dc:creator>
  <cp:lastModifiedBy>Di Zhang</cp:lastModifiedBy>
  <dcterms:created xsi:type="dcterms:W3CDTF">2019-03-26T02:06:56Z</dcterms:created>
  <dcterms:modified xsi:type="dcterms:W3CDTF">2019-04-01T14:02:58Z</dcterms:modified>
</cp:coreProperties>
</file>