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 Bombay\Semester 6\EE 344\Groupwork\Assignment\"/>
    </mc:Choice>
  </mc:AlternateContent>
  <xr:revisionPtr revIDLastSave="0" documentId="13_ncr:1_{42FA837B-7265-45B7-8CBF-5FCCE23E04CF}" xr6:coauthVersionLast="46" xr6:coauthVersionMax="46" xr10:uidLastSave="{00000000-0000-0000-0000-000000000000}"/>
  <bookViews>
    <workbookView minimized="1" xWindow="1725" yWindow="1725" windowWidth="14835" windowHeight="9105" xr2:uid="{00000000-000D-0000-FFFF-FFFF00000000}"/>
  </bookViews>
  <sheets>
    <sheet name="Data" sheetId="1" r:id="rId1"/>
    <sheet name="LPRe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46" i="1"/>
  <c r="L46" i="1"/>
  <c r="J46" i="1"/>
  <c r="M45" i="1"/>
  <c r="L45" i="1"/>
  <c r="J45" i="1"/>
  <c r="M44" i="1"/>
  <c r="L44" i="1"/>
  <c r="J44" i="1"/>
  <c r="M43" i="1"/>
  <c r="L43" i="1"/>
  <c r="J43" i="1"/>
  <c r="M42" i="1"/>
  <c r="L42" i="1"/>
  <c r="J42" i="1"/>
  <c r="O41" i="1"/>
  <c r="Q41" i="1" s="1"/>
  <c r="R41" i="1" s="1"/>
  <c r="N41" i="1"/>
  <c r="M41" i="1"/>
  <c r="L41" i="1"/>
  <c r="J41" i="1"/>
  <c r="R40" i="1"/>
  <c r="M40" i="1"/>
  <c r="L40" i="1"/>
  <c r="J40" i="1"/>
  <c r="O39" i="1"/>
  <c r="N39" i="1"/>
  <c r="Q39" i="1" s="1"/>
  <c r="R39" i="1" s="1"/>
  <c r="M39" i="1"/>
  <c r="L39" i="1"/>
  <c r="J39" i="1"/>
  <c r="R38" i="1"/>
  <c r="M38" i="1"/>
  <c r="L38" i="1"/>
  <c r="J38" i="1"/>
  <c r="O37" i="1"/>
  <c r="Q37" i="1" s="1"/>
  <c r="R37" i="1" s="1"/>
  <c r="N37" i="1"/>
  <c r="M37" i="1"/>
  <c r="L37" i="1"/>
  <c r="J37" i="1"/>
  <c r="R36" i="1"/>
  <c r="M36" i="1"/>
  <c r="L36" i="1"/>
  <c r="J36" i="1"/>
  <c r="O35" i="1"/>
  <c r="Q35" i="1" s="1"/>
  <c r="R35" i="1" s="1"/>
  <c r="N35" i="1"/>
  <c r="M35" i="1"/>
  <c r="L35" i="1"/>
  <c r="J35" i="1"/>
  <c r="R34" i="1"/>
  <c r="M34" i="1"/>
  <c r="L34" i="1"/>
  <c r="J34" i="1"/>
  <c r="O33" i="1"/>
  <c r="Q33" i="1" s="1"/>
  <c r="R33" i="1" s="1"/>
  <c r="N33" i="1"/>
  <c r="M33" i="1"/>
  <c r="L33" i="1"/>
  <c r="J33" i="1"/>
  <c r="R32" i="1"/>
  <c r="M32" i="1"/>
  <c r="L32" i="1"/>
  <c r="J32" i="1"/>
  <c r="O31" i="1"/>
  <c r="N31" i="1"/>
  <c r="Q31" i="1" s="1"/>
  <c r="R31" i="1" s="1"/>
  <c r="M31" i="1"/>
  <c r="L31" i="1"/>
  <c r="J31" i="1"/>
  <c r="R30" i="1"/>
  <c r="M30" i="1"/>
  <c r="L30" i="1"/>
  <c r="J30" i="1"/>
  <c r="O29" i="1"/>
  <c r="N29" i="1"/>
  <c r="Q29" i="1" s="1"/>
  <c r="R29" i="1" s="1"/>
  <c r="M29" i="1"/>
  <c r="L29" i="1"/>
  <c r="J29" i="1"/>
  <c r="R28" i="1"/>
  <c r="M28" i="1"/>
  <c r="L28" i="1"/>
  <c r="J28" i="1"/>
  <c r="O27" i="1"/>
  <c r="N27" i="1"/>
  <c r="Q27" i="1" s="1"/>
  <c r="R27" i="1" s="1"/>
  <c r="M27" i="1"/>
  <c r="L27" i="1"/>
  <c r="J27" i="1"/>
  <c r="R26" i="1"/>
  <c r="M26" i="1"/>
  <c r="L26" i="1"/>
  <c r="J26" i="1"/>
  <c r="O25" i="1"/>
  <c r="Q25" i="1" s="1"/>
  <c r="R25" i="1" s="1"/>
  <c r="N25" i="1"/>
  <c r="M25" i="1"/>
  <c r="L25" i="1"/>
  <c r="J25" i="1"/>
  <c r="R24" i="1"/>
  <c r="M24" i="1"/>
  <c r="L24" i="1"/>
  <c r="J24" i="1"/>
  <c r="O23" i="1"/>
  <c r="Q23" i="1" s="1"/>
  <c r="R23" i="1" s="1"/>
  <c r="N23" i="1"/>
  <c r="M23" i="1"/>
  <c r="L23" i="1"/>
  <c r="J23" i="1"/>
  <c r="R22" i="1"/>
  <c r="M22" i="1"/>
  <c r="L22" i="1"/>
  <c r="J22" i="1"/>
  <c r="O21" i="1"/>
  <c r="N21" i="1"/>
  <c r="Q21" i="1" s="1"/>
  <c r="R21" i="1" s="1"/>
  <c r="M21" i="1"/>
  <c r="L21" i="1"/>
  <c r="J21" i="1"/>
  <c r="O20" i="1"/>
  <c r="N20" i="1"/>
  <c r="Q20" i="1" s="1"/>
  <c r="R20" i="1" s="1"/>
  <c r="M20" i="1"/>
  <c r="L20" i="1"/>
  <c r="J20" i="1"/>
  <c r="R19" i="1"/>
  <c r="M19" i="1"/>
  <c r="L19" i="1"/>
  <c r="J19" i="1"/>
  <c r="O18" i="1"/>
  <c r="N18" i="1"/>
  <c r="Q18" i="1" s="1"/>
  <c r="R18" i="1" s="1"/>
  <c r="M18" i="1"/>
  <c r="L18" i="1"/>
  <c r="J18" i="1"/>
  <c r="O17" i="1"/>
  <c r="N17" i="1"/>
  <c r="Q17" i="1" s="1"/>
  <c r="R17" i="1" s="1"/>
  <c r="M17" i="1"/>
  <c r="L17" i="1"/>
  <c r="J17" i="1"/>
  <c r="O16" i="1"/>
  <c r="N16" i="1"/>
  <c r="Q16" i="1" s="1"/>
  <c r="R16" i="1" s="1"/>
  <c r="M16" i="1"/>
  <c r="L16" i="1"/>
  <c r="J16" i="1"/>
  <c r="O15" i="1"/>
  <c r="N15" i="1"/>
  <c r="Q15" i="1" s="1"/>
  <c r="R15" i="1" s="1"/>
  <c r="M15" i="1"/>
  <c r="L15" i="1"/>
  <c r="J15" i="1"/>
  <c r="O14" i="1"/>
  <c r="N14" i="1"/>
  <c r="Q14" i="1" s="1"/>
  <c r="R14" i="1" s="1"/>
  <c r="M14" i="1"/>
  <c r="L14" i="1"/>
  <c r="J14" i="1"/>
  <c r="O13" i="1"/>
  <c r="N13" i="1"/>
  <c r="Q13" i="1" s="1"/>
  <c r="R13" i="1" s="1"/>
  <c r="M13" i="1"/>
  <c r="L13" i="1"/>
  <c r="J13" i="1"/>
  <c r="R12" i="1"/>
  <c r="M12" i="1"/>
  <c r="L12" i="1"/>
  <c r="J12" i="1"/>
  <c r="R11" i="1"/>
  <c r="O11" i="1"/>
  <c r="N11" i="1"/>
  <c r="M11" i="1"/>
  <c r="L11" i="1"/>
  <c r="J11" i="1"/>
  <c r="R10" i="1"/>
  <c r="O10" i="1"/>
  <c r="N10" i="1"/>
  <c r="M10" i="1"/>
  <c r="L10" i="1"/>
  <c r="J10" i="1"/>
  <c r="R9" i="1"/>
  <c r="M9" i="1"/>
  <c r="L9" i="1"/>
  <c r="J9" i="1"/>
  <c r="R8" i="1"/>
  <c r="O8" i="1"/>
  <c r="N8" i="1"/>
  <c r="M8" i="1"/>
  <c r="L8" i="1"/>
  <c r="J8" i="1"/>
  <c r="R7" i="1"/>
  <c r="O7" i="1"/>
  <c r="N7" i="1"/>
  <c r="M7" i="1"/>
  <c r="L7" i="1"/>
  <c r="J7" i="1"/>
  <c r="R6" i="1"/>
  <c r="O6" i="1"/>
  <c r="N6" i="1"/>
  <c r="M6" i="1"/>
  <c r="L6" i="1"/>
  <c r="J6" i="1"/>
  <c r="R5" i="1"/>
  <c r="O5" i="1"/>
  <c r="N5" i="1"/>
  <c r="M5" i="1"/>
  <c r="L5" i="1"/>
  <c r="J5" i="1"/>
  <c r="R4" i="1"/>
  <c r="M4" i="1"/>
  <c r="L4" i="1"/>
  <c r="J4" i="1"/>
  <c r="R3" i="1"/>
  <c r="O3" i="1"/>
  <c r="N3" i="1"/>
  <c r="M3" i="1"/>
  <c r="L3" i="1"/>
  <c r="J3" i="1"/>
  <c r="R2" i="1"/>
  <c r="O2" i="1"/>
  <c r="N2" i="1"/>
  <c r="M2" i="1"/>
  <c r="L2" i="1"/>
  <c r="J2" i="1"/>
</calcChain>
</file>

<file path=xl/sharedStrings.xml><?xml version="1.0" encoding="utf-8"?>
<sst xmlns="http://schemas.openxmlformats.org/spreadsheetml/2006/main" count="56" uniqueCount="20">
  <si>
    <t>Freq (Hz)</t>
  </si>
  <si>
    <t>Vpp Out</t>
  </si>
  <si>
    <t>Vpp In</t>
  </si>
  <si>
    <t>Y intercept</t>
  </si>
  <si>
    <t>Ymax</t>
  </si>
  <si>
    <t>Quadrant</t>
  </si>
  <si>
    <t>Freq (rad/sec)</t>
  </si>
  <si>
    <t>Magnitude</t>
  </si>
  <si>
    <t>Phase 1 (CW)</t>
  </si>
  <si>
    <t>Phase 2 (CCW)</t>
  </si>
  <si>
    <t>Suitable</t>
  </si>
  <si>
    <t>Phase</t>
  </si>
  <si>
    <t>2,4 CW</t>
  </si>
  <si>
    <t>2,4</t>
  </si>
  <si>
    <t>2,4 LINE</t>
  </si>
  <si>
    <t>CIRCLE</t>
  </si>
  <si>
    <t>1,3</t>
  </si>
  <si>
    <t>1,3 LINE</t>
  </si>
  <si>
    <t>LINE</t>
  </si>
  <si>
    <t>F(Hz)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</si>
</sst>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Inconsolat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3" fillId="3" borderId="0" xfId="0" applyFont="1" applyFill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Freq (rad/sec) and Magnitude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Data!$L$1</c:f>
              <c:strCache>
                <c:ptCount val="1"/>
                <c:pt idx="0">
                  <c:v>Magnitude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Data!$J$2:$J$49</c:f>
              <c:numCache>
                <c:formatCode>General</c:formatCode>
                <c:ptCount val="48"/>
                <c:pt idx="0">
                  <c:v>251.32741228718345</c:v>
                </c:pt>
                <c:pt idx="1">
                  <c:v>314.15926535897933</c:v>
                </c:pt>
                <c:pt idx="2">
                  <c:v>376.99111843077515</c:v>
                </c:pt>
                <c:pt idx="3">
                  <c:v>439.82297150257102</c:v>
                </c:pt>
                <c:pt idx="4">
                  <c:v>502.6548245743669</c:v>
                </c:pt>
                <c:pt idx="5">
                  <c:v>565.48667764616278</c:v>
                </c:pt>
                <c:pt idx="6">
                  <c:v>628.31853071795865</c:v>
                </c:pt>
                <c:pt idx="7">
                  <c:v>753.98223686155029</c:v>
                </c:pt>
                <c:pt idx="8">
                  <c:v>879.64594300514204</c:v>
                </c:pt>
                <c:pt idx="9">
                  <c:v>1256.6370614359173</c:v>
                </c:pt>
                <c:pt idx="10">
                  <c:v>1759.2918860102841</c:v>
                </c:pt>
                <c:pt idx="11">
                  <c:v>2827.4333882308138</c:v>
                </c:pt>
                <c:pt idx="12">
                  <c:v>3769.9111843077517</c:v>
                </c:pt>
                <c:pt idx="13">
                  <c:v>4398.22971502571</c:v>
                </c:pt>
                <c:pt idx="14">
                  <c:v>5026.5482457436692</c:v>
                </c:pt>
                <c:pt idx="15">
                  <c:v>5654.8667764616275</c:v>
                </c:pt>
                <c:pt idx="16">
                  <c:v>6283.1853071795858</c:v>
                </c:pt>
                <c:pt idx="17">
                  <c:v>8293.804605477053</c:v>
                </c:pt>
                <c:pt idx="18">
                  <c:v>8796.45943005142</c:v>
                </c:pt>
                <c:pt idx="19">
                  <c:v>10681.415022205296</c:v>
                </c:pt>
                <c:pt idx="20">
                  <c:v>12566.370614359172</c:v>
                </c:pt>
                <c:pt idx="21">
                  <c:v>15707.963267948966</c:v>
                </c:pt>
                <c:pt idx="22">
                  <c:v>19980.529276831083</c:v>
                </c:pt>
                <c:pt idx="23">
                  <c:v>21362.830044410592</c:v>
                </c:pt>
                <c:pt idx="24">
                  <c:v>21991.148575128551</c:v>
                </c:pt>
                <c:pt idx="25">
                  <c:v>22619.46710584651</c:v>
                </c:pt>
                <c:pt idx="26">
                  <c:v>23876.104167282429</c:v>
                </c:pt>
                <c:pt idx="27">
                  <c:v>25132.741228718343</c:v>
                </c:pt>
                <c:pt idx="28">
                  <c:v>26577.873849369651</c:v>
                </c:pt>
                <c:pt idx="29">
                  <c:v>28274.333882308139</c:v>
                </c:pt>
                <c:pt idx="30">
                  <c:v>29719.466502959443</c:v>
                </c:pt>
                <c:pt idx="31">
                  <c:v>30787.608005179973</c:v>
                </c:pt>
                <c:pt idx="32">
                  <c:v>31415.926535897932</c:v>
                </c:pt>
                <c:pt idx="33">
                  <c:v>33300.88212805181</c:v>
                </c:pt>
                <c:pt idx="34">
                  <c:v>35123.005867133885</c:v>
                </c:pt>
                <c:pt idx="35">
                  <c:v>37699.111843077517</c:v>
                </c:pt>
                <c:pt idx="36">
                  <c:v>39646.89928830319</c:v>
                </c:pt>
                <c:pt idx="37">
                  <c:v>40840.704496667313</c:v>
                </c:pt>
                <c:pt idx="38">
                  <c:v>43793.801591041716</c:v>
                </c:pt>
                <c:pt idx="39">
                  <c:v>46495.571273128939</c:v>
                </c:pt>
                <c:pt idx="40">
                  <c:v>50265.482457436687</c:v>
                </c:pt>
                <c:pt idx="41">
                  <c:v>56548.667764616279</c:v>
                </c:pt>
                <c:pt idx="42">
                  <c:v>62831.853071795864</c:v>
                </c:pt>
                <c:pt idx="43">
                  <c:v>69115.038378975441</c:v>
                </c:pt>
                <c:pt idx="44">
                  <c:v>75398.223686155034</c:v>
                </c:pt>
              </c:numCache>
            </c:numRef>
          </c:cat>
          <c:val>
            <c:numRef>
              <c:f>Data!$L$2:$L$1000</c:f>
              <c:numCache>
                <c:formatCode>General</c:formatCode>
                <c:ptCount val="999"/>
                <c:pt idx="0">
                  <c:v>-1.7858123227572897</c:v>
                </c:pt>
                <c:pt idx="1">
                  <c:v>2.013403237627263</c:v>
                </c:pt>
                <c:pt idx="2">
                  <c:v>10.640442494404148</c:v>
                </c:pt>
                <c:pt idx="3">
                  <c:v>11.98871695003627</c:v>
                </c:pt>
                <c:pt idx="4">
                  <c:v>14.168231211377208</c:v>
                </c:pt>
                <c:pt idx="5">
                  <c:v>16.132077654716966</c:v>
                </c:pt>
                <c:pt idx="6">
                  <c:v>16.439656398165607</c:v>
                </c:pt>
                <c:pt idx="7">
                  <c:v>21.8132212746211</c:v>
                </c:pt>
                <c:pt idx="8">
                  <c:v>21.65948470129528</c:v>
                </c:pt>
                <c:pt idx="9">
                  <c:v>15.501203468130033</c:v>
                </c:pt>
                <c:pt idx="10">
                  <c:v>16.433745619007215</c:v>
                </c:pt>
                <c:pt idx="11">
                  <c:v>16.336937729136636</c:v>
                </c:pt>
                <c:pt idx="12">
                  <c:v>15.822324550960227</c:v>
                </c:pt>
                <c:pt idx="13">
                  <c:v>17.02218264532344</c:v>
                </c:pt>
                <c:pt idx="14">
                  <c:v>12.224067415356643</c:v>
                </c:pt>
                <c:pt idx="15">
                  <c:v>11.455412304519497</c:v>
                </c:pt>
                <c:pt idx="16">
                  <c:v>13.940710091176383</c:v>
                </c:pt>
                <c:pt idx="17">
                  <c:v>16.597982092670126</c:v>
                </c:pt>
                <c:pt idx="18">
                  <c:v>16.70676405450201</c:v>
                </c:pt>
                <c:pt idx="19">
                  <c:v>11.955623866973749</c:v>
                </c:pt>
                <c:pt idx="20">
                  <c:v>9.7110884451305051</c:v>
                </c:pt>
                <c:pt idx="21">
                  <c:v>6.3547137833366785</c:v>
                </c:pt>
                <c:pt idx="22">
                  <c:v>5.2648286954916292</c:v>
                </c:pt>
                <c:pt idx="23">
                  <c:v>5.5673202205607497</c:v>
                </c:pt>
                <c:pt idx="24">
                  <c:v>6.6487691983121069</c:v>
                </c:pt>
                <c:pt idx="25">
                  <c:v>1.6506977611042537</c:v>
                </c:pt>
                <c:pt idx="26">
                  <c:v>-8.2130394837635077</c:v>
                </c:pt>
                <c:pt idx="27">
                  <c:v>-3.897305198615256</c:v>
                </c:pt>
                <c:pt idx="28">
                  <c:v>-0.65585026792614975</c:v>
                </c:pt>
                <c:pt idx="29">
                  <c:v>7.4245988538463257</c:v>
                </c:pt>
                <c:pt idx="30">
                  <c:v>3.5218251811136234</c:v>
                </c:pt>
                <c:pt idx="31">
                  <c:v>-2.0947070104002599</c:v>
                </c:pt>
                <c:pt idx="32">
                  <c:v>0.74283616009133158</c:v>
                </c:pt>
                <c:pt idx="33">
                  <c:v>10.92556398310785</c:v>
                </c:pt>
                <c:pt idx="34">
                  <c:v>12.650986269517253</c:v>
                </c:pt>
                <c:pt idx="35">
                  <c:v>14.647875196459371</c:v>
                </c:pt>
                <c:pt idx="36">
                  <c:v>12.50662667481901</c:v>
                </c:pt>
                <c:pt idx="37">
                  <c:v>15.843886555342245</c:v>
                </c:pt>
                <c:pt idx="38">
                  <c:v>11.439750504354651</c:v>
                </c:pt>
                <c:pt idx="39">
                  <c:v>5.7759107849393931</c:v>
                </c:pt>
                <c:pt idx="40">
                  <c:v>0</c:v>
                </c:pt>
                <c:pt idx="41">
                  <c:v>-18.196467393018242</c:v>
                </c:pt>
                <c:pt idx="42">
                  <c:v>-14.138778680145883</c:v>
                </c:pt>
                <c:pt idx="43">
                  <c:v>-9.5424250943932485</c:v>
                </c:pt>
                <c:pt idx="44">
                  <c:v>-8.4552718479413969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A-4CF8-AF62-0010B96FC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775999"/>
        <c:axId val="1405315939"/>
      </c:lineChart>
      <c:catAx>
        <c:axId val="94877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05315939"/>
        <c:crosses val="autoZero"/>
        <c:auto val="1"/>
        <c:lblAlgn val="ctr"/>
        <c:lblOffset val="100"/>
        <c:noMultiLvlLbl val="1"/>
      </c:catAx>
      <c:valAx>
        <c:axId val="1405315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487759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Suitable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Phase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Data!$J$2:$J$41</c:f>
              <c:numCache>
                <c:formatCode>General</c:formatCode>
                <c:ptCount val="40"/>
                <c:pt idx="0">
                  <c:v>251.32741228718345</c:v>
                </c:pt>
                <c:pt idx="1">
                  <c:v>314.15926535897933</c:v>
                </c:pt>
                <c:pt idx="2">
                  <c:v>376.99111843077515</c:v>
                </c:pt>
                <c:pt idx="3">
                  <c:v>439.82297150257102</c:v>
                </c:pt>
                <c:pt idx="4">
                  <c:v>502.6548245743669</c:v>
                </c:pt>
                <c:pt idx="5">
                  <c:v>565.48667764616278</c:v>
                </c:pt>
                <c:pt idx="6">
                  <c:v>628.31853071795865</c:v>
                </c:pt>
                <c:pt idx="7">
                  <c:v>753.98223686155029</c:v>
                </c:pt>
                <c:pt idx="8">
                  <c:v>879.64594300514204</c:v>
                </c:pt>
                <c:pt idx="9">
                  <c:v>1256.6370614359173</c:v>
                </c:pt>
                <c:pt idx="10">
                  <c:v>1759.2918860102841</c:v>
                </c:pt>
                <c:pt idx="11">
                  <c:v>2827.4333882308138</c:v>
                </c:pt>
                <c:pt idx="12">
                  <c:v>3769.9111843077517</c:v>
                </c:pt>
                <c:pt idx="13">
                  <c:v>4398.22971502571</c:v>
                </c:pt>
                <c:pt idx="14">
                  <c:v>5026.5482457436692</c:v>
                </c:pt>
                <c:pt idx="15">
                  <c:v>5654.8667764616275</c:v>
                </c:pt>
                <c:pt idx="16">
                  <c:v>6283.1853071795858</c:v>
                </c:pt>
                <c:pt idx="17">
                  <c:v>8293.804605477053</c:v>
                </c:pt>
                <c:pt idx="18">
                  <c:v>8796.45943005142</c:v>
                </c:pt>
                <c:pt idx="19">
                  <c:v>10681.415022205296</c:v>
                </c:pt>
                <c:pt idx="20">
                  <c:v>12566.370614359172</c:v>
                </c:pt>
                <c:pt idx="21">
                  <c:v>15707.963267948966</c:v>
                </c:pt>
                <c:pt idx="22">
                  <c:v>19980.529276831083</c:v>
                </c:pt>
                <c:pt idx="23">
                  <c:v>21362.830044410592</c:v>
                </c:pt>
                <c:pt idx="24">
                  <c:v>21991.148575128551</c:v>
                </c:pt>
                <c:pt idx="25">
                  <c:v>22619.46710584651</c:v>
                </c:pt>
                <c:pt idx="26">
                  <c:v>23876.104167282429</c:v>
                </c:pt>
                <c:pt idx="27">
                  <c:v>25132.741228718343</c:v>
                </c:pt>
                <c:pt idx="28">
                  <c:v>26577.873849369651</c:v>
                </c:pt>
                <c:pt idx="29">
                  <c:v>28274.333882308139</c:v>
                </c:pt>
                <c:pt idx="30">
                  <c:v>29719.466502959443</c:v>
                </c:pt>
                <c:pt idx="31">
                  <c:v>30787.608005179973</c:v>
                </c:pt>
                <c:pt idx="32">
                  <c:v>31415.926535897932</c:v>
                </c:pt>
                <c:pt idx="33">
                  <c:v>33300.88212805181</c:v>
                </c:pt>
                <c:pt idx="34">
                  <c:v>35123.005867133885</c:v>
                </c:pt>
                <c:pt idx="35">
                  <c:v>37699.111843077517</c:v>
                </c:pt>
                <c:pt idx="36">
                  <c:v>39646.89928830319</c:v>
                </c:pt>
                <c:pt idx="37">
                  <c:v>40840.704496667313</c:v>
                </c:pt>
                <c:pt idx="38">
                  <c:v>43793.801591041716</c:v>
                </c:pt>
                <c:pt idx="39">
                  <c:v>46495.571273128939</c:v>
                </c:pt>
              </c:numCache>
            </c:numRef>
          </c:cat>
          <c:val>
            <c:numRef>
              <c:f>Data!$R$2:$R$41</c:f>
              <c:numCache>
                <c:formatCode>General</c:formatCode>
                <c:ptCount val="40"/>
                <c:pt idx="0">
                  <c:v>-26.38779996124299</c:v>
                </c:pt>
                <c:pt idx="1">
                  <c:v>-23.578178478201835</c:v>
                </c:pt>
                <c:pt idx="2">
                  <c:v>0</c:v>
                </c:pt>
                <c:pt idx="3">
                  <c:v>-9.5940682268604576</c:v>
                </c:pt>
                <c:pt idx="4">
                  <c:v>-19.471220634490692</c:v>
                </c:pt>
                <c:pt idx="5">
                  <c:v>-35.685334712652065</c:v>
                </c:pt>
                <c:pt idx="6">
                  <c:v>-47.166571933932744</c:v>
                </c:pt>
                <c:pt idx="7">
                  <c:v>-90</c:v>
                </c:pt>
                <c:pt idx="8">
                  <c:v>-121.00271913387398</c:v>
                </c:pt>
                <c:pt idx="9">
                  <c:v>-163.39845040097975</c:v>
                </c:pt>
                <c:pt idx="10">
                  <c:v>-180</c:v>
                </c:pt>
                <c:pt idx="11">
                  <c:v>-189.59406822686046</c:v>
                </c:pt>
                <c:pt idx="12">
                  <c:v>-205.37693352515231</c:v>
                </c:pt>
                <c:pt idx="13">
                  <c:v>-221.81031489577862</c:v>
                </c:pt>
                <c:pt idx="14">
                  <c:v>-233.13010235415598</c:v>
                </c:pt>
                <c:pt idx="15">
                  <c:v>-231.05755873101862</c:v>
                </c:pt>
                <c:pt idx="16">
                  <c:v>-221.81031489577862</c:v>
                </c:pt>
                <c:pt idx="17">
                  <c:v>-270</c:v>
                </c:pt>
                <c:pt idx="18">
                  <c:v>-292.61986494804046</c:v>
                </c:pt>
                <c:pt idx="19">
                  <c:v>-340.52877936550931</c:v>
                </c:pt>
                <c:pt idx="20">
                  <c:v>-360</c:v>
                </c:pt>
                <c:pt idx="21">
                  <c:v>-420</c:v>
                </c:pt>
                <c:pt idx="22">
                  <c:v>-450</c:v>
                </c:pt>
                <c:pt idx="23">
                  <c:v>-520.52877936550931</c:v>
                </c:pt>
                <c:pt idx="24">
                  <c:v>-540</c:v>
                </c:pt>
                <c:pt idx="25">
                  <c:v>-563.57817847820183</c:v>
                </c:pt>
                <c:pt idx="26">
                  <c:v>-630</c:v>
                </c:pt>
                <c:pt idx="27">
                  <c:v>-693.61220003875701</c:v>
                </c:pt>
                <c:pt idx="28">
                  <c:v>-720</c:v>
                </c:pt>
                <c:pt idx="29">
                  <c:v>-711.78678929826174</c:v>
                </c:pt>
                <c:pt idx="30">
                  <c:v>-810</c:v>
                </c:pt>
                <c:pt idx="31">
                  <c:v>-761.40962210927091</c:v>
                </c:pt>
                <c:pt idx="32">
                  <c:v>-720</c:v>
                </c:pt>
                <c:pt idx="33">
                  <c:v>-768.18968510422133</c:v>
                </c:pt>
                <c:pt idx="34">
                  <c:v>-810</c:v>
                </c:pt>
                <c:pt idx="35">
                  <c:v>-861.31781254651059</c:v>
                </c:pt>
                <c:pt idx="36">
                  <c:v>-900</c:v>
                </c:pt>
                <c:pt idx="37">
                  <c:v>-926.38779996124299</c:v>
                </c:pt>
                <c:pt idx="38">
                  <c:v>-990</c:v>
                </c:pt>
                <c:pt idx="39">
                  <c:v>-1133.130102354156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B-4E5B-B3EB-2F932ADA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24391"/>
        <c:axId val="186507142"/>
      </c:lineChart>
      <c:catAx>
        <c:axId val="56924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507142"/>
        <c:crosses val="autoZero"/>
        <c:auto val="1"/>
        <c:lblAlgn val="ctr"/>
        <c:lblOffset val="100"/>
        <c:noMultiLvlLbl val="1"/>
      </c:catAx>
      <c:valAx>
        <c:axId val="186507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GB" sz="1200" b="0">
                    <a:solidFill>
                      <a:srgbClr val="000000"/>
                    </a:solidFill>
                    <a:latin typeface="Roboto"/>
                  </a:rPr>
                  <a:t>Suitable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69243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Data!$J$2:$J$46</c:f>
              <c:numCache>
                <c:formatCode>General</c:formatCode>
                <c:ptCount val="45"/>
                <c:pt idx="0">
                  <c:v>251.32741228718345</c:v>
                </c:pt>
                <c:pt idx="1">
                  <c:v>314.15926535897933</c:v>
                </c:pt>
                <c:pt idx="2">
                  <c:v>376.99111843077515</c:v>
                </c:pt>
                <c:pt idx="3">
                  <c:v>439.82297150257102</c:v>
                </c:pt>
                <c:pt idx="4">
                  <c:v>502.6548245743669</c:v>
                </c:pt>
                <c:pt idx="5">
                  <c:v>565.48667764616278</c:v>
                </c:pt>
                <c:pt idx="6">
                  <c:v>628.31853071795865</c:v>
                </c:pt>
                <c:pt idx="7">
                  <c:v>753.98223686155029</c:v>
                </c:pt>
                <c:pt idx="8">
                  <c:v>879.64594300514204</c:v>
                </c:pt>
                <c:pt idx="9">
                  <c:v>1256.6370614359173</c:v>
                </c:pt>
                <c:pt idx="10">
                  <c:v>1759.2918860102841</c:v>
                </c:pt>
                <c:pt idx="11">
                  <c:v>2827.4333882308138</c:v>
                </c:pt>
                <c:pt idx="12">
                  <c:v>3769.9111843077517</c:v>
                </c:pt>
                <c:pt idx="13">
                  <c:v>4398.22971502571</c:v>
                </c:pt>
                <c:pt idx="14">
                  <c:v>5026.5482457436692</c:v>
                </c:pt>
                <c:pt idx="15">
                  <c:v>5654.8667764616275</c:v>
                </c:pt>
                <c:pt idx="16">
                  <c:v>6283.1853071795858</c:v>
                </c:pt>
                <c:pt idx="17">
                  <c:v>8293.804605477053</c:v>
                </c:pt>
                <c:pt idx="18">
                  <c:v>8796.45943005142</c:v>
                </c:pt>
                <c:pt idx="19">
                  <c:v>10681.415022205296</c:v>
                </c:pt>
                <c:pt idx="20">
                  <c:v>12566.370614359172</c:v>
                </c:pt>
                <c:pt idx="21">
                  <c:v>15707.963267948966</c:v>
                </c:pt>
                <c:pt idx="22">
                  <c:v>19980.529276831083</c:v>
                </c:pt>
                <c:pt idx="23">
                  <c:v>21362.830044410592</c:v>
                </c:pt>
                <c:pt idx="24">
                  <c:v>21991.148575128551</c:v>
                </c:pt>
                <c:pt idx="25">
                  <c:v>22619.46710584651</c:v>
                </c:pt>
                <c:pt idx="26">
                  <c:v>23876.104167282429</c:v>
                </c:pt>
                <c:pt idx="27">
                  <c:v>25132.741228718343</c:v>
                </c:pt>
                <c:pt idx="28">
                  <c:v>26577.873849369651</c:v>
                </c:pt>
                <c:pt idx="29">
                  <c:v>28274.333882308139</c:v>
                </c:pt>
                <c:pt idx="30">
                  <c:v>29719.466502959443</c:v>
                </c:pt>
                <c:pt idx="31">
                  <c:v>30787.608005179973</c:v>
                </c:pt>
                <c:pt idx="32">
                  <c:v>31415.926535897932</c:v>
                </c:pt>
                <c:pt idx="33">
                  <c:v>33300.88212805181</c:v>
                </c:pt>
                <c:pt idx="34">
                  <c:v>35123.005867133885</c:v>
                </c:pt>
                <c:pt idx="35">
                  <c:v>37699.111843077517</c:v>
                </c:pt>
                <c:pt idx="36">
                  <c:v>39646.89928830319</c:v>
                </c:pt>
                <c:pt idx="37">
                  <c:v>40840.704496667313</c:v>
                </c:pt>
                <c:pt idx="38">
                  <c:v>43793.801591041716</c:v>
                </c:pt>
                <c:pt idx="39">
                  <c:v>46495.571273128939</c:v>
                </c:pt>
                <c:pt idx="40">
                  <c:v>50265.482457436687</c:v>
                </c:pt>
                <c:pt idx="41">
                  <c:v>56548.667764616279</c:v>
                </c:pt>
                <c:pt idx="42">
                  <c:v>62831.853071795864</c:v>
                </c:pt>
                <c:pt idx="43">
                  <c:v>69115.038378975441</c:v>
                </c:pt>
                <c:pt idx="44">
                  <c:v>75398.223686155034</c:v>
                </c:pt>
              </c:numCache>
            </c:numRef>
          </c:xVal>
          <c:yVal>
            <c:numRef>
              <c:f>Data!$L$2:$L$46</c:f>
              <c:numCache>
                <c:formatCode>General</c:formatCode>
                <c:ptCount val="45"/>
                <c:pt idx="0">
                  <c:v>-1.7858123227572897</c:v>
                </c:pt>
                <c:pt idx="1">
                  <c:v>2.013403237627263</c:v>
                </c:pt>
                <c:pt idx="2">
                  <c:v>10.640442494404148</c:v>
                </c:pt>
                <c:pt idx="3">
                  <c:v>11.98871695003627</c:v>
                </c:pt>
                <c:pt idx="4">
                  <c:v>14.168231211377208</c:v>
                </c:pt>
                <c:pt idx="5">
                  <c:v>16.132077654716966</c:v>
                </c:pt>
                <c:pt idx="6">
                  <c:v>16.439656398165607</c:v>
                </c:pt>
                <c:pt idx="7">
                  <c:v>21.8132212746211</c:v>
                </c:pt>
                <c:pt idx="8">
                  <c:v>21.65948470129528</c:v>
                </c:pt>
                <c:pt idx="9">
                  <c:v>15.501203468130033</c:v>
                </c:pt>
                <c:pt idx="10">
                  <c:v>16.433745619007215</c:v>
                </c:pt>
                <c:pt idx="11">
                  <c:v>16.336937729136636</c:v>
                </c:pt>
                <c:pt idx="12">
                  <c:v>15.822324550960227</c:v>
                </c:pt>
                <c:pt idx="13">
                  <c:v>17.02218264532344</c:v>
                </c:pt>
                <c:pt idx="14">
                  <c:v>12.224067415356643</c:v>
                </c:pt>
                <c:pt idx="15">
                  <c:v>11.455412304519497</c:v>
                </c:pt>
                <c:pt idx="16">
                  <c:v>13.940710091176383</c:v>
                </c:pt>
                <c:pt idx="17">
                  <c:v>16.597982092670126</c:v>
                </c:pt>
                <c:pt idx="18">
                  <c:v>16.70676405450201</c:v>
                </c:pt>
                <c:pt idx="19">
                  <c:v>11.955623866973749</c:v>
                </c:pt>
                <c:pt idx="20">
                  <c:v>9.7110884451305051</c:v>
                </c:pt>
                <c:pt idx="21">
                  <c:v>6.3547137833366785</c:v>
                </c:pt>
                <c:pt idx="22">
                  <c:v>5.2648286954916292</c:v>
                </c:pt>
                <c:pt idx="23">
                  <c:v>5.5673202205607497</c:v>
                </c:pt>
                <c:pt idx="24">
                  <c:v>6.6487691983121069</c:v>
                </c:pt>
                <c:pt idx="25">
                  <c:v>1.6506977611042537</c:v>
                </c:pt>
                <c:pt idx="26">
                  <c:v>-8.2130394837635077</c:v>
                </c:pt>
                <c:pt idx="27">
                  <c:v>-3.897305198615256</c:v>
                </c:pt>
                <c:pt idx="28">
                  <c:v>-0.65585026792614975</c:v>
                </c:pt>
                <c:pt idx="29">
                  <c:v>7.4245988538463257</c:v>
                </c:pt>
                <c:pt idx="30">
                  <c:v>3.5218251811136234</c:v>
                </c:pt>
                <c:pt idx="31">
                  <c:v>-2.0947070104002599</c:v>
                </c:pt>
                <c:pt idx="32">
                  <c:v>0.74283616009133158</c:v>
                </c:pt>
                <c:pt idx="33">
                  <c:v>10.92556398310785</c:v>
                </c:pt>
                <c:pt idx="34">
                  <c:v>12.650986269517253</c:v>
                </c:pt>
                <c:pt idx="35">
                  <c:v>14.647875196459371</c:v>
                </c:pt>
                <c:pt idx="36">
                  <c:v>12.50662667481901</c:v>
                </c:pt>
                <c:pt idx="37">
                  <c:v>15.843886555342245</c:v>
                </c:pt>
                <c:pt idx="38">
                  <c:v>11.439750504354651</c:v>
                </c:pt>
                <c:pt idx="39">
                  <c:v>5.7759107849393931</c:v>
                </c:pt>
                <c:pt idx="40">
                  <c:v>0</c:v>
                </c:pt>
                <c:pt idx="41">
                  <c:v>-18.196467393018242</c:v>
                </c:pt>
                <c:pt idx="42">
                  <c:v>-14.138778680145883</c:v>
                </c:pt>
                <c:pt idx="43">
                  <c:v>-9.5424250943932485</c:v>
                </c:pt>
                <c:pt idx="44">
                  <c:v>-8.4552718479413969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4-4700-8506-7D70AEB8B1CD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Data!$J$2:$J$46</c:f>
              <c:numCache>
                <c:formatCode>General</c:formatCode>
                <c:ptCount val="45"/>
                <c:pt idx="0">
                  <c:v>251.32741228718345</c:v>
                </c:pt>
                <c:pt idx="1">
                  <c:v>314.15926535897933</c:v>
                </c:pt>
                <c:pt idx="2">
                  <c:v>376.99111843077515</c:v>
                </c:pt>
                <c:pt idx="3">
                  <c:v>439.82297150257102</c:v>
                </c:pt>
                <c:pt idx="4">
                  <c:v>502.6548245743669</c:v>
                </c:pt>
                <c:pt idx="5">
                  <c:v>565.48667764616278</c:v>
                </c:pt>
                <c:pt idx="6">
                  <c:v>628.31853071795865</c:v>
                </c:pt>
                <c:pt idx="7">
                  <c:v>753.98223686155029</c:v>
                </c:pt>
                <c:pt idx="8">
                  <c:v>879.64594300514204</c:v>
                </c:pt>
                <c:pt idx="9">
                  <c:v>1256.6370614359173</c:v>
                </c:pt>
                <c:pt idx="10">
                  <c:v>1759.2918860102841</c:v>
                </c:pt>
                <c:pt idx="11">
                  <c:v>2827.4333882308138</c:v>
                </c:pt>
                <c:pt idx="12">
                  <c:v>3769.9111843077517</c:v>
                </c:pt>
                <c:pt idx="13">
                  <c:v>4398.22971502571</c:v>
                </c:pt>
                <c:pt idx="14">
                  <c:v>5026.5482457436692</c:v>
                </c:pt>
                <c:pt idx="15">
                  <c:v>5654.8667764616275</c:v>
                </c:pt>
                <c:pt idx="16">
                  <c:v>6283.1853071795858</c:v>
                </c:pt>
                <c:pt idx="17">
                  <c:v>8293.804605477053</c:v>
                </c:pt>
                <c:pt idx="18">
                  <c:v>8796.45943005142</c:v>
                </c:pt>
                <c:pt idx="19">
                  <c:v>10681.415022205296</c:v>
                </c:pt>
                <c:pt idx="20">
                  <c:v>12566.370614359172</c:v>
                </c:pt>
                <c:pt idx="21">
                  <c:v>15707.963267948966</c:v>
                </c:pt>
                <c:pt idx="22">
                  <c:v>19980.529276831083</c:v>
                </c:pt>
                <c:pt idx="23">
                  <c:v>21362.830044410592</c:v>
                </c:pt>
                <c:pt idx="24">
                  <c:v>21991.148575128551</c:v>
                </c:pt>
                <c:pt idx="25">
                  <c:v>22619.46710584651</c:v>
                </c:pt>
                <c:pt idx="26">
                  <c:v>23876.104167282429</c:v>
                </c:pt>
                <c:pt idx="27">
                  <c:v>25132.741228718343</c:v>
                </c:pt>
                <c:pt idx="28">
                  <c:v>26577.873849369651</c:v>
                </c:pt>
                <c:pt idx="29">
                  <c:v>28274.333882308139</c:v>
                </c:pt>
                <c:pt idx="30">
                  <c:v>29719.466502959443</c:v>
                </c:pt>
                <c:pt idx="31">
                  <c:v>30787.608005179973</c:v>
                </c:pt>
                <c:pt idx="32">
                  <c:v>31415.926535897932</c:v>
                </c:pt>
                <c:pt idx="33">
                  <c:v>33300.88212805181</c:v>
                </c:pt>
                <c:pt idx="34">
                  <c:v>35123.005867133885</c:v>
                </c:pt>
                <c:pt idx="35">
                  <c:v>37699.111843077517</c:v>
                </c:pt>
                <c:pt idx="36">
                  <c:v>39646.89928830319</c:v>
                </c:pt>
                <c:pt idx="37">
                  <c:v>40840.704496667313</c:v>
                </c:pt>
                <c:pt idx="38">
                  <c:v>43793.801591041716</c:v>
                </c:pt>
                <c:pt idx="39">
                  <c:v>46495.571273128939</c:v>
                </c:pt>
                <c:pt idx="40">
                  <c:v>50265.482457436687</c:v>
                </c:pt>
                <c:pt idx="41">
                  <c:v>56548.667764616279</c:v>
                </c:pt>
                <c:pt idx="42">
                  <c:v>62831.853071795864</c:v>
                </c:pt>
                <c:pt idx="43">
                  <c:v>69115.038378975441</c:v>
                </c:pt>
                <c:pt idx="44">
                  <c:v>75398.223686155034</c:v>
                </c:pt>
              </c:numCache>
            </c:numRef>
          </c:xVal>
          <c:yVal>
            <c:numRef>
              <c:f>Data!$M$2:$M$46</c:f>
              <c:numCache>
                <c:formatCode>General</c:formatCode>
                <c:ptCount val="45"/>
                <c:pt idx="0">
                  <c:v>1.4555266658267412</c:v>
                </c:pt>
                <c:pt idx="1">
                  <c:v>5.9355823702064558</c:v>
                </c:pt>
                <c:pt idx="2">
                  <c:v>9.9680995179427399</c:v>
                </c:pt>
                <c:pt idx="3">
                  <c:v>13.234438938327786</c:v>
                </c:pt>
                <c:pt idx="4">
                  <c:v>15.237385716168994</c:v>
                </c:pt>
                <c:pt idx="5">
                  <c:v>17.935610261698727</c:v>
                </c:pt>
                <c:pt idx="6">
                  <c:v>18.76508808110389</c:v>
                </c:pt>
                <c:pt idx="7">
                  <c:v>21.147056171039043</c:v>
                </c:pt>
                <c:pt idx="8">
                  <c:v>23.098039199714865</c:v>
                </c:pt>
                <c:pt idx="9">
                  <c:v>21.573703858037145</c:v>
                </c:pt>
                <c:pt idx="10">
                  <c:v>20.583164574824266</c:v>
                </c:pt>
                <c:pt idx="11">
                  <c:v>19.630331886119738</c:v>
                </c:pt>
                <c:pt idx="12">
                  <c:v>21.251110073292828</c:v>
                </c:pt>
                <c:pt idx="13">
                  <c:v>21.765218077990866</c:v>
                </c:pt>
                <c:pt idx="14">
                  <c:v>19.111617204231742</c:v>
                </c:pt>
                <c:pt idx="15">
                  <c:v>16.664975343969243</c:v>
                </c:pt>
                <c:pt idx="16">
                  <c:v>19.613896896092267</c:v>
                </c:pt>
                <c:pt idx="17">
                  <c:v>21.175560011063723</c:v>
                </c:pt>
                <c:pt idx="18">
                  <c:v>22.013403237627266</c:v>
                </c:pt>
                <c:pt idx="19">
                  <c:v>17.540796587475761</c:v>
                </c:pt>
                <c:pt idx="20">
                  <c:v>15.478695319649603</c:v>
                </c:pt>
                <c:pt idx="21">
                  <c:v>12.275967891984132</c:v>
                </c:pt>
                <c:pt idx="22">
                  <c:v>9.6516830084232907</c:v>
                </c:pt>
                <c:pt idx="23">
                  <c:v>9.5047422169022209</c:v>
                </c:pt>
                <c:pt idx="24">
                  <c:v>6.2405075993088888</c:v>
                </c:pt>
                <c:pt idx="25">
                  <c:v>5.6219546676568859E-2</c:v>
                </c:pt>
                <c:pt idx="26">
                  <c:v>-4.0823996531184958</c:v>
                </c:pt>
                <c:pt idx="27">
                  <c:v>-3.3266284353305005</c:v>
                </c:pt>
                <c:pt idx="28">
                  <c:v>1.3389357926122645</c:v>
                </c:pt>
                <c:pt idx="29">
                  <c:v>9.2977359660530148</c:v>
                </c:pt>
                <c:pt idx="30">
                  <c:v>3.6973036672637272</c:v>
                </c:pt>
                <c:pt idx="31">
                  <c:v>-0.68159579144550853</c:v>
                </c:pt>
                <c:pt idx="32">
                  <c:v>2.0023030576653564</c:v>
                </c:pt>
                <c:pt idx="33">
                  <c:v>9.3964403195632595</c:v>
                </c:pt>
                <c:pt idx="34">
                  <c:v>10.756381901465481</c:v>
                </c:pt>
                <c:pt idx="35">
                  <c:v>13.134581749963615</c:v>
                </c:pt>
                <c:pt idx="36">
                  <c:v>14.924897434403965</c:v>
                </c:pt>
                <c:pt idx="37">
                  <c:v>14.320066872695985</c:v>
                </c:pt>
                <c:pt idx="38">
                  <c:v>9.0334826501436591</c:v>
                </c:pt>
                <c:pt idx="39">
                  <c:v>3.8853045596853564</c:v>
                </c:pt>
                <c:pt idx="40">
                  <c:v>-1.4510133429722347</c:v>
                </c:pt>
                <c:pt idx="41">
                  <c:v>-15.044310325784878</c:v>
                </c:pt>
                <c:pt idx="42">
                  <c:v>-15.630097847824631</c:v>
                </c:pt>
                <c:pt idx="43">
                  <c:v>-8.0427224653129166</c:v>
                </c:pt>
                <c:pt idx="44">
                  <c:v>-8.8369098874223866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D4-4700-8506-7D70AEB8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67344"/>
        <c:axId val="497870952"/>
      </c:scatterChart>
      <c:valAx>
        <c:axId val="4978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0952"/>
        <c:crosses val="autoZero"/>
        <c:crossBetween val="midCat"/>
      </c:valAx>
      <c:valAx>
        <c:axId val="4978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95250</xdr:colOff>
      <xdr:row>0</xdr:row>
      <xdr:rowOff>47625</xdr:rowOff>
    </xdr:from>
    <xdr:ext cx="5715000" cy="29622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66675</xdr:colOff>
      <xdr:row>15</xdr:row>
      <xdr:rowOff>171450</xdr:rowOff>
    </xdr:from>
    <xdr:ext cx="5715000" cy="28575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18</xdr:col>
      <xdr:colOff>438150</xdr:colOff>
      <xdr:row>33</xdr:row>
      <xdr:rowOff>66675</xdr:rowOff>
    </xdr:from>
    <xdr:to>
      <xdr:col>23</xdr:col>
      <xdr:colOff>200025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0E0A6-885F-4128-8BB4-AE5034FB1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6105525" cy="55816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0</xdr:row>
      <xdr:rowOff>57150</xdr:rowOff>
    </xdr:from>
    <xdr:ext cx="6172200" cy="40767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49"/>
  <sheetViews>
    <sheetView tabSelected="1" topLeftCell="H25" workbookViewId="0">
      <selection activeCell="R49" sqref="R49"/>
    </sheetView>
  </sheetViews>
  <sheetFormatPr defaultColWidth="14.42578125" defaultRowHeight="15.75" customHeight="1"/>
  <cols>
    <col min="1" max="1" width="9.42578125" customWidth="1"/>
    <col min="2" max="2" width="8.5703125" hidden="1" customWidth="1"/>
    <col min="3" max="3" width="7" hidden="1" customWidth="1"/>
    <col min="4" max="4" width="9.5703125" customWidth="1"/>
    <col min="5" max="5" width="8.7109375" customWidth="1"/>
    <col min="6" max="6" width="11.42578125" customWidth="1"/>
    <col min="7" max="7" width="6.85546875" customWidth="1"/>
    <col min="8" max="8" width="10" customWidth="1"/>
    <col min="9" max="9" width="2.140625" customWidth="1"/>
    <col min="10" max="10" width="13.5703125" bestFit="1" customWidth="1"/>
    <col min="11" max="11" width="13.5703125" customWidth="1"/>
    <col min="12" max="12" width="21.140625" customWidth="1"/>
    <col min="13" max="13" width="14.28515625" customWidth="1"/>
    <col min="14" max="14" width="12.5703125" customWidth="1"/>
    <col min="15" max="15" width="12.28515625" customWidth="1"/>
    <col min="16" max="16" width="1.85546875" customWidth="1"/>
    <col min="17" max="17" width="15.1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 t="s">
        <v>6</v>
      </c>
      <c r="K1" s="1" t="s">
        <v>19</v>
      </c>
      <c r="L1" s="1" t="s">
        <v>7</v>
      </c>
      <c r="M1" s="1" t="s">
        <v>7</v>
      </c>
      <c r="N1" s="1" t="s">
        <v>8</v>
      </c>
      <c r="O1" s="1" t="s">
        <v>9</v>
      </c>
      <c r="Q1" s="1" t="s">
        <v>10</v>
      </c>
      <c r="R1" s="2" t="s">
        <v>11</v>
      </c>
      <c r="T1" s="2"/>
      <c r="U1" s="2"/>
      <c r="V1" s="2"/>
    </row>
    <row r="2" spans="1:22" ht="15.75" customHeight="1">
      <c r="A2" s="2">
        <v>40</v>
      </c>
      <c r="B2" s="2">
        <v>0.73599999999999999</v>
      </c>
      <c r="C2" s="2">
        <v>0.90400000000000003</v>
      </c>
      <c r="D2" s="2">
        <v>0.7</v>
      </c>
      <c r="E2" s="2">
        <v>0.59199999999999997</v>
      </c>
      <c r="F2" s="2">
        <v>0.8</v>
      </c>
      <c r="G2" s="2">
        <v>1.8</v>
      </c>
      <c r="H2" s="2" t="s">
        <v>12</v>
      </c>
      <c r="J2">
        <f>2*PI()*A2</f>
        <v>251.32741228718345</v>
      </c>
      <c r="K2">
        <f>LOG10(J2)</f>
        <v>2.4002398596860774</v>
      </c>
      <c r="L2">
        <f>20*LOG10(B2/C2)</f>
        <v>-1.7858123227572897</v>
      </c>
      <c r="M2">
        <f>20*LOG10(D2/E2)</f>
        <v>1.4555266658267412</v>
      </c>
      <c r="N2">
        <f>180-ASIN(F2/G2)*(180/PI())</f>
        <v>153.61220003875701</v>
      </c>
      <c r="O2">
        <f>270-ASIN(F2/G2)*(180/PI())</f>
        <v>243.61220003875701</v>
      </c>
      <c r="Q2">
        <v>153.61220003875701</v>
      </c>
      <c r="R2">
        <f t="shared" ref="R2:R41" si="0">Q2-180</f>
        <v>-26.38779996124299</v>
      </c>
      <c r="T2" s="2"/>
      <c r="U2" s="2"/>
    </row>
    <row r="3" spans="1:22" ht="15.75" customHeight="1">
      <c r="A3" s="2">
        <v>50</v>
      </c>
      <c r="B3" s="2">
        <v>1.1599999999999999</v>
      </c>
      <c r="C3" s="2">
        <v>0.92</v>
      </c>
      <c r="D3" s="2">
        <v>1.22</v>
      </c>
      <c r="E3" s="2">
        <v>0.61599999999999999</v>
      </c>
      <c r="F3" s="2">
        <v>0.8</v>
      </c>
      <c r="G3" s="2">
        <v>2</v>
      </c>
      <c r="H3" s="2" t="s">
        <v>13</v>
      </c>
      <c r="J3">
        <f>2*PI()*A3</f>
        <v>314.15926535897933</v>
      </c>
      <c r="L3">
        <f>20*LOG10(B3/C3)</f>
        <v>2.013403237627263</v>
      </c>
      <c r="M3">
        <f>20*LOG10(D3/E3)</f>
        <v>5.9355823702064558</v>
      </c>
      <c r="N3">
        <f>180-ASIN(F3/G3)*(180/PI())</f>
        <v>156.42182152179817</v>
      </c>
      <c r="O3">
        <f>270-ASIN(F3/G3)*(180/PI())</f>
        <v>246.42182152179817</v>
      </c>
      <c r="Q3">
        <v>156.42182152179817</v>
      </c>
      <c r="R3">
        <f t="shared" si="0"/>
        <v>-23.578178478201835</v>
      </c>
      <c r="T3" s="2"/>
      <c r="U3" s="2"/>
    </row>
    <row r="4" spans="1:22" ht="15.75" customHeight="1">
      <c r="A4" s="2">
        <v>60</v>
      </c>
      <c r="B4" s="2">
        <v>3.2</v>
      </c>
      <c r="C4" s="2">
        <v>0.94</v>
      </c>
      <c r="D4" s="2">
        <v>1.84</v>
      </c>
      <c r="E4" s="2">
        <v>0.58399999999999996</v>
      </c>
      <c r="F4" s="2"/>
      <c r="G4" s="2"/>
      <c r="H4" s="2" t="s">
        <v>14</v>
      </c>
      <c r="J4">
        <f>2*PI()*A4</f>
        <v>376.99111843077515</v>
      </c>
      <c r="L4">
        <f>20*LOG10(B4/C4)</f>
        <v>10.640442494404148</v>
      </c>
      <c r="M4">
        <f>20*LOG10(D4/E4)</f>
        <v>9.9680995179427399</v>
      </c>
      <c r="N4" s="3">
        <v>180</v>
      </c>
      <c r="O4" s="2">
        <v>0</v>
      </c>
      <c r="Q4" s="2">
        <v>180</v>
      </c>
      <c r="R4">
        <f t="shared" si="0"/>
        <v>0</v>
      </c>
      <c r="T4" s="2"/>
      <c r="U4" s="2"/>
    </row>
    <row r="5" spans="1:22" ht="15.75" customHeight="1">
      <c r="A5" s="2">
        <v>70</v>
      </c>
      <c r="B5" s="2">
        <v>2.64</v>
      </c>
      <c r="C5" s="2">
        <v>0.66400000000000003</v>
      </c>
      <c r="D5" s="2">
        <v>2.68</v>
      </c>
      <c r="E5" s="2">
        <v>0.58399999999999996</v>
      </c>
      <c r="F5" s="2">
        <v>0.2</v>
      </c>
      <c r="G5" s="2">
        <v>1.2</v>
      </c>
      <c r="H5" s="2" t="s">
        <v>13</v>
      </c>
      <c r="J5">
        <f>2*PI()*A5</f>
        <v>439.82297150257102</v>
      </c>
      <c r="L5">
        <f>20*LOG10(B5/C5)</f>
        <v>11.98871695003627</v>
      </c>
      <c r="M5">
        <f>20*LOG10(D5/E5)</f>
        <v>13.234438938327786</v>
      </c>
      <c r="N5">
        <f>180-ASIN(F5/G5)*(180/PI())</f>
        <v>170.40593177313954</v>
      </c>
      <c r="O5">
        <f>270-ASIN(F5/G5)*(180/PI())</f>
        <v>260.40593177313951</v>
      </c>
      <c r="Q5">
        <v>170.40593177313954</v>
      </c>
      <c r="R5">
        <f t="shared" si="0"/>
        <v>-9.5940682268604576</v>
      </c>
      <c r="T5" s="2"/>
      <c r="U5" s="2"/>
    </row>
    <row r="6" spans="1:22" ht="15.75" customHeight="1">
      <c r="A6" s="2">
        <v>80</v>
      </c>
      <c r="B6" s="2">
        <v>3.72</v>
      </c>
      <c r="C6" s="2">
        <v>0.72799999999999998</v>
      </c>
      <c r="D6" s="2">
        <v>3.56</v>
      </c>
      <c r="E6" s="2">
        <v>0.61599999999999999</v>
      </c>
      <c r="F6" s="2">
        <v>0.6</v>
      </c>
      <c r="G6" s="2">
        <v>1.8</v>
      </c>
      <c r="H6" s="2" t="s">
        <v>13</v>
      </c>
      <c r="J6">
        <f>2*PI()*A6</f>
        <v>502.6548245743669</v>
      </c>
      <c r="L6">
        <f>20*LOG10(B6/C6)</f>
        <v>14.168231211377208</v>
      </c>
      <c r="M6">
        <f>20*LOG10(D6/E6)</f>
        <v>15.237385716168994</v>
      </c>
      <c r="N6">
        <f>180-ASIN(F6/G6)*(180/PI())</f>
        <v>160.52877936550931</v>
      </c>
      <c r="O6">
        <f>270-ASIN(F6/G6)*(180/PI())</f>
        <v>250.52877936550931</v>
      </c>
      <c r="Q6">
        <v>160.52877936550931</v>
      </c>
      <c r="R6">
        <f t="shared" si="0"/>
        <v>-19.471220634490692</v>
      </c>
      <c r="T6" s="2"/>
      <c r="U6" s="2"/>
    </row>
    <row r="7" spans="1:22" ht="15.75" customHeight="1">
      <c r="A7" s="2">
        <v>90</v>
      </c>
      <c r="B7" s="2">
        <v>4.92</v>
      </c>
      <c r="C7" s="2">
        <v>0.76800000000000002</v>
      </c>
      <c r="D7" s="2">
        <v>4.92</v>
      </c>
      <c r="E7" s="2">
        <v>0.624</v>
      </c>
      <c r="F7" s="2">
        <v>1.4</v>
      </c>
      <c r="G7" s="2">
        <v>2.4</v>
      </c>
      <c r="H7" s="2" t="s">
        <v>12</v>
      </c>
      <c r="J7">
        <f>2*PI()*A7</f>
        <v>565.48667764616278</v>
      </c>
      <c r="L7">
        <f>20*LOG10(B7/C7)</f>
        <v>16.132077654716966</v>
      </c>
      <c r="M7">
        <f>20*LOG10(D7/E7)</f>
        <v>17.935610261698727</v>
      </c>
      <c r="N7" s="4">
        <f>180-ASIN(F7/G7)*(180/PI())</f>
        <v>144.31466528734794</v>
      </c>
      <c r="O7">
        <f>270-ASIN(F7/G7)*(180/PI())</f>
        <v>234.31466528734794</v>
      </c>
      <c r="Q7">
        <v>144.31466528734794</v>
      </c>
      <c r="R7">
        <f t="shared" si="0"/>
        <v>-35.685334712652065</v>
      </c>
      <c r="T7" s="2"/>
      <c r="U7" s="2"/>
    </row>
    <row r="8" spans="1:22" ht="15.75" customHeight="1">
      <c r="A8" s="2">
        <v>100</v>
      </c>
      <c r="B8" s="2">
        <v>6</v>
      </c>
      <c r="C8" s="2">
        <v>0.90400000000000003</v>
      </c>
      <c r="D8" s="2">
        <v>5.76</v>
      </c>
      <c r="E8" s="2">
        <v>0.66400000000000003</v>
      </c>
      <c r="F8" s="2">
        <v>2.2000000000000002</v>
      </c>
      <c r="G8" s="2">
        <v>3</v>
      </c>
      <c r="H8" s="2" t="s">
        <v>13</v>
      </c>
      <c r="J8">
        <f>2*PI()*A8</f>
        <v>628.31853071795865</v>
      </c>
      <c r="L8">
        <f>20*LOG10(B8/C8)</f>
        <v>16.439656398165607</v>
      </c>
      <c r="M8">
        <f>20*LOG10(D8/E8)</f>
        <v>18.76508808110389</v>
      </c>
      <c r="N8">
        <f>180-ASIN(F8/G8)*(180/PI())</f>
        <v>132.83342806606726</v>
      </c>
      <c r="O8">
        <f>270-ASIN(F8/G8)*(180/PI())</f>
        <v>222.83342806606726</v>
      </c>
      <c r="Q8">
        <v>132.83342806606726</v>
      </c>
      <c r="R8">
        <f t="shared" si="0"/>
        <v>-47.166571933932744</v>
      </c>
      <c r="T8" s="2"/>
      <c r="U8" s="2"/>
    </row>
    <row r="9" spans="1:22" ht="15.75" customHeight="1">
      <c r="A9" s="2">
        <v>120</v>
      </c>
      <c r="B9" s="2">
        <v>13.8</v>
      </c>
      <c r="C9" s="2">
        <v>1.1200000000000001</v>
      </c>
      <c r="D9" s="2">
        <v>7.76</v>
      </c>
      <c r="E9" s="2">
        <v>0.68</v>
      </c>
      <c r="F9" s="2">
        <v>1.4</v>
      </c>
      <c r="G9" s="2">
        <v>1.4</v>
      </c>
      <c r="H9" s="2" t="s">
        <v>15</v>
      </c>
      <c r="J9">
        <f>2*PI()*A9</f>
        <v>753.98223686155029</v>
      </c>
      <c r="L9">
        <f>20*LOG10(B9/C9)</f>
        <v>21.8132212746211</v>
      </c>
      <c r="M9">
        <f>20*LOG10(D9/E9)</f>
        <v>21.147056171039043</v>
      </c>
      <c r="N9" s="3">
        <v>90</v>
      </c>
      <c r="O9" s="2">
        <v>270</v>
      </c>
      <c r="Q9" s="2">
        <v>90</v>
      </c>
      <c r="R9">
        <f t="shared" si="0"/>
        <v>-90</v>
      </c>
      <c r="T9" s="2"/>
      <c r="U9" s="2"/>
    </row>
    <row r="10" spans="1:22" ht="15.75" customHeight="1">
      <c r="A10" s="2">
        <v>140</v>
      </c>
      <c r="B10" s="2">
        <v>13.8</v>
      </c>
      <c r="C10" s="2">
        <v>1.1399999999999999</v>
      </c>
      <c r="D10" s="2">
        <v>8.8000000000000007</v>
      </c>
      <c r="E10" s="2">
        <v>0.61599999999999999</v>
      </c>
      <c r="F10" s="2">
        <v>1.2</v>
      </c>
      <c r="G10" s="2">
        <v>1.4</v>
      </c>
      <c r="H10" s="2" t="s">
        <v>16</v>
      </c>
      <c r="J10">
        <f>2*PI()*A10</f>
        <v>879.64594300514204</v>
      </c>
      <c r="L10">
        <f>20*LOG10(B10/C10)</f>
        <v>21.65948470129528</v>
      </c>
      <c r="M10">
        <f>20*LOG10(D10/E10)</f>
        <v>23.098039199714865</v>
      </c>
      <c r="N10">
        <f>ASIN(F10/G10)*(180/PI())</f>
        <v>58.997280866126019</v>
      </c>
      <c r="O10" s="5">
        <f>360-ASIN(F10/G10)*(180/PI())</f>
        <v>301.002719133874</v>
      </c>
      <c r="Q10">
        <v>58.997280866126019</v>
      </c>
      <c r="R10">
        <f t="shared" si="0"/>
        <v>-121.00271913387398</v>
      </c>
      <c r="T10" s="2"/>
      <c r="U10" s="2"/>
    </row>
    <row r="11" spans="1:22" ht="15.75" customHeight="1">
      <c r="A11" s="2">
        <v>200</v>
      </c>
      <c r="B11" s="2">
        <v>5.6</v>
      </c>
      <c r="C11" s="2">
        <v>0.94</v>
      </c>
      <c r="D11" s="2">
        <v>7</v>
      </c>
      <c r="E11" s="2">
        <v>0.58399999999999996</v>
      </c>
      <c r="F11" s="2">
        <v>0.4</v>
      </c>
      <c r="G11" s="2">
        <v>1.4</v>
      </c>
      <c r="H11" s="2" t="s">
        <v>16</v>
      </c>
      <c r="J11">
        <f>2*PI()*A11</f>
        <v>1256.6370614359173</v>
      </c>
      <c r="L11">
        <f>20*LOG10(B11/C11)</f>
        <v>15.501203468130033</v>
      </c>
      <c r="M11">
        <f>20*LOG10(D11/E11)</f>
        <v>21.573703858037145</v>
      </c>
      <c r="N11">
        <f>ASIN(F11/G11)*(180/PI())</f>
        <v>16.601549599020238</v>
      </c>
      <c r="O11" s="5">
        <f>360-ASIN(F11/G11)*(180/PI())</f>
        <v>343.39845040097975</v>
      </c>
      <c r="Q11">
        <v>16.601549599020238</v>
      </c>
      <c r="R11">
        <f t="shared" si="0"/>
        <v>-163.39845040097975</v>
      </c>
      <c r="T11" s="2"/>
      <c r="U11" s="2"/>
    </row>
    <row r="12" spans="1:22" ht="15.75" customHeight="1">
      <c r="A12" s="2">
        <v>280</v>
      </c>
      <c r="B12" s="2">
        <v>5.2</v>
      </c>
      <c r="C12" s="2">
        <v>0.78400000000000003</v>
      </c>
      <c r="D12" s="2">
        <v>6.16</v>
      </c>
      <c r="E12" s="2">
        <v>0.57599999999999996</v>
      </c>
      <c r="H12" s="2" t="s">
        <v>17</v>
      </c>
      <c r="J12">
        <f>2*PI()*A12</f>
        <v>1759.2918860102841</v>
      </c>
      <c r="L12">
        <f>20*LOG10(B12/C12)</f>
        <v>16.433745619007215</v>
      </c>
      <c r="M12">
        <f>20*LOG10(D12/E12)</f>
        <v>20.583164574824266</v>
      </c>
      <c r="N12" s="2">
        <v>180</v>
      </c>
      <c r="O12" s="3">
        <v>0</v>
      </c>
      <c r="Q12" s="2">
        <v>0</v>
      </c>
      <c r="R12">
        <f t="shared" si="0"/>
        <v>-180</v>
      </c>
      <c r="T12" s="2"/>
      <c r="U12" s="2"/>
    </row>
    <row r="13" spans="1:22" ht="15.75" customHeight="1">
      <c r="A13" s="2">
        <v>450</v>
      </c>
      <c r="B13" s="2">
        <v>4.88</v>
      </c>
      <c r="C13" s="2">
        <v>0.74399999999999999</v>
      </c>
      <c r="D13" s="2">
        <v>5.52</v>
      </c>
      <c r="E13" s="2">
        <v>0.57599999999999996</v>
      </c>
      <c r="F13" s="2">
        <v>0.2</v>
      </c>
      <c r="G13" s="2">
        <v>1.2</v>
      </c>
      <c r="H13" s="2" t="s">
        <v>16</v>
      </c>
      <c r="J13">
        <f>2*PI()*A13</f>
        <v>2827.4333882308138</v>
      </c>
      <c r="L13">
        <f>20*LOG10(B13/C13)</f>
        <v>16.336937729136636</v>
      </c>
      <c r="M13">
        <f>20*LOG10(D13/E13)</f>
        <v>19.630331886119738</v>
      </c>
      <c r="N13">
        <f>ASIN(F13/G13)*(180/PI())</f>
        <v>9.5940682268604629</v>
      </c>
      <c r="O13" s="5">
        <f>360-ASIN(F13/G13)*(180/PI())</f>
        <v>350.40593177313951</v>
      </c>
      <c r="Q13">
        <f t="shared" ref="Q13:Q18" si="1">-1*N13</f>
        <v>-9.5940682268604629</v>
      </c>
      <c r="R13">
        <f t="shared" si="0"/>
        <v>-189.59406822686046</v>
      </c>
      <c r="T13" s="2"/>
      <c r="U13" s="2"/>
    </row>
    <row r="14" spans="1:22" ht="15.75" customHeight="1">
      <c r="A14" s="2">
        <v>600</v>
      </c>
      <c r="B14" s="2">
        <v>5.44</v>
      </c>
      <c r="C14" s="2">
        <v>0.88</v>
      </c>
      <c r="D14" s="2">
        <v>6.56</v>
      </c>
      <c r="E14" s="2">
        <v>0.56799999999999995</v>
      </c>
      <c r="F14" s="2">
        <v>0.6</v>
      </c>
      <c r="G14" s="2">
        <v>1.4</v>
      </c>
      <c r="H14" s="2" t="s">
        <v>16</v>
      </c>
      <c r="J14">
        <f>2*PI()*A14</f>
        <v>3769.9111843077517</v>
      </c>
      <c r="L14">
        <f>20*LOG10(B14/C14)</f>
        <v>15.822324550960227</v>
      </c>
      <c r="M14">
        <f>20*LOG10(D14/E14)</f>
        <v>21.251110073292828</v>
      </c>
      <c r="N14">
        <f>ASIN(F14/G14)*(180/PI())</f>
        <v>25.376933525152303</v>
      </c>
      <c r="O14" s="5">
        <f>360-ASIN(F14/G14)*(180/PI())</f>
        <v>334.62306647484769</v>
      </c>
      <c r="Q14">
        <f t="shared" si="1"/>
        <v>-25.376933525152303</v>
      </c>
      <c r="R14">
        <f t="shared" si="0"/>
        <v>-205.37693352515231</v>
      </c>
      <c r="T14" s="2"/>
      <c r="U14" s="2"/>
    </row>
    <row r="15" spans="1:22" ht="15.75" customHeight="1">
      <c r="A15" s="2">
        <v>700</v>
      </c>
      <c r="B15" s="2">
        <v>5.82</v>
      </c>
      <c r="C15" s="2">
        <v>0.82</v>
      </c>
      <c r="D15" s="2">
        <v>6.96</v>
      </c>
      <c r="E15" s="2">
        <v>0.56799999999999995</v>
      </c>
      <c r="F15" s="2">
        <v>0.8</v>
      </c>
      <c r="G15" s="2">
        <v>1.2</v>
      </c>
      <c r="H15" s="2" t="s">
        <v>16</v>
      </c>
      <c r="J15">
        <f>2*PI()*A15</f>
        <v>4398.22971502571</v>
      </c>
      <c r="L15">
        <f>20*LOG10(B15/C15)</f>
        <v>17.02218264532344</v>
      </c>
      <c r="M15">
        <f>20*LOG10(D15/E15)</f>
        <v>21.765218077990866</v>
      </c>
      <c r="N15">
        <f>ASIN(F15/G15)*(180/PI())</f>
        <v>41.810314895778603</v>
      </c>
      <c r="O15" s="5">
        <f>360-ASIN(F15/G15)*(180/PI())</f>
        <v>318.18968510422138</v>
      </c>
      <c r="Q15">
        <f t="shared" si="1"/>
        <v>-41.810314895778603</v>
      </c>
      <c r="R15">
        <f t="shared" si="0"/>
        <v>-221.81031489577862</v>
      </c>
      <c r="T15" s="2"/>
      <c r="U15" s="2"/>
    </row>
    <row r="16" spans="1:22" ht="15.75" customHeight="1">
      <c r="A16" s="2">
        <v>800</v>
      </c>
      <c r="B16" s="2">
        <v>3.84</v>
      </c>
      <c r="C16" s="2">
        <v>0.94</v>
      </c>
      <c r="D16" s="2">
        <v>5.2</v>
      </c>
      <c r="E16" s="2">
        <v>0.57599999999999996</v>
      </c>
      <c r="F16" s="2">
        <v>0.8</v>
      </c>
      <c r="G16" s="2">
        <v>1</v>
      </c>
      <c r="H16" s="2" t="s">
        <v>16</v>
      </c>
      <c r="J16">
        <f>2*PI()*A16</f>
        <v>5026.5482457436692</v>
      </c>
      <c r="L16">
        <f>20*LOG10(B16/C16)</f>
        <v>12.224067415356643</v>
      </c>
      <c r="M16">
        <f>20*LOG10(D16/E16)</f>
        <v>19.111617204231742</v>
      </c>
      <c r="N16">
        <f>ASIN(F16/G16)*(180/PI())</f>
        <v>53.130102354155987</v>
      </c>
      <c r="O16" s="5">
        <f>360-ASIN(F16/G16)*(180/PI())</f>
        <v>306.86989764584399</v>
      </c>
      <c r="Q16">
        <f t="shared" si="1"/>
        <v>-53.130102354155987</v>
      </c>
      <c r="R16">
        <f t="shared" si="0"/>
        <v>-233.13010235415598</v>
      </c>
      <c r="T16" s="2"/>
      <c r="U16" s="2"/>
    </row>
    <row r="17" spans="1:21" ht="15.75" customHeight="1">
      <c r="A17" s="2">
        <v>900</v>
      </c>
      <c r="B17" s="2">
        <v>3.44</v>
      </c>
      <c r="C17" s="2">
        <v>0.92</v>
      </c>
      <c r="D17" s="2">
        <v>3.76</v>
      </c>
      <c r="E17" s="2">
        <v>0.55200000000000005</v>
      </c>
      <c r="F17" s="2">
        <v>1.4</v>
      </c>
      <c r="G17" s="2">
        <v>1.8</v>
      </c>
      <c r="H17" s="2" t="s">
        <v>16</v>
      </c>
      <c r="J17">
        <f>2*PI()*A17</f>
        <v>5654.8667764616275</v>
      </c>
      <c r="L17">
        <f>20*LOG10(B17/C17)</f>
        <v>11.455412304519497</v>
      </c>
      <c r="M17">
        <f>20*LOG10(D17/E17)</f>
        <v>16.664975343969243</v>
      </c>
      <c r="N17">
        <f>ASIN(F17/G17)*(180/PI())</f>
        <v>51.057558731018617</v>
      </c>
      <c r="O17" s="5">
        <f>360-ASIN(F17/G17)*(180/PI())</f>
        <v>308.94244126898138</v>
      </c>
      <c r="Q17">
        <f t="shared" si="1"/>
        <v>-51.057558731018617</v>
      </c>
      <c r="R17">
        <f t="shared" si="0"/>
        <v>-231.05755873101862</v>
      </c>
      <c r="T17" s="2"/>
      <c r="U17" s="2"/>
    </row>
    <row r="18" spans="1:21" ht="15.75" customHeight="1">
      <c r="A18" s="2">
        <v>1000</v>
      </c>
      <c r="B18" s="2">
        <v>4.4800000000000004</v>
      </c>
      <c r="C18" s="2">
        <v>0.9</v>
      </c>
      <c r="D18" s="2">
        <v>5.28</v>
      </c>
      <c r="E18" s="2">
        <v>0.55200000000000005</v>
      </c>
      <c r="F18" s="2">
        <v>0.8</v>
      </c>
      <c r="G18" s="2">
        <v>1.2</v>
      </c>
      <c r="H18" s="2" t="s">
        <v>16</v>
      </c>
      <c r="J18">
        <f>2*PI()*A18</f>
        <v>6283.1853071795858</v>
      </c>
      <c r="L18">
        <f>20*LOG10(B18/C18)</f>
        <v>13.940710091176383</v>
      </c>
      <c r="M18">
        <f>20*LOG10(D18/E18)</f>
        <v>19.613896896092267</v>
      </c>
      <c r="N18">
        <f>ASIN(F18/G18)*(180/PI())</f>
        <v>41.810314895778603</v>
      </c>
      <c r="O18" s="5">
        <f>360-ASIN(F18/G18)*(180/PI())</f>
        <v>318.18968510422138</v>
      </c>
      <c r="Q18">
        <f t="shared" si="1"/>
        <v>-41.810314895778603</v>
      </c>
      <c r="R18">
        <f t="shared" si="0"/>
        <v>-221.81031489577862</v>
      </c>
      <c r="T18" s="2"/>
      <c r="U18" s="2"/>
    </row>
    <row r="19" spans="1:21" ht="15.75" customHeight="1">
      <c r="A19" s="2">
        <v>1320</v>
      </c>
      <c r="B19" s="2">
        <v>5.84</v>
      </c>
      <c r="C19" s="2">
        <v>0.86399999999999999</v>
      </c>
      <c r="D19" s="2">
        <v>6.32</v>
      </c>
      <c r="E19" s="2">
        <v>0.55200000000000005</v>
      </c>
      <c r="F19" s="2">
        <v>3</v>
      </c>
      <c r="G19" s="2">
        <v>3</v>
      </c>
      <c r="H19" s="2" t="s">
        <v>15</v>
      </c>
      <c r="J19">
        <f>2*PI()*A19</f>
        <v>8293.804605477053</v>
      </c>
      <c r="L19">
        <f>20*LOG10(B19/C19)</f>
        <v>16.597982092670126</v>
      </c>
      <c r="M19">
        <f>20*LOG10(D19/E19)</f>
        <v>21.175560011063723</v>
      </c>
      <c r="N19" s="2">
        <v>90</v>
      </c>
      <c r="O19" s="3">
        <v>270</v>
      </c>
      <c r="Q19" s="2">
        <v>-90</v>
      </c>
      <c r="R19">
        <f t="shared" si="0"/>
        <v>-270</v>
      </c>
      <c r="T19" s="2"/>
      <c r="U19" s="2"/>
    </row>
    <row r="20" spans="1:21" ht="15.75" customHeight="1">
      <c r="A20" s="2">
        <v>1400</v>
      </c>
      <c r="B20" s="2">
        <v>6.16</v>
      </c>
      <c r="C20" s="2">
        <v>0.9</v>
      </c>
      <c r="D20" s="2">
        <v>6.96</v>
      </c>
      <c r="E20" s="2">
        <v>0.55200000000000005</v>
      </c>
      <c r="F20" s="2">
        <v>2.4</v>
      </c>
      <c r="G20" s="2">
        <v>2.6</v>
      </c>
      <c r="H20" s="2" t="s">
        <v>13</v>
      </c>
      <c r="J20">
        <f>2*PI()*A20</f>
        <v>8796.45943005142</v>
      </c>
      <c r="L20">
        <f>20*LOG10(B20/C20)</f>
        <v>16.70676405450201</v>
      </c>
      <c r="M20">
        <f>20*LOG10(D20/E20)</f>
        <v>22.013403237627266</v>
      </c>
      <c r="N20">
        <f>180-ASIN(F20/G20)*(180/PI())</f>
        <v>112.61986494804043</v>
      </c>
      <c r="O20">
        <f>270-ASIN(F20/G20)*(180/PI())</f>
        <v>202.61986494804043</v>
      </c>
      <c r="Q20">
        <f t="shared" ref="Q20:Q21" si="2">-1*N20</f>
        <v>-112.61986494804043</v>
      </c>
      <c r="R20">
        <f t="shared" si="0"/>
        <v>-292.61986494804046</v>
      </c>
      <c r="T20" s="2"/>
      <c r="U20" s="2"/>
    </row>
    <row r="21" spans="1:21" ht="15.75" customHeight="1">
      <c r="A21" s="2">
        <v>1700</v>
      </c>
      <c r="B21" s="2">
        <v>4.04</v>
      </c>
      <c r="C21" s="2">
        <v>1.02</v>
      </c>
      <c r="D21" s="2">
        <v>4.4000000000000004</v>
      </c>
      <c r="E21" s="2">
        <v>0.58399999999999996</v>
      </c>
      <c r="F21" s="2">
        <v>0.4</v>
      </c>
      <c r="G21" s="2">
        <v>1.2</v>
      </c>
      <c r="H21" s="2" t="s">
        <v>13</v>
      </c>
      <c r="J21">
        <f>2*PI()*A21</f>
        <v>10681.415022205296</v>
      </c>
      <c r="L21">
        <f>20*LOG10(B21/C21)</f>
        <v>11.955623866973749</v>
      </c>
      <c r="M21">
        <f>20*LOG10(D21/E21)</f>
        <v>17.540796587475761</v>
      </c>
      <c r="N21">
        <f>180-ASIN(F21/G21)*(180/PI())</f>
        <v>160.52877936550931</v>
      </c>
      <c r="O21">
        <f>270-ASIN(F21/G21)*(180/PI())</f>
        <v>250.52877936550931</v>
      </c>
      <c r="Q21">
        <f t="shared" si="2"/>
        <v>-160.52877936550931</v>
      </c>
      <c r="R21">
        <f t="shared" si="0"/>
        <v>-340.52877936550931</v>
      </c>
      <c r="T21" s="2"/>
      <c r="U21" s="2"/>
    </row>
    <row r="22" spans="1:21" ht="15.75" customHeight="1">
      <c r="A22" s="2">
        <v>2000</v>
      </c>
      <c r="B22" s="2">
        <v>3.12</v>
      </c>
      <c r="C22" s="2">
        <v>1.02</v>
      </c>
      <c r="D22" s="2">
        <v>3.28</v>
      </c>
      <c r="E22" s="2">
        <v>0.55200000000000005</v>
      </c>
      <c r="H22" s="2" t="s">
        <v>18</v>
      </c>
      <c r="J22">
        <f>2*PI()*A22</f>
        <v>12566.370614359172</v>
      </c>
      <c r="L22">
        <f>20*LOG10(B22/C22)</f>
        <v>9.7110884451305051</v>
      </c>
      <c r="M22">
        <f>20*LOG10(D22/E22)</f>
        <v>15.478695319649603</v>
      </c>
      <c r="N22" s="2">
        <v>0</v>
      </c>
      <c r="O22" s="2">
        <v>180</v>
      </c>
      <c r="Q22" s="2">
        <v>-180</v>
      </c>
      <c r="R22">
        <f t="shared" si="0"/>
        <v>-360</v>
      </c>
      <c r="T22" s="2"/>
      <c r="U22" s="2"/>
    </row>
    <row r="23" spans="1:21" ht="12.75">
      <c r="A23" s="2">
        <v>2500</v>
      </c>
      <c r="B23" s="2">
        <v>2.12</v>
      </c>
      <c r="C23" s="2">
        <v>1.02</v>
      </c>
      <c r="D23" s="2">
        <v>2.4</v>
      </c>
      <c r="E23" s="2">
        <v>0.58399999999999996</v>
      </c>
      <c r="F23" s="2">
        <v>0.6</v>
      </c>
      <c r="G23" s="2">
        <v>1.2</v>
      </c>
      <c r="H23" s="2" t="s">
        <v>13</v>
      </c>
      <c r="J23">
        <f>2*PI()*A23</f>
        <v>15707.963267948966</v>
      </c>
      <c r="L23">
        <f>20*LOG10(B23/C23)</f>
        <v>6.3547137833366785</v>
      </c>
      <c r="M23">
        <f>20*LOG10(D23/E23)</f>
        <v>12.275967891984132</v>
      </c>
      <c r="N23">
        <f>180-ASIN(F23/G23)*(180/PI())</f>
        <v>150</v>
      </c>
      <c r="O23">
        <f>270-ASIN(F23/G23)*(180/PI())</f>
        <v>240</v>
      </c>
      <c r="Q23">
        <f>-1*O23</f>
        <v>-240</v>
      </c>
      <c r="R23">
        <f t="shared" si="0"/>
        <v>-420</v>
      </c>
      <c r="T23" s="2"/>
      <c r="U23" s="2"/>
    </row>
    <row r="24" spans="1:21" ht="12.75">
      <c r="A24" s="2">
        <v>3180</v>
      </c>
      <c r="B24" s="2">
        <v>1.76</v>
      </c>
      <c r="C24" s="2">
        <v>0.96</v>
      </c>
      <c r="D24" s="2">
        <v>1.92</v>
      </c>
      <c r="E24" s="2">
        <v>0.63200000000000001</v>
      </c>
      <c r="F24" s="2">
        <v>1</v>
      </c>
      <c r="G24" s="2">
        <v>1</v>
      </c>
      <c r="H24" s="2" t="s">
        <v>15</v>
      </c>
      <c r="J24">
        <f>2*PI()*A24</f>
        <v>19980.529276831083</v>
      </c>
      <c r="L24">
        <f>20*LOG10(B24/C24)</f>
        <v>5.2648286954916292</v>
      </c>
      <c r="M24">
        <f>20*LOG10(D24/E24)</f>
        <v>9.6516830084232907</v>
      </c>
      <c r="N24" s="2">
        <v>90</v>
      </c>
      <c r="O24" s="2">
        <v>270</v>
      </c>
      <c r="Q24" s="2">
        <v>-270</v>
      </c>
      <c r="R24">
        <f t="shared" si="0"/>
        <v>-450</v>
      </c>
      <c r="T24" s="2"/>
      <c r="U24" s="2"/>
    </row>
    <row r="25" spans="1:21" ht="14.25">
      <c r="A25" s="2">
        <v>3400</v>
      </c>
      <c r="B25" s="2">
        <v>2.2400000000000002</v>
      </c>
      <c r="C25" s="2">
        <v>1.18</v>
      </c>
      <c r="D25" s="2">
        <v>1.84</v>
      </c>
      <c r="E25" s="2">
        <v>0.61599999999999999</v>
      </c>
      <c r="F25" s="2">
        <v>0.4</v>
      </c>
      <c r="G25" s="2">
        <v>1.2</v>
      </c>
      <c r="H25" s="2" t="s">
        <v>16</v>
      </c>
      <c r="J25">
        <f>2*PI()*A25</f>
        <v>21362.830044410592</v>
      </c>
      <c r="L25">
        <f>20*LOG10(B25/C25)</f>
        <v>5.5673202205607497</v>
      </c>
      <c r="M25">
        <f>20*LOG10(D25/E25)</f>
        <v>9.5047422169022209</v>
      </c>
      <c r="N25">
        <f>ASIN(F25/G25)*(180/PI())</f>
        <v>19.471220634490695</v>
      </c>
      <c r="O25" s="5">
        <f>360-ASIN(F25/G25)*(180/PI())</f>
        <v>340.52877936550931</v>
      </c>
      <c r="Q25">
        <f>-1*O25</f>
        <v>-340.52877936550931</v>
      </c>
      <c r="R25">
        <f t="shared" si="0"/>
        <v>-520.52877936550931</v>
      </c>
      <c r="T25" s="2"/>
      <c r="U25" s="2"/>
    </row>
    <row r="26" spans="1:21" ht="12.75">
      <c r="A26" s="2">
        <v>3500</v>
      </c>
      <c r="B26" s="2">
        <v>1.72</v>
      </c>
      <c r="C26" s="2">
        <v>0.8</v>
      </c>
      <c r="D26" s="2">
        <v>1.28</v>
      </c>
      <c r="E26" s="2">
        <v>0.624</v>
      </c>
      <c r="H26" s="2" t="s">
        <v>18</v>
      </c>
      <c r="J26">
        <f>2*PI()*A26</f>
        <v>21991.148575128551</v>
      </c>
      <c r="L26">
        <f>20*LOG10(B26/C26)</f>
        <v>6.6487691983121069</v>
      </c>
      <c r="M26">
        <f>20*LOG10(D26/E26)</f>
        <v>6.2405075993088888</v>
      </c>
      <c r="N26" s="3">
        <v>0</v>
      </c>
      <c r="O26" s="2">
        <v>180</v>
      </c>
      <c r="Q26" s="2">
        <v>-360</v>
      </c>
      <c r="R26">
        <f t="shared" si="0"/>
        <v>-540</v>
      </c>
      <c r="T26" s="2"/>
      <c r="U26" s="2"/>
    </row>
    <row r="27" spans="1:21" ht="14.25">
      <c r="A27" s="2">
        <v>3600</v>
      </c>
      <c r="B27" s="2">
        <v>1.04</v>
      </c>
      <c r="C27" s="2">
        <v>0.86</v>
      </c>
      <c r="D27" s="2">
        <v>0.62</v>
      </c>
      <c r="E27" s="2">
        <v>0.61599999999999999</v>
      </c>
      <c r="F27" s="2">
        <v>0.4</v>
      </c>
      <c r="G27" s="2">
        <v>1</v>
      </c>
      <c r="H27" s="2" t="s">
        <v>16</v>
      </c>
      <c r="J27">
        <f>2*PI()*A27</f>
        <v>22619.46710584651</v>
      </c>
      <c r="L27">
        <f>20*LOG10(B27/C27)</f>
        <v>1.6506977611042537</v>
      </c>
      <c r="M27">
        <f>20*LOG10(D27/E27)</f>
        <v>5.6219546676568859E-2</v>
      </c>
      <c r="N27">
        <f>ASIN(F27/G27)*(180/PI())</f>
        <v>23.578178478201831</v>
      </c>
      <c r="O27" s="5">
        <f>360-ASIN(F27/G27)*(180/PI())</f>
        <v>336.42182152179817</v>
      </c>
      <c r="Q27">
        <f>-360-N27</f>
        <v>-383.57817847820183</v>
      </c>
      <c r="R27">
        <f t="shared" si="0"/>
        <v>-563.57817847820183</v>
      </c>
      <c r="T27" s="2"/>
      <c r="U27" s="2"/>
    </row>
    <row r="28" spans="1:21" ht="12.75">
      <c r="A28" s="2">
        <v>3800</v>
      </c>
      <c r="B28" s="2">
        <v>0.80800000000000005</v>
      </c>
      <c r="C28" s="2">
        <v>2.08</v>
      </c>
      <c r="D28" s="2">
        <v>0.5</v>
      </c>
      <c r="E28" s="2">
        <v>0.8</v>
      </c>
      <c r="H28" s="2" t="s">
        <v>15</v>
      </c>
      <c r="J28">
        <f>2*PI()*A28</f>
        <v>23876.104167282429</v>
      </c>
      <c r="L28">
        <f>20*LOG10(B28/C28)</f>
        <v>-8.2130394837635077</v>
      </c>
      <c r="M28">
        <f>20*LOG10(D28/E28)</f>
        <v>-4.0823996531184958</v>
      </c>
      <c r="N28" s="2">
        <v>90</v>
      </c>
      <c r="O28" s="2">
        <v>270</v>
      </c>
      <c r="Q28" s="2">
        <v>-450</v>
      </c>
      <c r="R28">
        <f t="shared" si="0"/>
        <v>-630</v>
      </c>
      <c r="T28" s="2"/>
      <c r="U28" s="2"/>
    </row>
    <row r="29" spans="1:21" ht="12.75">
      <c r="A29" s="2">
        <v>4000</v>
      </c>
      <c r="B29" s="2">
        <v>0.66400000000000003</v>
      </c>
      <c r="C29" s="2">
        <v>1.04</v>
      </c>
      <c r="D29" s="2">
        <v>0.42</v>
      </c>
      <c r="E29" s="2">
        <v>0.61599999999999999</v>
      </c>
      <c r="F29" s="2">
        <v>0.8</v>
      </c>
      <c r="G29" s="2">
        <v>1.8</v>
      </c>
      <c r="H29" s="2" t="s">
        <v>13</v>
      </c>
      <c r="J29">
        <f>2*PI()*A29</f>
        <v>25132.741228718343</v>
      </c>
      <c r="L29">
        <f>20*LOG10(B29/C29)</f>
        <v>-3.897305198615256</v>
      </c>
      <c r="M29">
        <f>20*LOG10(D29/E29)</f>
        <v>-3.3266284353305005</v>
      </c>
      <c r="N29">
        <f>180-ASIN(F29/G29)*(180/PI())</f>
        <v>153.61220003875701</v>
      </c>
      <c r="O29">
        <f>270-ASIN(F29/G29)*(180/PI())</f>
        <v>243.61220003875701</v>
      </c>
      <c r="Q29">
        <f>-360-N29</f>
        <v>-513.61220003875701</v>
      </c>
      <c r="R29">
        <f t="shared" si="0"/>
        <v>-693.61220003875701</v>
      </c>
      <c r="T29" s="2"/>
      <c r="U29" s="2"/>
    </row>
    <row r="30" spans="1:21" ht="12.75">
      <c r="A30" s="2">
        <v>4230</v>
      </c>
      <c r="B30" s="2">
        <v>1.02</v>
      </c>
      <c r="C30" s="2">
        <v>1.1000000000000001</v>
      </c>
      <c r="D30" s="2">
        <v>1.1200000000000001</v>
      </c>
      <c r="E30" s="2">
        <v>0.96</v>
      </c>
      <c r="H30" s="2" t="s">
        <v>14</v>
      </c>
      <c r="J30">
        <f>2*PI()*A30</f>
        <v>26577.873849369651</v>
      </c>
      <c r="L30">
        <f>20*LOG10(B30/C30)</f>
        <v>-0.65585026792614975</v>
      </c>
      <c r="M30">
        <f>20*LOG10(D30/E30)</f>
        <v>1.3389357926122645</v>
      </c>
      <c r="N30" s="2">
        <v>0</v>
      </c>
      <c r="O30" s="2">
        <v>180</v>
      </c>
      <c r="Q30" s="2">
        <v>-540</v>
      </c>
      <c r="R30">
        <f t="shared" si="0"/>
        <v>-720</v>
      </c>
      <c r="T30" s="2"/>
      <c r="U30" s="2"/>
    </row>
    <row r="31" spans="1:21" ht="12.75">
      <c r="A31" s="2">
        <v>4500</v>
      </c>
      <c r="B31" s="2">
        <v>2.68</v>
      </c>
      <c r="C31" s="2">
        <v>1.1399999999999999</v>
      </c>
      <c r="D31" s="2">
        <v>2.8</v>
      </c>
      <c r="E31" s="2">
        <v>0.96</v>
      </c>
      <c r="F31" s="2">
        <v>0.2</v>
      </c>
      <c r="G31" s="2">
        <v>1.4</v>
      </c>
      <c r="H31" s="2" t="s">
        <v>13</v>
      </c>
      <c r="J31">
        <f>2*PI()*A31</f>
        <v>28274.333882308139</v>
      </c>
      <c r="L31">
        <f>20*LOG10(B31/C31)</f>
        <v>7.4245988538463257</v>
      </c>
      <c r="M31">
        <f>20*LOG10(D31/E31)</f>
        <v>9.2977359660530148</v>
      </c>
      <c r="N31">
        <f>180-ASIN(F31/G31)*(180/PI())</f>
        <v>171.78678929826179</v>
      </c>
      <c r="O31">
        <f>270-ASIN(F31/G31)*(180/PI())</f>
        <v>261.78678929826179</v>
      </c>
      <c r="Q31">
        <f>-360-N31</f>
        <v>-531.78678929826174</v>
      </c>
      <c r="R31">
        <f t="shared" si="0"/>
        <v>-711.78678929826174</v>
      </c>
      <c r="T31" s="2"/>
      <c r="U31" s="2"/>
    </row>
    <row r="32" spans="1:21" ht="12.75">
      <c r="A32" s="2">
        <v>4730</v>
      </c>
      <c r="B32" s="2">
        <v>1.68</v>
      </c>
      <c r="C32" s="2">
        <v>1.1200000000000001</v>
      </c>
      <c r="D32" s="2">
        <v>1.5</v>
      </c>
      <c r="E32" s="2">
        <v>0.98</v>
      </c>
      <c r="H32" s="2" t="s">
        <v>15</v>
      </c>
      <c r="J32">
        <f>2*PI()*A32</f>
        <v>29719.466502959443</v>
      </c>
      <c r="L32">
        <f>20*LOG10(B32/C32)</f>
        <v>3.5218251811136234</v>
      </c>
      <c r="M32">
        <f>20*LOG10(D32/E32)</f>
        <v>3.6973036672637272</v>
      </c>
      <c r="N32" s="2">
        <v>90</v>
      </c>
      <c r="O32" s="2">
        <v>270</v>
      </c>
      <c r="Q32" s="2">
        <v>-630</v>
      </c>
      <c r="R32">
        <f t="shared" si="0"/>
        <v>-810</v>
      </c>
      <c r="T32" s="2"/>
      <c r="U32" s="2"/>
    </row>
    <row r="33" spans="1:21" ht="12.75">
      <c r="A33" s="2">
        <v>4900</v>
      </c>
      <c r="B33" s="2">
        <v>0.88</v>
      </c>
      <c r="C33" s="2">
        <v>1.1200000000000001</v>
      </c>
      <c r="D33" s="2">
        <v>0.98</v>
      </c>
      <c r="E33" s="2">
        <v>1.06</v>
      </c>
      <c r="F33" s="2">
        <v>0.6</v>
      </c>
      <c r="G33" s="2">
        <v>0.8</v>
      </c>
      <c r="H33" s="2" t="s">
        <v>13</v>
      </c>
      <c r="J33">
        <f>2*PI()*A33</f>
        <v>30787.608005179973</v>
      </c>
      <c r="L33">
        <f>20*LOG10(B33/C33)</f>
        <v>-2.0947070104002599</v>
      </c>
      <c r="M33">
        <f>20*LOG10(D33/E33)</f>
        <v>-0.68159579144550853</v>
      </c>
      <c r="N33">
        <f>180-ASIN(F33/G33)*(180/PI())</f>
        <v>131.40962210927086</v>
      </c>
      <c r="O33">
        <f>270-ASIN(F33/G33)*(180/PI())</f>
        <v>221.40962210927086</v>
      </c>
      <c r="Q33">
        <f>-360-O33</f>
        <v>-581.40962210927091</v>
      </c>
      <c r="R33">
        <f t="shared" si="0"/>
        <v>-761.40962210927091</v>
      </c>
      <c r="T33" s="2"/>
      <c r="U33" s="2"/>
    </row>
    <row r="34" spans="1:21" ht="12.75">
      <c r="A34" s="2">
        <v>5000</v>
      </c>
      <c r="B34" s="2">
        <v>1.22</v>
      </c>
      <c r="C34" s="2">
        <v>1.1200000000000001</v>
      </c>
      <c r="D34" s="2">
        <v>1.36</v>
      </c>
      <c r="E34" s="2">
        <v>1.08</v>
      </c>
      <c r="H34" s="2" t="s">
        <v>14</v>
      </c>
      <c r="J34">
        <f>2*PI()*A34</f>
        <v>31415.926535897932</v>
      </c>
      <c r="L34">
        <f>20*LOG10(B34/C34)</f>
        <v>0.74283616009133158</v>
      </c>
      <c r="M34">
        <f>20*LOG10(D34/E34)</f>
        <v>2.0023030576653564</v>
      </c>
      <c r="N34" s="2">
        <v>0</v>
      </c>
      <c r="O34" s="2">
        <v>180</v>
      </c>
      <c r="Q34" s="2">
        <v>-540</v>
      </c>
      <c r="R34">
        <f t="shared" si="0"/>
        <v>-720</v>
      </c>
      <c r="T34" s="2"/>
      <c r="U34" s="2"/>
    </row>
    <row r="35" spans="1:21" ht="12.75">
      <c r="A35" s="2">
        <v>5300</v>
      </c>
      <c r="B35" s="2">
        <v>3.94</v>
      </c>
      <c r="C35" s="2">
        <v>1.1200000000000001</v>
      </c>
      <c r="D35" s="2">
        <v>2.36</v>
      </c>
      <c r="E35" s="2">
        <v>0.8</v>
      </c>
      <c r="F35" s="2">
        <v>0.8</v>
      </c>
      <c r="G35" s="2">
        <v>1.2</v>
      </c>
      <c r="H35" s="2" t="s">
        <v>13</v>
      </c>
      <c r="J35">
        <f>2*PI()*A35</f>
        <v>33300.88212805181</v>
      </c>
      <c r="L35">
        <f>20*LOG10(B35/C35)</f>
        <v>10.92556398310785</v>
      </c>
      <c r="M35">
        <f>20*LOG10(D35/E35)</f>
        <v>9.3964403195632595</v>
      </c>
      <c r="N35">
        <f>180-ASIN(F35/G35)*(180/PI())</f>
        <v>138.18968510422138</v>
      </c>
      <c r="O35">
        <f>270-ASIN(F35/G35)*(180/PI())</f>
        <v>228.18968510422138</v>
      </c>
      <c r="Q35">
        <f>-360-O35</f>
        <v>-588.18968510422133</v>
      </c>
      <c r="R35">
        <f t="shared" si="0"/>
        <v>-768.18968510422133</v>
      </c>
      <c r="T35" s="2"/>
      <c r="U35" s="2"/>
    </row>
    <row r="36" spans="1:21" ht="12.75">
      <c r="A36" s="2">
        <v>5590</v>
      </c>
      <c r="B36" s="2">
        <v>4.72</v>
      </c>
      <c r="C36" s="2">
        <v>1.1000000000000001</v>
      </c>
      <c r="D36" s="2">
        <v>2.76</v>
      </c>
      <c r="E36" s="2">
        <v>0.8</v>
      </c>
      <c r="H36" s="2" t="s">
        <v>15</v>
      </c>
      <c r="J36">
        <f>2*PI()*A36</f>
        <v>35123.005867133885</v>
      </c>
      <c r="L36">
        <f>20*LOG10(B36/C36)</f>
        <v>12.650986269517253</v>
      </c>
      <c r="M36">
        <f>20*LOG10(D36/E36)</f>
        <v>10.756381901465481</v>
      </c>
      <c r="N36" s="2">
        <v>90</v>
      </c>
      <c r="O36" s="2">
        <v>270</v>
      </c>
      <c r="Q36" s="2">
        <v>-630</v>
      </c>
      <c r="R36">
        <f t="shared" si="0"/>
        <v>-810</v>
      </c>
      <c r="T36" s="2"/>
      <c r="U36" s="2"/>
    </row>
    <row r="37" spans="1:21" ht="14.25">
      <c r="A37" s="2">
        <v>6000</v>
      </c>
      <c r="B37" s="2">
        <v>6.48</v>
      </c>
      <c r="C37" s="2">
        <v>1.2</v>
      </c>
      <c r="D37" s="2">
        <v>3.72</v>
      </c>
      <c r="E37" s="2">
        <v>0.82</v>
      </c>
      <c r="F37" s="2">
        <v>1</v>
      </c>
      <c r="G37" s="2">
        <v>1.6</v>
      </c>
      <c r="H37" s="2" t="s">
        <v>16</v>
      </c>
      <c r="J37">
        <f>2*PI()*A37</f>
        <v>37699.111843077517</v>
      </c>
      <c r="L37">
        <f>20*LOG10(B37/C37)</f>
        <v>14.647875196459371</v>
      </c>
      <c r="M37">
        <f>20*LOG10(D37/E37)</f>
        <v>13.134581749963615</v>
      </c>
      <c r="N37">
        <f>ASIN(F37/G37)*(180/PI())</f>
        <v>38.682187453489441</v>
      </c>
      <c r="O37" s="5">
        <f>360-ASIN(F37/G37)*(180/PI())</f>
        <v>321.31781254651054</v>
      </c>
      <c r="Q37">
        <f>-360-O37</f>
        <v>-681.31781254651059</v>
      </c>
      <c r="R37">
        <f t="shared" si="0"/>
        <v>-861.31781254651059</v>
      </c>
      <c r="T37" s="2"/>
      <c r="U37" s="2"/>
    </row>
    <row r="38" spans="1:21" ht="12.75">
      <c r="A38" s="2">
        <v>6310</v>
      </c>
      <c r="B38" s="2">
        <v>3.68</v>
      </c>
      <c r="C38" s="2">
        <v>0.872</v>
      </c>
      <c r="D38" s="2">
        <v>4.46</v>
      </c>
      <c r="E38" s="2">
        <v>0.8</v>
      </c>
      <c r="H38" s="2" t="s">
        <v>17</v>
      </c>
      <c r="J38">
        <f>2*PI()*A38</f>
        <v>39646.89928830319</v>
      </c>
      <c r="L38">
        <f>20*LOG10(B38/C38)</f>
        <v>12.50662667481901</v>
      </c>
      <c r="M38">
        <f>20*LOG10(D38/E38)</f>
        <v>14.924897434403965</v>
      </c>
      <c r="N38" s="2">
        <v>0</v>
      </c>
      <c r="O38" s="2">
        <v>180</v>
      </c>
      <c r="Q38" s="2">
        <v>-720</v>
      </c>
      <c r="R38">
        <f t="shared" si="0"/>
        <v>-900</v>
      </c>
      <c r="T38" s="2"/>
      <c r="U38" s="2"/>
    </row>
    <row r="39" spans="1:21" ht="14.25">
      <c r="A39" s="2">
        <v>6500</v>
      </c>
      <c r="B39" s="2">
        <v>3.52</v>
      </c>
      <c r="C39" s="2">
        <v>0.56799999999999995</v>
      </c>
      <c r="D39" s="2">
        <v>4.16</v>
      </c>
      <c r="E39" s="2">
        <v>0.8</v>
      </c>
      <c r="F39" s="2">
        <v>0.8</v>
      </c>
      <c r="G39" s="2">
        <v>1.8</v>
      </c>
      <c r="H39" s="2" t="s">
        <v>16</v>
      </c>
      <c r="J39">
        <f>2*PI()*A39</f>
        <v>40840.704496667313</v>
      </c>
      <c r="L39">
        <f>20*LOG10(B39/C39)</f>
        <v>15.843886555342245</v>
      </c>
      <c r="M39">
        <f>20*LOG10(D39/E39)</f>
        <v>14.320066872695985</v>
      </c>
      <c r="N39">
        <f>ASIN(F39/G39)*(180/PI())</f>
        <v>26.387799961243001</v>
      </c>
      <c r="O39" s="5">
        <f>360-ASIN(F39/G39)*(180/PI())</f>
        <v>333.61220003875701</v>
      </c>
      <c r="Q39">
        <f>-720-N39</f>
        <v>-746.38779996124299</v>
      </c>
      <c r="R39">
        <f t="shared" si="0"/>
        <v>-926.38779996124299</v>
      </c>
      <c r="T39" s="2"/>
      <c r="U39" s="2"/>
    </row>
    <row r="40" spans="1:21" ht="12.75">
      <c r="A40" s="2">
        <v>6970</v>
      </c>
      <c r="B40" s="2">
        <v>2.12</v>
      </c>
      <c r="C40" s="2">
        <v>0.56799999999999995</v>
      </c>
      <c r="D40" s="2">
        <v>2.3199999999999998</v>
      </c>
      <c r="E40" s="2">
        <v>0.82</v>
      </c>
      <c r="H40" s="2" t="s">
        <v>15</v>
      </c>
      <c r="J40">
        <f>2*PI()*A40</f>
        <v>43793.801591041716</v>
      </c>
      <c r="L40">
        <f>20*LOG10(B40/C40)</f>
        <v>11.439750504354651</v>
      </c>
      <c r="M40">
        <f>20*LOG10(D40/E40)</f>
        <v>9.0334826501436591</v>
      </c>
      <c r="N40" s="2">
        <v>90</v>
      </c>
      <c r="O40" s="2">
        <v>270</v>
      </c>
      <c r="Q40" s="2">
        <v>-810</v>
      </c>
      <c r="R40">
        <f t="shared" si="0"/>
        <v>-990</v>
      </c>
      <c r="T40" s="2"/>
      <c r="U40" s="2"/>
    </row>
    <row r="41" spans="1:21" ht="12.75">
      <c r="A41" s="2">
        <v>7400</v>
      </c>
      <c r="B41" s="2">
        <v>1.1200000000000001</v>
      </c>
      <c r="C41" s="2">
        <v>0.57599999999999996</v>
      </c>
      <c r="D41" s="2">
        <v>1.22</v>
      </c>
      <c r="E41" s="2">
        <v>0.78</v>
      </c>
      <c r="F41" s="2">
        <v>0.6</v>
      </c>
      <c r="G41" s="2">
        <v>1</v>
      </c>
      <c r="H41" s="2" t="s">
        <v>13</v>
      </c>
      <c r="J41">
        <f>2*PI()*A41</f>
        <v>46495.571273128939</v>
      </c>
      <c r="L41">
        <f>20*LOG10(B41/C41)</f>
        <v>5.7759107849393931</v>
      </c>
      <c r="M41">
        <f>20*LOG10(D41/E41)</f>
        <v>3.8853045596853564</v>
      </c>
      <c r="N41">
        <f>180-ASIN(F41/G41)*(180/PI())</f>
        <v>143.13010235415598</v>
      </c>
      <c r="O41">
        <f>270-ASIN(F41/G41)*(180/PI())</f>
        <v>233.13010235415598</v>
      </c>
      <c r="Q41">
        <f>-720-O41</f>
        <v>-953.13010235415595</v>
      </c>
      <c r="R41">
        <f t="shared" si="0"/>
        <v>-1133.130102354156</v>
      </c>
      <c r="T41" s="2"/>
      <c r="U41" s="2"/>
    </row>
    <row r="42" spans="1:21" ht="12.75">
      <c r="A42" s="6">
        <v>8000</v>
      </c>
      <c r="B42" s="2">
        <v>1.08</v>
      </c>
      <c r="C42" s="2">
        <v>1.08</v>
      </c>
      <c r="D42" s="2">
        <v>0.66</v>
      </c>
      <c r="E42" s="2">
        <v>0.78</v>
      </c>
      <c r="J42">
        <f>2*PI()*A42</f>
        <v>50265.482457436687</v>
      </c>
      <c r="L42">
        <f>20*LOG10(B42/C42)</f>
        <v>0</v>
      </c>
      <c r="M42">
        <f>20*LOG10(D42/E42)</f>
        <v>-1.4510133429722347</v>
      </c>
      <c r="T42" s="2"/>
      <c r="U42" s="2"/>
    </row>
    <row r="43" spans="1:21" ht="12.75">
      <c r="A43" s="6">
        <v>9000</v>
      </c>
      <c r="B43" s="2">
        <v>0.25600000000000001</v>
      </c>
      <c r="C43" s="2">
        <v>2.08</v>
      </c>
      <c r="D43" s="2">
        <v>0.184</v>
      </c>
      <c r="E43" s="2">
        <v>1.04</v>
      </c>
      <c r="J43">
        <f>2*PI()*A43</f>
        <v>56548.667764616279</v>
      </c>
      <c r="L43">
        <f>20*LOG10(B43/C43)</f>
        <v>-18.196467393018242</v>
      </c>
      <c r="M43">
        <f>20*LOG10(D43/E43)</f>
        <v>-15.044310325784878</v>
      </c>
      <c r="T43" s="2"/>
      <c r="U43" s="2"/>
    </row>
    <row r="44" spans="1:21" ht="12.75">
      <c r="A44" s="6">
        <v>10000</v>
      </c>
      <c r="B44" s="2">
        <v>0.216</v>
      </c>
      <c r="C44" s="2">
        <v>1.1000000000000001</v>
      </c>
      <c r="D44" s="2">
        <v>0.17199999999999999</v>
      </c>
      <c r="E44" s="2">
        <v>1.04</v>
      </c>
      <c r="J44">
        <f>2*PI()*A44</f>
        <v>62831.853071795864</v>
      </c>
      <c r="L44">
        <f>20*LOG10(B44/C44)</f>
        <v>-14.138778680145883</v>
      </c>
      <c r="M44">
        <f>20*LOG10(D44/E44)</f>
        <v>-15.630097847824631</v>
      </c>
      <c r="T44" s="2"/>
      <c r="U44" s="2"/>
    </row>
    <row r="45" spans="1:21" ht="12.75">
      <c r="A45" s="6">
        <v>11000</v>
      </c>
      <c r="B45" s="2">
        <v>0.36</v>
      </c>
      <c r="C45" s="2">
        <v>1.08</v>
      </c>
      <c r="D45" s="2">
        <v>0.41199999999999998</v>
      </c>
      <c r="E45" s="2">
        <v>1.04</v>
      </c>
      <c r="J45">
        <f>2*PI()*A45</f>
        <v>69115.038378975441</v>
      </c>
      <c r="L45">
        <f>20*LOG10(B45/C45)</f>
        <v>-9.5424250943932485</v>
      </c>
      <c r="M45">
        <f>20*LOG10(D45/E45)</f>
        <v>-8.0427224653129166</v>
      </c>
      <c r="T45" s="2"/>
      <c r="U45" s="2"/>
    </row>
    <row r="46" spans="1:21" ht="12.75">
      <c r="A46" s="6">
        <v>12000</v>
      </c>
      <c r="B46" s="2">
        <v>0.40799999999999997</v>
      </c>
      <c r="C46" s="2">
        <v>1.08</v>
      </c>
      <c r="D46" s="2">
        <v>0.376</v>
      </c>
      <c r="E46" s="2">
        <v>1.04</v>
      </c>
      <c r="J46">
        <f>2*PI()*A46</f>
        <v>75398.223686155034</v>
      </c>
      <c r="L46">
        <f>20*LOG10(B46/C46)</f>
        <v>-8.4552718479413969</v>
      </c>
      <c r="M46">
        <f>20*LOG10(D46/E46)</f>
        <v>-8.8369098874223866</v>
      </c>
      <c r="T46" s="2"/>
      <c r="U46" s="2"/>
    </row>
    <row r="47" spans="1:21" ht="12.75">
      <c r="A47" s="6"/>
    </row>
    <row r="48" spans="1:21" ht="12.75">
      <c r="A48" s="6"/>
    </row>
    <row r="49" spans="1:1" ht="12.75">
      <c r="A49" s="6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LPRef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2021-04-15T21:28:54Z</dcterms:modified>
</cp:coreProperties>
</file>