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pkakde_purdue_edu/Documents/"/>
    </mc:Choice>
  </mc:AlternateContent>
  <xr:revisionPtr revIDLastSave="241" documentId="13_ncr:40009_{6F4116D5-E1C8-43CB-B437-3595B2E4F8E1}" xr6:coauthVersionLast="47" xr6:coauthVersionMax="47" xr10:uidLastSave="{C5248B7E-2C36-4E5B-8C45-44CC65D862B6}"/>
  <bookViews>
    <workbookView xWindow="-108" yWindow="-108" windowWidth="23256" windowHeight="12456" firstSheet="7" activeTab="9" xr2:uid="{00000000-000D-0000-FFFF-FFFF00000000}"/>
  </bookViews>
  <sheets>
    <sheet name="rankings_survey" sheetId="1" r:id="rId1"/>
    <sheet name="Sheet1" sheetId="2" state="hidden" r:id="rId2"/>
    <sheet name="Sheet3" sheetId="4" state="hidden" r:id="rId3"/>
    <sheet name="Responses" sheetId="3" r:id="rId4"/>
    <sheet name="Dummies" sheetId="5" r:id="rId5"/>
    <sheet name="Estimation" sheetId="6" r:id="rId6"/>
    <sheet name="Attribute level part worth" sheetId="7" r:id="rId7"/>
    <sheet name="Relative Importance" sheetId="8" r:id="rId8"/>
    <sheet name="Prefrence for Music Videos" sheetId="9" r:id="rId9"/>
    <sheet name="Market Stimulation" sheetId="10" r:id="rId10"/>
    <sheet name="Sheet4" sheetId="12" state="hidden" r:id="rId11"/>
  </sheets>
  <definedNames>
    <definedName name="_xlnm._FilterDatabase" localSheetId="8" hidden="1">'Prefrence for Music Videos'!$B$1:$I$1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1" i="10" l="1"/>
  <c r="O141" i="10"/>
  <c r="P141" i="10"/>
  <c r="N15" i="10"/>
  <c r="N16" i="10"/>
  <c r="O16" i="10"/>
  <c r="P16" i="10"/>
  <c r="N17" i="10"/>
  <c r="O17" i="10"/>
  <c r="P17" i="10"/>
  <c r="N18" i="10"/>
  <c r="O18" i="10"/>
  <c r="P18" i="10"/>
  <c r="N19" i="10"/>
  <c r="O19" i="10"/>
  <c r="P19" i="10"/>
  <c r="N20" i="10"/>
  <c r="O20" i="10"/>
  <c r="P20" i="10"/>
  <c r="N21" i="10"/>
  <c r="O21" i="10"/>
  <c r="P21" i="10"/>
  <c r="N22" i="10"/>
  <c r="O22" i="10"/>
  <c r="P22" i="10"/>
  <c r="N23" i="10"/>
  <c r="O23" i="10"/>
  <c r="P23" i="10"/>
  <c r="N24" i="10"/>
  <c r="O24" i="10"/>
  <c r="P24" i="10"/>
  <c r="N25" i="10"/>
  <c r="O25" i="10"/>
  <c r="P25" i="10"/>
  <c r="N26" i="10"/>
  <c r="O26" i="10"/>
  <c r="P26" i="10"/>
  <c r="N27" i="10"/>
  <c r="O27" i="10"/>
  <c r="P27" i="10"/>
  <c r="N28" i="10"/>
  <c r="O28" i="10"/>
  <c r="P28" i="10"/>
  <c r="N29" i="10"/>
  <c r="O29" i="10"/>
  <c r="P29" i="10"/>
  <c r="N30" i="10"/>
  <c r="O30" i="10"/>
  <c r="P30" i="10"/>
  <c r="N31" i="10"/>
  <c r="Q31" i="10" s="1"/>
  <c r="O31" i="10"/>
  <c r="P31" i="10"/>
  <c r="N32" i="10"/>
  <c r="O32" i="10"/>
  <c r="P32" i="10"/>
  <c r="N33" i="10"/>
  <c r="O33" i="10"/>
  <c r="P33" i="10"/>
  <c r="N34" i="10"/>
  <c r="O34" i="10"/>
  <c r="P34" i="10"/>
  <c r="N35" i="10"/>
  <c r="O35" i="10"/>
  <c r="P35" i="10"/>
  <c r="N36" i="10"/>
  <c r="O36" i="10"/>
  <c r="P36" i="10"/>
  <c r="N37" i="10"/>
  <c r="O37" i="10"/>
  <c r="P37" i="10"/>
  <c r="N38" i="10"/>
  <c r="O38" i="10"/>
  <c r="P38" i="10"/>
  <c r="N39" i="10"/>
  <c r="Q39" i="10" s="1"/>
  <c r="O39" i="10"/>
  <c r="P39" i="10"/>
  <c r="N40" i="10"/>
  <c r="O40" i="10"/>
  <c r="P40" i="10"/>
  <c r="N41" i="10"/>
  <c r="O41" i="10"/>
  <c r="P41" i="10"/>
  <c r="N42" i="10"/>
  <c r="O42" i="10"/>
  <c r="P42" i="10"/>
  <c r="N43" i="10"/>
  <c r="O43" i="10"/>
  <c r="P43" i="10"/>
  <c r="N44" i="10"/>
  <c r="O44" i="10"/>
  <c r="P44" i="10"/>
  <c r="N45" i="10"/>
  <c r="O45" i="10"/>
  <c r="P45" i="10"/>
  <c r="N46" i="10"/>
  <c r="O46" i="10"/>
  <c r="P46" i="10"/>
  <c r="N47" i="10"/>
  <c r="Q47" i="10" s="1"/>
  <c r="O47" i="10"/>
  <c r="P47" i="10"/>
  <c r="N48" i="10"/>
  <c r="O48" i="10"/>
  <c r="P48" i="10"/>
  <c r="N49" i="10"/>
  <c r="O49" i="10"/>
  <c r="P49" i="10"/>
  <c r="N50" i="10"/>
  <c r="O50" i="10"/>
  <c r="P50" i="10"/>
  <c r="N51" i="10"/>
  <c r="O51" i="10"/>
  <c r="P51" i="10"/>
  <c r="N52" i="10"/>
  <c r="O52" i="10"/>
  <c r="P52" i="10"/>
  <c r="N53" i="10"/>
  <c r="O53" i="10"/>
  <c r="P53" i="10"/>
  <c r="N54" i="10"/>
  <c r="O54" i="10"/>
  <c r="P54" i="10"/>
  <c r="N55" i="10"/>
  <c r="Q55" i="10" s="1"/>
  <c r="O55" i="10"/>
  <c r="P55" i="10"/>
  <c r="N56" i="10"/>
  <c r="O56" i="10"/>
  <c r="P56" i="10"/>
  <c r="N57" i="10"/>
  <c r="O57" i="10"/>
  <c r="P57" i="10"/>
  <c r="N58" i="10"/>
  <c r="O58" i="10"/>
  <c r="P58" i="10"/>
  <c r="N59" i="10"/>
  <c r="O59" i="10"/>
  <c r="P59" i="10"/>
  <c r="N60" i="10"/>
  <c r="O60" i="10"/>
  <c r="P60" i="10"/>
  <c r="N61" i="10"/>
  <c r="O61" i="10"/>
  <c r="P61" i="10"/>
  <c r="N62" i="10"/>
  <c r="O62" i="10"/>
  <c r="P62" i="10"/>
  <c r="N63" i="10"/>
  <c r="Q63" i="10" s="1"/>
  <c r="O63" i="10"/>
  <c r="P63" i="10"/>
  <c r="N64" i="10"/>
  <c r="O64" i="10"/>
  <c r="P64" i="10"/>
  <c r="N65" i="10"/>
  <c r="O65" i="10"/>
  <c r="P65" i="10"/>
  <c r="N66" i="10"/>
  <c r="O66" i="10"/>
  <c r="P66" i="10"/>
  <c r="N67" i="10"/>
  <c r="O67" i="10"/>
  <c r="P67" i="10"/>
  <c r="N68" i="10"/>
  <c r="O68" i="10"/>
  <c r="P68" i="10"/>
  <c r="N69" i="10"/>
  <c r="O69" i="10"/>
  <c r="P69" i="10"/>
  <c r="N70" i="10"/>
  <c r="O70" i="10"/>
  <c r="P70" i="10"/>
  <c r="N71" i="10"/>
  <c r="Q71" i="10" s="1"/>
  <c r="O71" i="10"/>
  <c r="P71" i="10"/>
  <c r="N72" i="10"/>
  <c r="O72" i="10"/>
  <c r="P72" i="10"/>
  <c r="N73" i="10"/>
  <c r="O73" i="10"/>
  <c r="P73" i="10"/>
  <c r="N74" i="10"/>
  <c r="Q74" i="10" s="1"/>
  <c r="O74" i="10"/>
  <c r="P74" i="10"/>
  <c r="N75" i="10"/>
  <c r="O75" i="10"/>
  <c r="P75" i="10"/>
  <c r="N76" i="10"/>
  <c r="O76" i="10"/>
  <c r="P76" i="10"/>
  <c r="N77" i="10"/>
  <c r="O77" i="10"/>
  <c r="P77" i="10"/>
  <c r="N78" i="10"/>
  <c r="O78" i="10"/>
  <c r="P78" i="10"/>
  <c r="N79" i="10"/>
  <c r="Q79" i="10" s="1"/>
  <c r="O79" i="10"/>
  <c r="P79" i="10"/>
  <c r="N80" i="10"/>
  <c r="O80" i="10"/>
  <c r="P80" i="10"/>
  <c r="N81" i="10"/>
  <c r="O81" i="10"/>
  <c r="P81" i="10"/>
  <c r="N82" i="10"/>
  <c r="Q82" i="10" s="1"/>
  <c r="O82" i="10"/>
  <c r="P82" i="10"/>
  <c r="N83" i="10"/>
  <c r="O83" i="10"/>
  <c r="P83" i="10"/>
  <c r="N84" i="10"/>
  <c r="O84" i="10"/>
  <c r="P84" i="10"/>
  <c r="N85" i="10"/>
  <c r="O85" i="10"/>
  <c r="P85" i="10"/>
  <c r="N86" i="10"/>
  <c r="O86" i="10"/>
  <c r="P86" i="10"/>
  <c r="N87" i="10"/>
  <c r="Q87" i="10" s="1"/>
  <c r="O87" i="10"/>
  <c r="P87" i="10"/>
  <c r="N88" i="10"/>
  <c r="O88" i="10"/>
  <c r="P88" i="10"/>
  <c r="N89" i="10"/>
  <c r="O89" i="10"/>
  <c r="P89" i="10"/>
  <c r="N90" i="10"/>
  <c r="Q90" i="10" s="1"/>
  <c r="O90" i="10"/>
  <c r="P90" i="10"/>
  <c r="N91" i="10"/>
  <c r="O91" i="10"/>
  <c r="P91" i="10"/>
  <c r="N92" i="10"/>
  <c r="O92" i="10"/>
  <c r="P92" i="10"/>
  <c r="N93" i="10"/>
  <c r="O93" i="10"/>
  <c r="P93" i="10"/>
  <c r="N94" i="10"/>
  <c r="O94" i="10"/>
  <c r="P94" i="10"/>
  <c r="N95" i="10"/>
  <c r="Q95" i="10" s="1"/>
  <c r="O95" i="10"/>
  <c r="P95" i="10"/>
  <c r="N96" i="10"/>
  <c r="O96" i="10"/>
  <c r="P96" i="10"/>
  <c r="N97" i="10"/>
  <c r="O97" i="10"/>
  <c r="P97" i="10"/>
  <c r="N98" i="10"/>
  <c r="Q98" i="10" s="1"/>
  <c r="O98" i="10"/>
  <c r="P98" i="10"/>
  <c r="N99" i="10"/>
  <c r="O99" i="10"/>
  <c r="P99" i="10"/>
  <c r="N100" i="10"/>
  <c r="O100" i="10"/>
  <c r="P100" i="10"/>
  <c r="N101" i="10"/>
  <c r="O101" i="10"/>
  <c r="P101" i="10"/>
  <c r="N102" i="10"/>
  <c r="O102" i="10"/>
  <c r="P102" i="10"/>
  <c r="N103" i="10"/>
  <c r="Q103" i="10" s="1"/>
  <c r="O103" i="10"/>
  <c r="P103" i="10"/>
  <c r="N104" i="10"/>
  <c r="O104" i="10"/>
  <c r="P104" i="10"/>
  <c r="N105" i="10"/>
  <c r="O105" i="10"/>
  <c r="P105" i="10"/>
  <c r="N106" i="10"/>
  <c r="Q106" i="10" s="1"/>
  <c r="O106" i="10"/>
  <c r="P106" i="10"/>
  <c r="N107" i="10"/>
  <c r="O107" i="10"/>
  <c r="P107" i="10"/>
  <c r="N108" i="10"/>
  <c r="O108" i="10"/>
  <c r="P108" i="10"/>
  <c r="N109" i="10"/>
  <c r="O109" i="10"/>
  <c r="P109" i="10"/>
  <c r="N110" i="10"/>
  <c r="O110" i="10"/>
  <c r="P110" i="10"/>
  <c r="N111" i="10"/>
  <c r="Q111" i="10" s="1"/>
  <c r="O111" i="10"/>
  <c r="P111" i="10"/>
  <c r="N112" i="10"/>
  <c r="O112" i="10"/>
  <c r="P112" i="10"/>
  <c r="N113" i="10"/>
  <c r="O113" i="10"/>
  <c r="P113" i="10"/>
  <c r="N114" i="10"/>
  <c r="O114" i="10"/>
  <c r="P114" i="10"/>
  <c r="N115" i="10"/>
  <c r="O115" i="10"/>
  <c r="P115" i="10"/>
  <c r="N116" i="10"/>
  <c r="O116" i="10"/>
  <c r="P116" i="10"/>
  <c r="N117" i="10"/>
  <c r="O117" i="10"/>
  <c r="P117" i="10"/>
  <c r="N118" i="10"/>
  <c r="O118" i="10"/>
  <c r="P118" i="10"/>
  <c r="N119" i="10"/>
  <c r="O119" i="10"/>
  <c r="P119" i="10"/>
  <c r="N120" i="10"/>
  <c r="O120" i="10"/>
  <c r="P120" i="10"/>
  <c r="N121" i="10"/>
  <c r="O121" i="10"/>
  <c r="P121" i="10"/>
  <c r="N122" i="10"/>
  <c r="O122" i="10"/>
  <c r="P122" i="10"/>
  <c r="N123" i="10"/>
  <c r="O123" i="10"/>
  <c r="P123" i="10"/>
  <c r="N124" i="10"/>
  <c r="O124" i="10"/>
  <c r="P124" i="10"/>
  <c r="N125" i="10"/>
  <c r="O125" i="10"/>
  <c r="P125" i="10"/>
  <c r="N126" i="10"/>
  <c r="O126" i="10"/>
  <c r="P126" i="10"/>
  <c r="N127" i="10"/>
  <c r="O127" i="10"/>
  <c r="P127" i="10"/>
  <c r="N128" i="10"/>
  <c r="O128" i="10"/>
  <c r="P128" i="10"/>
  <c r="N129" i="10"/>
  <c r="O129" i="10"/>
  <c r="P129" i="10"/>
  <c r="N130" i="10"/>
  <c r="O130" i="10"/>
  <c r="P130" i="10"/>
  <c r="N131" i="10"/>
  <c r="O131" i="10"/>
  <c r="P131" i="10"/>
  <c r="N132" i="10"/>
  <c r="O132" i="10"/>
  <c r="P132" i="10"/>
  <c r="N133" i="10"/>
  <c r="O133" i="10"/>
  <c r="P133" i="10"/>
  <c r="N134" i="10"/>
  <c r="O134" i="10"/>
  <c r="P134" i="10"/>
  <c r="N135" i="10"/>
  <c r="O135" i="10"/>
  <c r="P135" i="10"/>
  <c r="N136" i="10"/>
  <c r="O136" i="10"/>
  <c r="P136" i="10"/>
  <c r="N137" i="10"/>
  <c r="O137" i="10"/>
  <c r="P137" i="10"/>
  <c r="N138" i="10"/>
  <c r="O138" i="10"/>
  <c r="P138" i="10"/>
  <c r="N139" i="10"/>
  <c r="O139" i="10"/>
  <c r="P139" i="10"/>
  <c r="N140" i="10"/>
  <c r="O140" i="10"/>
  <c r="P140" i="10"/>
  <c r="P15" i="10"/>
  <c r="O15" i="10"/>
  <c r="N47" i="9"/>
  <c r="O47" i="9"/>
  <c r="P47" i="9"/>
  <c r="Q47" i="9"/>
  <c r="R47" i="9"/>
  <c r="S47" i="9"/>
  <c r="M47" i="9"/>
  <c r="M8" i="9"/>
  <c r="O8" i="9" s="1"/>
  <c r="N4" i="9"/>
  <c r="O4" i="9"/>
  <c r="P4" i="9"/>
  <c r="Q4" i="9"/>
  <c r="R4" i="9"/>
  <c r="S4" i="9"/>
  <c r="M4" i="9"/>
  <c r="B46" i="9"/>
  <c r="C46" i="9"/>
  <c r="D46" i="9"/>
  <c r="E46" i="9"/>
  <c r="F46" i="9"/>
  <c r="G46" i="9"/>
  <c r="H46" i="9"/>
  <c r="I46" i="9"/>
  <c r="B47" i="9"/>
  <c r="C47" i="9"/>
  <c r="D47" i="9"/>
  <c r="E47" i="9"/>
  <c r="F47" i="9"/>
  <c r="G47" i="9"/>
  <c r="H47" i="9"/>
  <c r="I47" i="9"/>
  <c r="B48" i="9"/>
  <c r="C48" i="9"/>
  <c r="D48" i="9"/>
  <c r="E48" i="9"/>
  <c r="F48" i="9"/>
  <c r="G48" i="9"/>
  <c r="H48" i="9"/>
  <c r="I48" i="9"/>
  <c r="B49" i="9"/>
  <c r="C49" i="9"/>
  <c r="D49" i="9"/>
  <c r="E49" i="9"/>
  <c r="F49" i="9"/>
  <c r="G49" i="9"/>
  <c r="H49" i="9"/>
  <c r="I49" i="9"/>
  <c r="B50" i="9"/>
  <c r="C50" i="9"/>
  <c r="D50" i="9"/>
  <c r="E50" i="9"/>
  <c r="F50" i="9"/>
  <c r="G50" i="9"/>
  <c r="H50" i="9"/>
  <c r="I50" i="9"/>
  <c r="B51" i="9"/>
  <c r="C51" i="9"/>
  <c r="D51" i="9"/>
  <c r="E51" i="9"/>
  <c r="F51" i="9"/>
  <c r="G51" i="9"/>
  <c r="H51" i="9"/>
  <c r="I51" i="9"/>
  <c r="B52" i="9"/>
  <c r="C52" i="9"/>
  <c r="D52" i="9"/>
  <c r="E52" i="9"/>
  <c r="F52" i="9"/>
  <c r="G52" i="9"/>
  <c r="H52" i="9"/>
  <c r="I52" i="9"/>
  <c r="B53" i="9"/>
  <c r="C53" i="9"/>
  <c r="D53" i="9"/>
  <c r="E53" i="9"/>
  <c r="F53" i="9"/>
  <c r="G53" i="9"/>
  <c r="H53" i="9"/>
  <c r="I53" i="9"/>
  <c r="B54" i="9"/>
  <c r="C54" i="9"/>
  <c r="D54" i="9"/>
  <c r="E54" i="9"/>
  <c r="F54" i="9"/>
  <c r="G54" i="9"/>
  <c r="H54" i="9"/>
  <c r="I54" i="9"/>
  <c r="B55" i="9"/>
  <c r="C55" i="9"/>
  <c r="D55" i="9"/>
  <c r="E55" i="9"/>
  <c r="F55" i="9"/>
  <c r="G55" i="9"/>
  <c r="H55" i="9"/>
  <c r="I55" i="9"/>
  <c r="B56" i="9"/>
  <c r="C56" i="9"/>
  <c r="D56" i="9"/>
  <c r="E56" i="9"/>
  <c r="F56" i="9"/>
  <c r="G56" i="9"/>
  <c r="H56" i="9"/>
  <c r="I56" i="9"/>
  <c r="B57" i="9"/>
  <c r="C57" i="9"/>
  <c r="D57" i="9"/>
  <c r="E57" i="9"/>
  <c r="F57" i="9"/>
  <c r="G57" i="9"/>
  <c r="H57" i="9"/>
  <c r="I57" i="9"/>
  <c r="B58" i="9"/>
  <c r="C58" i="9"/>
  <c r="D58" i="9"/>
  <c r="E58" i="9"/>
  <c r="F58" i="9"/>
  <c r="G58" i="9"/>
  <c r="H58" i="9"/>
  <c r="I58" i="9"/>
  <c r="B59" i="9"/>
  <c r="C59" i="9"/>
  <c r="D59" i="9"/>
  <c r="E59" i="9"/>
  <c r="F59" i="9"/>
  <c r="G59" i="9"/>
  <c r="H59" i="9"/>
  <c r="I59" i="9"/>
  <c r="B60" i="9"/>
  <c r="C60" i="9"/>
  <c r="D60" i="9"/>
  <c r="E60" i="9"/>
  <c r="F60" i="9"/>
  <c r="G60" i="9"/>
  <c r="H60" i="9"/>
  <c r="I60" i="9"/>
  <c r="B61" i="9"/>
  <c r="C61" i="9"/>
  <c r="D61" i="9"/>
  <c r="E61" i="9"/>
  <c r="F61" i="9"/>
  <c r="G61" i="9"/>
  <c r="H61" i="9"/>
  <c r="I61" i="9"/>
  <c r="B62" i="9"/>
  <c r="C62" i="9"/>
  <c r="D62" i="9"/>
  <c r="E62" i="9"/>
  <c r="F62" i="9"/>
  <c r="G62" i="9"/>
  <c r="H62" i="9"/>
  <c r="I62" i="9"/>
  <c r="B63" i="9"/>
  <c r="C63" i="9"/>
  <c r="D63" i="9"/>
  <c r="E63" i="9"/>
  <c r="F63" i="9"/>
  <c r="G63" i="9"/>
  <c r="H63" i="9"/>
  <c r="I63" i="9"/>
  <c r="B64" i="9"/>
  <c r="C64" i="9"/>
  <c r="D64" i="9"/>
  <c r="E64" i="9"/>
  <c r="F64" i="9"/>
  <c r="G64" i="9"/>
  <c r="H64" i="9"/>
  <c r="I64" i="9"/>
  <c r="B65" i="9"/>
  <c r="C65" i="9"/>
  <c r="D65" i="9"/>
  <c r="E65" i="9"/>
  <c r="F65" i="9"/>
  <c r="G65" i="9"/>
  <c r="H65" i="9"/>
  <c r="I65" i="9"/>
  <c r="B66" i="9"/>
  <c r="C66" i="9"/>
  <c r="D66" i="9"/>
  <c r="E66" i="9"/>
  <c r="F66" i="9"/>
  <c r="G66" i="9"/>
  <c r="H66" i="9"/>
  <c r="I66" i="9"/>
  <c r="B67" i="9"/>
  <c r="C67" i="9"/>
  <c r="D67" i="9"/>
  <c r="E67" i="9"/>
  <c r="F67" i="9"/>
  <c r="G67" i="9"/>
  <c r="H67" i="9"/>
  <c r="I67" i="9"/>
  <c r="B68" i="9"/>
  <c r="C68" i="9"/>
  <c r="D68" i="9"/>
  <c r="E68" i="9"/>
  <c r="F68" i="9"/>
  <c r="G68" i="9"/>
  <c r="H68" i="9"/>
  <c r="I68" i="9"/>
  <c r="B69" i="9"/>
  <c r="C69" i="9"/>
  <c r="D69" i="9"/>
  <c r="E69" i="9"/>
  <c r="F69" i="9"/>
  <c r="G69" i="9"/>
  <c r="H69" i="9"/>
  <c r="I69" i="9"/>
  <c r="B70" i="9"/>
  <c r="C70" i="9"/>
  <c r="D70" i="9"/>
  <c r="E70" i="9"/>
  <c r="F70" i="9"/>
  <c r="G70" i="9"/>
  <c r="H70" i="9"/>
  <c r="I70" i="9"/>
  <c r="B71" i="9"/>
  <c r="C71" i="9"/>
  <c r="D71" i="9"/>
  <c r="E71" i="9"/>
  <c r="F71" i="9"/>
  <c r="G71" i="9"/>
  <c r="H71" i="9"/>
  <c r="I71" i="9"/>
  <c r="B72" i="9"/>
  <c r="C72" i="9"/>
  <c r="D72" i="9"/>
  <c r="E72" i="9"/>
  <c r="F72" i="9"/>
  <c r="G72" i="9"/>
  <c r="H72" i="9"/>
  <c r="I72" i="9"/>
  <c r="B73" i="9"/>
  <c r="C73" i="9"/>
  <c r="D73" i="9"/>
  <c r="E73" i="9"/>
  <c r="F73" i="9"/>
  <c r="G73" i="9"/>
  <c r="H73" i="9"/>
  <c r="I73" i="9"/>
  <c r="B74" i="9"/>
  <c r="C74" i="9"/>
  <c r="D74" i="9"/>
  <c r="E74" i="9"/>
  <c r="F74" i="9"/>
  <c r="G74" i="9"/>
  <c r="H74" i="9"/>
  <c r="I74" i="9"/>
  <c r="B75" i="9"/>
  <c r="C75" i="9"/>
  <c r="D75" i="9"/>
  <c r="E75" i="9"/>
  <c r="F75" i="9"/>
  <c r="G75" i="9"/>
  <c r="H75" i="9"/>
  <c r="I75" i="9"/>
  <c r="B76" i="9"/>
  <c r="C76" i="9"/>
  <c r="D76" i="9"/>
  <c r="E76" i="9"/>
  <c r="F76" i="9"/>
  <c r="G76" i="9"/>
  <c r="H76" i="9"/>
  <c r="I76" i="9"/>
  <c r="B77" i="9"/>
  <c r="C77" i="9"/>
  <c r="D77" i="9"/>
  <c r="E77" i="9"/>
  <c r="F77" i="9"/>
  <c r="G77" i="9"/>
  <c r="H77" i="9"/>
  <c r="I77" i="9"/>
  <c r="B78" i="9"/>
  <c r="C78" i="9"/>
  <c r="D78" i="9"/>
  <c r="E78" i="9"/>
  <c r="F78" i="9"/>
  <c r="G78" i="9"/>
  <c r="H78" i="9"/>
  <c r="I78" i="9"/>
  <c r="B79" i="9"/>
  <c r="C79" i="9"/>
  <c r="D79" i="9"/>
  <c r="E79" i="9"/>
  <c r="F79" i="9"/>
  <c r="G79" i="9"/>
  <c r="H79" i="9"/>
  <c r="I79" i="9"/>
  <c r="B80" i="9"/>
  <c r="C80" i="9"/>
  <c r="D80" i="9"/>
  <c r="E80" i="9"/>
  <c r="F80" i="9"/>
  <c r="G80" i="9"/>
  <c r="H80" i="9"/>
  <c r="I80" i="9"/>
  <c r="B81" i="9"/>
  <c r="C81" i="9"/>
  <c r="D81" i="9"/>
  <c r="E81" i="9"/>
  <c r="F81" i="9"/>
  <c r="G81" i="9"/>
  <c r="H81" i="9"/>
  <c r="I81" i="9"/>
  <c r="B82" i="9"/>
  <c r="C82" i="9"/>
  <c r="D82" i="9"/>
  <c r="E82" i="9"/>
  <c r="F82" i="9"/>
  <c r="G82" i="9"/>
  <c r="H82" i="9"/>
  <c r="I82" i="9"/>
  <c r="B83" i="9"/>
  <c r="C83" i="9"/>
  <c r="D83" i="9"/>
  <c r="E83" i="9"/>
  <c r="F83" i="9"/>
  <c r="G83" i="9"/>
  <c r="H83" i="9"/>
  <c r="I83" i="9"/>
  <c r="B84" i="9"/>
  <c r="C84" i="9"/>
  <c r="D84" i="9"/>
  <c r="E84" i="9"/>
  <c r="F84" i="9"/>
  <c r="G84" i="9"/>
  <c r="H84" i="9"/>
  <c r="I84" i="9"/>
  <c r="B85" i="9"/>
  <c r="C85" i="9"/>
  <c r="D85" i="9"/>
  <c r="E85" i="9"/>
  <c r="F85" i="9"/>
  <c r="G85" i="9"/>
  <c r="H85" i="9"/>
  <c r="I85" i="9"/>
  <c r="B86" i="9"/>
  <c r="C86" i="9"/>
  <c r="D86" i="9"/>
  <c r="E86" i="9"/>
  <c r="F86" i="9"/>
  <c r="G86" i="9"/>
  <c r="H86" i="9"/>
  <c r="I86" i="9"/>
  <c r="B87" i="9"/>
  <c r="C87" i="9"/>
  <c r="D87" i="9"/>
  <c r="E87" i="9"/>
  <c r="F87" i="9"/>
  <c r="G87" i="9"/>
  <c r="H87" i="9"/>
  <c r="I87" i="9"/>
  <c r="B88" i="9"/>
  <c r="C88" i="9"/>
  <c r="D88" i="9"/>
  <c r="E88" i="9"/>
  <c r="F88" i="9"/>
  <c r="G88" i="9"/>
  <c r="H88" i="9"/>
  <c r="I88" i="9"/>
  <c r="B89" i="9"/>
  <c r="C89" i="9"/>
  <c r="D89" i="9"/>
  <c r="E89" i="9"/>
  <c r="F89" i="9"/>
  <c r="G89" i="9"/>
  <c r="H89" i="9"/>
  <c r="I89" i="9"/>
  <c r="B90" i="9"/>
  <c r="C90" i="9"/>
  <c r="D90" i="9"/>
  <c r="E90" i="9"/>
  <c r="F90" i="9"/>
  <c r="G90" i="9"/>
  <c r="H90" i="9"/>
  <c r="I90" i="9"/>
  <c r="B91" i="9"/>
  <c r="C91" i="9"/>
  <c r="D91" i="9"/>
  <c r="E91" i="9"/>
  <c r="F91" i="9"/>
  <c r="G91" i="9"/>
  <c r="H91" i="9"/>
  <c r="I91" i="9"/>
  <c r="B92" i="9"/>
  <c r="C92" i="9"/>
  <c r="D92" i="9"/>
  <c r="E92" i="9"/>
  <c r="F92" i="9"/>
  <c r="G92" i="9"/>
  <c r="H92" i="9"/>
  <c r="I92" i="9"/>
  <c r="B93" i="9"/>
  <c r="C93" i="9"/>
  <c r="D93" i="9"/>
  <c r="E93" i="9"/>
  <c r="F93" i="9"/>
  <c r="G93" i="9"/>
  <c r="H93" i="9"/>
  <c r="I93" i="9"/>
  <c r="B94" i="9"/>
  <c r="C94" i="9"/>
  <c r="D94" i="9"/>
  <c r="E94" i="9"/>
  <c r="F94" i="9"/>
  <c r="G94" i="9"/>
  <c r="H94" i="9"/>
  <c r="I94" i="9"/>
  <c r="B95" i="9"/>
  <c r="C95" i="9"/>
  <c r="D95" i="9"/>
  <c r="E95" i="9"/>
  <c r="F95" i="9"/>
  <c r="G95" i="9"/>
  <c r="H95" i="9"/>
  <c r="I95" i="9"/>
  <c r="B96" i="9"/>
  <c r="C96" i="9"/>
  <c r="D96" i="9"/>
  <c r="E96" i="9"/>
  <c r="F96" i="9"/>
  <c r="G96" i="9"/>
  <c r="H96" i="9"/>
  <c r="I96" i="9"/>
  <c r="B97" i="9"/>
  <c r="C97" i="9"/>
  <c r="D97" i="9"/>
  <c r="E97" i="9"/>
  <c r="F97" i="9"/>
  <c r="G97" i="9"/>
  <c r="H97" i="9"/>
  <c r="I97" i="9"/>
  <c r="B98" i="9"/>
  <c r="C98" i="9"/>
  <c r="D98" i="9"/>
  <c r="E98" i="9"/>
  <c r="F98" i="9"/>
  <c r="G98" i="9"/>
  <c r="H98" i="9"/>
  <c r="I98" i="9"/>
  <c r="B99" i="9"/>
  <c r="C99" i="9"/>
  <c r="D99" i="9"/>
  <c r="E99" i="9"/>
  <c r="F99" i="9"/>
  <c r="G99" i="9"/>
  <c r="H99" i="9"/>
  <c r="I99" i="9"/>
  <c r="B100" i="9"/>
  <c r="C100" i="9"/>
  <c r="D100" i="9"/>
  <c r="E100" i="9"/>
  <c r="F100" i="9"/>
  <c r="G100" i="9"/>
  <c r="H100" i="9"/>
  <c r="I100" i="9"/>
  <c r="B101" i="9"/>
  <c r="C101" i="9"/>
  <c r="D101" i="9"/>
  <c r="E101" i="9"/>
  <c r="F101" i="9"/>
  <c r="G101" i="9"/>
  <c r="H101" i="9"/>
  <c r="I101" i="9"/>
  <c r="B102" i="9"/>
  <c r="C102" i="9"/>
  <c r="D102" i="9"/>
  <c r="E102" i="9"/>
  <c r="F102" i="9"/>
  <c r="G102" i="9"/>
  <c r="H102" i="9"/>
  <c r="I102" i="9"/>
  <c r="B103" i="9"/>
  <c r="C103" i="9"/>
  <c r="D103" i="9"/>
  <c r="E103" i="9"/>
  <c r="F103" i="9"/>
  <c r="G103" i="9"/>
  <c r="H103" i="9"/>
  <c r="I103" i="9"/>
  <c r="B104" i="9"/>
  <c r="C104" i="9"/>
  <c r="D104" i="9"/>
  <c r="E104" i="9"/>
  <c r="F104" i="9"/>
  <c r="G104" i="9"/>
  <c r="H104" i="9"/>
  <c r="I104" i="9"/>
  <c r="B105" i="9"/>
  <c r="C105" i="9"/>
  <c r="D105" i="9"/>
  <c r="E105" i="9"/>
  <c r="F105" i="9"/>
  <c r="G105" i="9"/>
  <c r="H105" i="9"/>
  <c r="I105" i="9"/>
  <c r="B106" i="9"/>
  <c r="C106" i="9"/>
  <c r="D106" i="9"/>
  <c r="E106" i="9"/>
  <c r="F106" i="9"/>
  <c r="G106" i="9"/>
  <c r="H106" i="9"/>
  <c r="I106" i="9"/>
  <c r="B107" i="9"/>
  <c r="C107" i="9"/>
  <c r="D107" i="9"/>
  <c r="E107" i="9"/>
  <c r="F107" i="9"/>
  <c r="G107" i="9"/>
  <c r="H107" i="9"/>
  <c r="I107" i="9"/>
  <c r="B108" i="9"/>
  <c r="C108" i="9"/>
  <c r="D108" i="9"/>
  <c r="E108" i="9"/>
  <c r="F108" i="9"/>
  <c r="G108" i="9"/>
  <c r="H108" i="9"/>
  <c r="I108" i="9"/>
  <c r="B109" i="9"/>
  <c r="C109" i="9"/>
  <c r="D109" i="9"/>
  <c r="E109" i="9"/>
  <c r="F109" i="9"/>
  <c r="G109" i="9"/>
  <c r="H109" i="9"/>
  <c r="I109" i="9"/>
  <c r="B110" i="9"/>
  <c r="C110" i="9"/>
  <c r="D110" i="9"/>
  <c r="E110" i="9"/>
  <c r="F110" i="9"/>
  <c r="G110" i="9"/>
  <c r="H110" i="9"/>
  <c r="I110" i="9"/>
  <c r="B111" i="9"/>
  <c r="C111" i="9"/>
  <c r="D111" i="9"/>
  <c r="E111" i="9"/>
  <c r="F111" i="9"/>
  <c r="G111" i="9"/>
  <c r="H111" i="9"/>
  <c r="I111" i="9"/>
  <c r="B112" i="9"/>
  <c r="C112" i="9"/>
  <c r="D112" i="9"/>
  <c r="E112" i="9"/>
  <c r="F112" i="9"/>
  <c r="G112" i="9"/>
  <c r="H112" i="9"/>
  <c r="I112" i="9"/>
  <c r="B113" i="9"/>
  <c r="C113" i="9"/>
  <c r="D113" i="9"/>
  <c r="E113" i="9"/>
  <c r="F113" i="9"/>
  <c r="G113" i="9"/>
  <c r="H113" i="9"/>
  <c r="I113" i="9"/>
  <c r="B114" i="9"/>
  <c r="C114" i="9"/>
  <c r="D114" i="9"/>
  <c r="E114" i="9"/>
  <c r="F114" i="9"/>
  <c r="G114" i="9"/>
  <c r="H114" i="9"/>
  <c r="I114" i="9"/>
  <c r="B115" i="9"/>
  <c r="C115" i="9"/>
  <c r="D115" i="9"/>
  <c r="E115" i="9"/>
  <c r="F115" i="9"/>
  <c r="G115" i="9"/>
  <c r="H115" i="9"/>
  <c r="I115" i="9"/>
  <c r="B116" i="9"/>
  <c r="C116" i="9"/>
  <c r="D116" i="9"/>
  <c r="E116" i="9"/>
  <c r="F116" i="9"/>
  <c r="G116" i="9"/>
  <c r="H116" i="9"/>
  <c r="I116" i="9"/>
  <c r="B117" i="9"/>
  <c r="C117" i="9"/>
  <c r="D117" i="9"/>
  <c r="E117" i="9"/>
  <c r="F117" i="9"/>
  <c r="G117" i="9"/>
  <c r="H117" i="9"/>
  <c r="I117" i="9"/>
  <c r="B118" i="9"/>
  <c r="C118" i="9"/>
  <c r="D118" i="9"/>
  <c r="E118" i="9"/>
  <c r="F118" i="9"/>
  <c r="G118" i="9"/>
  <c r="H118" i="9"/>
  <c r="I118" i="9"/>
  <c r="B119" i="9"/>
  <c r="C119" i="9"/>
  <c r="D119" i="9"/>
  <c r="E119" i="9"/>
  <c r="F119" i="9"/>
  <c r="G119" i="9"/>
  <c r="H119" i="9"/>
  <c r="I119" i="9"/>
  <c r="B120" i="9"/>
  <c r="C120" i="9"/>
  <c r="D120" i="9"/>
  <c r="E120" i="9"/>
  <c r="F120" i="9"/>
  <c r="G120" i="9"/>
  <c r="H120" i="9"/>
  <c r="I120" i="9"/>
  <c r="B121" i="9"/>
  <c r="C121" i="9"/>
  <c r="D121" i="9"/>
  <c r="E121" i="9"/>
  <c r="F121" i="9"/>
  <c r="G121" i="9"/>
  <c r="H121" i="9"/>
  <c r="I121" i="9"/>
  <c r="B122" i="9"/>
  <c r="C122" i="9"/>
  <c r="D122" i="9"/>
  <c r="E122" i="9"/>
  <c r="F122" i="9"/>
  <c r="G122" i="9"/>
  <c r="H122" i="9"/>
  <c r="I122" i="9"/>
  <c r="B123" i="9"/>
  <c r="C123" i="9"/>
  <c r="D123" i="9"/>
  <c r="E123" i="9"/>
  <c r="F123" i="9"/>
  <c r="G123" i="9"/>
  <c r="H123" i="9"/>
  <c r="I123" i="9"/>
  <c r="B124" i="9"/>
  <c r="C124" i="9"/>
  <c r="D124" i="9"/>
  <c r="E124" i="9"/>
  <c r="F124" i="9"/>
  <c r="G124" i="9"/>
  <c r="H124" i="9"/>
  <c r="I124" i="9"/>
  <c r="B125" i="9"/>
  <c r="C125" i="9"/>
  <c r="D125" i="9"/>
  <c r="E125" i="9"/>
  <c r="F125" i="9"/>
  <c r="G125" i="9"/>
  <c r="H125" i="9"/>
  <c r="I125" i="9"/>
  <c r="B126" i="9"/>
  <c r="C126" i="9"/>
  <c r="D126" i="9"/>
  <c r="E126" i="9"/>
  <c r="F126" i="9"/>
  <c r="G126" i="9"/>
  <c r="H126" i="9"/>
  <c r="I126" i="9"/>
  <c r="B127" i="9"/>
  <c r="C127" i="9"/>
  <c r="D127" i="9"/>
  <c r="E127" i="9"/>
  <c r="F127" i="9"/>
  <c r="G127" i="9"/>
  <c r="H127" i="9"/>
  <c r="I127" i="9"/>
  <c r="B128" i="9"/>
  <c r="C128" i="9"/>
  <c r="D128" i="9"/>
  <c r="E128" i="9"/>
  <c r="F128" i="9"/>
  <c r="G128" i="9"/>
  <c r="H128" i="9"/>
  <c r="I128" i="9"/>
  <c r="B129" i="9"/>
  <c r="C129" i="9"/>
  <c r="D129" i="9"/>
  <c r="E129" i="9"/>
  <c r="F129" i="9"/>
  <c r="G129" i="9"/>
  <c r="H129" i="9"/>
  <c r="I129" i="9"/>
  <c r="B130" i="9"/>
  <c r="C130" i="9"/>
  <c r="D130" i="9"/>
  <c r="E130" i="9"/>
  <c r="F130" i="9"/>
  <c r="G130" i="9"/>
  <c r="H130" i="9"/>
  <c r="I130" i="9"/>
  <c r="B131" i="9"/>
  <c r="C131" i="9"/>
  <c r="D131" i="9"/>
  <c r="E131" i="9"/>
  <c r="F131" i="9"/>
  <c r="G131" i="9"/>
  <c r="H131" i="9"/>
  <c r="I131" i="9"/>
  <c r="B132" i="9"/>
  <c r="C132" i="9"/>
  <c r="D132" i="9"/>
  <c r="E132" i="9"/>
  <c r="F132" i="9"/>
  <c r="G132" i="9"/>
  <c r="H132" i="9"/>
  <c r="I132" i="9"/>
  <c r="B133" i="9"/>
  <c r="C133" i="9"/>
  <c r="D133" i="9"/>
  <c r="E133" i="9"/>
  <c r="F133" i="9"/>
  <c r="G133" i="9"/>
  <c r="H133" i="9"/>
  <c r="I133" i="9"/>
  <c r="B134" i="9"/>
  <c r="C134" i="9"/>
  <c r="D134" i="9"/>
  <c r="E134" i="9"/>
  <c r="F134" i="9"/>
  <c r="G134" i="9"/>
  <c r="H134" i="9"/>
  <c r="I134" i="9"/>
  <c r="B135" i="9"/>
  <c r="C135" i="9"/>
  <c r="D135" i="9"/>
  <c r="E135" i="9"/>
  <c r="F135" i="9"/>
  <c r="G135" i="9"/>
  <c r="H135" i="9"/>
  <c r="I135" i="9"/>
  <c r="B136" i="9"/>
  <c r="C136" i="9"/>
  <c r="D136" i="9"/>
  <c r="E136" i="9"/>
  <c r="F136" i="9"/>
  <c r="G136" i="9"/>
  <c r="H136" i="9"/>
  <c r="I136" i="9"/>
  <c r="B137" i="9"/>
  <c r="C137" i="9"/>
  <c r="D137" i="9"/>
  <c r="E137" i="9"/>
  <c r="F137" i="9"/>
  <c r="G137" i="9"/>
  <c r="H137" i="9"/>
  <c r="I137" i="9"/>
  <c r="B138" i="9"/>
  <c r="C138" i="9"/>
  <c r="D138" i="9"/>
  <c r="E138" i="9"/>
  <c r="F138" i="9"/>
  <c r="G138" i="9"/>
  <c r="H138" i="9"/>
  <c r="I138" i="9"/>
  <c r="B139" i="9"/>
  <c r="C139" i="9"/>
  <c r="D139" i="9"/>
  <c r="E139" i="9"/>
  <c r="F139" i="9"/>
  <c r="G139" i="9"/>
  <c r="H139" i="9"/>
  <c r="I139" i="9"/>
  <c r="I45" i="9"/>
  <c r="H45" i="9"/>
  <c r="G45" i="9"/>
  <c r="F45" i="9"/>
  <c r="E45" i="9"/>
  <c r="D45" i="9"/>
  <c r="C45" i="9"/>
  <c r="B45" i="9"/>
  <c r="C3" i="9"/>
  <c r="D3" i="9"/>
  <c r="E3" i="9"/>
  <c r="F3" i="9"/>
  <c r="G3" i="9"/>
  <c r="H3" i="9"/>
  <c r="I3" i="9"/>
  <c r="C4" i="9"/>
  <c r="D4" i="9"/>
  <c r="E4" i="9"/>
  <c r="F4" i="9"/>
  <c r="G4" i="9"/>
  <c r="H4" i="9"/>
  <c r="I4" i="9"/>
  <c r="C5" i="9"/>
  <c r="D5" i="9"/>
  <c r="E5" i="9"/>
  <c r="F5" i="9"/>
  <c r="G5" i="9"/>
  <c r="H5" i="9"/>
  <c r="I5" i="9"/>
  <c r="C6" i="9"/>
  <c r="D6" i="9"/>
  <c r="E6" i="9"/>
  <c r="F6" i="9"/>
  <c r="G6" i="9"/>
  <c r="H6" i="9"/>
  <c r="I6" i="9"/>
  <c r="C7" i="9"/>
  <c r="D7" i="9"/>
  <c r="E7" i="9"/>
  <c r="F7" i="9"/>
  <c r="G7" i="9"/>
  <c r="H7" i="9"/>
  <c r="I7" i="9"/>
  <c r="C8" i="9"/>
  <c r="D8" i="9"/>
  <c r="E8" i="9"/>
  <c r="F8" i="9"/>
  <c r="G8" i="9"/>
  <c r="H8" i="9"/>
  <c r="I8" i="9"/>
  <c r="C9" i="9"/>
  <c r="D9" i="9"/>
  <c r="E9" i="9"/>
  <c r="F9" i="9"/>
  <c r="G9" i="9"/>
  <c r="H9" i="9"/>
  <c r="I9" i="9"/>
  <c r="C10" i="9"/>
  <c r="D10" i="9"/>
  <c r="E10" i="9"/>
  <c r="F10" i="9"/>
  <c r="G10" i="9"/>
  <c r="H10" i="9"/>
  <c r="I10" i="9"/>
  <c r="C11" i="9"/>
  <c r="D11" i="9"/>
  <c r="E11" i="9"/>
  <c r="F11" i="9"/>
  <c r="G11" i="9"/>
  <c r="H11" i="9"/>
  <c r="I11" i="9"/>
  <c r="C12" i="9"/>
  <c r="D12" i="9"/>
  <c r="E12" i="9"/>
  <c r="F12" i="9"/>
  <c r="G12" i="9"/>
  <c r="H12" i="9"/>
  <c r="I12" i="9"/>
  <c r="C13" i="9"/>
  <c r="D13" i="9"/>
  <c r="E13" i="9"/>
  <c r="F13" i="9"/>
  <c r="G13" i="9"/>
  <c r="H13" i="9"/>
  <c r="I13" i="9"/>
  <c r="C14" i="9"/>
  <c r="D14" i="9"/>
  <c r="E14" i="9"/>
  <c r="F14" i="9"/>
  <c r="G14" i="9"/>
  <c r="H14" i="9"/>
  <c r="I14" i="9"/>
  <c r="C15" i="9"/>
  <c r="D15" i="9"/>
  <c r="E15" i="9"/>
  <c r="F15" i="9"/>
  <c r="G15" i="9"/>
  <c r="H15" i="9"/>
  <c r="I15" i="9"/>
  <c r="C16" i="9"/>
  <c r="D16" i="9"/>
  <c r="E16" i="9"/>
  <c r="F16" i="9"/>
  <c r="G16" i="9"/>
  <c r="H16" i="9"/>
  <c r="I16" i="9"/>
  <c r="C17" i="9"/>
  <c r="D17" i="9"/>
  <c r="E17" i="9"/>
  <c r="F17" i="9"/>
  <c r="G17" i="9"/>
  <c r="H17" i="9"/>
  <c r="I17" i="9"/>
  <c r="C18" i="9"/>
  <c r="D18" i="9"/>
  <c r="E18" i="9"/>
  <c r="F18" i="9"/>
  <c r="G18" i="9"/>
  <c r="H18" i="9"/>
  <c r="I18" i="9"/>
  <c r="C19" i="9"/>
  <c r="D19" i="9"/>
  <c r="E19" i="9"/>
  <c r="F19" i="9"/>
  <c r="G19" i="9"/>
  <c r="H19" i="9"/>
  <c r="I19" i="9"/>
  <c r="C20" i="9"/>
  <c r="D20" i="9"/>
  <c r="E20" i="9"/>
  <c r="F20" i="9"/>
  <c r="G20" i="9"/>
  <c r="H20" i="9"/>
  <c r="I20" i="9"/>
  <c r="C21" i="9"/>
  <c r="D21" i="9"/>
  <c r="E21" i="9"/>
  <c r="F21" i="9"/>
  <c r="G21" i="9"/>
  <c r="H21" i="9"/>
  <c r="I21" i="9"/>
  <c r="C22" i="9"/>
  <c r="D22" i="9"/>
  <c r="E22" i="9"/>
  <c r="F22" i="9"/>
  <c r="G22" i="9"/>
  <c r="H22" i="9"/>
  <c r="I22" i="9"/>
  <c r="C23" i="9"/>
  <c r="D23" i="9"/>
  <c r="E23" i="9"/>
  <c r="F23" i="9"/>
  <c r="G23" i="9"/>
  <c r="H23" i="9"/>
  <c r="I23" i="9"/>
  <c r="C24" i="9"/>
  <c r="D24" i="9"/>
  <c r="E24" i="9"/>
  <c r="F24" i="9"/>
  <c r="G24" i="9"/>
  <c r="H24" i="9"/>
  <c r="I24" i="9"/>
  <c r="C25" i="9"/>
  <c r="D25" i="9"/>
  <c r="E25" i="9"/>
  <c r="F25" i="9"/>
  <c r="G25" i="9"/>
  <c r="H25" i="9"/>
  <c r="I25" i="9"/>
  <c r="C26" i="9"/>
  <c r="D26" i="9"/>
  <c r="E26" i="9"/>
  <c r="F26" i="9"/>
  <c r="G26" i="9"/>
  <c r="H26" i="9"/>
  <c r="I26" i="9"/>
  <c r="C27" i="9"/>
  <c r="D27" i="9"/>
  <c r="E27" i="9"/>
  <c r="F27" i="9"/>
  <c r="G27" i="9"/>
  <c r="H27" i="9"/>
  <c r="I27" i="9"/>
  <c r="C28" i="9"/>
  <c r="D28" i="9"/>
  <c r="E28" i="9"/>
  <c r="F28" i="9"/>
  <c r="G28" i="9"/>
  <c r="H28" i="9"/>
  <c r="I28" i="9"/>
  <c r="C29" i="9"/>
  <c r="D29" i="9"/>
  <c r="E29" i="9"/>
  <c r="F29" i="9"/>
  <c r="G29" i="9"/>
  <c r="H29" i="9"/>
  <c r="I29" i="9"/>
  <c r="C30" i="9"/>
  <c r="D30" i="9"/>
  <c r="E30" i="9"/>
  <c r="F30" i="9"/>
  <c r="G30" i="9"/>
  <c r="H30" i="9"/>
  <c r="I30" i="9"/>
  <c r="C31" i="9"/>
  <c r="D31" i="9"/>
  <c r="E31" i="9"/>
  <c r="F31" i="9"/>
  <c r="G31" i="9"/>
  <c r="H31" i="9"/>
  <c r="I31" i="9"/>
  <c r="C32" i="9"/>
  <c r="D32" i="9"/>
  <c r="E32" i="9"/>
  <c r="F32" i="9"/>
  <c r="G32" i="9"/>
  <c r="H32" i="9"/>
  <c r="I32" i="9"/>
  <c r="C33" i="9"/>
  <c r="D33" i="9"/>
  <c r="E33" i="9"/>
  <c r="F33" i="9"/>
  <c r="G33" i="9"/>
  <c r="H33" i="9"/>
  <c r="I33" i="9"/>
  <c r="I2" i="9"/>
  <c r="H2" i="9"/>
  <c r="G2" i="9"/>
  <c r="F2" i="9"/>
  <c r="E2" i="9"/>
  <c r="D2" i="9"/>
  <c r="C2" i="9"/>
  <c r="B27" i="9"/>
  <c r="B28" i="9"/>
  <c r="B29" i="9"/>
  <c r="B30" i="9"/>
  <c r="B31" i="9"/>
  <c r="B32" i="9"/>
  <c r="B33" i="9"/>
  <c r="T3" i="8"/>
  <c r="U3" i="8"/>
  <c r="V3" i="8"/>
  <c r="W3" i="8"/>
  <c r="S3" i="8"/>
  <c r="M124" i="8"/>
  <c r="O128" i="8"/>
  <c r="K3" i="8"/>
  <c r="L3" i="8"/>
  <c r="M3" i="8"/>
  <c r="N3" i="8"/>
  <c r="O3" i="8"/>
  <c r="K4" i="8"/>
  <c r="L4" i="8"/>
  <c r="M4" i="8"/>
  <c r="N4" i="8"/>
  <c r="O4" i="8"/>
  <c r="K5" i="8"/>
  <c r="L5" i="8"/>
  <c r="M5" i="8"/>
  <c r="N5" i="8"/>
  <c r="O5" i="8"/>
  <c r="K6" i="8"/>
  <c r="L6" i="8"/>
  <c r="M6" i="8"/>
  <c r="N6" i="8"/>
  <c r="O6" i="8"/>
  <c r="K7" i="8"/>
  <c r="L7" i="8"/>
  <c r="M7" i="8"/>
  <c r="N7" i="8"/>
  <c r="O7" i="8"/>
  <c r="K8" i="8"/>
  <c r="L8" i="8"/>
  <c r="M8" i="8"/>
  <c r="N8" i="8"/>
  <c r="O8" i="8"/>
  <c r="K9" i="8"/>
  <c r="L9" i="8"/>
  <c r="M9" i="8"/>
  <c r="N9" i="8"/>
  <c r="O9" i="8"/>
  <c r="K10" i="8"/>
  <c r="L10" i="8"/>
  <c r="M10" i="8"/>
  <c r="N10" i="8"/>
  <c r="O10" i="8"/>
  <c r="K11" i="8"/>
  <c r="L11" i="8"/>
  <c r="M11" i="8"/>
  <c r="N11" i="8"/>
  <c r="O11" i="8"/>
  <c r="K12" i="8"/>
  <c r="L12" i="8"/>
  <c r="M12" i="8"/>
  <c r="N12" i="8"/>
  <c r="O12" i="8"/>
  <c r="K13" i="8"/>
  <c r="L13" i="8"/>
  <c r="M13" i="8"/>
  <c r="N13" i="8"/>
  <c r="O13" i="8"/>
  <c r="K14" i="8"/>
  <c r="L14" i="8"/>
  <c r="M14" i="8"/>
  <c r="N14" i="8"/>
  <c r="O14" i="8"/>
  <c r="K15" i="8"/>
  <c r="L15" i="8"/>
  <c r="M15" i="8"/>
  <c r="N15" i="8"/>
  <c r="O15" i="8"/>
  <c r="K16" i="8"/>
  <c r="L16" i="8"/>
  <c r="M16" i="8"/>
  <c r="N16" i="8"/>
  <c r="O16" i="8"/>
  <c r="K17" i="8"/>
  <c r="L17" i="8"/>
  <c r="M17" i="8"/>
  <c r="N17" i="8"/>
  <c r="O17" i="8"/>
  <c r="K18" i="8"/>
  <c r="L18" i="8"/>
  <c r="M18" i="8"/>
  <c r="N18" i="8"/>
  <c r="O18" i="8"/>
  <c r="K19" i="8"/>
  <c r="L19" i="8"/>
  <c r="M19" i="8"/>
  <c r="N19" i="8"/>
  <c r="O19" i="8"/>
  <c r="K20" i="8"/>
  <c r="L20" i="8"/>
  <c r="M20" i="8"/>
  <c r="N20" i="8"/>
  <c r="O20" i="8"/>
  <c r="K21" i="8"/>
  <c r="L21" i="8"/>
  <c r="M21" i="8"/>
  <c r="N21" i="8"/>
  <c r="O21" i="8"/>
  <c r="K22" i="8"/>
  <c r="L22" i="8"/>
  <c r="M22" i="8"/>
  <c r="N22" i="8"/>
  <c r="O22" i="8"/>
  <c r="K23" i="8"/>
  <c r="L23" i="8"/>
  <c r="M23" i="8"/>
  <c r="N23" i="8"/>
  <c r="O23" i="8"/>
  <c r="K24" i="8"/>
  <c r="L24" i="8"/>
  <c r="M24" i="8"/>
  <c r="N24" i="8"/>
  <c r="O24" i="8"/>
  <c r="K25" i="8"/>
  <c r="L25" i="8"/>
  <c r="M25" i="8"/>
  <c r="N25" i="8"/>
  <c r="O25" i="8"/>
  <c r="K26" i="8"/>
  <c r="L26" i="8"/>
  <c r="M26" i="8"/>
  <c r="N26" i="8"/>
  <c r="O26" i="8"/>
  <c r="K27" i="8"/>
  <c r="L27" i="8"/>
  <c r="M27" i="8"/>
  <c r="N27" i="8"/>
  <c r="O27" i="8"/>
  <c r="K28" i="8"/>
  <c r="L28" i="8"/>
  <c r="M28" i="8"/>
  <c r="N28" i="8"/>
  <c r="O28" i="8"/>
  <c r="K29" i="8"/>
  <c r="L29" i="8"/>
  <c r="M29" i="8"/>
  <c r="N29" i="8"/>
  <c r="O29" i="8"/>
  <c r="K30" i="8"/>
  <c r="L30" i="8"/>
  <c r="M30" i="8"/>
  <c r="N30" i="8"/>
  <c r="O30" i="8"/>
  <c r="K31" i="8"/>
  <c r="L31" i="8"/>
  <c r="M31" i="8"/>
  <c r="N31" i="8"/>
  <c r="O31" i="8"/>
  <c r="K32" i="8"/>
  <c r="L32" i="8"/>
  <c r="M32" i="8"/>
  <c r="N32" i="8"/>
  <c r="O32" i="8"/>
  <c r="K33" i="8"/>
  <c r="L33" i="8"/>
  <c r="M33" i="8"/>
  <c r="N33" i="8"/>
  <c r="O33" i="8"/>
  <c r="K34" i="8"/>
  <c r="L34" i="8"/>
  <c r="M34" i="8"/>
  <c r="N34" i="8"/>
  <c r="O34" i="8"/>
  <c r="K35" i="8"/>
  <c r="L35" i="8"/>
  <c r="M35" i="8"/>
  <c r="N35" i="8"/>
  <c r="O35" i="8"/>
  <c r="K36" i="8"/>
  <c r="L36" i="8"/>
  <c r="M36" i="8"/>
  <c r="N36" i="8"/>
  <c r="O36" i="8"/>
  <c r="K37" i="8"/>
  <c r="L37" i="8"/>
  <c r="M37" i="8"/>
  <c r="N37" i="8"/>
  <c r="O37" i="8"/>
  <c r="K38" i="8"/>
  <c r="L38" i="8"/>
  <c r="M38" i="8"/>
  <c r="N38" i="8"/>
  <c r="O38" i="8"/>
  <c r="K39" i="8"/>
  <c r="L39" i="8"/>
  <c r="M39" i="8"/>
  <c r="N39" i="8"/>
  <c r="O39" i="8"/>
  <c r="K40" i="8"/>
  <c r="L40" i="8"/>
  <c r="M40" i="8"/>
  <c r="N40" i="8"/>
  <c r="O40" i="8"/>
  <c r="K41" i="8"/>
  <c r="L41" i="8"/>
  <c r="M41" i="8"/>
  <c r="N41" i="8"/>
  <c r="O41" i="8"/>
  <c r="K42" i="8"/>
  <c r="L42" i="8"/>
  <c r="M42" i="8"/>
  <c r="N42" i="8"/>
  <c r="O42" i="8"/>
  <c r="K43" i="8"/>
  <c r="L43" i="8"/>
  <c r="M43" i="8"/>
  <c r="N43" i="8"/>
  <c r="O43" i="8"/>
  <c r="K44" i="8"/>
  <c r="L44" i="8"/>
  <c r="M44" i="8"/>
  <c r="N44" i="8"/>
  <c r="O44" i="8"/>
  <c r="K45" i="8"/>
  <c r="L45" i="8"/>
  <c r="M45" i="8"/>
  <c r="N45" i="8"/>
  <c r="O45" i="8"/>
  <c r="K46" i="8"/>
  <c r="L46" i="8"/>
  <c r="M46" i="8"/>
  <c r="N46" i="8"/>
  <c r="O46" i="8"/>
  <c r="K47" i="8"/>
  <c r="L47" i="8"/>
  <c r="M47" i="8"/>
  <c r="N47" i="8"/>
  <c r="O47" i="8"/>
  <c r="K48" i="8"/>
  <c r="L48" i="8"/>
  <c r="M48" i="8"/>
  <c r="N48" i="8"/>
  <c r="O48" i="8"/>
  <c r="K49" i="8"/>
  <c r="L49" i="8"/>
  <c r="M49" i="8"/>
  <c r="N49" i="8"/>
  <c r="O49" i="8"/>
  <c r="K50" i="8"/>
  <c r="L50" i="8"/>
  <c r="M50" i="8"/>
  <c r="N50" i="8"/>
  <c r="O50" i="8"/>
  <c r="K51" i="8"/>
  <c r="L51" i="8"/>
  <c r="M51" i="8"/>
  <c r="N51" i="8"/>
  <c r="O51" i="8"/>
  <c r="K52" i="8"/>
  <c r="L52" i="8"/>
  <c r="M52" i="8"/>
  <c r="N52" i="8"/>
  <c r="O52" i="8"/>
  <c r="K53" i="8"/>
  <c r="L53" i="8"/>
  <c r="M53" i="8"/>
  <c r="N53" i="8"/>
  <c r="O53" i="8"/>
  <c r="K54" i="8"/>
  <c r="L54" i="8"/>
  <c r="M54" i="8"/>
  <c r="N54" i="8"/>
  <c r="O54" i="8"/>
  <c r="K55" i="8"/>
  <c r="L55" i="8"/>
  <c r="M55" i="8"/>
  <c r="N55" i="8"/>
  <c r="O55" i="8"/>
  <c r="K56" i="8"/>
  <c r="L56" i="8"/>
  <c r="M56" i="8"/>
  <c r="N56" i="8"/>
  <c r="O56" i="8"/>
  <c r="K57" i="8"/>
  <c r="L57" i="8"/>
  <c r="M57" i="8"/>
  <c r="N57" i="8"/>
  <c r="O57" i="8"/>
  <c r="K58" i="8"/>
  <c r="L58" i="8"/>
  <c r="M58" i="8"/>
  <c r="N58" i="8"/>
  <c r="O58" i="8"/>
  <c r="K59" i="8"/>
  <c r="L59" i="8"/>
  <c r="M59" i="8"/>
  <c r="N59" i="8"/>
  <c r="O59" i="8"/>
  <c r="K60" i="8"/>
  <c r="L60" i="8"/>
  <c r="M60" i="8"/>
  <c r="N60" i="8"/>
  <c r="O60" i="8"/>
  <c r="K61" i="8"/>
  <c r="L61" i="8"/>
  <c r="M61" i="8"/>
  <c r="N61" i="8"/>
  <c r="O61" i="8"/>
  <c r="K62" i="8"/>
  <c r="L62" i="8"/>
  <c r="M62" i="8"/>
  <c r="N62" i="8"/>
  <c r="O62" i="8"/>
  <c r="K63" i="8"/>
  <c r="L63" i="8"/>
  <c r="M63" i="8"/>
  <c r="N63" i="8"/>
  <c r="O63" i="8"/>
  <c r="K64" i="8"/>
  <c r="L64" i="8"/>
  <c r="M64" i="8"/>
  <c r="N64" i="8"/>
  <c r="O64" i="8"/>
  <c r="K65" i="8"/>
  <c r="L65" i="8"/>
  <c r="M65" i="8"/>
  <c r="N65" i="8"/>
  <c r="O65" i="8"/>
  <c r="K66" i="8"/>
  <c r="L66" i="8"/>
  <c r="M66" i="8"/>
  <c r="N66" i="8"/>
  <c r="O66" i="8"/>
  <c r="K67" i="8"/>
  <c r="L67" i="8"/>
  <c r="M67" i="8"/>
  <c r="N67" i="8"/>
  <c r="O67" i="8"/>
  <c r="K68" i="8"/>
  <c r="L68" i="8"/>
  <c r="M68" i="8"/>
  <c r="N68" i="8"/>
  <c r="O68" i="8"/>
  <c r="K69" i="8"/>
  <c r="L69" i="8"/>
  <c r="M69" i="8"/>
  <c r="N69" i="8"/>
  <c r="O69" i="8"/>
  <c r="K70" i="8"/>
  <c r="L70" i="8"/>
  <c r="M70" i="8"/>
  <c r="N70" i="8"/>
  <c r="O70" i="8"/>
  <c r="K71" i="8"/>
  <c r="L71" i="8"/>
  <c r="M71" i="8"/>
  <c r="N71" i="8"/>
  <c r="O71" i="8"/>
  <c r="K72" i="8"/>
  <c r="L72" i="8"/>
  <c r="M72" i="8"/>
  <c r="N72" i="8"/>
  <c r="O72" i="8"/>
  <c r="K73" i="8"/>
  <c r="L73" i="8"/>
  <c r="M73" i="8"/>
  <c r="N73" i="8"/>
  <c r="O73" i="8"/>
  <c r="K74" i="8"/>
  <c r="L74" i="8"/>
  <c r="M74" i="8"/>
  <c r="N74" i="8"/>
  <c r="O74" i="8"/>
  <c r="K75" i="8"/>
  <c r="L75" i="8"/>
  <c r="M75" i="8"/>
  <c r="N75" i="8"/>
  <c r="O75" i="8"/>
  <c r="K76" i="8"/>
  <c r="L76" i="8"/>
  <c r="M76" i="8"/>
  <c r="N76" i="8"/>
  <c r="O76" i="8"/>
  <c r="K77" i="8"/>
  <c r="L77" i="8"/>
  <c r="M77" i="8"/>
  <c r="N77" i="8"/>
  <c r="O77" i="8"/>
  <c r="K78" i="8"/>
  <c r="L78" i="8"/>
  <c r="M78" i="8"/>
  <c r="N78" i="8"/>
  <c r="O78" i="8"/>
  <c r="K79" i="8"/>
  <c r="L79" i="8"/>
  <c r="M79" i="8"/>
  <c r="N79" i="8"/>
  <c r="O79" i="8"/>
  <c r="K80" i="8"/>
  <c r="L80" i="8"/>
  <c r="M80" i="8"/>
  <c r="N80" i="8"/>
  <c r="O80" i="8"/>
  <c r="K81" i="8"/>
  <c r="L81" i="8"/>
  <c r="M81" i="8"/>
  <c r="N81" i="8"/>
  <c r="O81" i="8"/>
  <c r="K82" i="8"/>
  <c r="L82" i="8"/>
  <c r="M82" i="8"/>
  <c r="N82" i="8"/>
  <c r="O82" i="8"/>
  <c r="K83" i="8"/>
  <c r="L83" i="8"/>
  <c r="M83" i="8"/>
  <c r="N83" i="8"/>
  <c r="O83" i="8"/>
  <c r="K84" i="8"/>
  <c r="L84" i="8"/>
  <c r="M84" i="8"/>
  <c r="N84" i="8"/>
  <c r="O84" i="8"/>
  <c r="K85" i="8"/>
  <c r="L85" i="8"/>
  <c r="M85" i="8"/>
  <c r="N85" i="8"/>
  <c r="O85" i="8"/>
  <c r="K86" i="8"/>
  <c r="L86" i="8"/>
  <c r="M86" i="8"/>
  <c r="N86" i="8"/>
  <c r="O86" i="8"/>
  <c r="K87" i="8"/>
  <c r="L87" i="8"/>
  <c r="M87" i="8"/>
  <c r="N87" i="8"/>
  <c r="O87" i="8"/>
  <c r="K88" i="8"/>
  <c r="L88" i="8"/>
  <c r="M88" i="8"/>
  <c r="N88" i="8"/>
  <c r="O88" i="8"/>
  <c r="K89" i="8"/>
  <c r="L89" i="8"/>
  <c r="M89" i="8"/>
  <c r="N89" i="8"/>
  <c r="O89" i="8"/>
  <c r="K90" i="8"/>
  <c r="L90" i="8"/>
  <c r="M90" i="8"/>
  <c r="N90" i="8"/>
  <c r="O90" i="8"/>
  <c r="K91" i="8"/>
  <c r="L91" i="8"/>
  <c r="M91" i="8"/>
  <c r="N91" i="8"/>
  <c r="O91" i="8"/>
  <c r="K92" i="8"/>
  <c r="L92" i="8"/>
  <c r="M92" i="8"/>
  <c r="N92" i="8"/>
  <c r="O92" i="8"/>
  <c r="K93" i="8"/>
  <c r="L93" i="8"/>
  <c r="M93" i="8"/>
  <c r="N93" i="8"/>
  <c r="O93" i="8"/>
  <c r="K94" i="8"/>
  <c r="L94" i="8"/>
  <c r="M94" i="8"/>
  <c r="N94" i="8"/>
  <c r="O94" i="8"/>
  <c r="K95" i="8"/>
  <c r="L95" i="8"/>
  <c r="M95" i="8"/>
  <c r="N95" i="8"/>
  <c r="O95" i="8"/>
  <c r="K96" i="8"/>
  <c r="L96" i="8"/>
  <c r="M96" i="8"/>
  <c r="N96" i="8"/>
  <c r="O96" i="8"/>
  <c r="K97" i="8"/>
  <c r="L97" i="8"/>
  <c r="M97" i="8"/>
  <c r="N97" i="8"/>
  <c r="O97" i="8"/>
  <c r="K98" i="8"/>
  <c r="L98" i="8"/>
  <c r="M98" i="8"/>
  <c r="N98" i="8"/>
  <c r="O98" i="8"/>
  <c r="K99" i="8"/>
  <c r="L99" i="8"/>
  <c r="M99" i="8"/>
  <c r="N99" i="8"/>
  <c r="O99" i="8"/>
  <c r="K100" i="8"/>
  <c r="L100" i="8"/>
  <c r="M100" i="8"/>
  <c r="N100" i="8"/>
  <c r="O100" i="8"/>
  <c r="K101" i="8"/>
  <c r="L101" i="8"/>
  <c r="M101" i="8"/>
  <c r="N101" i="8"/>
  <c r="O101" i="8"/>
  <c r="K102" i="8"/>
  <c r="L102" i="8"/>
  <c r="M102" i="8"/>
  <c r="N102" i="8"/>
  <c r="O102" i="8"/>
  <c r="K103" i="8"/>
  <c r="L103" i="8"/>
  <c r="M103" i="8"/>
  <c r="N103" i="8"/>
  <c r="O103" i="8"/>
  <c r="K104" i="8"/>
  <c r="L104" i="8"/>
  <c r="M104" i="8"/>
  <c r="N104" i="8"/>
  <c r="O104" i="8"/>
  <c r="K105" i="8"/>
  <c r="L105" i="8"/>
  <c r="M105" i="8"/>
  <c r="N105" i="8"/>
  <c r="O105" i="8"/>
  <c r="K106" i="8"/>
  <c r="L106" i="8"/>
  <c r="M106" i="8"/>
  <c r="N106" i="8"/>
  <c r="O106" i="8"/>
  <c r="K107" i="8"/>
  <c r="L107" i="8"/>
  <c r="M107" i="8"/>
  <c r="N107" i="8"/>
  <c r="O107" i="8"/>
  <c r="K108" i="8"/>
  <c r="L108" i="8"/>
  <c r="M108" i="8"/>
  <c r="N108" i="8"/>
  <c r="O108" i="8"/>
  <c r="K109" i="8"/>
  <c r="L109" i="8"/>
  <c r="M109" i="8"/>
  <c r="N109" i="8"/>
  <c r="O109" i="8"/>
  <c r="K110" i="8"/>
  <c r="L110" i="8"/>
  <c r="M110" i="8"/>
  <c r="N110" i="8"/>
  <c r="O110" i="8"/>
  <c r="K111" i="8"/>
  <c r="L111" i="8"/>
  <c r="M111" i="8"/>
  <c r="N111" i="8"/>
  <c r="O111" i="8"/>
  <c r="K112" i="8"/>
  <c r="L112" i="8"/>
  <c r="M112" i="8"/>
  <c r="N112" i="8"/>
  <c r="O112" i="8"/>
  <c r="K113" i="8"/>
  <c r="L113" i="8"/>
  <c r="M113" i="8"/>
  <c r="N113" i="8"/>
  <c r="O113" i="8"/>
  <c r="K114" i="8"/>
  <c r="L114" i="8"/>
  <c r="M114" i="8"/>
  <c r="N114" i="8"/>
  <c r="O114" i="8"/>
  <c r="K115" i="8"/>
  <c r="L115" i="8"/>
  <c r="M115" i="8"/>
  <c r="N115" i="8"/>
  <c r="O115" i="8"/>
  <c r="K116" i="8"/>
  <c r="L116" i="8"/>
  <c r="M116" i="8"/>
  <c r="N116" i="8"/>
  <c r="O116" i="8"/>
  <c r="K117" i="8"/>
  <c r="L117" i="8"/>
  <c r="M117" i="8"/>
  <c r="N117" i="8"/>
  <c r="O117" i="8"/>
  <c r="K118" i="8"/>
  <c r="L118" i="8"/>
  <c r="M118" i="8"/>
  <c r="N118" i="8"/>
  <c r="O118" i="8"/>
  <c r="K119" i="8"/>
  <c r="L119" i="8"/>
  <c r="M119" i="8"/>
  <c r="N119" i="8"/>
  <c r="O119" i="8"/>
  <c r="K120" i="8"/>
  <c r="L120" i="8"/>
  <c r="M120" i="8"/>
  <c r="N120" i="8"/>
  <c r="O120" i="8"/>
  <c r="K121" i="8"/>
  <c r="L121" i="8"/>
  <c r="M121" i="8"/>
  <c r="N121" i="8"/>
  <c r="O121" i="8"/>
  <c r="K122" i="8"/>
  <c r="L122" i="8"/>
  <c r="M122" i="8"/>
  <c r="N122" i="8"/>
  <c r="O122" i="8"/>
  <c r="K123" i="8"/>
  <c r="L123" i="8"/>
  <c r="M123" i="8"/>
  <c r="N123" i="8"/>
  <c r="O123" i="8"/>
  <c r="K124" i="8"/>
  <c r="L124" i="8"/>
  <c r="N124" i="8"/>
  <c r="O124" i="8"/>
  <c r="K125" i="8"/>
  <c r="L125" i="8"/>
  <c r="M125" i="8"/>
  <c r="N125" i="8"/>
  <c r="O125" i="8"/>
  <c r="K126" i="8"/>
  <c r="L126" i="8"/>
  <c r="M126" i="8"/>
  <c r="N126" i="8"/>
  <c r="O126" i="8"/>
  <c r="K127" i="8"/>
  <c r="L127" i="8"/>
  <c r="M127" i="8"/>
  <c r="N127" i="8"/>
  <c r="O127" i="8"/>
  <c r="K128" i="8"/>
  <c r="L128" i="8"/>
  <c r="M128" i="8"/>
  <c r="N128" i="8"/>
  <c r="L2" i="8"/>
  <c r="M2" i="8"/>
  <c r="N2" i="8"/>
  <c r="O2" i="8"/>
  <c r="K2" i="8"/>
  <c r="C109" i="6" a="1"/>
  <c r="C109" i="6" s="1"/>
  <c r="B109" i="8" s="1"/>
  <c r="C110" i="6" a="1"/>
  <c r="C110" i="6" s="1"/>
  <c r="B110" i="8" s="1"/>
  <c r="C111" i="6" a="1"/>
  <c r="C111" i="6" s="1"/>
  <c r="B111" i="8" s="1"/>
  <c r="C112" i="6" a="1"/>
  <c r="C112" i="6" s="1"/>
  <c r="B112" i="8" s="1"/>
  <c r="C113" i="6" a="1"/>
  <c r="C113" i="6" s="1"/>
  <c r="B113" i="8" s="1"/>
  <c r="C114" i="6" a="1"/>
  <c r="C114" i="6" s="1"/>
  <c r="B114" i="8" s="1"/>
  <c r="C115" i="6" a="1"/>
  <c r="C115" i="6" s="1"/>
  <c r="B115" i="8" s="1"/>
  <c r="C116" i="6" a="1"/>
  <c r="C116" i="6" s="1"/>
  <c r="B116" i="8" s="1"/>
  <c r="C117" i="6" a="1"/>
  <c r="C117" i="6" s="1"/>
  <c r="B117" i="8" s="1"/>
  <c r="C118" i="6" a="1"/>
  <c r="C118" i="6" s="1"/>
  <c r="B118" i="8" s="1"/>
  <c r="C119" i="6" a="1"/>
  <c r="C119" i="6" s="1"/>
  <c r="B119" i="8" s="1"/>
  <c r="C120" i="6" a="1"/>
  <c r="C120" i="6" s="1"/>
  <c r="B120" i="8" s="1"/>
  <c r="C121" i="6" a="1"/>
  <c r="C121" i="6" s="1"/>
  <c r="B121" i="8" s="1"/>
  <c r="C122" i="6" a="1"/>
  <c r="C122" i="6" s="1"/>
  <c r="B122" i="8" s="1"/>
  <c r="C123" i="6" a="1"/>
  <c r="C123" i="6" s="1"/>
  <c r="B123" i="8" s="1"/>
  <c r="C124" i="6" a="1"/>
  <c r="C124" i="6" s="1"/>
  <c r="B124" i="8" s="1"/>
  <c r="C125" i="6" a="1"/>
  <c r="C125" i="6" s="1"/>
  <c r="B125" i="8" s="1"/>
  <c r="C126" i="6" a="1"/>
  <c r="C126" i="6" s="1"/>
  <c r="B126" i="8" s="1"/>
  <c r="C127" i="6" a="1"/>
  <c r="C127" i="6" s="1"/>
  <c r="B127" i="8" s="1"/>
  <c r="C128" i="6" a="1"/>
  <c r="C128" i="6" s="1"/>
  <c r="B128" i="8" s="1"/>
  <c r="C102" i="6" a="1"/>
  <c r="C102" i="6" s="1"/>
  <c r="B102" i="8" s="1"/>
  <c r="C103" i="6" a="1"/>
  <c r="C103" i="6" s="1"/>
  <c r="B103" i="8" s="1"/>
  <c r="C104" i="6" a="1"/>
  <c r="C104" i="6" s="1"/>
  <c r="B104" i="8" s="1"/>
  <c r="C105" i="6" a="1"/>
  <c r="C105" i="6" s="1"/>
  <c r="B105" i="8" s="1"/>
  <c r="C106" i="6" a="1"/>
  <c r="C106" i="6" s="1"/>
  <c r="B106" i="8" s="1"/>
  <c r="C107" i="6" a="1"/>
  <c r="C107" i="6" s="1"/>
  <c r="B107" i="8" s="1"/>
  <c r="C108" i="6" a="1"/>
  <c r="C108" i="6" s="1"/>
  <c r="B108" i="8" s="1"/>
  <c r="Q112" i="10" l="1"/>
  <c r="S112" i="10" s="1"/>
  <c r="Q104" i="10"/>
  <c r="T104" i="10" s="1"/>
  <c r="Q96" i="10"/>
  <c r="S96" i="10" s="1"/>
  <c r="Q88" i="10"/>
  <c r="T88" i="10" s="1"/>
  <c r="Q80" i="10"/>
  <c r="S80" i="10" s="1"/>
  <c r="Q72" i="10"/>
  <c r="S72" i="10" s="1"/>
  <c r="Q64" i="10"/>
  <c r="S64" i="10" s="1"/>
  <c r="Q56" i="10"/>
  <c r="S56" i="10" s="1"/>
  <c r="Q48" i="10"/>
  <c r="T48" i="10" s="1"/>
  <c r="Q40" i="10"/>
  <c r="S40" i="10" s="1"/>
  <c r="Q32" i="10"/>
  <c r="T32" i="10" s="1"/>
  <c r="Q24" i="10"/>
  <c r="T24" i="10" s="1"/>
  <c r="Q121" i="10"/>
  <c r="S121" i="10" s="1"/>
  <c r="Q49" i="10"/>
  <c r="S49" i="10" s="1"/>
  <c r="Q113" i="10"/>
  <c r="T113" i="10" s="1"/>
  <c r="Q57" i="10"/>
  <c r="R57" i="10" s="1"/>
  <c r="Q81" i="10"/>
  <c r="S81" i="10" s="1"/>
  <c r="Q16" i="10"/>
  <c r="T16" i="10" s="1"/>
  <c r="W15" i="10"/>
  <c r="Q66" i="10"/>
  <c r="R66" i="10" s="1"/>
  <c r="Q58" i="10"/>
  <c r="T58" i="10" s="1"/>
  <c r="Q50" i="10"/>
  <c r="T50" i="10" s="1"/>
  <c r="Q42" i="10"/>
  <c r="S42" i="10" s="1"/>
  <c r="Q34" i="10"/>
  <c r="T34" i="10" s="1"/>
  <c r="Q26" i="10"/>
  <c r="T26" i="10" s="1"/>
  <c r="Q18" i="10"/>
  <c r="T18" i="10" s="1"/>
  <c r="Q23" i="10"/>
  <c r="T23" i="10" s="1"/>
  <c r="Q141" i="10"/>
  <c r="T141" i="10" s="1"/>
  <c r="Q15" i="10"/>
  <c r="T15" i="10" s="1"/>
  <c r="S88" i="10"/>
  <c r="S48" i="10"/>
  <c r="S24" i="10"/>
  <c r="S106" i="10"/>
  <c r="T106" i="10"/>
  <c r="S98" i="10"/>
  <c r="T98" i="10"/>
  <c r="S90" i="10"/>
  <c r="T90" i="10"/>
  <c r="S82" i="10"/>
  <c r="T82" i="10"/>
  <c r="S74" i="10"/>
  <c r="T74" i="10"/>
  <c r="S111" i="10"/>
  <c r="T111" i="10"/>
  <c r="S103" i="10"/>
  <c r="T103" i="10"/>
  <c r="S95" i="10"/>
  <c r="T95" i="10"/>
  <c r="S87" i="10"/>
  <c r="T87" i="10"/>
  <c r="S79" i="10"/>
  <c r="T79" i="10"/>
  <c r="S71" i="10"/>
  <c r="T71" i="10"/>
  <c r="S63" i="10"/>
  <c r="T63" i="10"/>
  <c r="S55" i="10"/>
  <c r="T55" i="10"/>
  <c r="S39" i="10"/>
  <c r="T39" i="10"/>
  <c r="S31" i="10"/>
  <c r="T31" i="10"/>
  <c r="S47" i="10"/>
  <c r="T47" i="10"/>
  <c r="T57" i="10"/>
  <c r="U73" i="10"/>
  <c r="V73" i="10"/>
  <c r="W73" i="10"/>
  <c r="U140" i="10"/>
  <c r="V140" i="10"/>
  <c r="W140" i="10"/>
  <c r="U132" i="10"/>
  <c r="V132" i="10"/>
  <c r="W132" i="10"/>
  <c r="U124" i="10"/>
  <c r="V124" i="10"/>
  <c r="W124" i="10"/>
  <c r="U116" i="10"/>
  <c r="V116" i="10"/>
  <c r="W116" i="10"/>
  <c r="U108" i="10"/>
  <c r="V108" i="10"/>
  <c r="W108" i="10"/>
  <c r="U100" i="10"/>
  <c r="V100" i="10"/>
  <c r="W100" i="10"/>
  <c r="U92" i="10"/>
  <c r="V92" i="10"/>
  <c r="W92" i="10"/>
  <c r="U84" i="10"/>
  <c r="V84" i="10"/>
  <c r="W84" i="10"/>
  <c r="U76" i="10"/>
  <c r="V76" i="10"/>
  <c r="W76" i="10"/>
  <c r="U68" i="10"/>
  <c r="V68" i="10"/>
  <c r="W68" i="10"/>
  <c r="U60" i="10"/>
  <c r="V60" i="10"/>
  <c r="W60" i="10"/>
  <c r="U52" i="10"/>
  <c r="V52" i="10"/>
  <c r="W52" i="10"/>
  <c r="U44" i="10"/>
  <c r="V44" i="10"/>
  <c r="W44" i="10"/>
  <c r="U36" i="10"/>
  <c r="V36" i="10"/>
  <c r="W36" i="10"/>
  <c r="U28" i="10"/>
  <c r="V28" i="10"/>
  <c r="W28" i="10"/>
  <c r="U20" i="10"/>
  <c r="V20" i="10"/>
  <c r="W20" i="10"/>
  <c r="Q138" i="10"/>
  <c r="R138" i="10" s="1"/>
  <c r="Q130" i="10"/>
  <c r="R130" i="10" s="1"/>
  <c r="Q122" i="10"/>
  <c r="R122" i="10" s="1"/>
  <c r="Q114" i="10"/>
  <c r="R114" i="10" s="1"/>
  <c r="U137" i="10"/>
  <c r="V137" i="10"/>
  <c r="W137" i="10"/>
  <c r="U65" i="10"/>
  <c r="V65" i="10"/>
  <c r="W65" i="10"/>
  <c r="U25" i="10"/>
  <c r="V25" i="10"/>
  <c r="W25" i="10"/>
  <c r="Q65" i="10"/>
  <c r="Q25" i="10"/>
  <c r="R25" i="10" s="1"/>
  <c r="U134" i="10"/>
  <c r="V134" i="10"/>
  <c r="W134" i="10"/>
  <c r="U126" i="10"/>
  <c r="V126" i="10"/>
  <c r="W126" i="10"/>
  <c r="U118" i="10"/>
  <c r="V118" i="10"/>
  <c r="W118" i="10"/>
  <c r="U110" i="10"/>
  <c r="V110" i="10"/>
  <c r="W110" i="10"/>
  <c r="U102" i="10"/>
  <c r="V102" i="10"/>
  <c r="W102" i="10"/>
  <c r="U94" i="10"/>
  <c r="V94" i="10"/>
  <c r="W94" i="10"/>
  <c r="U86" i="10"/>
  <c r="V86" i="10"/>
  <c r="W86" i="10"/>
  <c r="U78" i="10"/>
  <c r="V78" i="10"/>
  <c r="W78" i="10"/>
  <c r="U70" i="10"/>
  <c r="V70" i="10"/>
  <c r="W70" i="10"/>
  <c r="U62" i="10"/>
  <c r="V62" i="10"/>
  <c r="W62" i="10"/>
  <c r="U54" i="10"/>
  <c r="V54" i="10"/>
  <c r="W54" i="10"/>
  <c r="U46" i="10"/>
  <c r="V46" i="10"/>
  <c r="W46" i="10"/>
  <c r="U38" i="10"/>
  <c r="V38" i="10"/>
  <c r="W38" i="10"/>
  <c r="U30" i="10"/>
  <c r="V30" i="10"/>
  <c r="W30" i="10"/>
  <c r="U22" i="10"/>
  <c r="V22" i="10"/>
  <c r="W22" i="10"/>
  <c r="Q136" i="10"/>
  <c r="Q128" i="10"/>
  <c r="R128" i="10" s="1"/>
  <c r="Q120" i="10"/>
  <c r="R120" i="10" s="1"/>
  <c r="U129" i="10"/>
  <c r="V129" i="10"/>
  <c r="W129" i="10"/>
  <c r="U105" i="10"/>
  <c r="V105" i="10"/>
  <c r="W105" i="10"/>
  <c r="U89" i="10"/>
  <c r="V89" i="10"/>
  <c r="W89" i="10"/>
  <c r="U17" i="10"/>
  <c r="V17" i="10"/>
  <c r="W17" i="10"/>
  <c r="Q17" i="10"/>
  <c r="R17" i="10" s="1"/>
  <c r="V139" i="10"/>
  <c r="W139" i="10"/>
  <c r="U139" i="10"/>
  <c r="V131" i="10"/>
  <c r="W131" i="10"/>
  <c r="U131" i="10"/>
  <c r="V123" i="10"/>
  <c r="W123" i="10"/>
  <c r="U123" i="10"/>
  <c r="V115" i="10"/>
  <c r="W115" i="10"/>
  <c r="U115" i="10"/>
  <c r="V107" i="10"/>
  <c r="W107" i="10"/>
  <c r="U107" i="10"/>
  <c r="V99" i="10"/>
  <c r="W99" i="10"/>
  <c r="U99" i="10"/>
  <c r="V91" i="10"/>
  <c r="W91" i="10"/>
  <c r="U91" i="10"/>
  <c r="V83" i="10"/>
  <c r="W83" i="10"/>
  <c r="U83" i="10"/>
  <c r="V75" i="10"/>
  <c r="W75" i="10"/>
  <c r="U75" i="10"/>
  <c r="V67" i="10"/>
  <c r="W67" i="10"/>
  <c r="U67" i="10"/>
  <c r="V59" i="10"/>
  <c r="W59" i="10"/>
  <c r="U59" i="10"/>
  <c r="V51" i="10"/>
  <c r="W51" i="10"/>
  <c r="U51" i="10"/>
  <c r="V43" i="10"/>
  <c r="W43" i="10"/>
  <c r="U43" i="10"/>
  <c r="V35" i="10"/>
  <c r="W35" i="10"/>
  <c r="U35" i="10"/>
  <c r="V27" i="10"/>
  <c r="W27" i="10"/>
  <c r="U27" i="10"/>
  <c r="V19" i="10"/>
  <c r="W19" i="10"/>
  <c r="U19" i="10"/>
  <c r="Q135" i="10"/>
  <c r="R135" i="10" s="1"/>
  <c r="Q127" i="10"/>
  <c r="Q119" i="10"/>
  <c r="R119" i="10" s="1"/>
  <c r="U97" i="10"/>
  <c r="V97" i="10"/>
  <c r="W97" i="10"/>
  <c r="U33" i="10"/>
  <c r="V33" i="10"/>
  <c r="W33" i="10"/>
  <c r="Q97" i="10"/>
  <c r="W136" i="10"/>
  <c r="U136" i="10"/>
  <c r="V136" i="10"/>
  <c r="W128" i="10"/>
  <c r="U128" i="10"/>
  <c r="V128" i="10"/>
  <c r="W120" i="10"/>
  <c r="U120" i="10"/>
  <c r="V120" i="10"/>
  <c r="W112" i="10"/>
  <c r="R112" i="10"/>
  <c r="U112" i="10"/>
  <c r="V112" i="10"/>
  <c r="W104" i="10"/>
  <c r="R104" i="10"/>
  <c r="U104" i="10"/>
  <c r="V104" i="10"/>
  <c r="W96" i="10"/>
  <c r="R96" i="10"/>
  <c r="U96" i="10"/>
  <c r="V96" i="10"/>
  <c r="W88" i="10"/>
  <c r="R88" i="10"/>
  <c r="U88" i="10"/>
  <c r="V88" i="10"/>
  <c r="W80" i="10"/>
  <c r="R80" i="10"/>
  <c r="U80" i="10"/>
  <c r="V80" i="10"/>
  <c r="W72" i="10"/>
  <c r="R72" i="10"/>
  <c r="U72" i="10"/>
  <c r="V72" i="10"/>
  <c r="W64" i="10"/>
  <c r="U64" i="10"/>
  <c r="V64" i="10"/>
  <c r="W56" i="10"/>
  <c r="R56" i="10"/>
  <c r="U56" i="10"/>
  <c r="V56" i="10"/>
  <c r="W48" i="10"/>
  <c r="R48" i="10"/>
  <c r="U48" i="10"/>
  <c r="V48" i="10"/>
  <c r="W40" i="10"/>
  <c r="R40" i="10"/>
  <c r="U40" i="10"/>
  <c r="V40" i="10"/>
  <c r="W32" i="10"/>
  <c r="R32" i="10"/>
  <c r="U32" i="10"/>
  <c r="V32" i="10"/>
  <c r="W24" i="10"/>
  <c r="R24" i="10"/>
  <c r="U24" i="10"/>
  <c r="V24" i="10"/>
  <c r="W16" i="10"/>
  <c r="R16" i="10"/>
  <c r="U16" i="10"/>
  <c r="V16" i="10"/>
  <c r="Q134" i="10"/>
  <c r="Q126" i="10"/>
  <c r="Q118" i="10"/>
  <c r="Q110" i="10"/>
  <c r="Q102" i="10"/>
  <c r="R102" i="10" s="1"/>
  <c r="Q94" i="10"/>
  <c r="R94" i="10" s="1"/>
  <c r="Q86" i="10"/>
  <c r="Q78" i="10"/>
  <c r="R78" i="10" s="1"/>
  <c r="Q70" i="10"/>
  <c r="R70" i="10" s="1"/>
  <c r="Q62" i="10"/>
  <c r="Q54" i="10"/>
  <c r="R54" i="10" s="1"/>
  <c r="Q46" i="10"/>
  <c r="Q38" i="10"/>
  <c r="R38" i="10" s="1"/>
  <c r="Q30" i="10"/>
  <c r="Q22" i="10"/>
  <c r="R22" i="10" s="1"/>
  <c r="R15" i="10"/>
  <c r="U113" i="10"/>
  <c r="V113" i="10"/>
  <c r="W113" i="10"/>
  <c r="R49" i="10"/>
  <c r="U49" i="10"/>
  <c r="V49" i="10"/>
  <c r="W49" i="10"/>
  <c r="Q129" i="10"/>
  <c r="R129" i="10" s="1"/>
  <c r="Q73" i="10"/>
  <c r="Q33" i="10"/>
  <c r="R33" i="10" s="1"/>
  <c r="U133" i="10"/>
  <c r="V133" i="10"/>
  <c r="W133" i="10"/>
  <c r="U125" i="10"/>
  <c r="V125" i="10"/>
  <c r="W125" i="10"/>
  <c r="U117" i="10"/>
  <c r="V117" i="10"/>
  <c r="W117" i="10"/>
  <c r="U109" i="10"/>
  <c r="V109" i="10"/>
  <c r="W109" i="10"/>
  <c r="U101" i="10"/>
  <c r="V101" i="10"/>
  <c r="W101" i="10"/>
  <c r="U93" i="10"/>
  <c r="V93" i="10"/>
  <c r="W93" i="10"/>
  <c r="U85" i="10"/>
  <c r="V85" i="10"/>
  <c r="W85" i="10"/>
  <c r="U77" i="10"/>
  <c r="V77" i="10"/>
  <c r="W77" i="10"/>
  <c r="U69" i="10"/>
  <c r="V69" i="10"/>
  <c r="W69" i="10"/>
  <c r="U61" i="10"/>
  <c r="V61" i="10"/>
  <c r="W61" i="10"/>
  <c r="U53" i="10"/>
  <c r="V53" i="10"/>
  <c r="W53" i="10"/>
  <c r="U45" i="10"/>
  <c r="V45" i="10"/>
  <c r="W45" i="10"/>
  <c r="U37" i="10"/>
  <c r="V37" i="10"/>
  <c r="W37" i="10"/>
  <c r="U29" i="10"/>
  <c r="V29" i="10"/>
  <c r="W29" i="10"/>
  <c r="U21" i="10"/>
  <c r="V21" i="10"/>
  <c r="W21" i="10"/>
  <c r="Q133" i="10"/>
  <c r="R133" i="10" s="1"/>
  <c r="Q125" i="10"/>
  <c r="Q117" i="10"/>
  <c r="Q109" i="10"/>
  <c r="R109" i="10" s="1"/>
  <c r="Q101" i="10"/>
  <c r="Q93" i="10"/>
  <c r="R93" i="10" s="1"/>
  <c r="Q85" i="10"/>
  <c r="Q77" i="10"/>
  <c r="Q69" i="10"/>
  <c r="Q61" i="10"/>
  <c r="Q53" i="10"/>
  <c r="R53" i="10" s="1"/>
  <c r="Q45" i="10"/>
  <c r="R45" i="10" s="1"/>
  <c r="Q37" i="10"/>
  <c r="Q29" i="10"/>
  <c r="R29" i="10" s="1"/>
  <c r="Q21" i="10"/>
  <c r="R81" i="10"/>
  <c r="U81" i="10"/>
  <c r="V81" i="10"/>
  <c r="W81" i="10"/>
  <c r="U41" i="10"/>
  <c r="V41" i="10"/>
  <c r="W41" i="10"/>
  <c r="Q105" i="10"/>
  <c r="R105" i="10" s="1"/>
  <c r="U138" i="10"/>
  <c r="V138" i="10"/>
  <c r="W138" i="10"/>
  <c r="U130" i="10"/>
  <c r="V130" i="10"/>
  <c r="W130" i="10"/>
  <c r="U122" i="10"/>
  <c r="V122" i="10"/>
  <c r="W122" i="10"/>
  <c r="U114" i="10"/>
  <c r="V114" i="10"/>
  <c r="W114" i="10"/>
  <c r="R106" i="10"/>
  <c r="U106" i="10"/>
  <c r="V106" i="10"/>
  <c r="W106" i="10"/>
  <c r="R98" i="10"/>
  <c r="U98" i="10"/>
  <c r="V98" i="10"/>
  <c r="W98" i="10"/>
  <c r="R90" i="10"/>
  <c r="U90" i="10"/>
  <c r="V90" i="10"/>
  <c r="W90" i="10"/>
  <c r="R82" i="10"/>
  <c r="U82" i="10"/>
  <c r="V82" i="10"/>
  <c r="W82" i="10"/>
  <c r="R74" i="10"/>
  <c r="U74" i="10"/>
  <c r="V74" i="10"/>
  <c r="W74" i="10"/>
  <c r="U66" i="10"/>
  <c r="V66" i="10"/>
  <c r="W66" i="10"/>
  <c r="R58" i="10"/>
  <c r="U58" i="10"/>
  <c r="V58" i="10"/>
  <c r="W58" i="10"/>
  <c r="R50" i="10"/>
  <c r="U50" i="10"/>
  <c r="V50" i="10"/>
  <c r="W50" i="10"/>
  <c r="R42" i="10"/>
  <c r="U42" i="10"/>
  <c r="V42" i="10"/>
  <c r="W42" i="10"/>
  <c r="U34" i="10"/>
  <c r="V34" i="10"/>
  <c r="W34" i="10"/>
  <c r="R26" i="10"/>
  <c r="U26" i="10"/>
  <c r="V26" i="10"/>
  <c r="W26" i="10"/>
  <c r="R18" i="10"/>
  <c r="U18" i="10"/>
  <c r="V18" i="10"/>
  <c r="W18" i="10"/>
  <c r="Q140" i="10"/>
  <c r="R140" i="10" s="1"/>
  <c r="Q132" i="10"/>
  <c r="R132" i="10" s="1"/>
  <c r="Q124" i="10"/>
  <c r="Q116" i="10"/>
  <c r="R116" i="10" s="1"/>
  <c r="Q108" i="10"/>
  <c r="Q100" i="10"/>
  <c r="R100" i="10" s="1"/>
  <c r="Q92" i="10"/>
  <c r="Q84" i="10"/>
  <c r="R84" i="10" s="1"/>
  <c r="Q76" i="10"/>
  <c r="Q68" i="10"/>
  <c r="Q60" i="10"/>
  <c r="Q52" i="10"/>
  <c r="Q44" i="10"/>
  <c r="Q36" i="10"/>
  <c r="R36" i="10" s="1"/>
  <c r="Q28" i="10"/>
  <c r="Q20" i="10"/>
  <c r="R20" i="10" s="1"/>
  <c r="R113" i="10"/>
  <c r="U121" i="10"/>
  <c r="V121" i="10"/>
  <c r="W121" i="10"/>
  <c r="U57" i="10"/>
  <c r="V57" i="10"/>
  <c r="W57" i="10"/>
  <c r="Q137" i="10"/>
  <c r="Q89" i="10"/>
  <c r="Q41" i="10"/>
  <c r="U135" i="10"/>
  <c r="V135" i="10"/>
  <c r="W135" i="10"/>
  <c r="U127" i="10"/>
  <c r="V127" i="10"/>
  <c r="W127" i="10"/>
  <c r="U119" i="10"/>
  <c r="V119" i="10"/>
  <c r="W119" i="10"/>
  <c r="R111" i="10"/>
  <c r="U111" i="10"/>
  <c r="V111" i="10"/>
  <c r="W111" i="10"/>
  <c r="R103" i="10"/>
  <c r="U103" i="10"/>
  <c r="V103" i="10"/>
  <c r="W103" i="10"/>
  <c r="R95" i="10"/>
  <c r="U95" i="10"/>
  <c r="V95" i="10"/>
  <c r="W95" i="10"/>
  <c r="R87" i="10"/>
  <c r="U87" i="10"/>
  <c r="V87" i="10"/>
  <c r="W87" i="10"/>
  <c r="R79" i="10"/>
  <c r="U79" i="10"/>
  <c r="V79" i="10"/>
  <c r="W79" i="10"/>
  <c r="R71" i="10"/>
  <c r="U71" i="10"/>
  <c r="V71" i="10"/>
  <c r="W71" i="10"/>
  <c r="R63" i="10"/>
  <c r="U63" i="10"/>
  <c r="V63" i="10"/>
  <c r="W63" i="10"/>
  <c r="R55" i="10"/>
  <c r="U55" i="10"/>
  <c r="V55" i="10"/>
  <c r="W55" i="10"/>
  <c r="R47" i="10"/>
  <c r="U47" i="10"/>
  <c r="V47" i="10"/>
  <c r="W47" i="10"/>
  <c r="R39" i="10"/>
  <c r="U39" i="10"/>
  <c r="V39" i="10"/>
  <c r="W39" i="10"/>
  <c r="R31" i="10"/>
  <c r="U31" i="10"/>
  <c r="V31" i="10"/>
  <c r="W31" i="10"/>
  <c r="U23" i="10"/>
  <c r="V23" i="10"/>
  <c r="W23" i="10"/>
  <c r="Q139" i="10"/>
  <c r="Q131" i="10"/>
  <c r="Q123" i="10"/>
  <c r="R123" i="10" s="1"/>
  <c r="Q115" i="10"/>
  <c r="R115" i="10" s="1"/>
  <c r="Q107" i="10"/>
  <c r="Q99" i="10"/>
  <c r="R99" i="10" s="1"/>
  <c r="Q91" i="10"/>
  <c r="Q83" i="10"/>
  <c r="Q75" i="10"/>
  <c r="Q67" i="10"/>
  <c r="R67" i="10" s="1"/>
  <c r="Q59" i="10"/>
  <c r="Q51" i="10"/>
  <c r="R51" i="10" s="1"/>
  <c r="Q43" i="10"/>
  <c r="Q35" i="10"/>
  <c r="R35" i="10" s="1"/>
  <c r="Q27" i="10"/>
  <c r="Q19" i="10"/>
  <c r="R19" i="10" s="1"/>
  <c r="V141" i="10"/>
  <c r="W141" i="10"/>
  <c r="S141" i="10"/>
  <c r="U141" i="10"/>
  <c r="S15" i="10"/>
  <c r="U15" i="10"/>
  <c r="V15" i="10"/>
  <c r="G120" i="8"/>
  <c r="C121" i="8"/>
  <c r="G121" i="8" s="1"/>
  <c r="C113" i="8"/>
  <c r="C105" i="8"/>
  <c r="G105" i="8" s="1"/>
  <c r="D124" i="8"/>
  <c r="D116" i="8"/>
  <c r="D108" i="8"/>
  <c r="E127" i="8"/>
  <c r="E119" i="8"/>
  <c r="E111" i="8"/>
  <c r="E103" i="8"/>
  <c r="F122" i="8"/>
  <c r="F114" i="8"/>
  <c r="F106" i="8"/>
  <c r="C128" i="8"/>
  <c r="G128" i="8" s="1"/>
  <c r="C120" i="8"/>
  <c r="C112" i="8"/>
  <c r="C104" i="8"/>
  <c r="G104" i="8" s="1"/>
  <c r="D123" i="8"/>
  <c r="D115" i="8"/>
  <c r="D107" i="8"/>
  <c r="E126" i="8"/>
  <c r="E118" i="8"/>
  <c r="E110" i="8"/>
  <c r="E102" i="8"/>
  <c r="F121" i="8"/>
  <c r="F113" i="8"/>
  <c r="F105" i="8"/>
  <c r="C127" i="8"/>
  <c r="G127" i="8" s="1"/>
  <c r="C119" i="8"/>
  <c r="C111" i="8"/>
  <c r="C103" i="8"/>
  <c r="D122" i="8"/>
  <c r="D114" i="8"/>
  <c r="D106" i="8"/>
  <c r="E125" i="8"/>
  <c r="E117" i="8"/>
  <c r="E109" i="8"/>
  <c r="F128" i="8"/>
  <c r="F120" i="8"/>
  <c r="F112" i="8"/>
  <c r="F104" i="8"/>
  <c r="C126" i="8"/>
  <c r="C118" i="8"/>
  <c r="C110" i="8"/>
  <c r="C102" i="8"/>
  <c r="D121" i="8"/>
  <c r="D113" i="8"/>
  <c r="D105" i="8"/>
  <c r="E124" i="8"/>
  <c r="G124" i="8" s="1"/>
  <c r="E116" i="8"/>
  <c r="E108" i="8"/>
  <c r="F127" i="8"/>
  <c r="F119" i="8"/>
  <c r="F111" i="8"/>
  <c r="F103" i="8"/>
  <c r="C125" i="8"/>
  <c r="C117" i="8"/>
  <c r="G117" i="8" s="1"/>
  <c r="C109" i="8"/>
  <c r="D128" i="8"/>
  <c r="D120" i="8"/>
  <c r="D112" i="8"/>
  <c r="D104" i="8"/>
  <c r="E123" i="8"/>
  <c r="E115" i="8"/>
  <c r="E107" i="8"/>
  <c r="F126" i="8"/>
  <c r="F118" i="8"/>
  <c r="F110" i="8"/>
  <c r="F102" i="8"/>
  <c r="C124" i="8"/>
  <c r="C116" i="8"/>
  <c r="C108" i="8"/>
  <c r="D127" i="8"/>
  <c r="D119" i="8"/>
  <c r="D111" i="8"/>
  <c r="D103" i="8"/>
  <c r="E122" i="8"/>
  <c r="E114" i="8"/>
  <c r="E106" i="8"/>
  <c r="F125" i="8"/>
  <c r="F117" i="8"/>
  <c r="F109" i="8"/>
  <c r="C123" i="8"/>
  <c r="C115" i="8"/>
  <c r="C107" i="8"/>
  <c r="G107" i="8" s="1"/>
  <c r="D126" i="8"/>
  <c r="D118" i="8"/>
  <c r="D110" i="8"/>
  <c r="D102" i="8"/>
  <c r="E121" i="8"/>
  <c r="E113" i="8"/>
  <c r="E105" i="8"/>
  <c r="F124" i="8"/>
  <c r="F116" i="8"/>
  <c r="F108" i="8"/>
  <c r="C122" i="8"/>
  <c r="C114" i="8"/>
  <c r="C106" i="8"/>
  <c r="D125" i="8"/>
  <c r="D117" i="8"/>
  <c r="D109" i="8"/>
  <c r="E128" i="8"/>
  <c r="E120" i="8"/>
  <c r="E112" i="8"/>
  <c r="E104" i="8"/>
  <c r="F123" i="8"/>
  <c r="F115" i="8"/>
  <c r="F107" i="8"/>
  <c r="S57" i="10" l="1"/>
  <c r="S113" i="10"/>
  <c r="S34" i="10"/>
  <c r="R34" i="10"/>
  <c r="R64" i="10"/>
  <c r="T56" i="10"/>
  <c r="T64" i="10"/>
  <c r="T72" i="10"/>
  <c r="T42" i="10"/>
  <c r="T40" i="10"/>
  <c r="T96" i="10"/>
  <c r="T80" i="10"/>
  <c r="R121" i="10"/>
  <c r="T112" i="10"/>
  <c r="S26" i="10"/>
  <c r="S58" i="10"/>
  <c r="S32" i="10"/>
  <c r="S104" i="10"/>
  <c r="T49" i="10"/>
  <c r="T121" i="10"/>
  <c r="S18" i="10"/>
  <c r="S50" i="10"/>
  <c r="S16" i="10"/>
  <c r="T81" i="10"/>
  <c r="S23" i="10"/>
  <c r="R23" i="10"/>
  <c r="R141" i="10"/>
  <c r="T66" i="10"/>
  <c r="S66" i="10"/>
  <c r="AC15" i="10"/>
  <c r="S52" i="10"/>
  <c r="T52" i="10"/>
  <c r="S30" i="10"/>
  <c r="T30" i="10"/>
  <c r="T75" i="10"/>
  <c r="S75" i="10"/>
  <c r="S139" i="10"/>
  <c r="T139" i="10"/>
  <c r="S44" i="10"/>
  <c r="T44" i="10"/>
  <c r="S108" i="10"/>
  <c r="T108" i="10"/>
  <c r="S61" i="10"/>
  <c r="T61" i="10"/>
  <c r="S125" i="10"/>
  <c r="T125" i="10"/>
  <c r="S22" i="10"/>
  <c r="T22" i="10"/>
  <c r="S86" i="10"/>
  <c r="T86" i="10"/>
  <c r="S135" i="10"/>
  <c r="T135" i="10"/>
  <c r="T136" i="10"/>
  <c r="S136" i="10"/>
  <c r="R125" i="10"/>
  <c r="T83" i="10"/>
  <c r="S83" i="10"/>
  <c r="R139" i="10"/>
  <c r="S41" i="10"/>
  <c r="T41" i="10"/>
  <c r="S60" i="10"/>
  <c r="T60" i="10"/>
  <c r="S124" i="10"/>
  <c r="T124" i="10"/>
  <c r="S77" i="10"/>
  <c r="T77" i="10"/>
  <c r="R61" i="10"/>
  <c r="R77" i="10"/>
  <c r="S38" i="10"/>
  <c r="T38" i="10"/>
  <c r="S102" i="10"/>
  <c r="T102" i="10"/>
  <c r="R83" i="10"/>
  <c r="T27" i="10"/>
  <c r="S27" i="10"/>
  <c r="T35" i="10"/>
  <c r="S35" i="10"/>
  <c r="T99" i="10"/>
  <c r="S99" i="10"/>
  <c r="S89" i="10"/>
  <c r="T89" i="10"/>
  <c r="S68" i="10"/>
  <c r="T68" i="10"/>
  <c r="S132" i="10"/>
  <c r="T132" i="10"/>
  <c r="S21" i="10"/>
  <c r="T21" i="10"/>
  <c r="S85" i="10"/>
  <c r="T85" i="10"/>
  <c r="S46" i="10"/>
  <c r="T46" i="10"/>
  <c r="S110" i="10"/>
  <c r="T110" i="10"/>
  <c r="R52" i="10"/>
  <c r="R68" i="10"/>
  <c r="S69" i="10"/>
  <c r="T69" i="10"/>
  <c r="T43" i="10"/>
  <c r="S43" i="10"/>
  <c r="S137" i="10"/>
  <c r="T137" i="10"/>
  <c r="S76" i="10"/>
  <c r="T76" i="10"/>
  <c r="S140" i="10"/>
  <c r="T140" i="10"/>
  <c r="S29" i="10"/>
  <c r="T29" i="10"/>
  <c r="S93" i="10"/>
  <c r="T93" i="10"/>
  <c r="S33" i="10"/>
  <c r="T33" i="10"/>
  <c r="S54" i="10"/>
  <c r="T54" i="10"/>
  <c r="T118" i="10"/>
  <c r="R118" i="10"/>
  <c r="S118" i="10"/>
  <c r="S97" i="10"/>
  <c r="T97" i="10"/>
  <c r="R97" i="10"/>
  <c r="T114" i="10"/>
  <c r="S114" i="10"/>
  <c r="R137" i="10"/>
  <c r="S105" i="10"/>
  <c r="T105" i="10"/>
  <c r="S94" i="10"/>
  <c r="T94" i="10"/>
  <c r="AB15" i="10"/>
  <c r="T51" i="10"/>
  <c r="S51" i="10"/>
  <c r="S115" i="10"/>
  <c r="T115" i="10"/>
  <c r="S20" i="10"/>
  <c r="T20" i="10"/>
  <c r="S84" i="10"/>
  <c r="T84" i="10"/>
  <c r="R41" i="10"/>
  <c r="S37" i="10"/>
  <c r="T37" i="10"/>
  <c r="S101" i="10"/>
  <c r="T101" i="10"/>
  <c r="S73" i="10"/>
  <c r="T73" i="10"/>
  <c r="S62" i="10"/>
  <c r="T62" i="10"/>
  <c r="T126" i="10"/>
  <c r="S126" i="10"/>
  <c r="R126" i="10"/>
  <c r="R86" i="10"/>
  <c r="S17" i="10"/>
  <c r="T17" i="10"/>
  <c r="R89" i="10"/>
  <c r="R110" i="10"/>
  <c r="R30" i="10"/>
  <c r="R46" i="10"/>
  <c r="R62" i="10"/>
  <c r="S122" i="10"/>
  <c r="T122" i="10"/>
  <c r="T19" i="10"/>
  <c r="S19" i="10"/>
  <c r="S116" i="10"/>
  <c r="T116" i="10"/>
  <c r="S133" i="10"/>
  <c r="T133" i="10"/>
  <c r="T91" i="10"/>
  <c r="S91" i="10"/>
  <c r="T107" i="10"/>
  <c r="S107" i="10"/>
  <c r="AA15" i="10"/>
  <c r="R124" i="10"/>
  <c r="T59" i="10"/>
  <c r="S59" i="10"/>
  <c r="S123" i="10"/>
  <c r="T123" i="10"/>
  <c r="S28" i="10"/>
  <c r="T28" i="10"/>
  <c r="S92" i="10"/>
  <c r="T92" i="10"/>
  <c r="S45" i="10"/>
  <c r="T45" i="10"/>
  <c r="S109" i="10"/>
  <c r="T109" i="10"/>
  <c r="R21" i="10"/>
  <c r="R37" i="10"/>
  <c r="R69" i="10"/>
  <c r="R85" i="10"/>
  <c r="R101" i="10"/>
  <c r="S129" i="10"/>
  <c r="T129" i="10"/>
  <c r="S70" i="10"/>
  <c r="T70" i="10"/>
  <c r="T134" i="10"/>
  <c r="R134" i="10"/>
  <c r="S134" i="10"/>
  <c r="S119" i="10"/>
  <c r="T119" i="10"/>
  <c r="R27" i="10"/>
  <c r="R43" i="10"/>
  <c r="R59" i="10"/>
  <c r="R75" i="10"/>
  <c r="R91" i="10"/>
  <c r="R107" i="10"/>
  <c r="T120" i="10"/>
  <c r="S120" i="10"/>
  <c r="S25" i="10"/>
  <c r="T25" i="10"/>
  <c r="S130" i="10"/>
  <c r="T130" i="10"/>
  <c r="R136" i="10"/>
  <c r="T67" i="10"/>
  <c r="S67" i="10"/>
  <c r="S131" i="10"/>
  <c r="T131" i="10"/>
  <c r="S36" i="10"/>
  <c r="T36" i="10"/>
  <c r="S100" i="10"/>
  <c r="T100" i="10"/>
  <c r="S53" i="10"/>
  <c r="T53" i="10"/>
  <c r="S117" i="10"/>
  <c r="T117" i="10"/>
  <c r="S78" i="10"/>
  <c r="T78" i="10"/>
  <c r="S127" i="10"/>
  <c r="T127" i="10"/>
  <c r="T128" i="10"/>
  <c r="S128" i="10"/>
  <c r="S65" i="10"/>
  <c r="T65" i="10"/>
  <c r="R65" i="10"/>
  <c r="S138" i="10"/>
  <c r="T138" i="10"/>
  <c r="R28" i="10"/>
  <c r="R44" i="10"/>
  <c r="R60" i="10"/>
  <c r="R76" i="10"/>
  <c r="R92" i="10"/>
  <c r="R108" i="10"/>
  <c r="R73" i="10"/>
  <c r="R127" i="10"/>
  <c r="R117" i="10"/>
  <c r="R131" i="10"/>
  <c r="G123" i="8"/>
  <c r="G106" i="8"/>
  <c r="G119" i="8"/>
  <c r="G109" i="8"/>
  <c r="G126" i="8"/>
  <c r="G103" i="8"/>
  <c r="G113" i="8"/>
  <c r="G116" i="8"/>
  <c r="G108" i="8"/>
  <c r="G110" i="8"/>
  <c r="G114" i="8"/>
  <c r="G125" i="8"/>
  <c r="G115" i="8"/>
  <c r="G118" i="8"/>
  <c r="G111" i="8"/>
  <c r="G112" i="8"/>
  <c r="G122" i="8"/>
  <c r="G102" i="8"/>
  <c r="R142" i="10" l="1"/>
  <c r="S142" i="10"/>
  <c r="T142" i="10"/>
  <c r="A1" i="3" a="1"/>
  <c r="AC14" i="10" l="1"/>
  <c r="AA14" i="10"/>
  <c r="AB14" i="10"/>
  <c r="A1" i="3"/>
  <c r="C9" i="6" a="1"/>
  <c r="C17" i="6" a="1"/>
  <c r="C25" i="6" a="1"/>
  <c r="C33" i="6" a="1"/>
  <c r="C41" i="6" a="1"/>
  <c r="C49" i="6" a="1"/>
  <c r="C57" i="6" a="1"/>
  <c r="C65" i="6" a="1"/>
  <c r="C73" i="6" a="1"/>
  <c r="C81" i="6" a="1"/>
  <c r="C89" i="6" a="1"/>
  <c r="C97" i="6" a="1"/>
  <c r="C90" i="6" a="1"/>
  <c r="C10" i="6" a="1"/>
  <c r="C18" i="6" a="1"/>
  <c r="C26" i="6" a="1"/>
  <c r="C34" i="6" a="1"/>
  <c r="C42" i="6" a="1"/>
  <c r="C50" i="6" a="1"/>
  <c r="C58" i="6" a="1"/>
  <c r="C66" i="6" a="1"/>
  <c r="C74" i="6" a="1"/>
  <c r="C82" i="6" a="1"/>
  <c r="C3" i="6" a="1"/>
  <c r="C11" i="6" a="1"/>
  <c r="C19" i="6" a="1"/>
  <c r="C27" i="6" a="1"/>
  <c r="C35" i="6" a="1"/>
  <c r="C43" i="6" a="1"/>
  <c r="C51" i="6" a="1"/>
  <c r="C59" i="6" a="1"/>
  <c r="C67" i="6" a="1"/>
  <c r="C75" i="6" a="1"/>
  <c r="C83" i="6" a="1"/>
  <c r="C4" i="6" a="1"/>
  <c r="C12" i="6" a="1"/>
  <c r="C20" i="6" a="1"/>
  <c r="C28" i="6" a="1"/>
  <c r="C36" i="6" a="1"/>
  <c r="C44" i="6" a="1"/>
  <c r="C52" i="6" a="1"/>
  <c r="C60" i="6" a="1"/>
  <c r="C68" i="6" a="1"/>
  <c r="C5" i="6" a="1"/>
  <c r="C13" i="6" a="1"/>
  <c r="C21" i="6" a="1"/>
  <c r="C29" i="6" a="1"/>
  <c r="C37" i="6" a="1"/>
  <c r="C45" i="6" a="1"/>
  <c r="C53" i="6" a="1"/>
  <c r="C61" i="6" a="1"/>
  <c r="C69" i="6" a="1"/>
  <c r="C77" i="6" a="1"/>
  <c r="C85" i="6" a="1"/>
  <c r="C93" i="6" a="1"/>
  <c r="C101" i="6" a="1"/>
  <c r="C6" i="6" a="1"/>
  <c r="C16" i="6" a="1"/>
  <c r="C39" i="6" a="1"/>
  <c r="C79" i="6" a="1"/>
  <c r="C72" i="6" a="1"/>
  <c r="C2" i="6" a="1"/>
  <c r="C22" i="6" a="1"/>
  <c r="C40" i="6" a="1"/>
  <c r="C63" i="6" a="1"/>
  <c r="C80" i="6" a="1"/>
  <c r="C95" i="6" a="1"/>
  <c r="C46" i="6" a="1"/>
  <c r="C84" i="6" a="1"/>
  <c r="C54" i="6" a="1"/>
  <c r="C91" i="6" a="1"/>
  <c r="C23" i="6" a="1"/>
  <c r="C64" i="6" a="1"/>
  <c r="C96" i="6" a="1"/>
  <c r="C88" i="6" a="1"/>
  <c r="C55" i="6" a="1"/>
  <c r="C24" i="6" a="1"/>
  <c r="C47" i="6" a="1"/>
  <c r="C70" i="6" a="1"/>
  <c r="C86" i="6" a="1"/>
  <c r="C98" i="6" a="1"/>
  <c r="C8" i="6" a="1"/>
  <c r="C31" i="6" a="1"/>
  <c r="C100" i="6" a="1"/>
  <c r="C76" i="6" a="1"/>
  <c r="C7" i="6" a="1"/>
  <c r="C30" i="6" a="1"/>
  <c r="C48" i="6" a="1"/>
  <c r="C71" i="6" a="1"/>
  <c r="C87" i="6" a="1"/>
  <c r="C99" i="6" a="1"/>
  <c r="C32" i="6" a="1"/>
  <c r="C15" i="6" a="1"/>
  <c r="C38" i="6" a="1"/>
  <c r="C56" i="6" a="1"/>
  <c r="C78" i="6" a="1"/>
  <c r="C92" i="6" a="1"/>
  <c r="C62" i="6" a="1"/>
  <c r="C94" i="6" a="1"/>
  <c r="C14" i="6" a="1"/>
  <c r="D93" i="8" l="1"/>
  <c r="F93" i="8"/>
  <c r="C93" i="8"/>
  <c r="C93" i="6"/>
  <c r="B93" i="8" s="1"/>
  <c r="E93" i="8"/>
  <c r="E18" i="8"/>
  <c r="C18" i="8"/>
  <c r="C18" i="6"/>
  <c r="B18" i="8" s="1"/>
  <c r="D18" i="8"/>
  <c r="F18" i="8"/>
  <c r="F38" i="8"/>
  <c r="C38" i="6"/>
  <c r="B38" i="8" s="1"/>
  <c r="C38" i="8"/>
  <c r="D38" i="8"/>
  <c r="E38" i="8"/>
  <c r="F7" i="8"/>
  <c r="C7" i="6"/>
  <c r="B7" i="8" s="1"/>
  <c r="C7" i="8"/>
  <c r="E7" i="8"/>
  <c r="D7" i="8"/>
  <c r="C47" i="6"/>
  <c r="B47" i="8" s="1"/>
  <c r="D47" i="8"/>
  <c r="F47" i="8"/>
  <c r="E47" i="8"/>
  <c r="C47" i="8"/>
  <c r="F54" i="8"/>
  <c r="C54" i="8"/>
  <c r="D54" i="8"/>
  <c r="C54" i="6"/>
  <c r="B54" i="8" s="1"/>
  <c r="E54" i="8"/>
  <c r="C2" i="8"/>
  <c r="E134" i="6"/>
  <c r="D2" i="7" s="1"/>
  <c r="F134" i="6"/>
  <c r="E2" i="7" s="1"/>
  <c r="G134" i="6"/>
  <c r="F2" i="7" s="1"/>
  <c r="H134" i="6"/>
  <c r="G2" i="7" s="1"/>
  <c r="I134" i="6"/>
  <c r="H2" i="7" s="1"/>
  <c r="K2" i="6" a="1"/>
  <c r="D134" i="6"/>
  <c r="C2" i="7" s="1"/>
  <c r="C2" i="6"/>
  <c r="D2" i="8"/>
  <c r="F2" i="8"/>
  <c r="E2" i="8"/>
  <c r="D85" i="8"/>
  <c r="C85" i="8"/>
  <c r="E85" i="8"/>
  <c r="C85" i="6"/>
  <c r="B85" i="8" s="1"/>
  <c r="F85" i="8"/>
  <c r="D21" i="8"/>
  <c r="E21" i="8"/>
  <c r="C21" i="8"/>
  <c r="C21" i="6"/>
  <c r="B21" i="8" s="1"/>
  <c r="F21" i="8"/>
  <c r="D28" i="8"/>
  <c r="F28" i="8"/>
  <c r="C28" i="6"/>
  <c r="B28" i="8" s="1"/>
  <c r="E28" i="8"/>
  <c r="C28" i="8"/>
  <c r="D51" i="8"/>
  <c r="C51" i="8"/>
  <c r="C51" i="6"/>
  <c r="B51" i="8" s="1"/>
  <c r="F51" i="8"/>
  <c r="E51" i="8"/>
  <c r="C74" i="6"/>
  <c r="B74" i="8" s="1"/>
  <c r="F74" i="8"/>
  <c r="D74" i="8"/>
  <c r="E74" i="8"/>
  <c r="C74" i="8"/>
  <c r="C10" i="6"/>
  <c r="B10" i="8" s="1"/>
  <c r="F10" i="8"/>
  <c r="D10" i="8"/>
  <c r="C10" i="8"/>
  <c r="E10" i="8"/>
  <c r="E49" i="8"/>
  <c r="D49" i="8"/>
  <c r="C49" i="6"/>
  <c r="B49" i="8" s="1"/>
  <c r="F49" i="8"/>
  <c r="C49" i="8"/>
  <c r="F30" i="8"/>
  <c r="C30" i="6"/>
  <c r="B30" i="8" s="1"/>
  <c r="E30" i="8"/>
  <c r="C30" i="8"/>
  <c r="D30" i="8"/>
  <c r="C59" i="6"/>
  <c r="B59" i="8" s="1"/>
  <c r="E59" i="8"/>
  <c r="C59" i="8"/>
  <c r="F59" i="8"/>
  <c r="D59" i="8"/>
  <c r="E57" i="8"/>
  <c r="C57" i="8"/>
  <c r="C57" i="6"/>
  <c r="B57" i="8" s="1"/>
  <c r="F57" i="8"/>
  <c r="D57" i="8"/>
  <c r="C15" i="6"/>
  <c r="B15" i="8" s="1"/>
  <c r="C15" i="8"/>
  <c r="F15" i="8"/>
  <c r="D15" i="8"/>
  <c r="E15" i="8"/>
  <c r="D76" i="8"/>
  <c r="F76" i="8"/>
  <c r="C76" i="6"/>
  <c r="B76" i="8" s="1"/>
  <c r="E76" i="8"/>
  <c r="C76" i="8"/>
  <c r="D24" i="8"/>
  <c r="C24" i="8"/>
  <c r="F24" i="8"/>
  <c r="C24" i="6"/>
  <c r="B24" i="8" s="1"/>
  <c r="E24" i="8"/>
  <c r="D84" i="8"/>
  <c r="E84" i="8"/>
  <c r="C84" i="6"/>
  <c r="B84" i="8" s="1"/>
  <c r="C84" i="8"/>
  <c r="F84" i="8"/>
  <c r="C72" i="8"/>
  <c r="F72" i="8"/>
  <c r="D72" i="8"/>
  <c r="E72" i="8"/>
  <c r="C72" i="6"/>
  <c r="B72" i="8" s="1"/>
  <c r="D77" i="8"/>
  <c r="F77" i="8"/>
  <c r="E77" i="8"/>
  <c r="C77" i="6"/>
  <c r="B77" i="8" s="1"/>
  <c r="C77" i="8"/>
  <c r="F13" i="8"/>
  <c r="C13" i="6"/>
  <c r="B13" i="8" s="1"/>
  <c r="C13" i="8"/>
  <c r="D13" i="8"/>
  <c r="E13" i="8"/>
  <c r="D20" i="8"/>
  <c r="E20" i="8"/>
  <c r="C20" i="6"/>
  <c r="B20" i="8" s="1"/>
  <c r="C20" i="8"/>
  <c r="F20" i="8"/>
  <c r="E43" i="8"/>
  <c r="F43" i="8"/>
  <c r="D43" i="8"/>
  <c r="C43" i="6"/>
  <c r="B43" i="8" s="1"/>
  <c r="C43" i="8"/>
  <c r="C66" i="6"/>
  <c r="B66" i="8" s="1"/>
  <c r="E66" i="8"/>
  <c r="C66" i="8"/>
  <c r="F66" i="8"/>
  <c r="D66" i="8"/>
  <c r="C90" i="6"/>
  <c r="B90" i="8" s="1"/>
  <c r="F90" i="8"/>
  <c r="C90" i="8"/>
  <c r="E90" i="8"/>
  <c r="D90" i="8"/>
  <c r="C41" i="8"/>
  <c r="F41" i="8"/>
  <c r="D41" i="8"/>
  <c r="E41" i="8"/>
  <c r="C41" i="6"/>
  <c r="B41" i="8" s="1"/>
  <c r="D36" i="8"/>
  <c r="E36" i="8"/>
  <c r="C36" i="8"/>
  <c r="F36" i="8"/>
  <c r="C36" i="6"/>
  <c r="B36" i="8" s="1"/>
  <c r="C14" i="6"/>
  <c r="B14" i="8" s="1"/>
  <c r="D14" i="8"/>
  <c r="F14" i="8"/>
  <c r="C14" i="8"/>
  <c r="E14" i="8"/>
  <c r="F32" i="8"/>
  <c r="E32" i="8"/>
  <c r="D32" i="8"/>
  <c r="C32" i="8"/>
  <c r="C32" i="6"/>
  <c r="B32" i="8" s="1"/>
  <c r="D100" i="8"/>
  <c r="F100" i="8"/>
  <c r="C100" i="8"/>
  <c r="E100" i="8"/>
  <c r="C100" i="6"/>
  <c r="B100" i="8" s="1"/>
  <c r="C55" i="6"/>
  <c r="B55" i="8" s="1"/>
  <c r="F55" i="8"/>
  <c r="C55" i="8"/>
  <c r="E55" i="8"/>
  <c r="D55" i="8"/>
  <c r="F46" i="8"/>
  <c r="E46" i="8"/>
  <c r="C46" i="8"/>
  <c r="D46" i="8"/>
  <c r="C46" i="6"/>
  <c r="B46" i="8" s="1"/>
  <c r="C79" i="6"/>
  <c r="B79" i="8" s="1"/>
  <c r="F79" i="8"/>
  <c r="E79" i="8"/>
  <c r="C79" i="8"/>
  <c r="D79" i="8"/>
  <c r="D69" i="8"/>
  <c r="F69" i="8"/>
  <c r="C69" i="6"/>
  <c r="B69" i="8" s="1"/>
  <c r="C69" i="8"/>
  <c r="E69" i="8"/>
  <c r="F5" i="8"/>
  <c r="C5" i="8"/>
  <c r="D5" i="8"/>
  <c r="E5" i="8"/>
  <c r="C5" i="6"/>
  <c r="B5" i="8" s="1"/>
  <c r="D12" i="8"/>
  <c r="E12" i="8"/>
  <c r="C12" i="6"/>
  <c r="B12" i="8" s="1"/>
  <c r="C12" i="8"/>
  <c r="F12" i="8"/>
  <c r="D35" i="8"/>
  <c r="E35" i="8"/>
  <c r="C35" i="6"/>
  <c r="B35" i="8" s="1"/>
  <c r="F35" i="8"/>
  <c r="C35" i="8"/>
  <c r="C58" i="6"/>
  <c r="B58" i="8" s="1"/>
  <c r="D58" i="8"/>
  <c r="E58" i="8"/>
  <c r="F58" i="8"/>
  <c r="C58" i="8"/>
  <c r="E97" i="8"/>
  <c r="D97" i="8"/>
  <c r="C97" i="6"/>
  <c r="B97" i="8" s="1"/>
  <c r="F97" i="8"/>
  <c r="C97" i="8"/>
  <c r="C33" i="8"/>
  <c r="F33" i="8"/>
  <c r="D33" i="8"/>
  <c r="E33" i="8"/>
  <c r="C33" i="6"/>
  <c r="B33" i="8" s="1"/>
  <c r="F56" i="8"/>
  <c r="C56" i="8"/>
  <c r="D56" i="8"/>
  <c r="C56" i="6"/>
  <c r="B56" i="8" s="1"/>
  <c r="E56" i="8"/>
  <c r="D29" i="8"/>
  <c r="C29" i="6"/>
  <c r="B29" i="8" s="1"/>
  <c r="F29" i="8"/>
  <c r="E29" i="8"/>
  <c r="C29" i="8"/>
  <c r="F94" i="8"/>
  <c r="C94" i="6"/>
  <c r="B94" i="8" s="1"/>
  <c r="E94" i="8"/>
  <c r="C94" i="8"/>
  <c r="D94" i="8"/>
  <c r="D99" i="8"/>
  <c r="C99" i="6"/>
  <c r="B99" i="8" s="1"/>
  <c r="F99" i="8"/>
  <c r="E99" i="8"/>
  <c r="C99" i="8"/>
  <c r="C31" i="6"/>
  <c r="B31" i="8" s="1"/>
  <c r="E31" i="8"/>
  <c r="C31" i="8"/>
  <c r="D31" i="8"/>
  <c r="F31" i="8"/>
  <c r="F88" i="8"/>
  <c r="D88" i="8"/>
  <c r="C88" i="8"/>
  <c r="C88" i="6"/>
  <c r="B88" i="8" s="1"/>
  <c r="E88" i="8"/>
  <c r="C95" i="6"/>
  <c r="B95" i="8" s="1"/>
  <c r="C95" i="8"/>
  <c r="D95" i="8"/>
  <c r="F95" i="8"/>
  <c r="E95" i="8"/>
  <c r="C39" i="6"/>
  <c r="B39" i="8" s="1"/>
  <c r="C39" i="8"/>
  <c r="F39" i="8"/>
  <c r="D39" i="8"/>
  <c r="E39" i="8"/>
  <c r="D61" i="8"/>
  <c r="E61" i="8"/>
  <c r="F61" i="8"/>
  <c r="C61" i="8"/>
  <c r="C61" i="6"/>
  <c r="B61" i="8" s="1"/>
  <c r="D68" i="8"/>
  <c r="C68" i="8"/>
  <c r="E68" i="8"/>
  <c r="F68" i="8"/>
  <c r="C68" i="6"/>
  <c r="B68" i="8" s="1"/>
  <c r="D4" i="8"/>
  <c r="C4" i="8"/>
  <c r="E4" i="8"/>
  <c r="F4" i="8"/>
  <c r="C4" i="6"/>
  <c r="B4" i="8" s="1"/>
  <c r="D27" i="8"/>
  <c r="F27" i="8"/>
  <c r="E27" i="8"/>
  <c r="C27" i="8"/>
  <c r="C27" i="6"/>
  <c r="B27" i="8" s="1"/>
  <c r="C50" i="6"/>
  <c r="B50" i="8" s="1"/>
  <c r="F50" i="8"/>
  <c r="E50" i="8"/>
  <c r="C50" i="8"/>
  <c r="D50" i="8"/>
  <c r="E89" i="8"/>
  <c r="F89" i="8"/>
  <c r="C89" i="8"/>
  <c r="D89" i="8"/>
  <c r="C89" i="6"/>
  <c r="B89" i="8" s="1"/>
  <c r="C25" i="8"/>
  <c r="F25" i="8"/>
  <c r="D25" i="8"/>
  <c r="E25" i="8"/>
  <c r="C25" i="6"/>
  <c r="B25" i="8" s="1"/>
  <c r="E91" i="8"/>
  <c r="D91" i="8"/>
  <c r="C91" i="6"/>
  <c r="B91" i="8" s="1"/>
  <c r="C91" i="8"/>
  <c r="F91" i="8"/>
  <c r="F62" i="8"/>
  <c r="D62" i="8"/>
  <c r="E62" i="8"/>
  <c r="C62" i="8"/>
  <c r="C62" i="6"/>
  <c r="B62" i="8" s="1"/>
  <c r="C87" i="6"/>
  <c r="B87" i="8" s="1"/>
  <c r="E87" i="8"/>
  <c r="D87" i="8"/>
  <c r="C87" i="8"/>
  <c r="F87" i="8"/>
  <c r="D8" i="8"/>
  <c r="C8" i="6"/>
  <c r="B8" i="8" s="1"/>
  <c r="F8" i="8"/>
  <c r="C8" i="8"/>
  <c r="E8" i="8"/>
  <c r="E96" i="8"/>
  <c r="F96" i="8"/>
  <c r="C96" i="8"/>
  <c r="D96" i="8"/>
  <c r="C96" i="6"/>
  <c r="B96" i="8" s="1"/>
  <c r="D80" i="8"/>
  <c r="E80" i="8"/>
  <c r="C80" i="6"/>
  <c r="B80" i="8" s="1"/>
  <c r="C80" i="8"/>
  <c r="F80" i="8"/>
  <c r="C16" i="6"/>
  <c r="B16" i="8" s="1"/>
  <c r="F16" i="8"/>
  <c r="C16" i="8"/>
  <c r="E16" i="8"/>
  <c r="D16" i="8"/>
  <c r="D53" i="8"/>
  <c r="F53" i="8"/>
  <c r="C53" i="8"/>
  <c r="E53" i="8"/>
  <c r="C53" i="6"/>
  <c r="B53" i="8" s="1"/>
  <c r="D60" i="8"/>
  <c r="E60" i="8"/>
  <c r="C60" i="6"/>
  <c r="B60" i="8" s="1"/>
  <c r="F60" i="8"/>
  <c r="C60" i="8"/>
  <c r="D83" i="8"/>
  <c r="C83" i="8"/>
  <c r="C83" i="6"/>
  <c r="B83" i="8" s="1"/>
  <c r="E83" i="8"/>
  <c r="F83" i="8"/>
  <c r="C19" i="8"/>
  <c r="D19" i="8"/>
  <c r="F19" i="8"/>
  <c r="E19" i="8"/>
  <c r="C19" i="6"/>
  <c r="B19" i="8" s="1"/>
  <c r="C42" i="6"/>
  <c r="B42" i="8" s="1"/>
  <c r="F42" i="8"/>
  <c r="E42" i="8"/>
  <c r="D42" i="8"/>
  <c r="C42" i="8"/>
  <c r="E81" i="8"/>
  <c r="C81" i="6"/>
  <c r="B81" i="8" s="1"/>
  <c r="F81" i="8"/>
  <c r="C81" i="8"/>
  <c r="D81" i="8"/>
  <c r="C17" i="6"/>
  <c r="B17" i="8" s="1"/>
  <c r="C17" i="8"/>
  <c r="F17" i="8"/>
  <c r="D17" i="8"/>
  <c r="E17" i="8"/>
  <c r="F22" i="8"/>
  <c r="C22" i="8"/>
  <c r="C22" i="6"/>
  <c r="B22" i="8" s="1"/>
  <c r="E22" i="8"/>
  <c r="D22" i="8"/>
  <c r="D92" i="8"/>
  <c r="C92" i="6"/>
  <c r="B92" i="8" s="1"/>
  <c r="F92" i="8"/>
  <c r="E92" i="8"/>
  <c r="C92" i="8"/>
  <c r="C71" i="6"/>
  <c r="B71" i="8" s="1"/>
  <c r="D71" i="8"/>
  <c r="E71" i="8"/>
  <c r="F71" i="8"/>
  <c r="C71" i="8"/>
  <c r="C98" i="6"/>
  <c r="B98" i="8" s="1"/>
  <c r="F98" i="8"/>
  <c r="E98" i="8"/>
  <c r="C98" i="8"/>
  <c r="D98" i="8"/>
  <c r="E64" i="8"/>
  <c r="D64" i="8"/>
  <c r="C64" i="8"/>
  <c r="F64" i="8"/>
  <c r="C64" i="6"/>
  <c r="B64" i="8" s="1"/>
  <c r="C63" i="6"/>
  <c r="B63" i="8" s="1"/>
  <c r="F63" i="8"/>
  <c r="E63" i="8"/>
  <c r="C63" i="8"/>
  <c r="D63" i="8"/>
  <c r="E6" i="8"/>
  <c r="C6" i="8"/>
  <c r="C6" i="6"/>
  <c r="B6" i="8" s="1"/>
  <c r="D6" i="8"/>
  <c r="F6" i="8"/>
  <c r="D45" i="8"/>
  <c r="E45" i="8"/>
  <c r="F45" i="8"/>
  <c r="C45" i="8"/>
  <c r="C45" i="6"/>
  <c r="B45" i="8" s="1"/>
  <c r="D52" i="8"/>
  <c r="F52" i="8"/>
  <c r="E52" i="8"/>
  <c r="C52" i="8"/>
  <c r="C52" i="6"/>
  <c r="B52" i="8" s="1"/>
  <c r="C75" i="8"/>
  <c r="F75" i="8"/>
  <c r="E75" i="8"/>
  <c r="C75" i="6"/>
  <c r="B75" i="8" s="1"/>
  <c r="D75" i="8"/>
  <c r="C11" i="6"/>
  <c r="B11" i="8" s="1"/>
  <c r="C11" i="8"/>
  <c r="D11" i="8"/>
  <c r="E11" i="8"/>
  <c r="F11" i="8"/>
  <c r="C34" i="6"/>
  <c r="B34" i="8" s="1"/>
  <c r="D34" i="8"/>
  <c r="E34" i="8"/>
  <c r="C34" i="8"/>
  <c r="F34" i="8"/>
  <c r="E73" i="8"/>
  <c r="F73" i="8"/>
  <c r="D73" i="8"/>
  <c r="C73" i="6"/>
  <c r="B73" i="8" s="1"/>
  <c r="C73" i="8"/>
  <c r="F9" i="8"/>
  <c r="D9" i="8"/>
  <c r="C9" i="6"/>
  <c r="B9" i="8" s="1"/>
  <c r="C9" i="8"/>
  <c r="E9" i="8"/>
  <c r="F70" i="8"/>
  <c r="E70" i="8"/>
  <c r="C70" i="8"/>
  <c r="C70" i="6"/>
  <c r="B70" i="8" s="1"/>
  <c r="D70" i="8"/>
  <c r="C82" i="6"/>
  <c r="B82" i="8" s="1"/>
  <c r="E82" i="8"/>
  <c r="D82" i="8"/>
  <c r="C82" i="8"/>
  <c r="F82" i="8"/>
  <c r="F78" i="8"/>
  <c r="C78" i="6"/>
  <c r="B78" i="8" s="1"/>
  <c r="D78" i="8"/>
  <c r="C78" i="8"/>
  <c r="E78" i="8"/>
  <c r="D48" i="8"/>
  <c r="F48" i="8"/>
  <c r="E48" i="8"/>
  <c r="C48" i="6"/>
  <c r="B48" i="8" s="1"/>
  <c r="C48" i="8"/>
  <c r="F86" i="8"/>
  <c r="E86" i="8"/>
  <c r="C86" i="8"/>
  <c r="D86" i="8"/>
  <c r="C86" i="6"/>
  <c r="B86" i="8" s="1"/>
  <c r="C23" i="6"/>
  <c r="B23" i="8" s="1"/>
  <c r="D23" i="8"/>
  <c r="F23" i="8"/>
  <c r="E23" i="8"/>
  <c r="C23" i="8"/>
  <c r="C40" i="6"/>
  <c r="B40" i="8" s="1"/>
  <c r="D40" i="8"/>
  <c r="C40" i="8"/>
  <c r="F40" i="8"/>
  <c r="E40" i="8"/>
  <c r="D101" i="8"/>
  <c r="F101" i="8"/>
  <c r="C101" i="8"/>
  <c r="E101" i="8"/>
  <c r="C101" i="6"/>
  <c r="B101" i="8" s="1"/>
  <c r="D37" i="8"/>
  <c r="C37" i="6"/>
  <c r="B37" i="8" s="1"/>
  <c r="F37" i="8"/>
  <c r="E37" i="8"/>
  <c r="C37" i="8"/>
  <c r="D44" i="8"/>
  <c r="F44" i="8"/>
  <c r="E44" i="8"/>
  <c r="C44" i="6"/>
  <c r="B44" i="8" s="1"/>
  <c r="C44" i="8"/>
  <c r="C67" i="8"/>
  <c r="E67" i="8"/>
  <c r="D67" i="8"/>
  <c r="C67" i="6"/>
  <c r="B67" i="8" s="1"/>
  <c r="F67" i="8"/>
  <c r="F3" i="8"/>
  <c r="C3" i="6"/>
  <c r="B3" i="8" s="1"/>
  <c r="C3" i="8"/>
  <c r="D3" i="8"/>
  <c r="E3" i="8"/>
  <c r="C26" i="6"/>
  <c r="B26" i="8" s="1"/>
  <c r="F26" i="8"/>
  <c r="E26" i="8"/>
  <c r="D26" i="8"/>
  <c r="C26" i="8"/>
  <c r="E65" i="8"/>
  <c r="C65" i="8"/>
  <c r="C65" i="6"/>
  <c r="B65" i="8" s="1"/>
  <c r="D65" i="8"/>
  <c r="F65" i="8"/>
  <c r="G44" i="8" l="1"/>
  <c r="G14" i="8"/>
  <c r="G65" i="8"/>
  <c r="G48" i="8"/>
  <c r="G75" i="8"/>
  <c r="G6" i="8"/>
  <c r="G64" i="8"/>
  <c r="G19" i="8"/>
  <c r="G16" i="8"/>
  <c r="G68" i="8"/>
  <c r="G58" i="8"/>
  <c r="G12" i="8"/>
  <c r="G41" i="8"/>
  <c r="G43" i="8"/>
  <c r="G18" i="8"/>
  <c r="G50" i="8"/>
  <c r="G37" i="8"/>
  <c r="G23" i="8"/>
  <c r="G73" i="8"/>
  <c r="G34" i="8"/>
  <c r="G45" i="8"/>
  <c r="G98" i="8"/>
  <c r="G81" i="8"/>
  <c r="G99" i="8"/>
  <c r="G97" i="8"/>
  <c r="G79" i="8"/>
  <c r="G32" i="8"/>
  <c r="G90" i="8"/>
  <c r="G30" i="8"/>
  <c r="G74" i="8"/>
  <c r="G28" i="8"/>
  <c r="C134" i="6"/>
  <c r="B2" i="7" s="1"/>
  <c r="B2" i="8"/>
  <c r="G84" i="8"/>
  <c r="G85" i="8"/>
  <c r="G4" i="8"/>
  <c r="G95" i="8"/>
  <c r="G29" i="8"/>
  <c r="G35" i="8"/>
  <c r="G5" i="8"/>
  <c r="G55" i="8"/>
  <c r="G36" i="8"/>
  <c r="G72" i="8"/>
  <c r="G15" i="8"/>
  <c r="K2" i="6"/>
  <c r="L2" i="6" s="1"/>
  <c r="L3" i="6"/>
  <c r="L11" i="6"/>
  <c r="L19" i="6"/>
  <c r="L27" i="6"/>
  <c r="L35" i="6"/>
  <c r="L43" i="6"/>
  <c r="L51" i="6"/>
  <c r="L59" i="6"/>
  <c r="L67" i="6"/>
  <c r="L75" i="6"/>
  <c r="L83" i="6"/>
  <c r="L91" i="6"/>
  <c r="L99" i="6"/>
  <c r="L107" i="6"/>
  <c r="L115" i="6"/>
  <c r="L123" i="6"/>
  <c r="L4" i="6"/>
  <c r="L12" i="6"/>
  <c r="L20" i="6"/>
  <c r="L28" i="6"/>
  <c r="L36" i="6"/>
  <c r="L44" i="6"/>
  <c r="L52" i="6"/>
  <c r="L60" i="6"/>
  <c r="L68" i="6"/>
  <c r="L76" i="6"/>
  <c r="L84" i="6"/>
  <c r="L92" i="6"/>
  <c r="L100" i="6"/>
  <c r="L108" i="6"/>
  <c r="L116" i="6"/>
  <c r="L124" i="6"/>
  <c r="L5" i="6"/>
  <c r="L13" i="6"/>
  <c r="L21" i="6"/>
  <c r="L29" i="6"/>
  <c r="L37" i="6"/>
  <c r="L45" i="6"/>
  <c r="L53" i="6"/>
  <c r="L61" i="6"/>
  <c r="L69" i="6"/>
  <c r="L77" i="6"/>
  <c r="L85" i="6"/>
  <c r="L93" i="6"/>
  <c r="L101" i="6"/>
  <c r="L109" i="6"/>
  <c r="L117" i="6"/>
  <c r="L125" i="6"/>
  <c r="L6" i="6"/>
  <c r="L14" i="6"/>
  <c r="L22" i="6"/>
  <c r="L30" i="6"/>
  <c r="L38" i="6"/>
  <c r="L46" i="6"/>
  <c r="L54" i="6"/>
  <c r="L62" i="6"/>
  <c r="L70" i="6"/>
  <c r="L78" i="6"/>
  <c r="L86" i="6"/>
  <c r="L94" i="6"/>
  <c r="L102" i="6"/>
  <c r="L110" i="6"/>
  <c r="L118" i="6"/>
  <c r="L126" i="6"/>
  <c r="L7" i="6"/>
  <c r="L15" i="6"/>
  <c r="L23" i="6"/>
  <c r="L31" i="6"/>
  <c r="L39" i="6"/>
  <c r="L47" i="6"/>
  <c r="L55" i="6"/>
  <c r="L63" i="6"/>
  <c r="L71" i="6"/>
  <c r="L79" i="6"/>
  <c r="L87" i="6"/>
  <c r="L95" i="6"/>
  <c r="L103" i="6"/>
  <c r="L111" i="6"/>
  <c r="L119" i="6"/>
  <c r="L127" i="6"/>
  <c r="L8" i="6"/>
  <c r="L16" i="6"/>
  <c r="L24" i="6"/>
  <c r="L32" i="6"/>
  <c r="L40" i="6"/>
  <c r="L48" i="6"/>
  <c r="L56" i="6"/>
  <c r="L64" i="6"/>
  <c r="L72" i="6"/>
  <c r="L80" i="6"/>
  <c r="L88" i="6"/>
  <c r="L96" i="6"/>
  <c r="L104" i="6"/>
  <c r="L112" i="6"/>
  <c r="L120" i="6"/>
  <c r="L128" i="6"/>
  <c r="L9" i="6"/>
  <c r="L17" i="6"/>
  <c r="L25" i="6"/>
  <c r="L33" i="6"/>
  <c r="L41" i="6"/>
  <c r="L49" i="6"/>
  <c r="L57" i="6"/>
  <c r="L65" i="6"/>
  <c r="L73" i="6"/>
  <c r="L81" i="6"/>
  <c r="L89" i="6"/>
  <c r="L97" i="6"/>
  <c r="L105" i="6"/>
  <c r="L113" i="6"/>
  <c r="L121" i="6"/>
  <c r="L10" i="6"/>
  <c r="A10" i="6" s="1"/>
  <c r="L18" i="6"/>
  <c r="L26" i="6"/>
  <c r="L34" i="6"/>
  <c r="L42" i="6"/>
  <c r="L50" i="6"/>
  <c r="L58" i="6"/>
  <c r="L66" i="6"/>
  <c r="L74" i="6"/>
  <c r="L82" i="6"/>
  <c r="L90" i="6"/>
  <c r="L98" i="6"/>
  <c r="L106" i="6"/>
  <c r="L114" i="6"/>
  <c r="L122" i="6"/>
  <c r="G54" i="8"/>
  <c r="G47" i="8"/>
  <c r="G86" i="8"/>
  <c r="G92" i="8"/>
  <c r="G46" i="8"/>
  <c r="G40" i="8"/>
  <c r="G91" i="8"/>
  <c r="G89" i="8"/>
  <c r="G100" i="8"/>
  <c r="G13" i="8"/>
  <c r="G76" i="8"/>
  <c r="G10" i="8"/>
  <c r="G51" i="8"/>
  <c r="G38" i="8"/>
  <c r="G93" i="8"/>
  <c r="G69" i="8"/>
  <c r="G80" i="8"/>
  <c r="G52" i="8"/>
  <c r="G60" i="8"/>
  <c r="G87" i="8"/>
  <c r="G67" i="8"/>
  <c r="G82" i="8"/>
  <c r="G9" i="8"/>
  <c r="G17" i="8"/>
  <c r="G62" i="8"/>
  <c r="G61" i="8"/>
  <c r="G88" i="8"/>
  <c r="G31" i="8"/>
  <c r="G59" i="8"/>
  <c r="G49" i="8"/>
  <c r="G21" i="8"/>
  <c r="G101" i="8"/>
  <c r="G26" i="8"/>
  <c r="G11" i="8"/>
  <c r="G71" i="8"/>
  <c r="G22" i="8"/>
  <c r="G96" i="8"/>
  <c r="G8" i="8"/>
  <c r="G27" i="8"/>
  <c r="G39" i="8"/>
  <c r="G94" i="8"/>
  <c r="G56" i="8"/>
  <c r="G66" i="8"/>
  <c r="G20" i="8"/>
  <c r="G24" i="8"/>
  <c r="G57" i="8"/>
  <c r="G3" i="8"/>
  <c r="G33" i="8"/>
  <c r="G78" i="8"/>
  <c r="G70" i="8"/>
  <c r="G63" i="8"/>
  <c r="G42" i="8"/>
  <c r="G83" i="8"/>
  <c r="G53" i="8"/>
  <c r="G25" i="8"/>
  <c r="G77" i="8"/>
  <c r="G7" i="8"/>
  <c r="A128" i="6" l="1"/>
  <c r="A74" i="6"/>
  <c r="A65" i="6"/>
  <c r="A57" i="6"/>
  <c r="A119" i="6"/>
  <c r="A54" i="6"/>
  <c r="A117" i="6"/>
  <c r="A115" i="6"/>
  <c r="A51" i="6"/>
  <c r="A66" i="6"/>
  <c r="A56" i="6"/>
  <c r="A116" i="6"/>
  <c r="A122" i="6"/>
  <c r="A58" i="6"/>
  <c r="A113" i="6"/>
  <c r="A49" i="6"/>
  <c r="A112" i="6"/>
  <c r="A48" i="6"/>
  <c r="A111" i="6"/>
  <c r="A47" i="6"/>
  <c r="A110" i="6"/>
  <c r="A46" i="6"/>
  <c r="A109" i="6"/>
  <c r="A45" i="6"/>
  <c r="A108" i="6"/>
  <c r="A44" i="6"/>
  <c r="A107" i="6"/>
  <c r="A43" i="6"/>
  <c r="A121" i="6"/>
  <c r="A55" i="6"/>
  <c r="A52" i="6"/>
  <c r="A114" i="6"/>
  <c r="A50" i="6"/>
  <c r="A105" i="6"/>
  <c r="A41" i="6"/>
  <c r="A104" i="6"/>
  <c r="A40" i="6"/>
  <c r="A103" i="6"/>
  <c r="A39" i="6"/>
  <c r="A102" i="6"/>
  <c r="A38" i="6"/>
  <c r="A101" i="6"/>
  <c r="A37" i="6"/>
  <c r="A100" i="6"/>
  <c r="A36" i="6"/>
  <c r="A99" i="6"/>
  <c r="A35" i="6"/>
  <c r="A120" i="6"/>
  <c r="A53" i="6"/>
  <c r="A106" i="6"/>
  <c r="A42" i="6"/>
  <c r="A97" i="6"/>
  <c r="A33" i="6"/>
  <c r="A96" i="6"/>
  <c r="A32" i="6"/>
  <c r="A95" i="6"/>
  <c r="A31" i="6"/>
  <c r="A94" i="6"/>
  <c r="A30" i="6"/>
  <c r="A93" i="6"/>
  <c r="A29" i="6"/>
  <c r="A92" i="6"/>
  <c r="A28" i="6"/>
  <c r="A91" i="6"/>
  <c r="A27" i="6"/>
  <c r="A118" i="6"/>
  <c r="A98" i="6"/>
  <c r="A34" i="6"/>
  <c r="A89" i="6"/>
  <c r="A25" i="6"/>
  <c r="A88" i="6"/>
  <c r="A24" i="6"/>
  <c r="A87" i="6"/>
  <c r="A23" i="6"/>
  <c r="A86" i="6"/>
  <c r="A22" i="6"/>
  <c r="A85" i="6"/>
  <c r="A21" i="6"/>
  <c r="A84" i="6"/>
  <c r="A20" i="6"/>
  <c r="A83" i="6"/>
  <c r="A19" i="6"/>
  <c r="A90" i="6"/>
  <c r="A81" i="6"/>
  <c r="A80" i="6"/>
  <c r="A79" i="6"/>
  <c r="A78" i="6"/>
  <c r="A77" i="6"/>
  <c r="A13" i="6"/>
  <c r="A76" i="6"/>
  <c r="A12" i="6"/>
  <c r="A11" i="6"/>
  <c r="G2" i="8"/>
  <c r="A26" i="6"/>
  <c r="A17" i="6"/>
  <c r="A16" i="6"/>
  <c r="A15" i="6"/>
  <c r="A14" i="6"/>
  <c r="A75" i="6"/>
  <c r="A82" i="6"/>
  <c r="A18" i="6"/>
  <c r="A73" i="6"/>
  <c r="A9" i="6"/>
  <c r="A72" i="6"/>
  <c r="A8" i="6"/>
  <c r="A71" i="6"/>
  <c r="A7" i="6"/>
  <c r="A70" i="6"/>
  <c r="A6" i="6"/>
  <c r="A69" i="6"/>
  <c r="A5" i="6"/>
  <c r="A68" i="6"/>
  <c r="A4" i="6"/>
  <c r="A67" i="6"/>
  <c r="A3" i="6"/>
  <c r="A64" i="6"/>
  <c r="A127" i="6"/>
  <c r="A63" i="6"/>
  <c r="A126" i="6"/>
  <c r="A62" i="6"/>
  <c r="A125" i="6"/>
  <c r="A61" i="6"/>
  <c r="A124" i="6"/>
  <c r="A60" i="6"/>
  <c r="A123" i="6"/>
  <c r="A59" i="6"/>
  <c r="A2" i="6"/>
  <c r="B8" i="9" l="1"/>
  <c r="B2" i="9"/>
  <c r="B24" i="9"/>
  <c r="B23" i="9"/>
  <c r="B7" i="9"/>
  <c r="B3" i="9"/>
  <c r="B4" i="9"/>
  <c r="B6" i="9"/>
  <c r="B25" i="9"/>
  <c r="B17" i="9"/>
  <c r="B22" i="9"/>
  <c r="B11" i="9"/>
  <c r="B10" i="9"/>
  <c r="B26" i="9"/>
  <c r="B16" i="9"/>
  <c r="B12" i="9"/>
  <c r="B13" i="9"/>
  <c r="N2" i="6" a="1"/>
  <c r="N2" i="6" s="1"/>
  <c r="B15" i="9"/>
  <c r="B5" i="9"/>
  <c r="B21" i="9"/>
  <c r="B14" i="9"/>
  <c r="B18" i="9"/>
  <c r="B19" i="9"/>
  <c r="B9" i="9"/>
  <c r="B20" i="9"/>
  <c r="M51" i="9" l="1"/>
  <c r="O51" i="9" s="1"/>
  <c r="P8" i="9"/>
  <c r="P51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<sst xmlns="http://schemas.openxmlformats.org/spreadsheetml/2006/main" count="1025" uniqueCount="209">
  <si>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</si>
  <si>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</si>
  <si>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</si>
  <si>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</si>
  <si>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</si>
  <si>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</si>
  <si>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</si>
  <si>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</si>
  <si>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</si>
  <si>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</si>
  <si>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</si>
  <si>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</si>
  <si>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</si>
  <si>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</si>
  <si>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</si>
  <si>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</si>
  <si>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</si>
  <si>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</si>
  <si>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</si>
  <si>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</si>
  <si>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</si>
  <si>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</si>
  <si>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</si>
  <si>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</si>
  <si>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</si>
  <si>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</si>
  <si>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</si>
  <si>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</si>
  <si>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</si>
  <si>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</si>
  <si>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</si>
  <si>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</si>
  <si>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</si>
  <si>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</si>
  <si>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</si>
  <si>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</si>
  <si>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</si>
  <si>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</si>
  <si>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</si>
  <si>
    <t>Person 40</t>
  </si>
  <si>
    <t>Person 41</t>
  </si>
  <si>
    <t>Person 42</t>
  </si>
  <si>
    <t>Person 43</t>
  </si>
  <si>
    <t>Person 44</t>
  </si>
  <si>
    <t>Person 45</t>
  </si>
  <si>
    <t>Person 46</t>
  </si>
  <si>
    <t>Person 47</t>
  </si>
  <si>
    <t>Person 48</t>
  </si>
  <si>
    <t>Person 49</t>
  </si>
  <si>
    <t>Person 50</t>
  </si>
  <si>
    <t>Person 51</t>
  </si>
  <si>
    <t>Person 52</t>
  </si>
  <si>
    <t>Person 53</t>
  </si>
  <si>
    <t>Person 54</t>
  </si>
  <si>
    <t>Person 55</t>
  </si>
  <si>
    <t>Person 56</t>
  </si>
  <si>
    <t>Person 57</t>
  </si>
  <si>
    <t>Person 58</t>
  </si>
  <si>
    <t>Person 59</t>
  </si>
  <si>
    <t>Person 60</t>
  </si>
  <si>
    <t>Person 61</t>
  </si>
  <si>
    <t>Person 62</t>
  </si>
  <si>
    <t>Person 63</t>
  </si>
  <si>
    <t>Person 64</t>
  </si>
  <si>
    <t>Person 65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</si>
  <si>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</si>
  <si>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</si>
  <si>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</si>
  <si>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</si>
  <si>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</si>
  <si>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</si>
  <si>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</si>
  <si>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</si>
  <si>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Person 74</t>
  </si>
  <si>
    <t>Person 75</t>
  </si>
  <si>
    <t>Person 76</t>
  </si>
  <si>
    <t>Person 77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</si>
  <si>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</si>
  <si>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</si>
  <si>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</si>
  <si>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</si>
  <si>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</si>
  <si>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</si>
  <si>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</si>
  <si>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</si>
  <si>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</si>
  <si>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</si>
  <si>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</si>
  <si>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</si>
  <si>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</si>
  <si>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</si>
  <si>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</si>
  <si>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</si>
  <si>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</si>
  <si>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</si>
  <si>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</si>
  <si>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</si>
  <si>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</si>
  <si>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</si>
  <si>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</si>
  <si>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Amazon, No MV, $10.99, Has Podcast, No Downloads</t>
  </si>
  <si>
    <t>Amazon, Has MV, $9.99, Has Podcast, No Downloads</t>
  </si>
  <si>
    <t>Amazon, Has MV, $9.99, No podcast, Can Download</t>
  </si>
  <si>
    <t>Amazon, No MV, $10.99, No podcast, No Downloads</t>
  </si>
  <si>
    <t>Amazon, No MV, $9.99, Has Podcast, Can Download</t>
  </si>
  <si>
    <t>Apple, Has MV, $10.99, No podcast, No Downloads</t>
  </si>
  <si>
    <t>Apple, No MV, $10.99, Has Podcast, No Downloads</t>
  </si>
  <si>
    <t>Apple, Has MV, $9.99, No podcast, Can Download</t>
  </si>
  <si>
    <t>Apple, No MV, $9.99, Has Podcast, Can Download</t>
  </si>
  <si>
    <t>Spotify, Has MV, $10.99, No podcast, No Downloads</t>
  </si>
  <si>
    <t>Spotify, Has MV, $9.99, Has Podcast, Can Download</t>
  </si>
  <si>
    <t>Spotify, No MV, $10.99, Has Podcast, No Downloads</t>
  </si>
  <si>
    <t>Spotify, No MV, $10.99, No podcast, Can Download</t>
  </si>
  <si>
    <t>Spotify, Has MV, $9.99, No podcast, Can Download</t>
  </si>
  <si>
    <t>Choice 2: 
Amazon, Has MV, $9.99, Has Podcast, No Downloads</t>
  </si>
  <si>
    <t>Choice 3: 
Amazon, Has MV, $9.99, No podcast, Can Download</t>
  </si>
  <si>
    <t>Choice 4:
Amazon, No MV, $10.99, No podcast, No Downloads</t>
  </si>
  <si>
    <t>Choice 5 : 
Amazon, No MV, $9.99, Has Podcast, Can Download</t>
  </si>
  <si>
    <t>Choice 6:
Apple, Has MV, $10.99, No podcast, No Downloads</t>
  </si>
  <si>
    <t>Choice 7: 
Apple, No MV, $10.99, Has Podcast, No Downloads</t>
  </si>
  <si>
    <t>Choice 8: 
Apple, Has MV, $9.99, No podcast, Can Download</t>
  </si>
  <si>
    <t>Choice 9: 
Apple, No MV, $9.99, Has Podcast, Can Download</t>
  </si>
  <si>
    <t>Choice 10: 
Spotify, Has MV, $10.99, No podcast, No Downloads</t>
  </si>
  <si>
    <t>Choice 11:
Spotify, Has MV, $9.99, Has Podcast, Can Download</t>
  </si>
  <si>
    <t>Choice 12: 
Spotify, No MV, $10.99, Has Podcast, No Downloads</t>
  </si>
  <si>
    <t>Choice 13: 
Spotify, No MV, $10.99, No podcast, Can Download</t>
  </si>
  <si>
    <t>Choice 14: 
Spotify, Has MV, $9.99, No podcast, Can Download</t>
  </si>
  <si>
    <t xml:space="preserve">
Choice 1: 
Amazon, No MV, $10.99, Has Podcast, No Downloads</t>
  </si>
  <si>
    <t>Brand</t>
  </si>
  <si>
    <t>Brand_Amazon</t>
  </si>
  <si>
    <t>Brand_Apple</t>
  </si>
  <si>
    <t>Brand_Spotify</t>
  </si>
  <si>
    <t>Music_Video_No</t>
  </si>
  <si>
    <t>Music_Video_Yes</t>
  </si>
  <si>
    <t>Price_$10.99</t>
  </si>
  <si>
    <t>Price_$9.99</t>
  </si>
  <si>
    <t>Podcasts_No</t>
  </si>
  <si>
    <t>Podcasts_Yes</t>
  </si>
  <si>
    <t>Downloads_No</t>
  </si>
  <si>
    <t>Downloads_Yes</t>
  </si>
  <si>
    <t>Choices</t>
  </si>
  <si>
    <t>Intercept</t>
  </si>
  <si>
    <t>Average</t>
  </si>
  <si>
    <t>Price</t>
  </si>
  <si>
    <t>Total utility Range</t>
  </si>
  <si>
    <t>Podcast</t>
  </si>
  <si>
    <t>Downloads</t>
  </si>
  <si>
    <t>Respondent</t>
  </si>
  <si>
    <t>Music Video</t>
  </si>
  <si>
    <t>Responses</t>
  </si>
  <si>
    <t>Rank</t>
  </si>
  <si>
    <t>Avergae High Prefrence</t>
  </si>
  <si>
    <t>High Prefrence</t>
  </si>
  <si>
    <t>9.99 - 10.99</t>
  </si>
  <si>
    <t>Utils Gain</t>
  </si>
  <si>
    <t>Price delta</t>
  </si>
  <si>
    <t>Price/Utils</t>
  </si>
  <si>
    <t>Price for Music Videos</t>
  </si>
  <si>
    <t>Low Prefrence</t>
  </si>
  <si>
    <t>Avergae LowPrefrence</t>
  </si>
  <si>
    <t>Low Prefence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</si>
  <si>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</si>
  <si>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</si>
  <si>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</si>
  <si>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</si>
  <si>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</si>
  <si>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</si>
  <si>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</si>
  <si>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</si>
  <si>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</si>
  <si>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</si>
  <si>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</si>
  <si>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</si>
  <si>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</si>
  <si>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Person 114</t>
  </si>
  <si>
    <t>Person 115</t>
  </si>
  <si>
    <t>Person 116</t>
  </si>
  <si>
    <t>Person 117</t>
  </si>
  <si>
    <t>Person 118</t>
  </si>
  <si>
    <t>Person 119</t>
  </si>
  <si>
    <t>Person 120</t>
  </si>
  <si>
    <t>Person 121</t>
  </si>
  <si>
    <t>Person 122</t>
  </si>
  <si>
    <t>Person 123</t>
  </si>
  <si>
    <t>Person 124</t>
  </si>
  <si>
    <t>Person 125</t>
  </si>
  <si>
    <t>Person 126</t>
  </si>
  <si>
    <t>Person 127</t>
  </si>
  <si>
    <t>Top 25%</t>
  </si>
  <si>
    <t>Spotify</t>
  </si>
  <si>
    <t>Apple</t>
  </si>
  <si>
    <t>no</t>
  </si>
  <si>
    <t>yes</t>
  </si>
  <si>
    <t>Download</t>
  </si>
  <si>
    <t>Brnad_Spotify</t>
  </si>
  <si>
    <t>Music_Video</t>
  </si>
  <si>
    <t>Value of Preferred Option</t>
  </si>
  <si>
    <t>FIRST CHOICE RULE</t>
  </si>
  <si>
    <t>SHARE OF PREFERENCE RULE</t>
  </si>
  <si>
    <t>Product 1</t>
  </si>
  <si>
    <t>Product 2</t>
  </si>
  <si>
    <t>Product 3</t>
  </si>
  <si>
    <t>Prod1</t>
  </si>
  <si>
    <t>Prod2</t>
  </si>
  <si>
    <t>Prod3</t>
  </si>
  <si>
    <t xml:space="preserve">Market Share: </t>
  </si>
  <si>
    <t xml:space="preserve">Prod3 </t>
  </si>
  <si>
    <t>First Choice Rule</t>
  </si>
  <si>
    <t>Share of Pref.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</si>
</sst>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sz val="8"/>
      <name val="Arial"/>
      <family val="2"/>
    </font>
    <font>
      <sz val="8"/>
      <name val="Aptos Narrow"/>
      <family val="2"/>
      <scheme val="minor"/>
    </font>
    <font>
      <b/>
      <sz val="1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18" fillId="0" borderId="10" xfId="0" applyFont="1" applyBorder="1"/>
    <xf numFmtId="0" fontId="19" fillId="33" borderId="0" xfId="0" applyFont="1" applyFill="1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20" fillId="34" borderId="0" xfId="0" applyFont="1" applyFill="1" applyAlignment="1">
      <alignment horizontal="right" vertical="center" wrapText="1"/>
    </xf>
    <xf numFmtId="0" fontId="20" fillId="33" borderId="0" xfId="0" applyFont="1" applyFill="1" applyAlignment="1">
      <alignment horizontal="right" vertical="center" wrapText="1"/>
    </xf>
    <xf numFmtId="0" fontId="19" fillId="33" borderId="0" xfId="0" applyFont="1" applyFill="1" applyAlignment="1">
      <alignment horizontal="right" vertical="center"/>
    </xf>
    <xf numFmtId="0" fontId="19" fillId="33" borderId="11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19" fillId="33" borderId="12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9" fillId="34" borderId="14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/>
    </xf>
    <xf numFmtId="2" fontId="0" fillId="0" borderId="0" xfId="0" applyNumberFormat="1"/>
    <xf numFmtId="1" fontId="21" fillId="35" borderId="0" xfId="0" applyNumberFormat="1" applyFont="1" applyFill="1" applyAlignment="1">
      <alignment horizontal="center" vertical="center"/>
    </xf>
    <xf numFmtId="1" fontId="21" fillId="36" borderId="0" xfId="0" applyNumberFormat="1" applyFont="1" applyFill="1" applyAlignment="1">
      <alignment horizontal="center" vertical="center"/>
    </xf>
    <xf numFmtId="1" fontId="21" fillId="37" borderId="0" xfId="0" applyNumberFormat="1" applyFont="1" applyFill="1" applyAlignment="1">
      <alignment horizontal="center" vertical="center"/>
    </xf>
    <xf numFmtId="1" fontId="21" fillId="38" borderId="0" xfId="0" applyNumberFormat="1" applyFont="1" applyFill="1" applyAlignment="1">
      <alignment horizontal="center" vertical="center"/>
    </xf>
    <xf numFmtId="1" fontId="21" fillId="39" borderId="0" xfId="0" applyNumberFormat="1" applyFont="1" applyFill="1" applyAlignment="1">
      <alignment horizontal="center" vertical="center"/>
    </xf>
    <xf numFmtId="0" fontId="21" fillId="37" borderId="0" xfId="0" applyFont="1" applyFill="1"/>
    <xf numFmtId="164" fontId="0" fillId="0" borderId="0" xfId="0" applyNumberFormat="1"/>
    <xf numFmtId="9" fontId="0" fillId="0" borderId="0" xfId="0" applyNumberFormat="1"/>
    <xf numFmtId="0" fontId="0" fillId="0" borderId="11" xfId="0" applyBorder="1"/>
    <xf numFmtId="164" fontId="0" fillId="0" borderId="11" xfId="0" applyNumberFormat="1" applyBorder="1"/>
    <xf numFmtId="0" fontId="18" fillId="0" borderId="10" xfId="0" applyFont="1" applyBorder="1" applyAlignment="1">
      <alignment horizontal="right" wrapText="1"/>
    </xf>
    <xf numFmtId="0" fontId="0" fillId="0" borderId="11" xfId="0" applyBorder="1" applyAlignment="1">
      <alignment horizontal="center"/>
    </xf>
    <xf numFmtId="0" fontId="21" fillId="40" borderId="17" xfId="0" applyFont="1" applyFill="1" applyBorder="1" applyAlignment="1">
      <alignment horizontal="center"/>
    </xf>
    <xf numFmtId="0" fontId="21" fillId="40" borderId="11" xfId="0" applyFont="1" applyFill="1" applyBorder="1" applyAlignment="1">
      <alignment horizontal="center"/>
    </xf>
    <xf numFmtId="1" fontId="0" fillId="0" borderId="0" xfId="0" applyNumberFormat="1"/>
    <xf numFmtId="0" fontId="23" fillId="40" borderId="21" xfId="0" applyFont="1" applyFill="1" applyBorder="1" applyAlignment="1">
      <alignment horizontal="center" vertical="center"/>
    </xf>
    <xf numFmtId="0" fontId="23" fillId="40" borderId="22" xfId="0" applyFont="1" applyFill="1" applyBorder="1" applyAlignment="1">
      <alignment horizontal="center" vertical="center"/>
    </xf>
    <xf numFmtId="0" fontId="23" fillId="40" borderId="23" xfId="0" applyFont="1" applyFill="1" applyBorder="1" applyAlignment="1">
      <alignment horizontal="center" vertical="center"/>
    </xf>
    <xf numFmtId="0" fontId="23" fillId="40" borderId="24" xfId="0" applyFont="1" applyFill="1" applyBorder="1" applyAlignment="1">
      <alignment horizontal="center" vertical="center"/>
    </xf>
    <xf numFmtId="0" fontId="21" fillId="41" borderId="25" xfId="0" applyFont="1" applyFill="1" applyBorder="1" applyAlignment="1">
      <alignment horizontal="center" vertical="center"/>
    </xf>
    <xf numFmtId="9" fontId="23" fillId="0" borderId="26" xfId="0" applyNumberFormat="1" applyFont="1" applyBorder="1" applyAlignment="1">
      <alignment horizontal="center" vertical="center"/>
    </xf>
    <xf numFmtId="0" fontId="21" fillId="41" borderId="27" xfId="0" applyFont="1" applyFill="1" applyBorder="1" applyAlignment="1">
      <alignment horizontal="center" vertical="center"/>
    </xf>
    <xf numFmtId="9" fontId="23" fillId="0" borderId="28" xfId="0" applyNumberFormat="1" applyFont="1" applyBorder="1" applyAlignment="1">
      <alignment horizontal="center" vertical="center"/>
    </xf>
    <xf numFmtId="0" fontId="0" fillId="40" borderId="0" xfId="0" applyFill="1"/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0" borderId="11" xfId="0" applyFill="1" applyBorder="1" applyAlignment="1">
      <alignment horizontal="center" vertical="center"/>
    </xf>
    <xf numFmtId="0" fontId="21" fillId="40" borderId="17" xfId="0" applyFont="1" applyFill="1" applyBorder="1" applyAlignment="1">
      <alignment horizontal="center" vertical="center"/>
    </xf>
    <xf numFmtId="0" fontId="21" fillId="40" borderId="16" xfId="0" applyFont="1" applyFill="1" applyBorder="1" applyAlignment="1">
      <alignment horizontal="center" vertical="center"/>
    </xf>
    <xf numFmtId="0" fontId="21" fillId="40" borderId="18" xfId="0" applyFont="1" applyFill="1" applyBorder="1" applyAlignment="1">
      <alignment horizontal="center"/>
    </xf>
    <xf numFmtId="0" fontId="21" fillId="40" borderId="19" xfId="0" applyFont="1" applyFill="1" applyBorder="1" applyAlignment="1">
      <alignment horizontal="center"/>
    </xf>
    <xf numFmtId="0" fontId="21" fillId="40" borderId="20" xfId="0" applyFont="1" applyFill="1" applyBorder="1" applyAlignment="1">
      <alignment horizontal="center"/>
    </xf>
    <xf numFmtId="0" fontId="21" fillId="41" borderId="11" xfId="0" applyFont="1" applyFill="1" applyBorder="1" applyAlignment="1">
      <alignment horizontal="center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Sample Average - Attribute Level Partworths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'Attribute level part worth'!$B$1:$G$1</c:f>
              <c:strCache>
                <c:ptCount val="6"/>
                <c:pt idx="0">
                  <c:v>Brand_Amazon</c:v>
                </c:pt>
                <c:pt idx="1">
                  <c:v>Brand_Spotify</c:v>
                </c:pt>
                <c:pt idx="2">
                  <c:v>Music_Video_Yes</c:v>
                </c:pt>
                <c:pt idx="3">
                  <c:v>Price_$9.99</c:v>
                </c:pt>
                <c:pt idx="4">
                  <c:v>Podcasts_Yes</c:v>
                </c:pt>
                <c:pt idx="5">
                  <c:v>Downloads_Yes</c:v>
                </c:pt>
              </c:strCache>
            </c:strRef>
          </c:cat>
          <c:val>
            <c:numRef>
              <c:f>'Attribute level part worth'!$B$2:$G$2</c:f>
              <c:numCache>
                <c:formatCode>0.00</c:formatCode>
                <c:ptCount val="6"/>
                <c:pt idx="0">
                  <c:v>-0.77322834645669258</c:v>
                </c:pt>
                <c:pt idx="1">
                  <c:v>-0.54015748031496058</c:v>
                </c:pt>
                <c:pt idx="2">
                  <c:v>0.31889763779527486</c:v>
                </c:pt>
                <c:pt idx="3">
                  <c:v>-0.50314960629921246</c:v>
                </c:pt>
                <c:pt idx="4">
                  <c:v>-0.15078740157480316</c:v>
                </c:pt>
                <c:pt idx="5">
                  <c:v>-1.8503937007873804E-2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C0-4655-9318-91D1E67B4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0579184"/>
        <c:axId val="1761428720"/>
      </c:barChart>
      <c:catAx>
        <c:axId val="155057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Attributes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3175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428720"/>
        <c:crosses val="autoZero"/>
        <c:auto val="1"/>
        <c:lblAlgn val="ctr"/>
        <c:lblOffset val="100"/>
        <c:noMultiLvlLbl val="0"/>
      </c:catAx>
      <c:valAx>
        <c:axId val="176142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  <a:r>
                  <a:rPr lang="en-IN" baseline="0"/>
                  <a:t> Partworths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57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Relative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'Relative Importance'!$R$3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'Relative Importance'!$S$2:$W$2</c:f>
              <c:strCache>
                <c:ptCount val="5"/>
                <c:pt idx="0">
                  <c:v>Brand</c:v>
                </c:pt>
                <c:pt idx="1">
                  <c:v>Music Video</c:v>
                </c:pt>
                <c:pt idx="2">
                  <c:v>Price</c:v>
                </c:pt>
                <c:pt idx="3">
                  <c:v>Podcast</c:v>
                </c:pt>
                <c:pt idx="4">
                  <c:v>Downloads</c:v>
                </c:pt>
              </c:strCache>
            </c:strRef>
          </c:cat>
          <c:val>
            <c:numRef>
              <c:f>'Relative Importance'!$S$3:$W$3</c:f>
              <c:numCache>
                <c:formatCode>0%</c:formatCode>
                <c:ptCount val="5"/>
                <c:pt idx="0">
                  <c:v>0.27790075366566724</c:v>
                </c:pt>
                <c:pt idx="1">
                  <c:v>0.24711173860438976</c:v>
                </c:pt>
                <c:pt idx="2">
                  <c:v>0.16755040496134113</c:v>
                </c:pt>
                <c:pt idx="3">
                  <c:v>0.16045565182533481</c:v>
                </c:pt>
                <c:pt idx="4">
                  <c:v>0.14698145094326703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C-4C8F-A0EB-A8482A378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3568720"/>
        <c:axId val="864051072"/>
      </c:barChart>
      <c:catAx>
        <c:axId val="85356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051072"/>
        <c:crosses val="autoZero"/>
        <c:auto val="1"/>
        <c:lblAlgn val="ctr"/>
        <c:lblOffset val="100"/>
        <c:noMultiLvlLbl val="0"/>
      </c:catAx>
      <c:valAx>
        <c:axId val="86405107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6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4</xdr:row>
      <xdr:rowOff>0</xdr:rowOff>
    </xdr:from>
    <xdr:to>
      <xdr:col>12</xdr:col>
      <xdr:colOff>579120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132D63-4175-4224-920E-EA2E3DCCB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6</xdr:row>
      <xdr:rowOff>0</xdr:rowOff>
    </xdr:from>
    <xdr:to>
      <xdr:col>28</xdr:col>
      <xdr:colOff>388620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20306E-A921-4F2A-B83F-70DB479488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5"/>
  <sheetViews>
    <sheetView workbookViewId="0">
      <selection activeCell="CE21" sqref="CE21"/>
    </sheetView>
  </sheetViews>
  <sheetFormatPr defaultRowHeight="14.4" x14ac:dyDescent="0.3"/>
  <cols>
    <col min="2" max="2" width="55.21875" bestFit="1" customWidth="1"/>
    <col min="3" max="3" width="44.33203125" bestFit="1" customWidth="1"/>
  </cols>
  <sheetData>
    <row r="1" spans="1:103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</row>
    <row r="2" spans="1:103" x14ac:dyDescent="0.3">
      <c r="A2">
        <v>1</v>
      </c>
      <c r="B2" t="s">
        <v>127</v>
      </c>
      <c r="C2" t="s">
        <v>100</v>
      </c>
      <c r="D2">
        <v>10</v>
      </c>
      <c r="E2">
        <v>10</v>
      </c>
      <c r="F2">
        <v>2</v>
      </c>
      <c r="G2">
        <v>3</v>
      </c>
      <c r="H2">
        <v>11</v>
      </c>
      <c r="I2">
        <v>3</v>
      </c>
      <c r="J2">
        <v>3</v>
      </c>
      <c r="K2">
        <v>2</v>
      </c>
      <c r="L2">
        <v>7</v>
      </c>
      <c r="M2">
        <v>14</v>
      </c>
      <c r="N2">
        <v>7</v>
      </c>
      <c r="O2">
        <v>2</v>
      </c>
      <c r="P2">
        <v>8</v>
      </c>
      <c r="Q2">
        <v>2</v>
      </c>
      <c r="R2">
        <v>12</v>
      </c>
      <c r="S2">
        <v>3</v>
      </c>
      <c r="T2">
        <v>7</v>
      </c>
      <c r="U2">
        <v>12</v>
      </c>
      <c r="V2">
        <v>14</v>
      </c>
      <c r="W2">
        <v>1</v>
      </c>
      <c r="X2">
        <v>11</v>
      </c>
      <c r="Y2">
        <v>11</v>
      </c>
      <c r="Z2">
        <v>1</v>
      </c>
      <c r="AA2">
        <v>5</v>
      </c>
      <c r="AB2">
        <v>8</v>
      </c>
      <c r="AC2">
        <v>6</v>
      </c>
      <c r="AD2">
        <v>7</v>
      </c>
      <c r="AE2">
        <v>9</v>
      </c>
      <c r="AF2">
        <v>12</v>
      </c>
      <c r="AG2">
        <v>6</v>
      </c>
      <c r="AH2">
        <v>10</v>
      </c>
      <c r="AI2">
        <v>14</v>
      </c>
      <c r="AJ2">
        <v>2</v>
      </c>
      <c r="AK2">
        <v>8</v>
      </c>
      <c r="AL2">
        <v>8</v>
      </c>
      <c r="AM2">
        <v>11</v>
      </c>
      <c r="AN2">
        <v>9</v>
      </c>
      <c r="AO2">
        <v>8</v>
      </c>
      <c r="AP2">
        <v>11</v>
      </c>
      <c r="AQ2">
        <v>8</v>
      </c>
      <c r="AR2">
        <v>1</v>
      </c>
      <c r="AS2">
        <v>13</v>
      </c>
      <c r="AT2">
        <v>13</v>
      </c>
      <c r="AU2">
        <v>7</v>
      </c>
      <c r="AV2">
        <v>6</v>
      </c>
      <c r="AW2">
        <v>10</v>
      </c>
      <c r="AX2">
        <v>13</v>
      </c>
      <c r="AY2">
        <v>2</v>
      </c>
      <c r="AZ2">
        <v>1</v>
      </c>
      <c r="BA2">
        <v>8</v>
      </c>
      <c r="BB2">
        <v>8</v>
      </c>
      <c r="BC2">
        <v>12</v>
      </c>
      <c r="BD2">
        <v>11</v>
      </c>
      <c r="BE2">
        <v>4</v>
      </c>
      <c r="BF2">
        <v>6</v>
      </c>
      <c r="BG2">
        <v>7</v>
      </c>
      <c r="BH2">
        <v>13</v>
      </c>
      <c r="BI2">
        <v>10</v>
      </c>
      <c r="BJ2">
        <v>1</v>
      </c>
      <c r="BK2">
        <v>14</v>
      </c>
      <c r="BL2">
        <v>10</v>
      </c>
      <c r="BM2">
        <v>4</v>
      </c>
      <c r="BN2">
        <v>4</v>
      </c>
      <c r="BO2">
        <v>4</v>
      </c>
      <c r="BP2">
        <v>6</v>
      </c>
      <c r="BQ2">
        <v>14</v>
      </c>
      <c r="BR2">
        <v>6</v>
      </c>
      <c r="BS2">
        <v>1</v>
      </c>
      <c r="BT2">
        <v>14</v>
      </c>
      <c r="BU2">
        <v>13</v>
      </c>
      <c r="BV2">
        <v>2</v>
      </c>
      <c r="BW2">
        <v>12</v>
      </c>
      <c r="BX2">
        <v>4</v>
      </c>
      <c r="BY2">
        <v>2</v>
      </c>
      <c r="BZ2">
        <v>11</v>
      </c>
      <c r="CA2">
        <v>13</v>
      </c>
      <c r="CB2">
        <v>3</v>
      </c>
      <c r="CC2">
        <v>10</v>
      </c>
      <c r="CD2">
        <v>3</v>
      </c>
      <c r="CE2">
        <v>12</v>
      </c>
      <c r="CF2">
        <v>5</v>
      </c>
      <c r="CG2">
        <v>12</v>
      </c>
      <c r="CH2">
        <v>2</v>
      </c>
      <c r="CI2">
        <v>1</v>
      </c>
      <c r="CJ2">
        <v>4</v>
      </c>
      <c r="CK2">
        <v>14</v>
      </c>
      <c r="CL2">
        <v>1</v>
      </c>
      <c r="CM2">
        <v>5</v>
      </c>
      <c r="CN2">
        <v>10</v>
      </c>
      <c r="CO2">
        <v>11</v>
      </c>
      <c r="CP2">
        <v>12</v>
      </c>
      <c r="CQ2">
        <v>2</v>
      </c>
      <c r="CR2">
        <v>7</v>
      </c>
      <c r="CS2">
        <v>5</v>
      </c>
      <c r="CT2">
        <v>11</v>
      </c>
      <c r="CU2">
        <v>4</v>
      </c>
      <c r="CV2">
        <v>2</v>
      </c>
      <c r="CW2">
        <v>11</v>
      </c>
      <c r="CX2">
        <v>9</v>
      </c>
      <c r="CY2">
        <v>12</v>
      </c>
    </row>
    <row r="3" spans="1:103" x14ac:dyDescent="0.3">
      <c r="A3">
        <v>2</v>
      </c>
      <c r="B3" t="s">
        <v>114</v>
      </c>
      <c r="C3" t="s">
        <v>101</v>
      </c>
      <c r="D3">
        <v>12</v>
      </c>
      <c r="E3">
        <v>12</v>
      </c>
      <c r="F3">
        <v>14</v>
      </c>
      <c r="G3">
        <v>11</v>
      </c>
      <c r="H3">
        <v>9</v>
      </c>
      <c r="I3">
        <v>1</v>
      </c>
      <c r="J3">
        <v>1</v>
      </c>
      <c r="K3">
        <v>6</v>
      </c>
      <c r="L3">
        <v>4</v>
      </c>
      <c r="M3">
        <v>11</v>
      </c>
      <c r="N3">
        <v>4</v>
      </c>
      <c r="O3">
        <v>9</v>
      </c>
      <c r="P3">
        <v>10</v>
      </c>
      <c r="Q3">
        <v>3</v>
      </c>
      <c r="R3">
        <v>2</v>
      </c>
      <c r="S3">
        <v>5</v>
      </c>
      <c r="T3">
        <v>6</v>
      </c>
      <c r="U3">
        <v>7</v>
      </c>
      <c r="V3">
        <v>9</v>
      </c>
      <c r="W3">
        <v>7</v>
      </c>
      <c r="X3">
        <v>6</v>
      </c>
      <c r="Y3">
        <v>12</v>
      </c>
      <c r="Z3">
        <v>6</v>
      </c>
      <c r="AA3">
        <v>10</v>
      </c>
      <c r="AB3">
        <v>10</v>
      </c>
      <c r="AC3">
        <v>10</v>
      </c>
      <c r="AD3">
        <v>4</v>
      </c>
      <c r="AE3">
        <v>6</v>
      </c>
      <c r="AF3">
        <v>2</v>
      </c>
      <c r="AG3">
        <v>13</v>
      </c>
      <c r="AH3">
        <v>1</v>
      </c>
      <c r="AI3">
        <v>4</v>
      </c>
      <c r="AJ3">
        <v>6</v>
      </c>
      <c r="AK3">
        <v>9</v>
      </c>
      <c r="AL3">
        <v>2</v>
      </c>
      <c r="AM3">
        <v>2</v>
      </c>
      <c r="AN3">
        <v>13</v>
      </c>
      <c r="AO3">
        <v>3</v>
      </c>
      <c r="AP3">
        <v>9</v>
      </c>
      <c r="AQ3">
        <v>6</v>
      </c>
      <c r="AR3">
        <v>8</v>
      </c>
      <c r="AS3">
        <v>6</v>
      </c>
      <c r="AT3">
        <v>9</v>
      </c>
      <c r="AU3">
        <v>5</v>
      </c>
      <c r="AV3">
        <v>8</v>
      </c>
      <c r="AW3">
        <v>14</v>
      </c>
      <c r="AX3">
        <v>10</v>
      </c>
      <c r="AY3">
        <v>7</v>
      </c>
      <c r="AZ3">
        <v>10</v>
      </c>
      <c r="BA3">
        <v>12</v>
      </c>
      <c r="BB3">
        <v>11</v>
      </c>
      <c r="BC3">
        <v>14</v>
      </c>
      <c r="BD3">
        <v>14</v>
      </c>
      <c r="BE3">
        <v>8</v>
      </c>
      <c r="BF3">
        <v>13</v>
      </c>
      <c r="BG3">
        <v>3</v>
      </c>
      <c r="BH3">
        <v>10</v>
      </c>
      <c r="BI3">
        <v>12</v>
      </c>
      <c r="BJ3">
        <v>3</v>
      </c>
      <c r="BK3">
        <v>7</v>
      </c>
      <c r="BL3">
        <v>8</v>
      </c>
      <c r="BM3">
        <v>10</v>
      </c>
      <c r="BN3">
        <v>8</v>
      </c>
      <c r="BO3">
        <v>9</v>
      </c>
      <c r="BP3">
        <v>11</v>
      </c>
      <c r="BQ3">
        <v>5</v>
      </c>
      <c r="BR3">
        <v>10</v>
      </c>
      <c r="BS3">
        <v>4</v>
      </c>
      <c r="BT3">
        <v>13</v>
      </c>
      <c r="BU3">
        <v>14</v>
      </c>
      <c r="BV3">
        <v>5</v>
      </c>
      <c r="BW3">
        <v>6</v>
      </c>
      <c r="BX3">
        <v>7</v>
      </c>
      <c r="BY3">
        <v>7</v>
      </c>
      <c r="BZ3">
        <v>1</v>
      </c>
      <c r="CA3">
        <v>9</v>
      </c>
      <c r="CB3">
        <v>12</v>
      </c>
      <c r="CC3">
        <v>5</v>
      </c>
      <c r="CD3">
        <v>13</v>
      </c>
      <c r="CE3">
        <v>2</v>
      </c>
      <c r="CF3">
        <v>10</v>
      </c>
      <c r="CG3">
        <v>13</v>
      </c>
      <c r="CH3">
        <v>13</v>
      </c>
      <c r="CI3">
        <v>3</v>
      </c>
      <c r="CJ3">
        <v>10</v>
      </c>
      <c r="CK3">
        <v>6</v>
      </c>
      <c r="CL3">
        <v>4</v>
      </c>
      <c r="CM3">
        <v>13</v>
      </c>
      <c r="CN3">
        <v>8</v>
      </c>
      <c r="CO3">
        <v>14</v>
      </c>
      <c r="CP3">
        <v>8</v>
      </c>
      <c r="CQ3">
        <v>13</v>
      </c>
      <c r="CR3">
        <v>6</v>
      </c>
      <c r="CS3">
        <v>1</v>
      </c>
      <c r="CT3">
        <v>13</v>
      </c>
      <c r="CU3">
        <v>2</v>
      </c>
      <c r="CV3">
        <v>9</v>
      </c>
      <c r="CW3">
        <v>7</v>
      </c>
      <c r="CX3">
        <v>14</v>
      </c>
      <c r="CY3">
        <v>2</v>
      </c>
    </row>
    <row r="4" spans="1:103" x14ac:dyDescent="0.3">
      <c r="A4">
        <v>3</v>
      </c>
      <c r="B4" t="s">
        <v>115</v>
      </c>
      <c r="C4" t="s">
        <v>102</v>
      </c>
      <c r="D4">
        <v>1</v>
      </c>
      <c r="E4">
        <v>1</v>
      </c>
      <c r="F4">
        <v>5</v>
      </c>
      <c r="G4">
        <v>8</v>
      </c>
      <c r="H4">
        <v>14</v>
      </c>
      <c r="I4">
        <v>7</v>
      </c>
      <c r="J4">
        <v>6</v>
      </c>
      <c r="K4">
        <v>3</v>
      </c>
      <c r="L4">
        <v>12</v>
      </c>
      <c r="M4">
        <v>13</v>
      </c>
      <c r="N4">
        <v>8</v>
      </c>
      <c r="O4">
        <v>6</v>
      </c>
      <c r="P4">
        <v>1</v>
      </c>
      <c r="Q4">
        <v>8</v>
      </c>
      <c r="R4">
        <v>11</v>
      </c>
      <c r="S4">
        <v>10</v>
      </c>
      <c r="T4">
        <v>4</v>
      </c>
      <c r="U4">
        <v>9</v>
      </c>
      <c r="V4">
        <v>13</v>
      </c>
      <c r="W4">
        <v>5</v>
      </c>
      <c r="X4">
        <v>10</v>
      </c>
      <c r="Y4">
        <v>5</v>
      </c>
      <c r="Z4">
        <v>2</v>
      </c>
      <c r="AA4">
        <v>2</v>
      </c>
      <c r="AB4">
        <v>7</v>
      </c>
      <c r="AC4">
        <v>2</v>
      </c>
      <c r="AD4">
        <v>1</v>
      </c>
      <c r="AE4">
        <v>2</v>
      </c>
      <c r="AF4">
        <v>4</v>
      </c>
      <c r="AG4">
        <v>12</v>
      </c>
      <c r="AH4">
        <v>4</v>
      </c>
      <c r="AI4">
        <v>13</v>
      </c>
      <c r="AJ4">
        <v>8</v>
      </c>
      <c r="AK4">
        <v>4</v>
      </c>
      <c r="AL4">
        <v>9</v>
      </c>
      <c r="AM4">
        <v>1</v>
      </c>
      <c r="AN4">
        <v>11</v>
      </c>
      <c r="AO4">
        <v>11</v>
      </c>
      <c r="AP4">
        <v>10</v>
      </c>
      <c r="AQ4">
        <v>11</v>
      </c>
      <c r="AR4">
        <v>9</v>
      </c>
      <c r="AS4">
        <v>14</v>
      </c>
      <c r="AT4">
        <v>6</v>
      </c>
      <c r="AU4">
        <v>6</v>
      </c>
      <c r="AV4">
        <v>11</v>
      </c>
      <c r="AW4">
        <v>7</v>
      </c>
      <c r="AX4">
        <v>9</v>
      </c>
      <c r="AY4">
        <v>12</v>
      </c>
      <c r="AZ4">
        <v>5</v>
      </c>
      <c r="BA4">
        <v>2</v>
      </c>
      <c r="BB4">
        <v>6</v>
      </c>
      <c r="BC4">
        <v>4</v>
      </c>
      <c r="BD4">
        <v>2</v>
      </c>
      <c r="BE4">
        <v>2</v>
      </c>
      <c r="BF4">
        <v>11</v>
      </c>
      <c r="BG4">
        <v>11</v>
      </c>
      <c r="BH4">
        <v>7</v>
      </c>
      <c r="BI4">
        <v>2</v>
      </c>
      <c r="BJ4">
        <v>10</v>
      </c>
      <c r="BK4">
        <v>10</v>
      </c>
      <c r="BL4">
        <v>14</v>
      </c>
      <c r="BM4">
        <v>12</v>
      </c>
      <c r="BN4">
        <v>13</v>
      </c>
      <c r="BO4">
        <v>2</v>
      </c>
      <c r="BP4">
        <v>2</v>
      </c>
      <c r="BQ4">
        <v>1</v>
      </c>
      <c r="BR4">
        <v>4</v>
      </c>
      <c r="BS4">
        <v>8</v>
      </c>
      <c r="BT4">
        <v>11</v>
      </c>
      <c r="BU4">
        <v>3</v>
      </c>
      <c r="BV4">
        <v>12</v>
      </c>
      <c r="BW4">
        <v>8</v>
      </c>
      <c r="BX4">
        <v>8</v>
      </c>
      <c r="BY4">
        <v>12</v>
      </c>
      <c r="BZ4">
        <v>12</v>
      </c>
      <c r="CA4">
        <v>12</v>
      </c>
      <c r="CB4">
        <v>2</v>
      </c>
      <c r="CC4">
        <v>8</v>
      </c>
      <c r="CD4">
        <v>9</v>
      </c>
      <c r="CE4">
        <v>10</v>
      </c>
      <c r="CF4">
        <v>7</v>
      </c>
      <c r="CG4">
        <v>1</v>
      </c>
      <c r="CH4">
        <v>8</v>
      </c>
      <c r="CI4">
        <v>14</v>
      </c>
      <c r="CJ4">
        <v>2</v>
      </c>
      <c r="CK4">
        <v>10</v>
      </c>
      <c r="CL4">
        <v>2</v>
      </c>
      <c r="CM4">
        <v>11</v>
      </c>
      <c r="CN4">
        <v>4</v>
      </c>
      <c r="CO4">
        <v>2</v>
      </c>
      <c r="CP4">
        <v>14</v>
      </c>
      <c r="CQ4">
        <v>3</v>
      </c>
      <c r="CR4">
        <v>1</v>
      </c>
      <c r="CS4">
        <v>13</v>
      </c>
      <c r="CT4">
        <v>3</v>
      </c>
      <c r="CU4">
        <v>7</v>
      </c>
      <c r="CV4">
        <v>13</v>
      </c>
      <c r="CW4">
        <v>6</v>
      </c>
      <c r="CX4">
        <v>5</v>
      </c>
      <c r="CY4">
        <v>10</v>
      </c>
    </row>
    <row r="5" spans="1:103" x14ac:dyDescent="0.3">
      <c r="A5">
        <v>4</v>
      </c>
      <c r="B5" t="s">
        <v>116</v>
      </c>
      <c r="C5" t="s">
        <v>103</v>
      </c>
      <c r="D5">
        <v>13</v>
      </c>
      <c r="E5">
        <v>7</v>
      </c>
      <c r="F5">
        <v>11</v>
      </c>
      <c r="G5">
        <v>13</v>
      </c>
      <c r="H5">
        <v>10</v>
      </c>
      <c r="I5">
        <v>5</v>
      </c>
      <c r="J5">
        <v>4</v>
      </c>
      <c r="K5">
        <v>5</v>
      </c>
      <c r="L5">
        <v>9</v>
      </c>
      <c r="M5">
        <v>9</v>
      </c>
      <c r="N5">
        <v>9</v>
      </c>
      <c r="O5">
        <v>11</v>
      </c>
      <c r="P5">
        <v>9</v>
      </c>
      <c r="Q5">
        <v>5</v>
      </c>
      <c r="R5">
        <v>8</v>
      </c>
      <c r="S5">
        <v>2</v>
      </c>
      <c r="T5">
        <v>11</v>
      </c>
      <c r="U5">
        <v>11</v>
      </c>
      <c r="V5">
        <v>10</v>
      </c>
      <c r="W5">
        <v>9</v>
      </c>
      <c r="X5">
        <v>5</v>
      </c>
      <c r="Y5">
        <v>6</v>
      </c>
      <c r="Z5">
        <v>13</v>
      </c>
      <c r="AA5">
        <v>7</v>
      </c>
      <c r="AB5">
        <v>13</v>
      </c>
      <c r="AC5">
        <v>14</v>
      </c>
      <c r="AD5">
        <v>10</v>
      </c>
      <c r="AE5">
        <v>13</v>
      </c>
      <c r="AF5">
        <v>11</v>
      </c>
      <c r="AG5">
        <v>9</v>
      </c>
      <c r="AH5">
        <v>5</v>
      </c>
      <c r="AI5">
        <v>10</v>
      </c>
      <c r="AJ5">
        <v>3</v>
      </c>
      <c r="AK5">
        <v>11</v>
      </c>
      <c r="AL5">
        <v>7</v>
      </c>
      <c r="AM5">
        <v>8</v>
      </c>
      <c r="AN5">
        <v>6</v>
      </c>
      <c r="AO5">
        <v>4</v>
      </c>
      <c r="AP5">
        <v>14</v>
      </c>
      <c r="AQ5">
        <v>3</v>
      </c>
      <c r="AR5">
        <v>3</v>
      </c>
      <c r="AS5">
        <v>9</v>
      </c>
      <c r="AT5">
        <v>4</v>
      </c>
      <c r="AU5">
        <v>4</v>
      </c>
      <c r="AV5">
        <v>1</v>
      </c>
      <c r="AW5">
        <v>6</v>
      </c>
      <c r="AX5">
        <v>3</v>
      </c>
      <c r="AY5">
        <v>13</v>
      </c>
      <c r="AZ5">
        <v>2</v>
      </c>
      <c r="BA5">
        <v>6</v>
      </c>
      <c r="BB5">
        <v>12</v>
      </c>
      <c r="BC5">
        <v>1</v>
      </c>
      <c r="BD5">
        <v>10</v>
      </c>
      <c r="BE5">
        <v>1</v>
      </c>
      <c r="BF5">
        <v>2</v>
      </c>
      <c r="BG5">
        <v>10</v>
      </c>
      <c r="BH5">
        <v>2</v>
      </c>
      <c r="BI5">
        <v>4</v>
      </c>
      <c r="BJ5">
        <v>13</v>
      </c>
      <c r="BK5">
        <v>11</v>
      </c>
      <c r="BL5">
        <v>7</v>
      </c>
      <c r="BM5">
        <v>3</v>
      </c>
      <c r="BN5">
        <v>5</v>
      </c>
      <c r="BO5">
        <v>13</v>
      </c>
      <c r="BP5">
        <v>7</v>
      </c>
      <c r="BQ5">
        <v>4</v>
      </c>
      <c r="BR5">
        <v>3</v>
      </c>
      <c r="BS5">
        <v>5</v>
      </c>
      <c r="BT5">
        <v>2</v>
      </c>
      <c r="BU5">
        <v>11</v>
      </c>
      <c r="BV5">
        <v>13</v>
      </c>
      <c r="BW5">
        <v>1</v>
      </c>
      <c r="BX5">
        <v>3</v>
      </c>
      <c r="BY5">
        <v>13</v>
      </c>
      <c r="BZ5">
        <v>4</v>
      </c>
      <c r="CA5">
        <v>4</v>
      </c>
      <c r="CB5">
        <v>11</v>
      </c>
      <c r="CC5">
        <v>14</v>
      </c>
      <c r="CD5">
        <v>11</v>
      </c>
      <c r="CE5">
        <v>5</v>
      </c>
      <c r="CF5">
        <v>12</v>
      </c>
      <c r="CG5">
        <v>7</v>
      </c>
      <c r="CH5">
        <v>7</v>
      </c>
      <c r="CI5">
        <v>9</v>
      </c>
      <c r="CJ5">
        <v>13</v>
      </c>
      <c r="CK5">
        <v>11</v>
      </c>
      <c r="CL5">
        <v>6</v>
      </c>
      <c r="CM5">
        <v>1</v>
      </c>
      <c r="CN5">
        <v>12</v>
      </c>
      <c r="CO5">
        <v>9</v>
      </c>
      <c r="CP5">
        <v>2</v>
      </c>
      <c r="CQ5">
        <v>9</v>
      </c>
      <c r="CR5">
        <v>13</v>
      </c>
      <c r="CS5">
        <v>4</v>
      </c>
      <c r="CT5">
        <v>7</v>
      </c>
      <c r="CU5">
        <v>8</v>
      </c>
      <c r="CV5">
        <v>11</v>
      </c>
      <c r="CW5">
        <v>8</v>
      </c>
      <c r="CX5">
        <v>4</v>
      </c>
      <c r="CY5">
        <v>3</v>
      </c>
    </row>
    <row r="6" spans="1:103" x14ac:dyDescent="0.3">
      <c r="A6">
        <v>5</v>
      </c>
      <c r="B6" t="s">
        <v>117</v>
      </c>
      <c r="C6" t="s">
        <v>104</v>
      </c>
      <c r="D6">
        <v>6</v>
      </c>
      <c r="E6">
        <v>9</v>
      </c>
      <c r="F6">
        <v>13</v>
      </c>
      <c r="G6">
        <v>10</v>
      </c>
      <c r="H6">
        <v>13</v>
      </c>
      <c r="I6">
        <v>12</v>
      </c>
      <c r="J6">
        <v>13</v>
      </c>
      <c r="K6">
        <v>4</v>
      </c>
      <c r="L6">
        <v>6</v>
      </c>
      <c r="M6">
        <v>4</v>
      </c>
      <c r="N6">
        <v>10</v>
      </c>
      <c r="O6">
        <v>13</v>
      </c>
      <c r="P6">
        <v>5</v>
      </c>
      <c r="Q6">
        <v>9</v>
      </c>
      <c r="R6">
        <v>5</v>
      </c>
      <c r="S6">
        <v>7</v>
      </c>
      <c r="T6">
        <v>14</v>
      </c>
      <c r="U6">
        <v>8</v>
      </c>
      <c r="V6">
        <v>3</v>
      </c>
      <c r="W6">
        <v>14</v>
      </c>
      <c r="X6">
        <v>14</v>
      </c>
      <c r="Y6">
        <v>2</v>
      </c>
      <c r="Z6">
        <v>4</v>
      </c>
      <c r="AA6">
        <v>3</v>
      </c>
      <c r="AB6">
        <v>4</v>
      </c>
      <c r="AC6">
        <v>9</v>
      </c>
      <c r="AD6">
        <v>5</v>
      </c>
      <c r="AE6">
        <v>10</v>
      </c>
      <c r="AF6">
        <v>7</v>
      </c>
      <c r="AG6">
        <v>11</v>
      </c>
      <c r="AH6">
        <v>12</v>
      </c>
      <c r="AI6">
        <v>3</v>
      </c>
      <c r="AJ6">
        <v>11</v>
      </c>
      <c r="AK6">
        <v>5</v>
      </c>
      <c r="AL6">
        <v>13</v>
      </c>
      <c r="AM6">
        <v>3</v>
      </c>
      <c r="AN6">
        <v>5</v>
      </c>
      <c r="AO6">
        <v>13</v>
      </c>
      <c r="AP6">
        <v>8</v>
      </c>
      <c r="AQ6">
        <v>9</v>
      </c>
      <c r="AR6">
        <v>12</v>
      </c>
      <c r="AS6">
        <v>12</v>
      </c>
      <c r="AT6">
        <v>14</v>
      </c>
      <c r="AU6">
        <v>13</v>
      </c>
      <c r="AV6">
        <v>13</v>
      </c>
      <c r="AW6">
        <v>3</v>
      </c>
      <c r="AX6">
        <v>12</v>
      </c>
      <c r="AY6">
        <v>5</v>
      </c>
      <c r="AZ6">
        <v>11</v>
      </c>
      <c r="BA6">
        <v>7</v>
      </c>
      <c r="BB6">
        <v>9</v>
      </c>
      <c r="BC6">
        <v>5</v>
      </c>
      <c r="BD6">
        <v>5</v>
      </c>
      <c r="BE6">
        <v>5</v>
      </c>
      <c r="BF6">
        <v>12</v>
      </c>
      <c r="BG6">
        <v>4</v>
      </c>
      <c r="BH6">
        <v>1</v>
      </c>
      <c r="BI6">
        <v>9</v>
      </c>
      <c r="BJ6">
        <v>9</v>
      </c>
      <c r="BK6">
        <v>1</v>
      </c>
      <c r="BL6">
        <v>9</v>
      </c>
      <c r="BM6">
        <v>14</v>
      </c>
      <c r="BN6">
        <v>7</v>
      </c>
      <c r="BO6">
        <v>10</v>
      </c>
      <c r="BP6">
        <v>10</v>
      </c>
      <c r="BQ6">
        <v>11</v>
      </c>
      <c r="BR6">
        <v>2</v>
      </c>
      <c r="BS6">
        <v>7</v>
      </c>
      <c r="BT6">
        <v>4</v>
      </c>
      <c r="BU6">
        <v>7</v>
      </c>
      <c r="BV6">
        <v>1</v>
      </c>
      <c r="BW6">
        <v>7</v>
      </c>
      <c r="BX6">
        <v>12</v>
      </c>
      <c r="BY6">
        <v>5</v>
      </c>
      <c r="BZ6">
        <v>3</v>
      </c>
      <c r="CA6">
        <v>5</v>
      </c>
      <c r="CB6">
        <v>8</v>
      </c>
      <c r="CC6">
        <v>3</v>
      </c>
      <c r="CD6">
        <v>12</v>
      </c>
      <c r="CE6">
        <v>14</v>
      </c>
      <c r="CF6">
        <v>3</v>
      </c>
      <c r="CG6">
        <v>14</v>
      </c>
      <c r="CH6">
        <v>9</v>
      </c>
      <c r="CI6">
        <v>11</v>
      </c>
      <c r="CJ6">
        <v>11</v>
      </c>
      <c r="CK6">
        <v>1</v>
      </c>
      <c r="CL6">
        <v>12</v>
      </c>
      <c r="CM6">
        <v>3</v>
      </c>
      <c r="CN6">
        <v>3</v>
      </c>
      <c r="CO6">
        <v>1</v>
      </c>
      <c r="CP6">
        <v>13</v>
      </c>
      <c r="CQ6">
        <v>8</v>
      </c>
      <c r="CR6">
        <v>9</v>
      </c>
      <c r="CS6">
        <v>3</v>
      </c>
      <c r="CT6">
        <v>6</v>
      </c>
      <c r="CU6">
        <v>11</v>
      </c>
      <c r="CV6">
        <v>3</v>
      </c>
      <c r="CW6">
        <v>3</v>
      </c>
      <c r="CX6">
        <v>13</v>
      </c>
      <c r="CY6">
        <v>13</v>
      </c>
    </row>
    <row r="7" spans="1:103" x14ac:dyDescent="0.3">
      <c r="A7">
        <v>6</v>
      </c>
      <c r="B7" t="s">
        <v>118</v>
      </c>
      <c r="C7" t="s">
        <v>105</v>
      </c>
      <c r="D7">
        <v>9</v>
      </c>
      <c r="E7">
        <v>11</v>
      </c>
      <c r="F7">
        <v>8</v>
      </c>
      <c r="G7">
        <v>6</v>
      </c>
      <c r="H7">
        <v>12</v>
      </c>
      <c r="I7">
        <v>8</v>
      </c>
      <c r="J7">
        <v>2</v>
      </c>
      <c r="K7">
        <v>8</v>
      </c>
      <c r="L7">
        <v>2</v>
      </c>
      <c r="M7">
        <v>3</v>
      </c>
      <c r="N7">
        <v>6</v>
      </c>
      <c r="O7">
        <v>8</v>
      </c>
      <c r="P7">
        <v>14</v>
      </c>
      <c r="Q7">
        <v>14</v>
      </c>
      <c r="R7">
        <v>1</v>
      </c>
      <c r="S7">
        <v>14</v>
      </c>
      <c r="T7">
        <v>9</v>
      </c>
      <c r="U7">
        <v>6</v>
      </c>
      <c r="V7">
        <v>7</v>
      </c>
      <c r="W7">
        <v>8</v>
      </c>
      <c r="X7">
        <v>4</v>
      </c>
      <c r="Y7">
        <v>1</v>
      </c>
      <c r="Z7">
        <v>12</v>
      </c>
      <c r="AA7">
        <v>9</v>
      </c>
      <c r="AB7">
        <v>1</v>
      </c>
      <c r="AC7">
        <v>13</v>
      </c>
      <c r="AD7">
        <v>2</v>
      </c>
      <c r="AE7">
        <v>7</v>
      </c>
      <c r="AF7">
        <v>1</v>
      </c>
      <c r="AG7">
        <v>10</v>
      </c>
      <c r="AH7">
        <v>14</v>
      </c>
      <c r="AI7">
        <v>12</v>
      </c>
      <c r="AJ7">
        <v>1</v>
      </c>
      <c r="AK7">
        <v>10</v>
      </c>
      <c r="AL7">
        <v>5</v>
      </c>
      <c r="AM7">
        <v>9</v>
      </c>
      <c r="AN7">
        <v>7</v>
      </c>
      <c r="AO7">
        <v>6</v>
      </c>
      <c r="AP7">
        <v>2</v>
      </c>
      <c r="AQ7">
        <v>7</v>
      </c>
      <c r="AR7">
        <v>2</v>
      </c>
      <c r="AS7">
        <v>2</v>
      </c>
      <c r="AT7">
        <v>7</v>
      </c>
      <c r="AU7">
        <v>14</v>
      </c>
      <c r="AV7">
        <v>5</v>
      </c>
      <c r="AW7">
        <v>1</v>
      </c>
      <c r="AX7">
        <v>14</v>
      </c>
      <c r="AY7">
        <v>6</v>
      </c>
      <c r="AZ7">
        <v>8</v>
      </c>
      <c r="BA7">
        <v>1</v>
      </c>
      <c r="BB7">
        <v>1</v>
      </c>
      <c r="BC7">
        <v>13</v>
      </c>
      <c r="BD7">
        <v>9</v>
      </c>
      <c r="BE7">
        <v>9</v>
      </c>
      <c r="BF7">
        <v>5</v>
      </c>
      <c r="BG7">
        <v>2</v>
      </c>
      <c r="BH7">
        <v>9</v>
      </c>
      <c r="BI7">
        <v>13</v>
      </c>
      <c r="BJ7">
        <v>7</v>
      </c>
      <c r="BK7">
        <v>6</v>
      </c>
      <c r="BL7">
        <v>1</v>
      </c>
      <c r="BM7">
        <v>2</v>
      </c>
      <c r="BN7">
        <v>3</v>
      </c>
      <c r="BO7">
        <v>8</v>
      </c>
      <c r="BP7">
        <v>4</v>
      </c>
      <c r="BQ7">
        <v>13</v>
      </c>
      <c r="BR7">
        <v>8</v>
      </c>
      <c r="BS7">
        <v>3</v>
      </c>
      <c r="BT7">
        <v>10</v>
      </c>
      <c r="BU7">
        <v>9</v>
      </c>
      <c r="BV7">
        <v>10</v>
      </c>
      <c r="BW7">
        <v>4</v>
      </c>
      <c r="BX7">
        <v>11</v>
      </c>
      <c r="BY7">
        <v>3</v>
      </c>
      <c r="BZ7">
        <v>13</v>
      </c>
      <c r="CA7">
        <v>1</v>
      </c>
      <c r="CB7">
        <v>4</v>
      </c>
      <c r="CC7">
        <v>11</v>
      </c>
      <c r="CD7">
        <v>7</v>
      </c>
      <c r="CE7">
        <v>3</v>
      </c>
      <c r="CF7">
        <v>14</v>
      </c>
      <c r="CG7">
        <v>4</v>
      </c>
      <c r="CH7">
        <v>4</v>
      </c>
      <c r="CI7">
        <v>12</v>
      </c>
      <c r="CJ7">
        <v>3</v>
      </c>
      <c r="CK7">
        <v>7</v>
      </c>
      <c r="CL7">
        <v>7</v>
      </c>
      <c r="CM7">
        <v>6</v>
      </c>
      <c r="CN7">
        <v>5</v>
      </c>
      <c r="CO7">
        <v>5</v>
      </c>
      <c r="CP7">
        <v>10</v>
      </c>
      <c r="CQ7">
        <v>4</v>
      </c>
      <c r="CR7">
        <v>11</v>
      </c>
      <c r="CS7">
        <v>2</v>
      </c>
      <c r="CT7">
        <v>5</v>
      </c>
      <c r="CU7">
        <v>14</v>
      </c>
      <c r="CV7">
        <v>12</v>
      </c>
      <c r="CW7">
        <v>1</v>
      </c>
      <c r="CX7">
        <v>8</v>
      </c>
      <c r="CY7">
        <v>11</v>
      </c>
    </row>
    <row r="8" spans="1:103" x14ac:dyDescent="0.3">
      <c r="A8">
        <v>7</v>
      </c>
      <c r="B8" t="s">
        <v>119</v>
      </c>
      <c r="C8" t="s">
        <v>106</v>
      </c>
      <c r="D8">
        <v>3</v>
      </c>
      <c r="E8">
        <v>4</v>
      </c>
      <c r="F8">
        <v>7</v>
      </c>
      <c r="G8">
        <v>12</v>
      </c>
      <c r="H8">
        <v>1</v>
      </c>
      <c r="I8">
        <v>11</v>
      </c>
      <c r="J8">
        <v>11</v>
      </c>
      <c r="K8">
        <v>10</v>
      </c>
      <c r="L8">
        <v>5</v>
      </c>
      <c r="M8">
        <v>5</v>
      </c>
      <c r="N8">
        <v>2</v>
      </c>
      <c r="O8">
        <v>5</v>
      </c>
      <c r="P8">
        <v>2</v>
      </c>
      <c r="Q8">
        <v>1</v>
      </c>
      <c r="R8">
        <v>10</v>
      </c>
      <c r="S8">
        <v>1</v>
      </c>
      <c r="T8">
        <v>13</v>
      </c>
      <c r="U8">
        <v>10</v>
      </c>
      <c r="V8">
        <v>12</v>
      </c>
      <c r="W8">
        <v>2</v>
      </c>
      <c r="X8">
        <v>3</v>
      </c>
      <c r="Y8">
        <v>8</v>
      </c>
      <c r="Z8">
        <v>8</v>
      </c>
      <c r="AA8">
        <v>6</v>
      </c>
      <c r="AB8">
        <v>5</v>
      </c>
      <c r="AC8">
        <v>11</v>
      </c>
      <c r="AD8">
        <v>9</v>
      </c>
      <c r="AE8">
        <v>14</v>
      </c>
      <c r="AF8">
        <v>10</v>
      </c>
      <c r="AG8">
        <v>2</v>
      </c>
      <c r="AH8">
        <v>9</v>
      </c>
      <c r="AI8">
        <v>2</v>
      </c>
      <c r="AJ8">
        <v>14</v>
      </c>
      <c r="AK8">
        <v>14</v>
      </c>
      <c r="AL8">
        <v>12</v>
      </c>
      <c r="AM8">
        <v>10</v>
      </c>
      <c r="AN8">
        <v>2</v>
      </c>
      <c r="AO8">
        <v>2</v>
      </c>
      <c r="AP8">
        <v>4</v>
      </c>
      <c r="AQ8">
        <v>2</v>
      </c>
      <c r="AR8">
        <v>4</v>
      </c>
      <c r="AS8">
        <v>7</v>
      </c>
      <c r="AT8">
        <v>11</v>
      </c>
      <c r="AU8">
        <v>9</v>
      </c>
      <c r="AV8">
        <v>12</v>
      </c>
      <c r="AW8">
        <v>11</v>
      </c>
      <c r="AX8">
        <v>5</v>
      </c>
      <c r="AY8">
        <v>10</v>
      </c>
      <c r="AZ8">
        <v>6</v>
      </c>
      <c r="BA8">
        <v>11</v>
      </c>
      <c r="BB8">
        <v>4</v>
      </c>
      <c r="BC8">
        <v>11</v>
      </c>
      <c r="BD8">
        <v>13</v>
      </c>
      <c r="BE8">
        <v>11</v>
      </c>
      <c r="BF8">
        <v>3</v>
      </c>
      <c r="BG8">
        <v>14</v>
      </c>
      <c r="BH8">
        <v>8</v>
      </c>
      <c r="BI8">
        <v>7</v>
      </c>
      <c r="BJ8">
        <v>4</v>
      </c>
      <c r="BK8">
        <v>3</v>
      </c>
      <c r="BL8">
        <v>5</v>
      </c>
      <c r="BM8">
        <v>9</v>
      </c>
      <c r="BN8">
        <v>14</v>
      </c>
      <c r="BO8">
        <v>7</v>
      </c>
      <c r="BP8">
        <v>8</v>
      </c>
      <c r="BQ8">
        <v>3</v>
      </c>
      <c r="BR8">
        <v>13</v>
      </c>
      <c r="BS8">
        <v>11</v>
      </c>
      <c r="BT8">
        <v>5</v>
      </c>
      <c r="BU8">
        <v>10</v>
      </c>
      <c r="BV8">
        <v>4</v>
      </c>
      <c r="BW8">
        <v>14</v>
      </c>
      <c r="BX8">
        <v>14</v>
      </c>
      <c r="BY8">
        <v>11</v>
      </c>
      <c r="BZ8">
        <v>9</v>
      </c>
      <c r="CA8">
        <v>8</v>
      </c>
      <c r="CB8">
        <v>5</v>
      </c>
      <c r="CC8">
        <v>1</v>
      </c>
      <c r="CD8">
        <v>1</v>
      </c>
      <c r="CE8">
        <v>9</v>
      </c>
      <c r="CF8">
        <v>1</v>
      </c>
      <c r="CG8">
        <v>9</v>
      </c>
      <c r="CH8">
        <v>3</v>
      </c>
      <c r="CI8">
        <v>4</v>
      </c>
      <c r="CJ8">
        <v>7</v>
      </c>
      <c r="CK8">
        <v>3</v>
      </c>
      <c r="CL8">
        <v>14</v>
      </c>
      <c r="CM8">
        <v>7</v>
      </c>
      <c r="CN8">
        <v>6</v>
      </c>
      <c r="CO8">
        <v>10</v>
      </c>
      <c r="CP8">
        <v>7</v>
      </c>
      <c r="CQ8">
        <v>7</v>
      </c>
      <c r="CR8">
        <v>14</v>
      </c>
      <c r="CS8">
        <v>9</v>
      </c>
      <c r="CT8">
        <v>12</v>
      </c>
      <c r="CU8">
        <v>13</v>
      </c>
      <c r="CV8">
        <v>8</v>
      </c>
      <c r="CW8">
        <v>2</v>
      </c>
      <c r="CX8">
        <v>1</v>
      </c>
      <c r="CY8">
        <v>1</v>
      </c>
    </row>
    <row r="9" spans="1:103" x14ac:dyDescent="0.3">
      <c r="A9">
        <v>8</v>
      </c>
      <c r="B9" t="s">
        <v>120</v>
      </c>
      <c r="C9" t="s">
        <v>107</v>
      </c>
      <c r="D9">
        <v>2</v>
      </c>
      <c r="E9">
        <v>13</v>
      </c>
      <c r="F9">
        <v>4</v>
      </c>
      <c r="G9">
        <v>1</v>
      </c>
      <c r="H9">
        <v>6</v>
      </c>
      <c r="I9">
        <v>9</v>
      </c>
      <c r="J9">
        <v>10</v>
      </c>
      <c r="K9">
        <v>7</v>
      </c>
      <c r="L9">
        <v>10</v>
      </c>
      <c r="M9">
        <v>6</v>
      </c>
      <c r="N9">
        <v>11</v>
      </c>
      <c r="O9">
        <v>4</v>
      </c>
      <c r="P9">
        <v>12</v>
      </c>
      <c r="Q9">
        <v>11</v>
      </c>
      <c r="R9">
        <v>6</v>
      </c>
      <c r="S9">
        <v>4</v>
      </c>
      <c r="T9">
        <v>10</v>
      </c>
      <c r="U9">
        <v>4</v>
      </c>
      <c r="V9">
        <v>2</v>
      </c>
      <c r="W9">
        <v>13</v>
      </c>
      <c r="X9">
        <v>13</v>
      </c>
      <c r="Y9">
        <v>4</v>
      </c>
      <c r="Z9">
        <v>3</v>
      </c>
      <c r="AA9">
        <v>12</v>
      </c>
      <c r="AB9">
        <v>14</v>
      </c>
      <c r="AC9">
        <v>1</v>
      </c>
      <c r="AD9">
        <v>11</v>
      </c>
      <c r="AE9">
        <v>8</v>
      </c>
      <c r="AF9">
        <v>8</v>
      </c>
      <c r="AG9">
        <v>8</v>
      </c>
      <c r="AH9">
        <v>11</v>
      </c>
      <c r="AI9">
        <v>5</v>
      </c>
      <c r="AJ9">
        <v>5</v>
      </c>
      <c r="AK9">
        <v>1</v>
      </c>
      <c r="AL9">
        <v>3</v>
      </c>
      <c r="AM9">
        <v>13</v>
      </c>
      <c r="AN9">
        <v>4</v>
      </c>
      <c r="AO9">
        <v>14</v>
      </c>
      <c r="AP9">
        <v>3</v>
      </c>
      <c r="AQ9">
        <v>10</v>
      </c>
      <c r="AR9">
        <v>13</v>
      </c>
      <c r="AS9">
        <v>11</v>
      </c>
      <c r="AT9">
        <v>5</v>
      </c>
      <c r="AU9">
        <v>12</v>
      </c>
      <c r="AV9">
        <v>4</v>
      </c>
      <c r="AW9">
        <v>2</v>
      </c>
      <c r="AX9">
        <v>6</v>
      </c>
      <c r="AY9">
        <v>8</v>
      </c>
      <c r="AZ9">
        <v>14</v>
      </c>
      <c r="BA9">
        <v>10</v>
      </c>
      <c r="BB9">
        <v>13</v>
      </c>
      <c r="BC9">
        <v>3</v>
      </c>
      <c r="BD9">
        <v>7</v>
      </c>
      <c r="BE9">
        <v>10</v>
      </c>
      <c r="BF9">
        <v>1</v>
      </c>
      <c r="BG9">
        <v>5</v>
      </c>
      <c r="BH9">
        <v>3</v>
      </c>
      <c r="BI9">
        <v>8</v>
      </c>
      <c r="BJ9">
        <v>2</v>
      </c>
      <c r="BK9">
        <v>8</v>
      </c>
      <c r="BL9">
        <v>11</v>
      </c>
      <c r="BM9">
        <v>6</v>
      </c>
      <c r="BN9">
        <v>2</v>
      </c>
      <c r="BO9">
        <v>11</v>
      </c>
      <c r="BP9">
        <v>12</v>
      </c>
      <c r="BQ9">
        <v>9</v>
      </c>
      <c r="BR9">
        <v>14</v>
      </c>
      <c r="BS9">
        <v>9</v>
      </c>
      <c r="BT9">
        <v>12</v>
      </c>
      <c r="BU9">
        <v>6</v>
      </c>
      <c r="BV9">
        <v>8</v>
      </c>
      <c r="BW9">
        <v>9</v>
      </c>
      <c r="BX9">
        <v>13</v>
      </c>
      <c r="BY9">
        <v>10</v>
      </c>
      <c r="BZ9">
        <v>5</v>
      </c>
      <c r="CA9">
        <v>14</v>
      </c>
      <c r="CB9">
        <v>13</v>
      </c>
      <c r="CC9">
        <v>7</v>
      </c>
      <c r="CD9">
        <v>5</v>
      </c>
      <c r="CE9">
        <v>1</v>
      </c>
      <c r="CF9">
        <v>9</v>
      </c>
      <c r="CG9">
        <v>2</v>
      </c>
      <c r="CH9">
        <v>11</v>
      </c>
      <c r="CI9">
        <v>13</v>
      </c>
      <c r="CJ9">
        <v>6</v>
      </c>
      <c r="CK9">
        <v>4</v>
      </c>
      <c r="CL9">
        <v>10</v>
      </c>
      <c r="CM9">
        <v>8</v>
      </c>
      <c r="CN9">
        <v>2</v>
      </c>
      <c r="CO9">
        <v>12</v>
      </c>
      <c r="CP9">
        <v>3</v>
      </c>
      <c r="CQ9">
        <v>14</v>
      </c>
      <c r="CR9">
        <v>12</v>
      </c>
      <c r="CS9">
        <v>7</v>
      </c>
      <c r="CT9">
        <v>10</v>
      </c>
      <c r="CU9">
        <v>5</v>
      </c>
      <c r="CV9">
        <v>1</v>
      </c>
      <c r="CW9">
        <v>13</v>
      </c>
      <c r="CX9">
        <v>3</v>
      </c>
      <c r="CY9">
        <v>5</v>
      </c>
    </row>
    <row r="10" spans="1:103" x14ac:dyDescent="0.3">
      <c r="A10">
        <v>9</v>
      </c>
      <c r="B10" t="s">
        <v>121</v>
      </c>
      <c r="C10" t="s">
        <v>108</v>
      </c>
      <c r="D10">
        <v>14</v>
      </c>
      <c r="E10">
        <v>2</v>
      </c>
      <c r="F10">
        <v>3</v>
      </c>
      <c r="G10">
        <v>4</v>
      </c>
      <c r="H10">
        <v>3</v>
      </c>
      <c r="I10">
        <v>2</v>
      </c>
      <c r="J10">
        <v>5</v>
      </c>
      <c r="K10">
        <v>11</v>
      </c>
      <c r="L10">
        <v>13</v>
      </c>
      <c r="M10">
        <v>10</v>
      </c>
      <c r="N10">
        <v>13</v>
      </c>
      <c r="O10">
        <v>1</v>
      </c>
      <c r="P10">
        <v>6</v>
      </c>
      <c r="Q10">
        <v>7</v>
      </c>
      <c r="R10">
        <v>7</v>
      </c>
      <c r="S10">
        <v>9</v>
      </c>
      <c r="T10">
        <v>8</v>
      </c>
      <c r="U10">
        <v>14</v>
      </c>
      <c r="V10">
        <v>4</v>
      </c>
      <c r="W10">
        <v>10</v>
      </c>
      <c r="X10">
        <v>12</v>
      </c>
      <c r="Y10">
        <v>9</v>
      </c>
      <c r="Z10">
        <v>10</v>
      </c>
      <c r="AA10">
        <v>13</v>
      </c>
      <c r="AB10">
        <v>6</v>
      </c>
      <c r="AC10">
        <v>3</v>
      </c>
      <c r="AD10">
        <v>8</v>
      </c>
      <c r="AE10">
        <v>11</v>
      </c>
      <c r="AF10">
        <v>13</v>
      </c>
      <c r="AG10">
        <v>3</v>
      </c>
      <c r="AH10">
        <v>7</v>
      </c>
      <c r="AI10">
        <v>7</v>
      </c>
      <c r="AJ10">
        <v>4</v>
      </c>
      <c r="AK10">
        <v>3</v>
      </c>
      <c r="AL10">
        <v>11</v>
      </c>
      <c r="AM10">
        <v>6</v>
      </c>
      <c r="AN10">
        <v>14</v>
      </c>
      <c r="AO10">
        <v>10</v>
      </c>
      <c r="AP10">
        <v>12</v>
      </c>
      <c r="AQ10">
        <v>14</v>
      </c>
      <c r="AR10">
        <v>6</v>
      </c>
      <c r="AS10">
        <v>4</v>
      </c>
      <c r="AT10">
        <v>10</v>
      </c>
      <c r="AU10">
        <v>3</v>
      </c>
      <c r="AV10">
        <v>7</v>
      </c>
      <c r="AW10">
        <v>13</v>
      </c>
      <c r="AX10">
        <v>11</v>
      </c>
      <c r="AY10">
        <v>4</v>
      </c>
      <c r="AZ10">
        <v>7</v>
      </c>
      <c r="BA10">
        <v>13</v>
      </c>
      <c r="BB10">
        <v>2</v>
      </c>
      <c r="BC10">
        <v>2</v>
      </c>
      <c r="BD10">
        <v>12</v>
      </c>
      <c r="BE10">
        <v>14</v>
      </c>
      <c r="BF10">
        <v>7</v>
      </c>
      <c r="BG10">
        <v>6</v>
      </c>
      <c r="BH10">
        <v>4</v>
      </c>
      <c r="BI10">
        <v>3</v>
      </c>
      <c r="BJ10">
        <v>11</v>
      </c>
      <c r="BK10">
        <v>4</v>
      </c>
      <c r="BL10">
        <v>2</v>
      </c>
      <c r="BM10">
        <v>1</v>
      </c>
      <c r="BN10">
        <v>10</v>
      </c>
      <c r="BO10">
        <v>3</v>
      </c>
      <c r="BP10">
        <v>14</v>
      </c>
      <c r="BQ10">
        <v>6</v>
      </c>
      <c r="BR10">
        <v>7</v>
      </c>
      <c r="BS10">
        <v>10</v>
      </c>
      <c r="BT10">
        <v>3</v>
      </c>
      <c r="BU10">
        <v>2</v>
      </c>
      <c r="BV10">
        <v>6</v>
      </c>
      <c r="BW10">
        <v>5</v>
      </c>
      <c r="BX10">
        <v>2</v>
      </c>
      <c r="BY10">
        <v>4</v>
      </c>
      <c r="BZ10">
        <v>2</v>
      </c>
      <c r="CA10">
        <v>6</v>
      </c>
      <c r="CB10">
        <v>14</v>
      </c>
      <c r="CC10">
        <v>12</v>
      </c>
      <c r="CD10">
        <v>14</v>
      </c>
      <c r="CE10">
        <v>13</v>
      </c>
      <c r="CF10">
        <v>13</v>
      </c>
      <c r="CG10">
        <v>6</v>
      </c>
      <c r="CH10">
        <v>5</v>
      </c>
      <c r="CI10">
        <v>7</v>
      </c>
      <c r="CJ10">
        <v>8</v>
      </c>
      <c r="CK10">
        <v>13</v>
      </c>
      <c r="CL10">
        <v>3</v>
      </c>
      <c r="CM10">
        <v>2</v>
      </c>
      <c r="CN10">
        <v>14</v>
      </c>
      <c r="CO10">
        <v>4</v>
      </c>
      <c r="CP10">
        <v>5</v>
      </c>
      <c r="CQ10">
        <v>12</v>
      </c>
      <c r="CR10">
        <v>10</v>
      </c>
      <c r="CS10">
        <v>12</v>
      </c>
      <c r="CT10">
        <v>4</v>
      </c>
      <c r="CU10">
        <v>3</v>
      </c>
      <c r="CV10">
        <v>7</v>
      </c>
      <c r="CW10">
        <v>12</v>
      </c>
      <c r="CX10">
        <v>10</v>
      </c>
      <c r="CY10">
        <v>14</v>
      </c>
    </row>
    <row r="11" spans="1:103" x14ac:dyDescent="0.3">
      <c r="A11">
        <v>10</v>
      </c>
      <c r="B11" t="s">
        <v>122</v>
      </c>
      <c r="C11" t="s">
        <v>109</v>
      </c>
      <c r="D11">
        <v>5</v>
      </c>
      <c r="E11">
        <v>5</v>
      </c>
      <c r="F11">
        <v>1</v>
      </c>
      <c r="G11">
        <v>2</v>
      </c>
      <c r="H11">
        <v>8</v>
      </c>
      <c r="I11">
        <v>13</v>
      </c>
      <c r="J11">
        <v>14</v>
      </c>
      <c r="K11">
        <v>1</v>
      </c>
      <c r="L11">
        <v>11</v>
      </c>
      <c r="M11">
        <v>7</v>
      </c>
      <c r="N11">
        <v>12</v>
      </c>
      <c r="O11">
        <v>7</v>
      </c>
      <c r="P11">
        <v>3</v>
      </c>
      <c r="Q11">
        <v>10</v>
      </c>
      <c r="R11">
        <v>3</v>
      </c>
      <c r="S11">
        <v>13</v>
      </c>
      <c r="T11">
        <v>12</v>
      </c>
      <c r="U11">
        <v>2</v>
      </c>
      <c r="V11">
        <v>5</v>
      </c>
      <c r="W11">
        <v>4</v>
      </c>
      <c r="X11">
        <v>2</v>
      </c>
      <c r="Y11">
        <v>13</v>
      </c>
      <c r="Z11">
        <v>9</v>
      </c>
      <c r="AA11">
        <v>14</v>
      </c>
      <c r="AB11">
        <v>11</v>
      </c>
      <c r="AC11">
        <v>7</v>
      </c>
      <c r="AD11">
        <v>12</v>
      </c>
      <c r="AE11">
        <v>4</v>
      </c>
      <c r="AF11">
        <v>9</v>
      </c>
      <c r="AG11">
        <v>14</v>
      </c>
      <c r="AH11">
        <v>6</v>
      </c>
      <c r="AI11">
        <v>6</v>
      </c>
      <c r="AJ11">
        <v>9</v>
      </c>
      <c r="AK11">
        <v>6</v>
      </c>
      <c r="AL11">
        <v>14</v>
      </c>
      <c r="AM11">
        <v>4</v>
      </c>
      <c r="AN11">
        <v>8</v>
      </c>
      <c r="AO11">
        <v>1</v>
      </c>
      <c r="AP11">
        <v>6</v>
      </c>
      <c r="AQ11">
        <v>4</v>
      </c>
      <c r="AR11">
        <v>11</v>
      </c>
      <c r="AS11">
        <v>5</v>
      </c>
      <c r="AT11">
        <v>1</v>
      </c>
      <c r="AU11">
        <v>2</v>
      </c>
      <c r="AV11">
        <v>9</v>
      </c>
      <c r="AW11">
        <v>12</v>
      </c>
      <c r="AX11">
        <v>8</v>
      </c>
      <c r="AY11">
        <v>11</v>
      </c>
      <c r="AZ11">
        <v>13</v>
      </c>
      <c r="BA11">
        <v>4</v>
      </c>
      <c r="BB11">
        <v>14</v>
      </c>
      <c r="BC11">
        <v>9</v>
      </c>
      <c r="BD11">
        <v>4</v>
      </c>
      <c r="BE11">
        <v>7</v>
      </c>
      <c r="BF11">
        <v>9</v>
      </c>
      <c r="BG11">
        <v>13</v>
      </c>
      <c r="BH11">
        <v>12</v>
      </c>
      <c r="BI11">
        <v>11</v>
      </c>
      <c r="BJ11">
        <v>5</v>
      </c>
      <c r="BK11">
        <v>9</v>
      </c>
      <c r="BL11">
        <v>6</v>
      </c>
      <c r="BM11">
        <v>8</v>
      </c>
      <c r="BN11">
        <v>1</v>
      </c>
      <c r="BO11">
        <v>6</v>
      </c>
      <c r="BP11">
        <v>13</v>
      </c>
      <c r="BQ11">
        <v>2</v>
      </c>
      <c r="BR11">
        <v>1</v>
      </c>
      <c r="BS11">
        <v>13</v>
      </c>
      <c r="BT11">
        <v>7</v>
      </c>
      <c r="BU11">
        <v>5</v>
      </c>
      <c r="BV11">
        <v>14</v>
      </c>
      <c r="BW11">
        <v>11</v>
      </c>
      <c r="BX11">
        <v>10</v>
      </c>
      <c r="BY11">
        <v>1</v>
      </c>
      <c r="BZ11">
        <v>14</v>
      </c>
      <c r="CA11">
        <v>10</v>
      </c>
      <c r="CB11">
        <v>10</v>
      </c>
      <c r="CC11">
        <v>6</v>
      </c>
      <c r="CD11">
        <v>8</v>
      </c>
      <c r="CE11">
        <v>8</v>
      </c>
      <c r="CF11">
        <v>11</v>
      </c>
      <c r="CG11">
        <v>5</v>
      </c>
      <c r="CH11">
        <v>6</v>
      </c>
      <c r="CI11">
        <v>5</v>
      </c>
      <c r="CJ11">
        <v>12</v>
      </c>
      <c r="CK11">
        <v>9</v>
      </c>
      <c r="CL11">
        <v>5</v>
      </c>
      <c r="CM11">
        <v>12</v>
      </c>
      <c r="CN11">
        <v>11</v>
      </c>
      <c r="CO11">
        <v>8</v>
      </c>
      <c r="CP11">
        <v>1</v>
      </c>
      <c r="CQ11">
        <v>6</v>
      </c>
      <c r="CR11">
        <v>3</v>
      </c>
      <c r="CS11">
        <v>14</v>
      </c>
      <c r="CT11">
        <v>14</v>
      </c>
      <c r="CU11">
        <v>6</v>
      </c>
      <c r="CV11">
        <v>6</v>
      </c>
      <c r="CW11">
        <v>4</v>
      </c>
      <c r="CX11">
        <v>12</v>
      </c>
      <c r="CY11">
        <v>4</v>
      </c>
    </row>
    <row r="12" spans="1:103" x14ac:dyDescent="0.3">
      <c r="A12">
        <v>11</v>
      </c>
      <c r="B12" t="s">
        <v>123</v>
      </c>
      <c r="C12" t="s">
        <v>110</v>
      </c>
      <c r="D12">
        <v>8</v>
      </c>
      <c r="E12">
        <v>6</v>
      </c>
      <c r="F12">
        <v>9</v>
      </c>
      <c r="G12">
        <v>14</v>
      </c>
      <c r="H12">
        <v>7</v>
      </c>
      <c r="I12">
        <v>4</v>
      </c>
      <c r="J12">
        <v>9</v>
      </c>
      <c r="K12">
        <v>9</v>
      </c>
      <c r="L12">
        <v>14</v>
      </c>
      <c r="M12">
        <v>1</v>
      </c>
      <c r="N12">
        <v>5</v>
      </c>
      <c r="O12">
        <v>3</v>
      </c>
      <c r="P12">
        <v>7</v>
      </c>
      <c r="Q12">
        <v>4</v>
      </c>
      <c r="R12">
        <v>13</v>
      </c>
      <c r="S12">
        <v>6</v>
      </c>
      <c r="T12">
        <v>5</v>
      </c>
      <c r="U12">
        <v>3</v>
      </c>
      <c r="V12">
        <v>8</v>
      </c>
      <c r="W12">
        <v>3</v>
      </c>
      <c r="X12">
        <v>7</v>
      </c>
      <c r="Y12">
        <v>7</v>
      </c>
      <c r="Z12">
        <v>7</v>
      </c>
      <c r="AA12">
        <v>11</v>
      </c>
      <c r="AB12">
        <v>12</v>
      </c>
      <c r="AC12">
        <v>12</v>
      </c>
      <c r="AD12">
        <v>3</v>
      </c>
      <c r="AE12">
        <v>3</v>
      </c>
      <c r="AF12">
        <v>3</v>
      </c>
      <c r="AG12">
        <v>7</v>
      </c>
      <c r="AH12">
        <v>2</v>
      </c>
      <c r="AI12">
        <v>11</v>
      </c>
      <c r="AJ12">
        <v>7</v>
      </c>
      <c r="AK12">
        <v>7</v>
      </c>
      <c r="AL12">
        <v>10</v>
      </c>
      <c r="AM12">
        <v>7</v>
      </c>
      <c r="AN12">
        <v>1</v>
      </c>
      <c r="AO12">
        <v>5</v>
      </c>
      <c r="AP12">
        <v>5</v>
      </c>
      <c r="AQ12">
        <v>1</v>
      </c>
      <c r="AR12">
        <v>10</v>
      </c>
      <c r="AS12">
        <v>8</v>
      </c>
      <c r="AT12">
        <v>3</v>
      </c>
      <c r="AU12">
        <v>11</v>
      </c>
      <c r="AV12">
        <v>3</v>
      </c>
      <c r="AW12">
        <v>5</v>
      </c>
      <c r="AX12">
        <v>7</v>
      </c>
      <c r="AY12">
        <v>1</v>
      </c>
      <c r="AZ12">
        <v>3</v>
      </c>
      <c r="BA12">
        <v>9</v>
      </c>
      <c r="BB12">
        <v>3</v>
      </c>
      <c r="BC12">
        <v>10</v>
      </c>
      <c r="BD12">
        <v>6</v>
      </c>
      <c r="BE12">
        <v>6</v>
      </c>
      <c r="BF12">
        <v>8</v>
      </c>
      <c r="BG12">
        <v>8</v>
      </c>
      <c r="BH12">
        <v>11</v>
      </c>
      <c r="BI12">
        <v>6</v>
      </c>
      <c r="BJ12">
        <v>14</v>
      </c>
      <c r="BK12">
        <v>5</v>
      </c>
      <c r="BL12">
        <v>3</v>
      </c>
      <c r="BM12">
        <v>7</v>
      </c>
      <c r="BN12">
        <v>12</v>
      </c>
      <c r="BO12">
        <v>14</v>
      </c>
      <c r="BP12">
        <v>9</v>
      </c>
      <c r="BQ12">
        <v>12</v>
      </c>
      <c r="BR12">
        <v>9</v>
      </c>
      <c r="BS12">
        <v>14</v>
      </c>
      <c r="BT12">
        <v>8</v>
      </c>
      <c r="BU12">
        <v>8</v>
      </c>
      <c r="BV12">
        <v>7</v>
      </c>
      <c r="BW12">
        <v>3</v>
      </c>
      <c r="BX12">
        <v>9</v>
      </c>
      <c r="BY12">
        <v>8</v>
      </c>
      <c r="BZ12">
        <v>7</v>
      </c>
      <c r="CA12">
        <v>2</v>
      </c>
      <c r="CB12">
        <v>6</v>
      </c>
      <c r="CC12">
        <v>4</v>
      </c>
      <c r="CD12">
        <v>2</v>
      </c>
      <c r="CE12">
        <v>11</v>
      </c>
      <c r="CF12">
        <v>4</v>
      </c>
      <c r="CG12">
        <v>3</v>
      </c>
      <c r="CH12">
        <v>10</v>
      </c>
      <c r="CI12">
        <v>10</v>
      </c>
      <c r="CJ12">
        <v>14</v>
      </c>
      <c r="CK12">
        <v>8</v>
      </c>
      <c r="CL12">
        <v>9</v>
      </c>
      <c r="CM12">
        <v>10</v>
      </c>
      <c r="CN12">
        <v>13</v>
      </c>
      <c r="CO12">
        <v>13</v>
      </c>
      <c r="CP12">
        <v>9</v>
      </c>
      <c r="CQ12">
        <v>1</v>
      </c>
      <c r="CR12">
        <v>2</v>
      </c>
      <c r="CS12">
        <v>6</v>
      </c>
      <c r="CT12">
        <v>1</v>
      </c>
      <c r="CU12">
        <v>9</v>
      </c>
      <c r="CV12">
        <v>4</v>
      </c>
      <c r="CW12">
        <v>10</v>
      </c>
      <c r="CX12">
        <v>7</v>
      </c>
      <c r="CY12">
        <v>7</v>
      </c>
    </row>
    <row r="13" spans="1:103" x14ac:dyDescent="0.3">
      <c r="A13">
        <v>12</v>
      </c>
      <c r="B13" t="s">
        <v>124</v>
      </c>
      <c r="C13" t="s">
        <v>111</v>
      </c>
      <c r="D13">
        <v>11</v>
      </c>
      <c r="E13">
        <v>3</v>
      </c>
      <c r="F13">
        <v>6</v>
      </c>
      <c r="G13">
        <v>9</v>
      </c>
      <c r="H13">
        <v>4</v>
      </c>
      <c r="I13">
        <v>10</v>
      </c>
      <c r="J13">
        <v>12</v>
      </c>
      <c r="K13">
        <v>13</v>
      </c>
      <c r="L13">
        <v>8</v>
      </c>
      <c r="M13">
        <v>2</v>
      </c>
      <c r="N13">
        <v>14</v>
      </c>
      <c r="O13">
        <v>12</v>
      </c>
      <c r="P13">
        <v>4</v>
      </c>
      <c r="Q13">
        <v>13</v>
      </c>
      <c r="R13">
        <v>4</v>
      </c>
      <c r="S13">
        <v>11</v>
      </c>
      <c r="T13">
        <v>1</v>
      </c>
      <c r="U13">
        <v>13</v>
      </c>
      <c r="V13">
        <v>6</v>
      </c>
      <c r="W13">
        <v>6</v>
      </c>
      <c r="X13">
        <v>8</v>
      </c>
      <c r="Y13">
        <v>3</v>
      </c>
      <c r="Z13">
        <v>11</v>
      </c>
      <c r="AA13">
        <v>4</v>
      </c>
      <c r="AB13">
        <v>2</v>
      </c>
      <c r="AC13">
        <v>8</v>
      </c>
      <c r="AD13">
        <v>13</v>
      </c>
      <c r="AE13">
        <v>12</v>
      </c>
      <c r="AF13">
        <v>6</v>
      </c>
      <c r="AG13">
        <v>5</v>
      </c>
      <c r="AH13">
        <v>13</v>
      </c>
      <c r="AI13">
        <v>9</v>
      </c>
      <c r="AJ13">
        <v>10</v>
      </c>
      <c r="AK13">
        <v>13</v>
      </c>
      <c r="AL13">
        <v>4</v>
      </c>
      <c r="AM13">
        <v>5</v>
      </c>
      <c r="AN13">
        <v>3</v>
      </c>
      <c r="AO13">
        <v>12</v>
      </c>
      <c r="AP13">
        <v>7</v>
      </c>
      <c r="AQ13">
        <v>5</v>
      </c>
      <c r="AR13">
        <v>7</v>
      </c>
      <c r="AS13">
        <v>1</v>
      </c>
      <c r="AT13">
        <v>2</v>
      </c>
      <c r="AU13">
        <v>10</v>
      </c>
      <c r="AV13">
        <v>2</v>
      </c>
      <c r="AW13">
        <v>9</v>
      </c>
      <c r="AX13">
        <v>1</v>
      </c>
      <c r="AY13">
        <v>14</v>
      </c>
      <c r="AZ13">
        <v>9</v>
      </c>
      <c r="BA13">
        <v>3</v>
      </c>
      <c r="BB13">
        <v>5</v>
      </c>
      <c r="BC13">
        <v>8</v>
      </c>
      <c r="BD13">
        <v>1</v>
      </c>
      <c r="BE13">
        <v>12</v>
      </c>
      <c r="BF13">
        <v>4</v>
      </c>
      <c r="BG13">
        <v>9</v>
      </c>
      <c r="BH13">
        <v>14</v>
      </c>
      <c r="BI13">
        <v>5</v>
      </c>
      <c r="BJ13">
        <v>12</v>
      </c>
      <c r="BK13">
        <v>13</v>
      </c>
      <c r="BL13">
        <v>12</v>
      </c>
      <c r="BM13">
        <v>5</v>
      </c>
      <c r="BN13">
        <v>11</v>
      </c>
      <c r="BO13">
        <v>5</v>
      </c>
      <c r="BP13">
        <v>5</v>
      </c>
      <c r="BQ13">
        <v>10</v>
      </c>
      <c r="BR13">
        <v>11</v>
      </c>
      <c r="BS13">
        <v>2</v>
      </c>
      <c r="BT13">
        <v>1</v>
      </c>
      <c r="BU13">
        <v>4</v>
      </c>
      <c r="BV13">
        <v>9</v>
      </c>
      <c r="BW13">
        <v>10</v>
      </c>
      <c r="BX13">
        <v>5</v>
      </c>
      <c r="BY13">
        <v>6</v>
      </c>
      <c r="BZ13">
        <v>10</v>
      </c>
      <c r="CA13">
        <v>11</v>
      </c>
      <c r="CB13">
        <v>7</v>
      </c>
      <c r="CC13">
        <v>2</v>
      </c>
      <c r="CD13">
        <v>10</v>
      </c>
      <c r="CE13">
        <v>4</v>
      </c>
      <c r="CF13">
        <v>2</v>
      </c>
      <c r="CG13">
        <v>10</v>
      </c>
      <c r="CH13">
        <v>14</v>
      </c>
      <c r="CI13">
        <v>8</v>
      </c>
      <c r="CJ13">
        <v>9</v>
      </c>
      <c r="CK13">
        <v>5</v>
      </c>
      <c r="CL13">
        <v>11</v>
      </c>
      <c r="CM13">
        <v>9</v>
      </c>
      <c r="CN13">
        <v>9</v>
      </c>
      <c r="CO13">
        <v>7</v>
      </c>
      <c r="CP13">
        <v>6</v>
      </c>
      <c r="CQ13">
        <v>10</v>
      </c>
      <c r="CR13">
        <v>4</v>
      </c>
      <c r="CS13">
        <v>8</v>
      </c>
      <c r="CT13">
        <v>9</v>
      </c>
      <c r="CU13">
        <v>10</v>
      </c>
      <c r="CV13">
        <v>10</v>
      </c>
      <c r="CW13">
        <v>14</v>
      </c>
      <c r="CX13">
        <v>2</v>
      </c>
      <c r="CY13">
        <v>9</v>
      </c>
    </row>
    <row r="14" spans="1:103" x14ac:dyDescent="0.3">
      <c r="A14">
        <v>13</v>
      </c>
      <c r="B14" t="s">
        <v>125</v>
      </c>
      <c r="C14" t="s">
        <v>112</v>
      </c>
      <c r="D14">
        <v>4</v>
      </c>
      <c r="E14">
        <v>14</v>
      </c>
      <c r="F14">
        <v>10</v>
      </c>
      <c r="G14">
        <v>5</v>
      </c>
      <c r="H14">
        <v>2</v>
      </c>
      <c r="I14">
        <v>14</v>
      </c>
      <c r="J14">
        <v>7</v>
      </c>
      <c r="K14">
        <v>14</v>
      </c>
      <c r="L14">
        <v>1</v>
      </c>
      <c r="M14">
        <v>12</v>
      </c>
      <c r="N14">
        <v>1</v>
      </c>
      <c r="O14">
        <v>14</v>
      </c>
      <c r="P14">
        <v>13</v>
      </c>
      <c r="Q14">
        <v>12</v>
      </c>
      <c r="R14">
        <v>9</v>
      </c>
      <c r="S14">
        <v>8</v>
      </c>
      <c r="T14">
        <v>3</v>
      </c>
      <c r="U14">
        <v>1</v>
      </c>
      <c r="V14">
        <v>1</v>
      </c>
      <c r="W14">
        <v>11</v>
      </c>
      <c r="X14">
        <v>1</v>
      </c>
      <c r="Y14">
        <v>10</v>
      </c>
      <c r="Z14">
        <v>14</v>
      </c>
      <c r="AA14">
        <v>8</v>
      </c>
      <c r="AB14">
        <v>9</v>
      </c>
      <c r="AC14">
        <v>4</v>
      </c>
      <c r="AD14">
        <v>14</v>
      </c>
      <c r="AE14">
        <v>5</v>
      </c>
      <c r="AF14">
        <v>5</v>
      </c>
      <c r="AG14">
        <v>4</v>
      </c>
      <c r="AH14">
        <v>8</v>
      </c>
      <c r="AI14">
        <v>1</v>
      </c>
      <c r="AJ14">
        <v>12</v>
      </c>
      <c r="AK14">
        <v>2</v>
      </c>
      <c r="AL14">
        <v>1</v>
      </c>
      <c r="AM14">
        <v>14</v>
      </c>
      <c r="AN14">
        <v>10</v>
      </c>
      <c r="AO14">
        <v>9</v>
      </c>
      <c r="AP14">
        <v>13</v>
      </c>
      <c r="AQ14">
        <v>12</v>
      </c>
      <c r="AR14">
        <v>5</v>
      </c>
      <c r="AS14">
        <v>10</v>
      </c>
      <c r="AT14">
        <v>12</v>
      </c>
      <c r="AU14">
        <v>8</v>
      </c>
      <c r="AV14">
        <v>14</v>
      </c>
      <c r="AW14">
        <v>4</v>
      </c>
      <c r="AX14">
        <v>2</v>
      </c>
      <c r="AY14">
        <v>3</v>
      </c>
      <c r="AZ14">
        <v>12</v>
      </c>
      <c r="BA14">
        <v>14</v>
      </c>
      <c r="BB14">
        <v>10</v>
      </c>
      <c r="BC14">
        <v>7</v>
      </c>
      <c r="BD14">
        <v>8</v>
      </c>
      <c r="BE14">
        <v>13</v>
      </c>
      <c r="BF14">
        <v>10</v>
      </c>
      <c r="BG14">
        <v>1</v>
      </c>
      <c r="BH14">
        <v>6</v>
      </c>
      <c r="BI14">
        <v>14</v>
      </c>
      <c r="BJ14">
        <v>6</v>
      </c>
      <c r="BK14">
        <v>12</v>
      </c>
      <c r="BL14">
        <v>13</v>
      </c>
      <c r="BM14">
        <v>13</v>
      </c>
      <c r="BN14">
        <v>6</v>
      </c>
      <c r="BO14">
        <v>1</v>
      </c>
      <c r="BP14">
        <v>1</v>
      </c>
      <c r="BQ14">
        <v>7</v>
      </c>
      <c r="BR14">
        <v>5</v>
      </c>
      <c r="BS14">
        <v>12</v>
      </c>
      <c r="BT14">
        <v>6</v>
      </c>
      <c r="BU14">
        <v>12</v>
      </c>
      <c r="BV14">
        <v>3</v>
      </c>
      <c r="BW14">
        <v>2</v>
      </c>
      <c r="BX14">
        <v>1</v>
      </c>
      <c r="BY14">
        <v>14</v>
      </c>
      <c r="BZ14">
        <v>6</v>
      </c>
      <c r="CA14">
        <v>7</v>
      </c>
      <c r="CB14">
        <v>1</v>
      </c>
      <c r="CC14">
        <v>13</v>
      </c>
      <c r="CD14">
        <v>4</v>
      </c>
      <c r="CE14">
        <v>7</v>
      </c>
      <c r="CF14">
        <v>6</v>
      </c>
      <c r="CG14">
        <v>8</v>
      </c>
      <c r="CH14">
        <v>12</v>
      </c>
      <c r="CI14">
        <v>2</v>
      </c>
      <c r="CJ14">
        <v>5</v>
      </c>
      <c r="CK14">
        <v>2</v>
      </c>
      <c r="CL14">
        <v>8</v>
      </c>
      <c r="CM14">
        <v>4</v>
      </c>
      <c r="CN14">
        <v>1</v>
      </c>
      <c r="CO14">
        <v>3</v>
      </c>
      <c r="CP14">
        <v>4</v>
      </c>
      <c r="CQ14">
        <v>11</v>
      </c>
      <c r="CR14">
        <v>5</v>
      </c>
      <c r="CS14">
        <v>10</v>
      </c>
      <c r="CT14">
        <v>2</v>
      </c>
      <c r="CU14">
        <v>12</v>
      </c>
      <c r="CV14">
        <v>14</v>
      </c>
      <c r="CW14">
        <v>5</v>
      </c>
      <c r="CX14">
        <v>6</v>
      </c>
      <c r="CY14">
        <v>8</v>
      </c>
    </row>
    <row r="15" spans="1:103" x14ac:dyDescent="0.3">
      <c r="A15">
        <v>14</v>
      </c>
      <c r="B15" t="s">
        <v>126</v>
      </c>
      <c r="C15" t="s">
        <v>113</v>
      </c>
      <c r="D15">
        <v>7</v>
      </c>
      <c r="E15">
        <v>8</v>
      </c>
      <c r="F15">
        <v>12</v>
      </c>
      <c r="G15">
        <v>7</v>
      </c>
      <c r="H15">
        <v>5</v>
      </c>
      <c r="I15">
        <v>6</v>
      </c>
      <c r="J15">
        <v>8</v>
      </c>
      <c r="K15">
        <v>12</v>
      </c>
      <c r="L15">
        <v>3</v>
      </c>
      <c r="M15">
        <v>8</v>
      </c>
      <c r="N15">
        <v>3</v>
      </c>
      <c r="O15">
        <v>10</v>
      </c>
      <c r="P15">
        <v>11</v>
      </c>
      <c r="Q15">
        <v>6</v>
      </c>
      <c r="R15">
        <v>14</v>
      </c>
      <c r="S15">
        <v>12</v>
      </c>
      <c r="T15">
        <v>2</v>
      </c>
      <c r="U15">
        <v>5</v>
      </c>
      <c r="V15">
        <v>11</v>
      </c>
      <c r="W15">
        <v>12</v>
      </c>
      <c r="X15">
        <v>9</v>
      </c>
      <c r="Y15">
        <v>14</v>
      </c>
      <c r="Z15">
        <v>5</v>
      </c>
      <c r="AA15">
        <v>1</v>
      </c>
      <c r="AB15">
        <v>3</v>
      </c>
      <c r="AC15">
        <v>5</v>
      </c>
      <c r="AD15">
        <v>6</v>
      </c>
      <c r="AE15">
        <v>1</v>
      </c>
      <c r="AF15">
        <v>14</v>
      </c>
      <c r="AG15">
        <v>1</v>
      </c>
      <c r="AH15">
        <v>3</v>
      </c>
      <c r="AI15">
        <v>8</v>
      </c>
      <c r="AJ15">
        <v>13</v>
      </c>
      <c r="AK15">
        <v>12</v>
      </c>
      <c r="AL15">
        <v>6</v>
      </c>
      <c r="AM15">
        <v>12</v>
      </c>
      <c r="AN15">
        <v>12</v>
      </c>
      <c r="AO15">
        <v>7</v>
      </c>
      <c r="AP15">
        <v>1</v>
      </c>
      <c r="AQ15">
        <v>13</v>
      </c>
      <c r="AR15">
        <v>14</v>
      </c>
      <c r="AS15">
        <v>3</v>
      </c>
      <c r="AT15">
        <v>8</v>
      </c>
      <c r="AU15">
        <v>1</v>
      </c>
      <c r="AV15">
        <v>10</v>
      </c>
      <c r="AW15">
        <v>8</v>
      </c>
      <c r="AX15">
        <v>4</v>
      </c>
      <c r="AY15">
        <v>9</v>
      </c>
      <c r="AZ15">
        <v>4</v>
      </c>
      <c r="BA15">
        <v>5</v>
      </c>
      <c r="BB15">
        <v>7</v>
      </c>
      <c r="BC15">
        <v>6</v>
      </c>
      <c r="BD15">
        <v>3</v>
      </c>
      <c r="BE15">
        <v>3</v>
      </c>
      <c r="BF15">
        <v>14</v>
      </c>
      <c r="BG15">
        <v>12</v>
      </c>
      <c r="BH15">
        <v>5</v>
      </c>
      <c r="BI15">
        <v>1</v>
      </c>
      <c r="BJ15">
        <v>8</v>
      </c>
      <c r="BK15">
        <v>2</v>
      </c>
      <c r="BL15">
        <v>4</v>
      </c>
      <c r="BM15">
        <v>11</v>
      </c>
      <c r="BN15">
        <v>9</v>
      </c>
      <c r="BO15">
        <v>12</v>
      </c>
      <c r="BP15">
        <v>3</v>
      </c>
      <c r="BQ15">
        <v>8</v>
      </c>
      <c r="BR15">
        <v>12</v>
      </c>
      <c r="BS15">
        <v>6</v>
      </c>
      <c r="BT15">
        <v>9</v>
      </c>
      <c r="BU15">
        <v>1</v>
      </c>
      <c r="BV15">
        <v>11</v>
      </c>
      <c r="BW15">
        <v>13</v>
      </c>
      <c r="BX15">
        <v>6</v>
      </c>
      <c r="BY15">
        <v>9</v>
      </c>
      <c r="BZ15">
        <v>8</v>
      </c>
      <c r="CA15">
        <v>3</v>
      </c>
      <c r="CB15">
        <v>9</v>
      </c>
      <c r="CC15">
        <v>9</v>
      </c>
      <c r="CD15">
        <v>6</v>
      </c>
      <c r="CE15">
        <v>6</v>
      </c>
      <c r="CF15">
        <v>8</v>
      </c>
      <c r="CG15">
        <v>11</v>
      </c>
      <c r="CH15">
        <v>1</v>
      </c>
      <c r="CI15">
        <v>6</v>
      </c>
      <c r="CJ15">
        <v>1</v>
      </c>
      <c r="CK15">
        <v>12</v>
      </c>
      <c r="CL15">
        <v>13</v>
      </c>
      <c r="CM15">
        <v>14</v>
      </c>
      <c r="CN15">
        <v>7</v>
      </c>
      <c r="CO15">
        <v>6</v>
      </c>
      <c r="CP15">
        <v>11</v>
      </c>
      <c r="CQ15">
        <v>5</v>
      </c>
      <c r="CR15">
        <v>8</v>
      </c>
      <c r="CS15">
        <v>11</v>
      </c>
      <c r="CT15">
        <v>8</v>
      </c>
      <c r="CU15">
        <v>1</v>
      </c>
      <c r="CV15">
        <v>5</v>
      </c>
      <c r="CW15">
        <v>9</v>
      </c>
      <c r="CX15">
        <v>11</v>
      </c>
      <c r="CY1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8"/>
  <sheetViews>
    <sheetView workbookViewId="0">
      <selection activeCell="D5" sqref="D5"/>
    </sheetView>
  </sheetViews>
  <sheetFormatPr defaultRowHeight="14.4" x14ac:dyDescent="0.3"/>
  <sheetData>
    <row r="1" spans="2:15" ht="15" thickBot="1" x14ac:dyDescent="0.35"/>
    <row r="2" spans="2:15" ht="15" thickBot="1" x14ac:dyDescent="0.35">
      <c r="B2" s="1" t="s">
        <v>127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</row>
    <row r="5" spans="2:15" x14ac:dyDescent="0.3">
      <c r="B5" t="s">
        <v>127</v>
      </c>
    </row>
    <row r="6" spans="2:15" x14ac:dyDescent="0.3">
      <c r="B6" t="s">
        <v>114</v>
      </c>
    </row>
    <row r="7" spans="2:15" x14ac:dyDescent="0.3">
      <c r="B7" t="s">
        <v>115</v>
      </c>
    </row>
    <row r="8" spans="2:15" x14ac:dyDescent="0.3">
      <c r="B8" t="s">
        <v>116</v>
      </c>
    </row>
    <row r="9" spans="2:15" x14ac:dyDescent="0.3">
      <c r="B9" t="s">
        <v>117</v>
      </c>
    </row>
    <row r="10" spans="2:15" x14ac:dyDescent="0.3">
      <c r="B10" t="s">
        <v>118</v>
      </c>
    </row>
    <row r="11" spans="2:15" x14ac:dyDescent="0.3">
      <c r="B11" t="s">
        <v>119</v>
      </c>
    </row>
    <row r="12" spans="2:15" x14ac:dyDescent="0.3">
      <c r="B12" t="s">
        <v>120</v>
      </c>
    </row>
    <row r="13" spans="2:15" x14ac:dyDescent="0.3">
      <c r="B13" t="s">
        <v>121</v>
      </c>
    </row>
    <row r="14" spans="2:15" x14ac:dyDescent="0.3">
      <c r="B14" t="s">
        <v>122</v>
      </c>
    </row>
    <row r="15" spans="2:15" x14ac:dyDescent="0.3">
      <c r="B15" t="s">
        <v>123</v>
      </c>
    </row>
    <row r="16" spans="2:15" x14ac:dyDescent="0.3">
      <c r="B16" t="s">
        <v>124</v>
      </c>
    </row>
    <row r="17" spans="2:2" x14ac:dyDescent="0.3">
      <c r="B17" t="s">
        <v>125</v>
      </c>
    </row>
    <row r="18" spans="2:2" x14ac:dyDescent="0.3">
      <c r="B1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30"/>
  <sheetViews>
    <sheetView workbookViewId="0">
      <selection activeCell="G120" sqref="G120"/>
    </sheetView>
  </sheetViews>
  <sheetFormatPr defaultRowHeight="14.4" x14ac:dyDescent="0.3"/>
  <sheetData>
    <row r="1" spans="1:3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31" x14ac:dyDescent="0.3">
      <c r="B2" t="s">
        <v>127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</row>
    <row r="3" spans="1:31" x14ac:dyDescent="0.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  <c r="N3" t="s">
        <v>112</v>
      </c>
      <c r="O3" t="s">
        <v>113</v>
      </c>
      <c r="T3" t="s">
        <v>140</v>
      </c>
      <c r="U3" s="6" t="s">
        <v>129</v>
      </c>
      <c r="V3" s="6" t="s">
        <v>130</v>
      </c>
      <c r="W3" s="6" t="s">
        <v>131</v>
      </c>
      <c r="X3" s="6" t="s">
        <v>132</v>
      </c>
      <c r="Y3" s="6" t="s">
        <v>133</v>
      </c>
      <c r="Z3" s="6" t="s">
        <v>134</v>
      </c>
      <c r="AA3" s="6" t="s">
        <v>135</v>
      </c>
      <c r="AB3" s="6" t="s">
        <v>136</v>
      </c>
      <c r="AC3" s="6" t="s">
        <v>137</v>
      </c>
      <c r="AD3" s="6" t="s">
        <v>138</v>
      </c>
      <c r="AE3" s="6" t="s">
        <v>139</v>
      </c>
    </row>
    <row r="4" spans="1:31" x14ac:dyDescent="0.3">
      <c r="A4" t="s">
        <v>0</v>
      </c>
      <c r="B4">
        <v>10</v>
      </c>
      <c r="C4">
        <v>12</v>
      </c>
      <c r="D4">
        <v>1</v>
      </c>
      <c r="E4">
        <v>13</v>
      </c>
      <c r="F4">
        <v>6</v>
      </c>
      <c r="G4">
        <v>9</v>
      </c>
      <c r="H4">
        <v>3</v>
      </c>
      <c r="I4">
        <v>2</v>
      </c>
      <c r="J4">
        <v>14</v>
      </c>
      <c r="K4">
        <v>5</v>
      </c>
      <c r="L4">
        <v>8</v>
      </c>
      <c r="M4">
        <v>11</v>
      </c>
      <c r="N4">
        <v>4</v>
      </c>
      <c r="O4">
        <v>7</v>
      </c>
      <c r="T4" s="3">
        <v>1</v>
      </c>
      <c r="U4" s="4">
        <v>1</v>
      </c>
      <c r="V4" s="4">
        <v>0</v>
      </c>
      <c r="W4" s="4">
        <v>0</v>
      </c>
      <c r="X4" s="4">
        <v>1</v>
      </c>
      <c r="Y4" s="4">
        <v>0</v>
      </c>
      <c r="Z4" s="4">
        <v>1</v>
      </c>
      <c r="AA4" s="4">
        <v>0</v>
      </c>
      <c r="AB4" s="4">
        <v>0</v>
      </c>
      <c r="AC4" s="4">
        <v>1</v>
      </c>
      <c r="AD4" s="4">
        <v>1</v>
      </c>
      <c r="AE4" s="4">
        <v>0</v>
      </c>
    </row>
    <row r="5" spans="1:31" x14ac:dyDescent="0.3">
      <c r="A5" t="s">
        <v>1</v>
      </c>
      <c r="B5">
        <v>10</v>
      </c>
      <c r="C5">
        <v>12</v>
      </c>
      <c r="D5">
        <v>1</v>
      </c>
      <c r="E5">
        <v>7</v>
      </c>
      <c r="F5">
        <v>9</v>
      </c>
      <c r="G5">
        <v>11</v>
      </c>
      <c r="H5">
        <v>4</v>
      </c>
      <c r="I5">
        <v>13</v>
      </c>
      <c r="J5">
        <v>2</v>
      </c>
      <c r="K5">
        <v>5</v>
      </c>
      <c r="L5">
        <v>6</v>
      </c>
      <c r="M5">
        <v>3</v>
      </c>
      <c r="N5">
        <v>14</v>
      </c>
      <c r="O5">
        <v>8</v>
      </c>
      <c r="T5" s="2">
        <v>2</v>
      </c>
      <c r="U5" s="5">
        <v>1</v>
      </c>
      <c r="V5" s="5">
        <v>0</v>
      </c>
      <c r="W5" s="5">
        <v>0</v>
      </c>
      <c r="X5" s="5">
        <v>0</v>
      </c>
      <c r="Y5" s="5">
        <v>1</v>
      </c>
      <c r="Z5" s="5">
        <v>0</v>
      </c>
      <c r="AA5" s="5">
        <v>1</v>
      </c>
      <c r="AB5" s="5">
        <v>0</v>
      </c>
      <c r="AC5" s="5">
        <v>1</v>
      </c>
      <c r="AD5" s="5">
        <v>1</v>
      </c>
      <c r="AE5" s="5">
        <v>0</v>
      </c>
    </row>
    <row r="6" spans="1:31" x14ac:dyDescent="0.3">
      <c r="A6" t="s">
        <v>2</v>
      </c>
      <c r="B6">
        <v>2</v>
      </c>
      <c r="C6">
        <v>14</v>
      </c>
      <c r="D6">
        <v>5</v>
      </c>
      <c r="E6">
        <v>11</v>
      </c>
      <c r="F6">
        <v>13</v>
      </c>
      <c r="G6">
        <v>8</v>
      </c>
      <c r="H6">
        <v>7</v>
      </c>
      <c r="I6">
        <v>4</v>
      </c>
      <c r="J6">
        <v>3</v>
      </c>
      <c r="K6">
        <v>1</v>
      </c>
      <c r="L6">
        <v>9</v>
      </c>
      <c r="M6">
        <v>6</v>
      </c>
      <c r="N6">
        <v>10</v>
      </c>
      <c r="O6">
        <v>12</v>
      </c>
      <c r="T6" s="3">
        <v>3</v>
      </c>
      <c r="U6" s="4">
        <v>1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1</v>
      </c>
      <c r="AB6" s="4">
        <v>1</v>
      </c>
      <c r="AC6" s="4">
        <v>0</v>
      </c>
      <c r="AD6" s="4">
        <v>0</v>
      </c>
      <c r="AE6" s="4">
        <v>1</v>
      </c>
    </row>
    <row r="7" spans="1:31" x14ac:dyDescent="0.3">
      <c r="A7" t="s">
        <v>3</v>
      </c>
      <c r="B7">
        <v>3</v>
      </c>
      <c r="C7">
        <v>11</v>
      </c>
      <c r="D7">
        <v>8</v>
      </c>
      <c r="E7">
        <v>13</v>
      </c>
      <c r="F7">
        <v>10</v>
      </c>
      <c r="G7">
        <v>6</v>
      </c>
      <c r="H7">
        <v>12</v>
      </c>
      <c r="I7">
        <v>1</v>
      </c>
      <c r="J7">
        <v>4</v>
      </c>
      <c r="K7">
        <v>2</v>
      </c>
      <c r="L7">
        <v>14</v>
      </c>
      <c r="M7">
        <v>9</v>
      </c>
      <c r="N7">
        <v>5</v>
      </c>
      <c r="O7">
        <v>7</v>
      </c>
      <c r="T7" s="2">
        <v>4</v>
      </c>
      <c r="U7" s="5">
        <v>1</v>
      </c>
      <c r="V7" s="5">
        <v>0</v>
      </c>
      <c r="W7" s="5">
        <v>0</v>
      </c>
      <c r="X7" s="5">
        <v>1</v>
      </c>
      <c r="Y7" s="5">
        <v>0</v>
      </c>
      <c r="Z7" s="5">
        <v>1</v>
      </c>
      <c r="AA7" s="5">
        <v>0</v>
      </c>
      <c r="AB7" s="5">
        <v>1</v>
      </c>
      <c r="AC7" s="5">
        <v>0</v>
      </c>
      <c r="AD7" s="5">
        <v>1</v>
      </c>
      <c r="AE7" s="5">
        <v>0</v>
      </c>
    </row>
    <row r="8" spans="1:31" x14ac:dyDescent="0.3">
      <c r="A8" t="s">
        <v>4</v>
      </c>
      <c r="B8">
        <v>11</v>
      </c>
      <c r="C8">
        <v>9</v>
      </c>
      <c r="D8">
        <v>14</v>
      </c>
      <c r="E8">
        <v>10</v>
      </c>
      <c r="F8">
        <v>13</v>
      </c>
      <c r="G8">
        <v>12</v>
      </c>
      <c r="H8">
        <v>1</v>
      </c>
      <c r="I8">
        <v>6</v>
      </c>
      <c r="J8">
        <v>3</v>
      </c>
      <c r="K8">
        <v>8</v>
      </c>
      <c r="L8">
        <v>7</v>
      </c>
      <c r="M8">
        <v>4</v>
      </c>
      <c r="N8">
        <v>2</v>
      </c>
      <c r="O8">
        <v>5</v>
      </c>
      <c r="T8" s="3">
        <v>5</v>
      </c>
      <c r="U8" s="4">
        <v>1</v>
      </c>
      <c r="V8" s="4">
        <v>0</v>
      </c>
      <c r="W8" s="4">
        <v>0</v>
      </c>
      <c r="X8" s="4">
        <v>1</v>
      </c>
      <c r="Y8" s="4">
        <v>0</v>
      </c>
      <c r="Z8" s="4">
        <v>0</v>
      </c>
      <c r="AA8" s="4">
        <v>1</v>
      </c>
      <c r="AB8" s="4">
        <v>0</v>
      </c>
      <c r="AC8" s="4">
        <v>1</v>
      </c>
      <c r="AD8" s="4">
        <v>0</v>
      </c>
      <c r="AE8" s="4">
        <v>1</v>
      </c>
    </row>
    <row r="9" spans="1:31" x14ac:dyDescent="0.3">
      <c r="A9" t="s">
        <v>5</v>
      </c>
      <c r="B9">
        <v>3</v>
      </c>
      <c r="C9">
        <v>1</v>
      </c>
      <c r="D9">
        <v>7</v>
      </c>
      <c r="E9">
        <v>5</v>
      </c>
      <c r="F9">
        <v>12</v>
      </c>
      <c r="G9">
        <v>8</v>
      </c>
      <c r="H9">
        <v>11</v>
      </c>
      <c r="I9">
        <v>9</v>
      </c>
      <c r="J9">
        <v>2</v>
      </c>
      <c r="K9">
        <v>13</v>
      </c>
      <c r="L9">
        <v>4</v>
      </c>
      <c r="M9">
        <v>10</v>
      </c>
      <c r="N9">
        <v>14</v>
      </c>
      <c r="O9">
        <v>6</v>
      </c>
      <c r="T9" s="2">
        <v>6</v>
      </c>
      <c r="U9" s="5">
        <v>0</v>
      </c>
      <c r="V9" s="5">
        <v>1</v>
      </c>
      <c r="W9" s="5">
        <v>0</v>
      </c>
      <c r="X9" s="5">
        <v>0</v>
      </c>
      <c r="Y9" s="5">
        <v>1</v>
      </c>
      <c r="Z9" s="5">
        <v>1</v>
      </c>
      <c r="AA9" s="5">
        <v>0</v>
      </c>
      <c r="AB9" s="5">
        <v>1</v>
      </c>
      <c r="AC9" s="5">
        <v>0</v>
      </c>
      <c r="AD9" s="5">
        <v>1</v>
      </c>
      <c r="AE9" s="5">
        <v>0</v>
      </c>
    </row>
    <row r="10" spans="1:31" x14ac:dyDescent="0.3">
      <c r="A10" t="s">
        <v>6</v>
      </c>
      <c r="B10">
        <v>3</v>
      </c>
      <c r="C10">
        <v>1</v>
      </c>
      <c r="D10">
        <v>6</v>
      </c>
      <c r="E10">
        <v>4</v>
      </c>
      <c r="F10">
        <v>13</v>
      </c>
      <c r="G10">
        <v>2</v>
      </c>
      <c r="H10">
        <v>11</v>
      </c>
      <c r="I10">
        <v>10</v>
      </c>
      <c r="J10">
        <v>5</v>
      </c>
      <c r="K10">
        <v>14</v>
      </c>
      <c r="L10">
        <v>9</v>
      </c>
      <c r="M10">
        <v>12</v>
      </c>
      <c r="N10">
        <v>7</v>
      </c>
      <c r="O10">
        <v>8</v>
      </c>
      <c r="T10" s="3">
        <v>7</v>
      </c>
      <c r="U10" s="4">
        <v>0</v>
      </c>
      <c r="V10" s="4">
        <v>1</v>
      </c>
      <c r="W10" s="4">
        <v>0</v>
      </c>
      <c r="X10" s="4">
        <v>1</v>
      </c>
      <c r="Y10" s="4">
        <v>0</v>
      </c>
      <c r="Z10" s="4">
        <v>1</v>
      </c>
      <c r="AA10" s="4">
        <v>0</v>
      </c>
      <c r="AB10" s="4">
        <v>0</v>
      </c>
      <c r="AC10" s="4">
        <v>1</v>
      </c>
      <c r="AD10" s="4">
        <v>1</v>
      </c>
      <c r="AE10" s="4">
        <v>0</v>
      </c>
    </row>
    <row r="11" spans="1:31" x14ac:dyDescent="0.3">
      <c r="A11" t="s">
        <v>7</v>
      </c>
      <c r="B11">
        <v>2</v>
      </c>
      <c r="C11">
        <v>6</v>
      </c>
      <c r="D11">
        <v>3</v>
      </c>
      <c r="E11">
        <v>5</v>
      </c>
      <c r="F11">
        <v>4</v>
      </c>
      <c r="G11">
        <v>8</v>
      </c>
      <c r="H11">
        <v>10</v>
      </c>
      <c r="I11">
        <v>7</v>
      </c>
      <c r="J11">
        <v>11</v>
      </c>
      <c r="K11">
        <v>1</v>
      </c>
      <c r="L11">
        <v>9</v>
      </c>
      <c r="M11">
        <v>13</v>
      </c>
      <c r="N11">
        <v>14</v>
      </c>
      <c r="O11">
        <v>12</v>
      </c>
      <c r="T11" s="3">
        <v>8</v>
      </c>
      <c r="U11" s="5">
        <v>0</v>
      </c>
      <c r="V11" s="5">
        <v>1</v>
      </c>
      <c r="W11" s="5">
        <v>0</v>
      </c>
      <c r="X11" s="5">
        <v>0</v>
      </c>
      <c r="Y11" s="5">
        <v>1</v>
      </c>
      <c r="Z11" s="5">
        <v>0</v>
      </c>
      <c r="AA11" s="5">
        <v>1</v>
      </c>
      <c r="AB11" s="5">
        <v>1</v>
      </c>
      <c r="AC11" s="5">
        <v>0</v>
      </c>
      <c r="AD11" s="5">
        <v>0</v>
      </c>
      <c r="AE11" s="5">
        <v>1</v>
      </c>
    </row>
    <row r="12" spans="1:31" x14ac:dyDescent="0.3">
      <c r="A12" t="s">
        <v>8</v>
      </c>
      <c r="B12">
        <v>7</v>
      </c>
      <c r="C12">
        <v>4</v>
      </c>
      <c r="D12">
        <v>12</v>
      </c>
      <c r="E12">
        <v>9</v>
      </c>
      <c r="F12">
        <v>6</v>
      </c>
      <c r="G12">
        <v>2</v>
      </c>
      <c r="H12">
        <v>5</v>
      </c>
      <c r="I12">
        <v>10</v>
      </c>
      <c r="J12">
        <v>13</v>
      </c>
      <c r="K12">
        <v>11</v>
      </c>
      <c r="L12">
        <v>14</v>
      </c>
      <c r="M12">
        <v>8</v>
      </c>
      <c r="N12">
        <v>1</v>
      </c>
      <c r="O12">
        <v>3</v>
      </c>
      <c r="T12" s="2">
        <v>9</v>
      </c>
      <c r="U12" s="4">
        <v>0</v>
      </c>
      <c r="V12" s="4">
        <v>1</v>
      </c>
      <c r="W12" s="4">
        <v>0</v>
      </c>
      <c r="X12" s="4">
        <v>1</v>
      </c>
      <c r="Y12" s="4">
        <v>0</v>
      </c>
      <c r="Z12" s="4">
        <v>0</v>
      </c>
      <c r="AA12" s="4">
        <v>1</v>
      </c>
      <c r="AB12" s="4">
        <v>0</v>
      </c>
      <c r="AC12" s="4">
        <v>1</v>
      </c>
      <c r="AD12" s="4">
        <v>0</v>
      </c>
      <c r="AE12" s="4">
        <v>1</v>
      </c>
    </row>
    <row r="13" spans="1:31" x14ac:dyDescent="0.3">
      <c r="A13" t="s">
        <v>9</v>
      </c>
      <c r="B13">
        <v>14</v>
      </c>
      <c r="C13">
        <v>11</v>
      </c>
      <c r="D13">
        <v>13</v>
      </c>
      <c r="E13">
        <v>9</v>
      </c>
      <c r="F13">
        <v>4</v>
      </c>
      <c r="G13">
        <v>3</v>
      </c>
      <c r="H13">
        <v>5</v>
      </c>
      <c r="I13">
        <v>6</v>
      </c>
      <c r="J13">
        <v>10</v>
      </c>
      <c r="K13">
        <v>7</v>
      </c>
      <c r="L13">
        <v>1</v>
      </c>
      <c r="M13">
        <v>2</v>
      </c>
      <c r="N13">
        <v>12</v>
      </c>
      <c r="O13">
        <v>8</v>
      </c>
      <c r="T13" s="3">
        <v>10</v>
      </c>
      <c r="U13" s="5">
        <v>0</v>
      </c>
      <c r="V13" s="5">
        <v>0</v>
      </c>
      <c r="W13" s="5">
        <v>1</v>
      </c>
      <c r="X13" s="5">
        <v>0</v>
      </c>
      <c r="Y13" s="5">
        <v>1</v>
      </c>
      <c r="Z13" s="5">
        <v>1</v>
      </c>
      <c r="AA13" s="5">
        <v>0</v>
      </c>
      <c r="AB13" s="5">
        <v>1</v>
      </c>
      <c r="AC13" s="5">
        <v>0</v>
      </c>
      <c r="AD13" s="5">
        <v>1</v>
      </c>
      <c r="AE13" s="5">
        <v>0</v>
      </c>
    </row>
    <row r="14" spans="1:31" x14ac:dyDescent="0.3">
      <c r="A14" t="s">
        <v>10</v>
      </c>
      <c r="B14">
        <v>7</v>
      </c>
      <c r="C14">
        <v>4</v>
      </c>
      <c r="D14">
        <v>8</v>
      </c>
      <c r="E14">
        <v>9</v>
      </c>
      <c r="F14">
        <v>10</v>
      </c>
      <c r="G14">
        <v>6</v>
      </c>
      <c r="H14">
        <v>2</v>
      </c>
      <c r="I14">
        <v>11</v>
      </c>
      <c r="J14">
        <v>13</v>
      </c>
      <c r="K14">
        <v>12</v>
      </c>
      <c r="L14">
        <v>5</v>
      </c>
      <c r="M14">
        <v>14</v>
      </c>
      <c r="N14">
        <v>1</v>
      </c>
      <c r="O14">
        <v>3</v>
      </c>
      <c r="T14" s="2">
        <v>11</v>
      </c>
      <c r="U14" s="4">
        <v>0</v>
      </c>
      <c r="V14" s="4">
        <v>0</v>
      </c>
      <c r="W14" s="4">
        <v>1</v>
      </c>
      <c r="X14" s="4">
        <v>0</v>
      </c>
      <c r="Y14" s="4">
        <v>1</v>
      </c>
      <c r="Z14" s="4">
        <v>0</v>
      </c>
      <c r="AA14" s="4">
        <v>1</v>
      </c>
      <c r="AB14" s="4">
        <v>0</v>
      </c>
      <c r="AC14" s="4">
        <v>1</v>
      </c>
      <c r="AD14" s="4">
        <v>0</v>
      </c>
      <c r="AE14" s="4">
        <v>1</v>
      </c>
    </row>
    <row r="15" spans="1:31" x14ac:dyDescent="0.3">
      <c r="A15" t="s">
        <v>11</v>
      </c>
      <c r="B15">
        <v>2</v>
      </c>
      <c r="C15">
        <v>9</v>
      </c>
      <c r="D15">
        <v>6</v>
      </c>
      <c r="E15">
        <v>11</v>
      </c>
      <c r="F15">
        <v>13</v>
      </c>
      <c r="G15">
        <v>8</v>
      </c>
      <c r="H15">
        <v>5</v>
      </c>
      <c r="I15">
        <v>4</v>
      </c>
      <c r="J15">
        <v>1</v>
      </c>
      <c r="K15">
        <v>7</v>
      </c>
      <c r="L15">
        <v>3</v>
      </c>
      <c r="M15">
        <v>12</v>
      </c>
      <c r="N15">
        <v>14</v>
      </c>
      <c r="O15">
        <v>10</v>
      </c>
      <c r="T15" s="3">
        <v>12</v>
      </c>
      <c r="U15" s="5">
        <v>0</v>
      </c>
      <c r="V15" s="5">
        <v>0</v>
      </c>
      <c r="W15" s="5">
        <v>1</v>
      </c>
      <c r="X15" s="5">
        <v>1</v>
      </c>
      <c r="Y15" s="5">
        <v>0</v>
      </c>
      <c r="Z15" s="5">
        <v>1</v>
      </c>
      <c r="AA15" s="5">
        <v>0</v>
      </c>
      <c r="AB15" s="5">
        <v>0</v>
      </c>
      <c r="AC15" s="5">
        <v>1</v>
      </c>
      <c r="AD15" s="5">
        <v>1</v>
      </c>
      <c r="AE15" s="5">
        <v>0</v>
      </c>
    </row>
    <row r="16" spans="1:31" x14ac:dyDescent="0.3">
      <c r="A16" t="s">
        <v>12</v>
      </c>
      <c r="B16">
        <v>8</v>
      </c>
      <c r="C16">
        <v>10</v>
      </c>
      <c r="D16">
        <v>1</v>
      </c>
      <c r="E16">
        <v>9</v>
      </c>
      <c r="F16">
        <v>5</v>
      </c>
      <c r="G16">
        <v>14</v>
      </c>
      <c r="H16">
        <v>2</v>
      </c>
      <c r="I16">
        <v>12</v>
      </c>
      <c r="J16">
        <v>6</v>
      </c>
      <c r="K16">
        <v>3</v>
      </c>
      <c r="L16">
        <v>7</v>
      </c>
      <c r="M16">
        <v>4</v>
      </c>
      <c r="N16">
        <v>13</v>
      </c>
      <c r="O16">
        <v>11</v>
      </c>
      <c r="T16" s="2">
        <v>13</v>
      </c>
      <c r="U16" s="4">
        <v>0</v>
      </c>
      <c r="V16" s="4">
        <v>0</v>
      </c>
      <c r="W16" s="4">
        <v>1</v>
      </c>
      <c r="X16" s="4">
        <v>1</v>
      </c>
      <c r="Y16" s="4">
        <v>0</v>
      </c>
      <c r="Z16" s="4">
        <v>1</v>
      </c>
      <c r="AA16" s="4">
        <v>0</v>
      </c>
      <c r="AB16" s="4">
        <v>1</v>
      </c>
      <c r="AC16" s="4">
        <v>0</v>
      </c>
      <c r="AD16" s="4">
        <v>0</v>
      </c>
      <c r="AE16" s="4">
        <v>1</v>
      </c>
    </row>
    <row r="17" spans="1:31" x14ac:dyDescent="0.3">
      <c r="A17" t="s">
        <v>13</v>
      </c>
      <c r="B17">
        <v>2</v>
      </c>
      <c r="C17">
        <v>3</v>
      </c>
      <c r="D17">
        <v>8</v>
      </c>
      <c r="E17">
        <v>5</v>
      </c>
      <c r="F17">
        <v>9</v>
      </c>
      <c r="G17">
        <v>14</v>
      </c>
      <c r="H17">
        <v>1</v>
      </c>
      <c r="I17">
        <v>11</v>
      </c>
      <c r="J17">
        <v>7</v>
      </c>
      <c r="K17">
        <v>10</v>
      </c>
      <c r="L17">
        <v>4</v>
      </c>
      <c r="M17">
        <v>13</v>
      </c>
      <c r="N17">
        <v>12</v>
      </c>
      <c r="O17">
        <v>6</v>
      </c>
      <c r="T17" s="3">
        <v>14</v>
      </c>
      <c r="U17" s="5">
        <v>0</v>
      </c>
      <c r="V17" s="5">
        <v>0</v>
      </c>
      <c r="W17" s="5">
        <v>1</v>
      </c>
      <c r="X17" s="5">
        <v>0</v>
      </c>
      <c r="Y17" s="5">
        <v>1</v>
      </c>
      <c r="Z17" s="5">
        <v>0</v>
      </c>
      <c r="AA17" s="5">
        <v>1</v>
      </c>
      <c r="AB17" s="5">
        <v>1</v>
      </c>
      <c r="AC17" s="5">
        <v>0</v>
      </c>
      <c r="AD17" s="5">
        <v>0</v>
      </c>
      <c r="AE17" s="5">
        <v>1</v>
      </c>
    </row>
    <row r="18" spans="1:31" x14ac:dyDescent="0.3">
      <c r="A18" t="s">
        <v>14</v>
      </c>
      <c r="B18">
        <v>12</v>
      </c>
      <c r="C18">
        <v>2</v>
      </c>
      <c r="D18">
        <v>11</v>
      </c>
      <c r="E18">
        <v>8</v>
      </c>
      <c r="F18">
        <v>5</v>
      </c>
      <c r="G18">
        <v>1</v>
      </c>
      <c r="H18">
        <v>10</v>
      </c>
      <c r="I18">
        <v>6</v>
      </c>
      <c r="J18">
        <v>7</v>
      </c>
      <c r="K18">
        <v>3</v>
      </c>
      <c r="L18">
        <v>13</v>
      </c>
      <c r="M18">
        <v>4</v>
      </c>
      <c r="N18">
        <v>9</v>
      </c>
      <c r="O18">
        <v>14</v>
      </c>
    </row>
    <row r="19" spans="1:31" x14ac:dyDescent="0.3">
      <c r="A19" t="s">
        <v>15</v>
      </c>
      <c r="B19">
        <v>3</v>
      </c>
      <c r="C19">
        <v>5</v>
      </c>
      <c r="D19">
        <v>10</v>
      </c>
      <c r="E19">
        <v>2</v>
      </c>
      <c r="F19">
        <v>7</v>
      </c>
      <c r="G19">
        <v>14</v>
      </c>
      <c r="H19">
        <v>1</v>
      </c>
      <c r="I19">
        <v>4</v>
      </c>
      <c r="J19">
        <v>9</v>
      </c>
      <c r="K19">
        <v>13</v>
      </c>
      <c r="L19">
        <v>6</v>
      </c>
      <c r="M19">
        <v>11</v>
      </c>
      <c r="N19">
        <v>8</v>
      </c>
      <c r="O19">
        <v>12</v>
      </c>
    </row>
    <row r="20" spans="1:31" x14ac:dyDescent="0.3">
      <c r="A20" t="s">
        <v>16</v>
      </c>
      <c r="B20">
        <v>7</v>
      </c>
      <c r="C20">
        <v>6</v>
      </c>
      <c r="D20">
        <v>4</v>
      </c>
      <c r="E20">
        <v>11</v>
      </c>
      <c r="F20">
        <v>14</v>
      </c>
      <c r="G20">
        <v>9</v>
      </c>
      <c r="H20">
        <v>13</v>
      </c>
      <c r="I20">
        <v>10</v>
      </c>
      <c r="J20">
        <v>8</v>
      </c>
      <c r="K20">
        <v>12</v>
      </c>
      <c r="L20">
        <v>5</v>
      </c>
      <c r="M20">
        <v>1</v>
      </c>
      <c r="N20">
        <v>3</v>
      </c>
      <c r="O20">
        <v>2</v>
      </c>
    </row>
    <row r="21" spans="1:31" x14ac:dyDescent="0.3">
      <c r="A21" t="s">
        <v>17</v>
      </c>
      <c r="B21">
        <v>12</v>
      </c>
      <c r="C21">
        <v>7</v>
      </c>
      <c r="D21">
        <v>9</v>
      </c>
      <c r="E21">
        <v>11</v>
      </c>
      <c r="F21">
        <v>8</v>
      </c>
      <c r="G21">
        <v>6</v>
      </c>
      <c r="H21">
        <v>10</v>
      </c>
      <c r="I21">
        <v>4</v>
      </c>
      <c r="J21">
        <v>14</v>
      </c>
      <c r="K21">
        <v>2</v>
      </c>
      <c r="L21">
        <v>3</v>
      </c>
      <c r="M21">
        <v>13</v>
      </c>
      <c r="N21">
        <v>1</v>
      </c>
      <c r="O21">
        <v>5</v>
      </c>
    </row>
    <row r="22" spans="1:31" x14ac:dyDescent="0.3">
      <c r="A22" t="s">
        <v>18</v>
      </c>
      <c r="B22">
        <v>14</v>
      </c>
      <c r="C22">
        <v>9</v>
      </c>
      <c r="D22">
        <v>13</v>
      </c>
      <c r="E22">
        <v>10</v>
      </c>
      <c r="F22">
        <v>3</v>
      </c>
      <c r="G22">
        <v>7</v>
      </c>
      <c r="H22">
        <v>12</v>
      </c>
      <c r="I22">
        <v>2</v>
      </c>
      <c r="J22">
        <v>4</v>
      </c>
      <c r="K22">
        <v>5</v>
      </c>
      <c r="L22">
        <v>8</v>
      </c>
      <c r="M22">
        <v>6</v>
      </c>
      <c r="N22">
        <v>1</v>
      </c>
      <c r="O22">
        <v>11</v>
      </c>
    </row>
    <row r="23" spans="1:31" x14ac:dyDescent="0.3">
      <c r="A23" t="s">
        <v>19</v>
      </c>
      <c r="B23">
        <v>1</v>
      </c>
      <c r="C23">
        <v>7</v>
      </c>
      <c r="D23">
        <v>5</v>
      </c>
      <c r="E23">
        <v>9</v>
      </c>
      <c r="F23">
        <v>14</v>
      </c>
      <c r="G23">
        <v>8</v>
      </c>
      <c r="H23">
        <v>2</v>
      </c>
      <c r="I23">
        <v>13</v>
      </c>
      <c r="J23">
        <v>10</v>
      </c>
      <c r="K23">
        <v>4</v>
      </c>
      <c r="L23">
        <v>3</v>
      </c>
      <c r="M23">
        <v>6</v>
      </c>
      <c r="N23">
        <v>11</v>
      </c>
      <c r="O23">
        <v>12</v>
      </c>
    </row>
    <row r="24" spans="1:31" x14ac:dyDescent="0.3">
      <c r="A24" t="s">
        <v>20</v>
      </c>
      <c r="B24">
        <v>11</v>
      </c>
      <c r="C24">
        <v>6</v>
      </c>
      <c r="D24">
        <v>10</v>
      </c>
      <c r="E24">
        <v>5</v>
      </c>
      <c r="F24">
        <v>14</v>
      </c>
      <c r="G24">
        <v>4</v>
      </c>
      <c r="H24">
        <v>3</v>
      </c>
      <c r="I24">
        <v>13</v>
      </c>
      <c r="J24">
        <v>12</v>
      </c>
      <c r="K24">
        <v>2</v>
      </c>
      <c r="L24">
        <v>7</v>
      </c>
      <c r="M24">
        <v>8</v>
      </c>
      <c r="N24">
        <v>1</v>
      </c>
      <c r="O24">
        <v>9</v>
      </c>
    </row>
    <row r="25" spans="1:31" x14ac:dyDescent="0.3">
      <c r="A25" t="s">
        <v>21</v>
      </c>
      <c r="B25">
        <v>11</v>
      </c>
      <c r="C25">
        <v>12</v>
      </c>
      <c r="D25">
        <v>5</v>
      </c>
      <c r="E25">
        <v>6</v>
      </c>
      <c r="F25">
        <v>2</v>
      </c>
      <c r="G25">
        <v>1</v>
      </c>
      <c r="H25">
        <v>8</v>
      </c>
      <c r="I25">
        <v>4</v>
      </c>
      <c r="J25">
        <v>9</v>
      </c>
      <c r="K25">
        <v>13</v>
      </c>
      <c r="L25">
        <v>7</v>
      </c>
      <c r="M25">
        <v>3</v>
      </c>
      <c r="N25">
        <v>10</v>
      </c>
      <c r="O25">
        <v>14</v>
      </c>
    </row>
    <row r="26" spans="1:31" x14ac:dyDescent="0.3">
      <c r="A26" t="s">
        <v>22</v>
      </c>
      <c r="B26">
        <v>1</v>
      </c>
      <c r="C26">
        <v>6</v>
      </c>
      <c r="D26">
        <v>2</v>
      </c>
      <c r="E26">
        <v>13</v>
      </c>
      <c r="F26">
        <v>4</v>
      </c>
      <c r="G26">
        <v>12</v>
      </c>
      <c r="H26">
        <v>8</v>
      </c>
      <c r="I26">
        <v>3</v>
      </c>
      <c r="J26">
        <v>10</v>
      </c>
      <c r="K26">
        <v>9</v>
      </c>
      <c r="L26">
        <v>7</v>
      </c>
      <c r="M26">
        <v>11</v>
      </c>
      <c r="N26">
        <v>14</v>
      </c>
      <c r="O26">
        <v>5</v>
      </c>
    </row>
    <row r="27" spans="1:31" x14ac:dyDescent="0.3">
      <c r="A27" t="s">
        <v>23</v>
      </c>
      <c r="B27">
        <v>5</v>
      </c>
      <c r="C27">
        <v>10</v>
      </c>
      <c r="D27">
        <v>2</v>
      </c>
      <c r="E27">
        <v>7</v>
      </c>
      <c r="F27">
        <v>3</v>
      </c>
      <c r="G27">
        <v>9</v>
      </c>
      <c r="H27">
        <v>6</v>
      </c>
      <c r="I27">
        <v>12</v>
      </c>
      <c r="J27">
        <v>13</v>
      </c>
      <c r="K27">
        <v>14</v>
      </c>
      <c r="L27">
        <v>11</v>
      </c>
      <c r="M27">
        <v>4</v>
      </c>
      <c r="N27">
        <v>8</v>
      </c>
      <c r="O27">
        <v>1</v>
      </c>
    </row>
    <row r="28" spans="1:31" x14ac:dyDescent="0.3">
      <c r="A28" t="s">
        <v>24</v>
      </c>
      <c r="B28">
        <v>8</v>
      </c>
      <c r="C28">
        <v>10</v>
      </c>
      <c r="D28">
        <v>7</v>
      </c>
      <c r="E28">
        <v>13</v>
      </c>
      <c r="F28">
        <v>4</v>
      </c>
      <c r="G28">
        <v>1</v>
      </c>
      <c r="H28">
        <v>5</v>
      </c>
      <c r="I28">
        <v>14</v>
      </c>
      <c r="J28">
        <v>6</v>
      </c>
      <c r="K28">
        <v>11</v>
      </c>
      <c r="L28">
        <v>12</v>
      </c>
      <c r="M28">
        <v>2</v>
      </c>
      <c r="N28">
        <v>9</v>
      </c>
      <c r="O28">
        <v>3</v>
      </c>
    </row>
    <row r="29" spans="1:31" x14ac:dyDescent="0.3">
      <c r="A29" t="s">
        <v>25</v>
      </c>
      <c r="B29">
        <v>6</v>
      </c>
      <c r="C29">
        <v>10</v>
      </c>
      <c r="D29">
        <v>2</v>
      </c>
      <c r="E29">
        <v>14</v>
      </c>
      <c r="F29">
        <v>9</v>
      </c>
      <c r="G29">
        <v>13</v>
      </c>
      <c r="H29">
        <v>11</v>
      </c>
      <c r="I29">
        <v>1</v>
      </c>
      <c r="J29">
        <v>3</v>
      </c>
      <c r="K29">
        <v>7</v>
      </c>
      <c r="L29">
        <v>12</v>
      </c>
      <c r="M29">
        <v>8</v>
      </c>
      <c r="N29">
        <v>4</v>
      </c>
      <c r="O29">
        <v>5</v>
      </c>
    </row>
    <row r="30" spans="1:31" x14ac:dyDescent="0.3">
      <c r="A30" t="s">
        <v>26</v>
      </c>
      <c r="B30">
        <v>7</v>
      </c>
      <c r="C30">
        <v>4</v>
      </c>
      <c r="D30">
        <v>1</v>
      </c>
      <c r="E30">
        <v>10</v>
      </c>
      <c r="F30">
        <v>5</v>
      </c>
      <c r="G30">
        <v>2</v>
      </c>
      <c r="H30">
        <v>9</v>
      </c>
      <c r="I30">
        <v>11</v>
      </c>
      <c r="J30">
        <v>8</v>
      </c>
      <c r="K30">
        <v>12</v>
      </c>
      <c r="L30">
        <v>3</v>
      </c>
      <c r="M30">
        <v>13</v>
      </c>
      <c r="N30">
        <v>14</v>
      </c>
      <c r="O30">
        <v>6</v>
      </c>
    </row>
    <row r="31" spans="1:31" x14ac:dyDescent="0.3">
      <c r="A31" t="s">
        <v>27</v>
      </c>
      <c r="B31">
        <v>9</v>
      </c>
      <c r="C31">
        <v>6</v>
      </c>
      <c r="D31">
        <v>2</v>
      </c>
      <c r="E31">
        <v>13</v>
      </c>
      <c r="F31">
        <v>10</v>
      </c>
      <c r="G31">
        <v>7</v>
      </c>
      <c r="H31">
        <v>14</v>
      </c>
      <c r="I31">
        <v>8</v>
      </c>
      <c r="J31">
        <v>11</v>
      </c>
      <c r="K31">
        <v>4</v>
      </c>
      <c r="L31">
        <v>3</v>
      </c>
      <c r="M31">
        <v>12</v>
      </c>
      <c r="N31">
        <v>5</v>
      </c>
      <c r="O31">
        <v>1</v>
      </c>
    </row>
    <row r="32" spans="1:31" x14ac:dyDescent="0.3">
      <c r="A32" t="s">
        <v>28</v>
      </c>
      <c r="B32">
        <v>12</v>
      </c>
      <c r="C32">
        <v>2</v>
      </c>
      <c r="D32">
        <v>4</v>
      </c>
      <c r="E32">
        <v>11</v>
      </c>
      <c r="F32">
        <v>7</v>
      </c>
      <c r="G32">
        <v>1</v>
      </c>
      <c r="H32">
        <v>10</v>
      </c>
      <c r="I32">
        <v>8</v>
      </c>
      <c r="J32">
        <v>13</v>
      </c>
      <c r="K32">
        <v>9</v>
      </c>
      <c r="L32">
        <v>3</v>
      </c>
      <c r="M32">
        <v>6</v>
      </c>
      <c r="N32">
        <v>5</v>
      </c>
      <c r="O32">
        <v>14</v>
      </c>
    </row>
    <row r="33" spans="1:15" x14ac:dyDescent="0.3">
      <c r="A33" t="s">
        <v>29</v>
      </c>
      <c r="B33">
        <v>6</v>
      </c>
      <c r="C33">
        <v>13</v>
      </c>
      <c r="D33">
        <v>12</v>
      </c>
      <c r="E33">
        <v>9</v>
      </c>
      <c r="F33">
        <v>11</v>
      </c>
      <c r="G33">
        <v>10</v>
      </c>
      <c r="H33">
        <v>2</v>
      </c>
      <c r="I33">
        <v>8</v>
      </c>
      <c r="J33">
        <v>3</v>
      </c>
      <c r="K33">
        <v>14</v>
      </c>
      <c r="L33">
        <v>7</v>
      </c>
      <c r="M33">
        <v>5</v>
      </c>
      <c r="N33">
        <v>4</v>
      </c>
      <c r="O33">
        <v>1</v>
      </c>
    </row>
    <row r="34" spans="1:15" x14ac:dyDescent="0.3">
      <c r="A34" t="s">
        <v>30</v>
      </c>
      <c r="B34">
        <v>10</v>
      </c>
      <c r="C34">
        <v>1</v>
      </c>
      <c r="D34">
        <v>4</v>
      </c>
      <c r="E34">
        <v>5</v>
      </c>
      <c r="F34">
        <v>12</v>
      </c>
      <c r="G34">
        <v>14</v>
      </c>
      <c r="H34">
        <v>9</v>
      </c>
      <c r="I34">
        <v>11</v>
      </c>
      <c r="J34">
        <v>7</v>
      </c>
      <c r="K34">
        <v>6</v>
      </c>
      <c r="L34">
        <v>2</v>
      </c>
      <c r="M34">
        <v>13</v>
      </c>
      <c r="N34">
        <v>8</v>
      </c>
      <c r="O34">
        <v>3</v>
      </c>
    </row>
    <row r="35" spans="1:15" x14ac:dyDescent="0.3">
      <c r="A35" t="s">
        <v>31</v>
      </c>
      <c r="B35">
        <v>14</v>
      </c>
      <c r="C35">
        <v>4</v>
      </c>
      <c r="D35">
        <v>13</v>
      </c>
      <c r="E35">
        <v>10</v>
      </c>
      <c r="F35">
        <v>3</v>
      </c>
      <c r="G35">
        <v>12</v>
      </c>
      <c r="H35">
        <v>2</v>
      </c>
      <c r="I35">
        <v>5</v>
      </c>
      <c r="J35">
        <v>7</v>
      </c>
      <c r="K35">
        <v>6</v>
      </c>
      <c r="L35">
        <v>11</v>
      </c>
      <c r="M35">
        <v>9</v>
      </c>
      <c r="N35">
        <v>1</v>
      </c>
      <c r="O35">
        <v>8</v>
      </c>
    </row>
    <row r="36" spans="1:15" x14ac:dyDescent="0.3">
      <c r="A36" t="s">
        <v>32</v>
      </c>
      <c r="B36">
        <v>2</v>
      </c>
      <c r="C36">
        <v>6</v>
      </c>
      <c r="D36">
        <v>8</v>
      </c>
      <c r="E36">
        <v>3</v>
      </c>
      <c r="F36">
        <v>11</v>
      </c>
      <c r="G36">
        <v>1</v>
      </c>
      <c r="H36">
        <v>14</v>
      </c>
      <c r="I36">
        <v>5</v>
      </c>
      <c r="J36">
        <v>4</v>
      </c>
      <c r="K36">
        <v>9</v>
      </c>
      <c r="L36">
        <v>7</v>
      </c>
      <c r="M36">
        <v>10</v>
      </c>
      <c r="N36">
        <v>12</v>
      </c>
      <c r="O36">
        <v>13</v>
      </c>
    </row>
    <row r="37" spans="1:15" x14ac:dyDescent="0.3">
      <c r="A37" t="s">
        <v>33</v>
      </c>
      <c r="B37">
        <v>8</v>
      </c>
      <c r="C37">
        <v>9</v>
      </c>
      <c r="D37">
        <v>4</v>
      </c>
      <c r="E37">
        <v>11</v>
      </c>
      <c r="F37">
        <v>5</v>
      </c>
      <c r="G37">
        <v>10</v>
      </c>
      <c r="H37">
        <v>14</v>
      </c>
      <c r="I37">
        <v>1</v>
      </c>
      <c r="J37">
        <v>3</v>
      </c>
      <c r="K37">
        <v>6</v>
      </c>
      <c r="L37">
        <v>7</v>
      </c>
      <c r="M37">
        <v>13</v>
      </c>
      <c r="N37">
        <v>2</v>
      </c>
      <c r="O37">
        <v>12</v>
      </c>
    </row>
    <row r="38" spans="1:15" x14ac:dyDescent="0.3">
      <c r="A38" t="s">
        <v>34</v>
      </c>
      <c r="B38">
        <v>8</v>
      </c>
      <c r="C38">
        <v>2</v>
      </c>
      <c r="D38">
        <v>9</v>
      </c>
      <c r="E38">
        <v>7</v>
      </c>
      <c r="F38">
        <v>13</v>
      </c>
      <c r="G38">
        <v>5</v>
      </c>
      <c r="H38">
        <v>12</v>
      </c>
      <c r="I38">
        <v>3</v>
      </c>
      <c r="J38">
        <v>11</v>
      </c>
      <c r="K38">
        <v>14</v>
      </c>
      <c r="L38">
        <v>10</v>
      </c>
      <c r="M38">
        <v>4</v>
      </c>
      <c r="N38">
        <v>1</v>
      </c>
      <c r="O38">
        <v>6</v>
      </c>
    </row>
    <row r="39" spans="1:15" x14ac:dyDescent="0.3">
      <c r="A39" t="s">
        <v>35</v>
      </c>
      <c r="B39">
        <v>11</v>
      </c>
      <c r="C39">
        <v>2</v>
      </c>
      <c r="D39">
        <v>1</v>
      </c>
      <c r="E39">
        <v>8</v>
      </c>
      <c r="F39">
        <v>3</v>
      </c>
      <c r="G39">
        <v>9</v>
      </c>
      <c r="H39">
        <v>10</v>
      </c>
      <c r="I39">
        <v>13</v>
      </c>
      <c r="J39">
        <v>6</v>
      </c>
      <c r="K39">
        <v>4</v>
      </c>
      <c r="L39">
        <v>7</v>
      </c>
      <c r="M39">
        <v>5</v>
      </c>
      <c r="N39">
        <v>14</v>
      </c>
      <c r="O39">
        <v>12</v>
      </c>
    </row>
    <row r="40" spans="1:15" x14ac:dyDescent="0.3">
      <c r="A40" t="s">
        <v>36</v>
      </c>
      <c r="B40">
        <v>9</v>
      </c>
      <c r="C40">
        <v>13</v>
      </c>
      <c r="D40">
        <v>11</v>
      </c>
      <c r="E40">
        <v>6</v>
      </c>
      <c r="F40">
        <v>5</v>
      </c>
      <c r="G40">
        <v>7</v>
      </c>
      <c r="H40">
        <v>2</v>
      </c>
      <c r="I40">
        <v>4</v>
      </c>
      <c r="J40">
        <v>14</v>
      </c>
      <c r="K40">
        <v>8</v>
      </c>
      <c r="L40">
        <v>1</v>
      </c>
      <c r="M40">
        <v>3</v>
      </c>
      <c r="N40">
        <v>10</v>
      </c>
      <c r="O40">
        <v>12</v>
      </c>
    </row>
    <row r="41" spans="1:15" x14ac:dyDescent="0.3">
      <c r="A41" t="s">
        <v>37</v>
      </c>
      <c r="B41">
        <v>8</v>
      </c>
      <c r="C41">
        <v>3</v>
      </c>
      <c r="D41">
        <v>11</v>
      </c>
      <c r="E41">
        <v>4</v>
      </c>
      <c r="F41">
        <v>13</v>
      </c>
      <c r="G41">
        <v>6</v>
      </c>
      <c r="H41">
        <v>2</v>
      </c>
      <c r="I41">
        <v>14</v>
      </c>
      <c r="J41">
        <v>10</v>
      </c>
      <c r="K41">
        <v>1</v>
      </c>
      <c r="L41">
        <v>5</v>
      </c>
      <c r="M41">
        <v>12</v>
      </c>
      <c r="N41">
        <v>9</v>
      </c>
      <c r="O41">
        <v>7</v>
      </c>
    </row>
    <row r="42" spans="1:15" x14ac:dyDescent="0.3">
      <c r="A42" t="s">
        <v>38</v>
      </c>
      <c r="B42">
        <v>11</v>
      </c>
      <c r="C42">
        <v>9</v>
      </c>
      <c r="D42">
        <v>10</v>
      </c>
      <c r="E42">
        <v>14</v>
      </c>
      <c r="F42">
        <v>8</v>
      </c>
      <c r="G42">
        <v>2</v>
      </c>
      <c r="H42">
        <v>4</v>
      </c>
      <c r="I42">
        <v>3</v>
      </c>
      <c r="J42">
        <v>12</v>
      </c>
      <c r="K42">
        <v>6</v>
      </c>
      <c r="L42">
        <v>5</v>
      </c>
      <c r="M42">
        <v>7</v>
      </c>
      <c r="N42">
        <v>13</v>
      </c>
      <c r="O42">
        <v>1</v>
      </c>
    </row>
    <row r="43" spans="1:15" x14ac:dyDescent="0.3">
      <c r="A43" t="s">
        <v>39</v>
      </c>
      <c r="B43">
        <v>8</v>
      </c>
      <c r="C43">
        <v>6</v>
      </c>
      <c r="D43">
        <v>11</v>
      </c>
      <c r="E43">
        <v>3</v>
      </c>
      <c r="F43">
        <v>9</v>
      </c>
      <c r="G43">
        <v>7</v>
      </c>
      <c r="H43">
        <v>2</v>
      </c>
      <c r="I43">
        <v>10</v>
      </c>
      <c r="J43">
        <v>14</v>
      </c>
      <c r="K43">
        <v>4</v>
      </c>
      <c r="L43">
        <v>1</v>
      </c>
      <c r="M43">
        <v>5</v>
      </c>
      <c r="N43">
        <v>12</v>
      </c>
      <c r="O43">
        <v>13</v>
      </c>
    </row>
    <row r="44" spans="1:15" x14ac:dyDescent="0.3">
      <c r="A44" t="s">
        <v>40</v>
      </c>
      <c r="B44">
        <v>1</v>
      </c>
      <c r="C44">
        <v>8</v>
      </c>
      <c r="D44">
        <v>9</v>
      </c>
      <c r="E44">
        <v>3</v>
      </c>
      <c r="F44">
        <v>12</v>
      </c>
      <c r="G44">
        <v>2</v>
      </c>
      <c r="H44">
        <v>4</v>
      </c>
      <c r="I44">
        <v>13</v>
      </c>
      <c r="J44">
        <v>6</v>
      </c>
      <c r="K44">
        <v>11</v>
      </c>
      <c r="L44">
        <v>10</v>
      </c>
      <c r="M44">
        <v>7</v>
      </c>
      <c r="N44">
        <v>5</v>
      </c>
      <c r="O44">
        <v>14</v>
      </c>
    </row>
    <row r="45" spans="1:15" x14ac:dyDescent="0.3">
      <c r="A45" t="s">
        <v>41</v>
      </c>
      <c r="B45">
        <v>13</v>
      </c>
      <c r="C45">
        <v>6</v>
      </c>
      <c r="D45">
        <v>14</v>
      </c>
      <c r="E45">
        <v>9</v>
      </c>
      <c r="F45">
        <v>12</v>
      </c>
      <c r="G45">
        <v>2</v>
      </c>
      <c r="H45">
        <v>7</v>
      </c>
      <c r="I45">
        <v>11</v>
      </c>
      <c r="J45">
        <v>4</v>
      </c>
      <c r="K45">
        <v>5</v>
      </c>
      <c r="L45">
        <v>8</v>
      </c>
      <c r="M45">
        <v>1</v>
      </c>
      <c r="N45">
        <v>10</v>
      </c>
      <c r="O45">
        <v>3</v>
      </c>
    </row>
    <row r="46" spans="1:15" x14ac:dyDescent="0.3">
      <c r="A46" t="s">
        <v>42</v>
      </c>
      <c r="B46">
        <v>13</v>
      </c>
      <c r="C46">
        <v>9</v>
      </c>
      <c r="D46">
        <v>6</v>
      </c>
      <c r="E46">
        <v>4</v>
      </c>
      <c r="F46">
        <v>14</v>
      </c>
      <c r="G46">
        <v>7</v>
      </c>
      <c r="H46">
        <v>11</v>
      </c>
      <c r="I46">
        <v>5</v>
      </c>
      <c r="J46">
        <v>10</v>
      </c>
      <c r="K46">
        <v>1</v>
      </c>
      <c r="L46">
        <v>3</v>
      </c>
      <c r="M46">
        <v>2</v>
      </c>
      <c r="N46">
        <v>12</v>
      </c>
      <c r="O46">
        <v>8</v>
      </c>
    </row>
    <row r="47" spans="1:15" x14ac:dyDescent="0.3">
      <c r="A47" t="s">
        <v>43</v>
      </c>
      <c r="B47">
        <v>7</v>
      </c>
      <c r="C47">
        <v>5</v>
      </c>
      <c r="D47">
        <v>6</v>
      </c>
      <c r="E47">
        <v>4</v>
      </c>
      <c r="F47">
        <v>13</v>
      </c>
      <c r="G47">
        <v>14</v>
      </c>
      <c r="H47">
        <v>9</v>
      </c>
      <c r="I47">
        <v>12</v>
      </c>
      <c r="J47">
        <v>3</v>
      </c>
      <c r="K47">
        <v>2</v>
      </c>
      <c r="L47">
        <v>11</v>
      </c>
      <c r="M47">
        <v>10</v>
      </c>
      <c r="N47">
        <v>8</v>
      </c>
      <c r="O47">
        <v>1</v>
      </c>
    </row>
    <row r="48" spans="1:15" x14ac:dyDescent="0.3">
      <c r="A48" t="s">
        <v>44</v>
      </c>
      <c r="B48">
        <v>6</v>
      </c>
      <c r="C48">
        <v>8</v>
      </c>
      <c r="D48">
        <v>11</v>
      </c>
      <c r="E48">
        <v>1</v>
      </c>
      <c r="F48">
        <v>13</v>
      </c>
      <c r="G48">
        <v>5</v>
      </c>
      <c r="H48">
        <v>12</v>
      </c>
      <c r="I48">
        <v>4</v>
      </c>
      <c r="J48">
        <v>7</v>
      </c>
      <c r="K48">
        <v>9</v>
      </c>
      <c r="L48">
        <v>3</v>
      </c>
      <c r="M48">
        <v>2</v>
      </c>
      <c r="N48">
        <v>14</v>
      </c>
      <c r="O48">
        <v>10</v>
      </c>
    </row>
    <row r="49" spans="1:15" x14ac:dyDescent="0.3">
      <c r="A49" t="s">
        <v>45</v>
      </c>
      <c r="B49">
        <v>10</v>
      </c>
      <c r="C49">
        <v>14</v>
      </c>
      <c r="D49">
        <v>7</v>
      </c>
      <c r="E49">
        <v>6</v>
      </c>
      <c r="F49">
        <v>3</v>
      </c>
      <c r="G49">
        <v>1</v>
      </c>
      <c r="H49">
        <v>11</v>
      </c>
      <c r="I49">
        <v>2</v>
      </c>
      <c r="J49">
        <v>13</v>
      </c>
      <c r="K49">
        <v>12</v>
      </c>
      <c r="L49">
        <v>5</v>
      </c>
      <c r="M49">
        <v>9</v>
      </c>
      <c r="N49">
        <v>4</v>
      </c>
      <c r="O49">
        <v>8</v>
      </c>
    </row>
    <row r="50" spans="1:15" x14ac:dyDescent="0.3">
      <c r="A50" t="s">
        <v>46</v>
      </c>
      <c r="B50">
        <v>13</v>
      </c>
      <c r="C50">
        <v>10</v>
      </c>
      <c r="D50">
        <v>9</v>
      </c>
      <c r="E50">
        <v>3</v>
      </c>
      <c r="F50">
        <v>12</v>
      </c>
      <c r="G50">
        <v>14</v>
      </c>
      <c r="H50">
        <v>5</v>
      </c>
      <c r="I50">
        <v>6</v>
      </c>
      <c r="J50">
        <v>11</v>
      </c>
      <c r="K50">
        <v>8</v>
      </c>
      <c r="L50">
        <v>7</v>
      </c>
      <c r="M50">
        <v>1</v>
      </c>
      <c r="N50">
        <v>2</v>
      </c>
      <c r="O50">
        <v>4</v>
      </c>
    </row>
    <row r="51" spans="1:15" x14ac:dyDescent="0.3">
      <c r="A51" t="s">
        <v>47</v>
      </c>
      <c r="B51">
        <v>2</v>
      </c>
      <c r="C51">
        <v>7</v>
      </c>
      <c r="D51">
        <v>12</v>
      </c>
      <c r="E51">
        <v>13</v>
      </c>
      <c r="F51">
        <v>5</v>
      </c>
      <c r="G51">
        <v>6</v>
      </c>
      <c r="H51">
        <v>10</v>
      </c>
      <c r="I51">
        <v>8</v>
      </c>
      <c r="J51">
        <v>4</v>
      </c>
      <c r="K51">
        <v>11</v>
      </c>
      <c r="L51">
        <v>1</v>
      </c>
      <c r="M51">
        <v>14</v>
      </c>
      <c r="N51">
        <v>3</v>
      </c>
      <c r="O51">
        <v>9</v>
      </c>
    </row>
    <row r="52" spans="1:15" x14ac:dyDescent="0.3">
      <c r="A52" t="s">
        <v>48</v>
      </c>
      <c r="B52">
        <v>1</v>
      </c>
      <c r="C52">
        <v>10</v>
      </c>
      <c r="D52">
        <v>5</v>
      </c>
      <c r="E52">
        <v>2</v>
      </c>
      <c r="F52">
        <v>11</v>
      </c>
      <c r="G52">
        <v>8</v>
      </c>
      <c r="H52">
        <v>6</v>
      </c>
      <c r="I52">
        <v>14</v>
      </c>
      <c r="J52">
        <v>7</v>
      </c>
      <c r="K52">
        <v>13</v>
      </c>
      <c r="L52">
        <v>3</v>
      </c>
      <c r="M52">
        <v>9</v>
      </c>
      <c r="N52">
        <v>12</v>
      </c>
      <c r="O52">
        <v>4</v>
      </c>
    </row>
    <row r="53" spans="1:15" x14ac:dyDescent="0.3">
      <c r="A53" t="s">
        <v>49</v>
      </c>
      <c r="B53">
        <v>8</v>
      </c>
      <c r="C53">
        <v>12</v>
      </c>
      <c r="D53">
        <v>2</v>
      </c>
      <c r="E53">
        <v>6</v>
      </c>
      <c r="F53">
        <v>7</v>
      </c>
      <c r="G53">
        <v>1</v>
      </c>
      <c r="H53">
        <v>11</v>
      </c>
      <c r="I53">
        <v>10</v>
      </c>
      <c r="J53">
        <v>13</v>
      </c>
      <c r="K53">
        <v>4</v>
      </c>
      <c r="L53">
        <v>9</v>
      </c>
      <c r="M53">
        <v>3</v>
      </c>
      <c r="N53">
        <v>14</v>
      </c>
      <c r="O53">
        <v>5</v>
      </c>
    </row>
    <row r="54" spans="1:15" x14ac:dyDescent="0.3">
      <c r="A54" t="s">
        <v>50</v>
      </c>
      <c r="B54">
        <v>8</v>
      </c>
      <c r="C54">
        <v>11</v>
      </c>
      <c r="D54">
        <v>6</v>
      </c>
      <c r="E54">
        <v>12</v>
      </c>
      <c r="F54">
        <v>9</v>
      </c>
      <c r="G54">
        <v>1</v>
      </c>
      <c r="H54">
        <v>4</v>
      </c>
      <c r="I54">
        <v>13</v>
      </c>
      <c r="J54">
        <v>2</v>
      </c>
      <c r="K54">
        <v>14</v>
      </c>
      <c r="L54">
        <v>3</v>
      </c>
      <c r="M54">
        <v>5</v>
      </c>
      <c r="N54">
        <v>10</v>
      </c>
      <c r="O54">
        <v>7</v>
      </c>
    </row>
    <row r="55" spans="1:15" x14ac:dyDescent="0.3">
      <c r="A55" t="s">
        <v>51</v>
      </c>
      <c r="B55">
        <v>12</v>
      </c>
      <c r="C55">
        <v>14</v>
      </c>
      <c r="D55">
        <v>4</v>
      </c>
      <c r="E55">
        <v>1</v>
      </c>
      <c r="F55">
        <v>5</v>
      </c>
      <c r="G55">
        <v>13</v>
      </c>
      <c r="H55">
        <v>11</v>
      </c>
      <c r="I55">
        <v>3</v>
      </c>
      <c r="J55">
        <v>2</v>
      </c>
      <c r="K55">
        <v>9</v>
      </c>
      <c r="L55">
        <v>10</v>
      </c>
      <c r="M55">
        <v>8</v>
      </c>
      <c r="N55">
        <v>7</v>
      </c>
      <c r="O55">
        <v>6</v>
      </c>
    </row>
    <row r="56" spans="1:15" x14ac:dyDescent="0.3">
      <c r="A56" t="s">
        <v>52</v>
      </c>
      <c r="B56">
        <v>11</v>
      </c>
      <c r="C56">
        <v>14</v>
      </c>
      <c r="D56">
        <v>2</v>
      </c>
      <c r="E56">
        <v>10</v>
      </c>
      <c r="F56">
        <v>5</v>
      </c>
      <c r="G56">
        <v>9</v>
      </c>
      <c r="H56">
        <v>13</v>
      </c>
      <c r="I56">
        <v>7</v>
      </c>
      <c r="J56">
        <v>12</v>
      </c>
      <c r="K56">
        <v>4</v>
      </c>
      <c r="L56">
        <v>6</v>
      </c>
      <c r="M56">
        <v>1</v>
      </c>
      <c r="N56">
        <v>8</v>
      </c>
      <c r="O56">
        <v>3</v>
      </c>
    </row>
    <row r="57" spans="1:15" x14ac:dyDescent="0.3">
      <c r="A57" t="s">
        <v>53</v>
      </c>
      <c r="B57">
        <v>4</v>
      </c>
      <c r="C57">
        <v>8</v>
      </c>
      <c r="D57">
        <v>2</v>
      </c>
      <c r="E57">
        <v>1</v>
      </c>
      <c r="F57">
        <v>5</v>
      </c>
      <c r="G57">
        <v>9</v>
      </c>
      <c r="H57">
        <v>11</v>
      </c>
      <c r="I57">
        <v>10</v>
      </c>
      <c r="J57">
        <v>14</v>
      </c>
      <c r="K57">
        <v>7</v>
      </c>
      <c r="L57">
        <v>6</v>
      </c>
      <c r="M57">
        <v>12</v>
      </c>
      <c r="N57">
        <v>13</v>
      </c>
      <c r="O57">
        <v>3</v>
      </c>
    </row>
    <row r="58" spans="1:15" x14ac:dyDescent="0.3">
      <c r="A58" t="s">
        <v>54</v>
      </c>
      <c r="B58">
        <v>6</v>
      </c>
      <c r="C58">
        <v>13</v>
      </c>
      <c r="D58">
        <v>11</v>
      </c>
      <c r="E58">
        <v>2</v>
      </c>
      <c r="F58">
        <v>12</v>
      </c>
      <c r="G58">
        <v>5</v>
      </c>
      <c r="H58">
        <v>3</v>
      </c>
      <c r="I58">
        <v>1</v>
      </c>
      <c r="J58">
        <v>7</v>
      </c>
      <c r="K58">
        <v>9</v>
      </c>
      <c r="L58">
        <v>8</v>
      </c>
      <c r="M58">
        <v>4</v>
      </c>
      <c r="N58">
        <v>10</v>
      </c>
      <c r="O58">
        <v>14</v>
      </c>
    </row>
    <row r="59" spans="1:15" x14ac:dyDescent="0.3">
      <c r="A59" t="s">
        <v>55</v>
      </c>
      <c r="B59">
        <v>7</v>
      </c>
      <c r="C59">
        <v>3</v>
      </c>
      <c r="D59">
        <v>11</v>
      </c>
      <c r="E59">
        <v>10</v>
      </c>
      <c r="F59">
        <v>4</v>
      </c>
      <c r="G59">
        <v>2</v>
      </c>
      <c r="H59">
        <v>14</v>
      </c>
      <c r="I59">
        <v>5</v>
      </c>
      <c r="J59">
        <v>6</v>
      </c>
      <c r="K59">
        <v>13</v>
      </c>
      <c r="L59">
        <v>8</v>
      </c>
      <c r="M59">
        <v>9</v>
      </c>
      <c r="N59">
        <v>1</v>
      </c>
      <c r="O59">
        <v>12</v>
      </c>
    </row>
    <row r="60" spans="1:15" x14ac:dyDescent="0.3">
      <c r="A60" t="s">
        <v>56</v>
      </c>
      <c r="B60">
        <v>13</v>
      </c>
      <c r="C60">
        <v>10</v>
      </c>
      <c r="D60">
        <v>7</v>
      </c>
      <c r="E60">
        <v>2</v>
      </c>
      <c r="F60">
        <v>1</v>
      </c>
      <c r="G60">
        <v>9</v>
      </c>
      <c r="H60">
        <v>8</v>
      </c>
      <c r="I60">
        <v>3</v>
      </c>
      <c r="J60">
        <v>4</v>
      </c>
      <c r="K60">
        <v>12</v>
      </c>
      <c r="L60">
        <v>11</v>
      </c>
      <c r="M60">
        <v>14</v>
      </c>
      <c r="N60">
        <v>6</v>
      </c>
      <c r="O60">
        <v>5</v>
      </c>
    </row>
    <row r="61" spans="1:15" x14ac:dyDescent="0.3">
      <c r="A61" t="s">
        <v>57</v>
      </c>
      <c r="B61">
        <v>10</v>
      </c>
      <c r="C61">
        <v>12</v>
      </c>
      <c r="D61">
        <v>2</v>
      </c>
      <c r="E61">
        <v>4</v>
      </c>
      <c r="F61">
        <v>9</v>
      </c>
      <c r="G61">
        <v>13</v>
      </c>
      <c r="H61">
        <v>7</v>
      </c>
      <c r="I61">
        <v>8</v>
      </c>
      <c r="J61">
        <v>3</v>
      </c>
      <c r="K61">
        <v>11</v>
      </c>
      <c r="L61">
        <v>6</v>
      </c>
      <c r="M61">
        <v>5</v>
      </c>
      <c r="N61">
        <v>14</v>
      </c>
      <c r="O61">
        <v>1</v>
      </c>
    </row>
    <row r="62" spans="1:15" x14ac:dyDescent="0.3">
      <c r="A62" t="s">
        <v>58</v>
      </c>
      <c r="B62">
        <v>1</v>
      </c>
      <c r="C62">
        <v>3</v>
      </c>
      <c r="D62">
        <v>10</v>
      </c>
      <c r="E62">
        <v>13</v>
      </c>
      <c r="F62">
        <v>9</v>
      </c>
      <c r="G62">
        <v>7</v>
      </c>
      <c r="H62">
        <v>4</v>
      </c>
      <c r="I62">
        <v>2</v>
      </c>
      <c r="J62">
        <v>11</v>
      </c>
      <c r="K62">
        <v>5</v>
      </c>
      <c r="L62">
        <v>14</v>
      </c>
      <c r="M62">
        <v>12</v>
      </c>
      <c r="N62">
        <v>6</v>
      </c>
      <c r="O62">
        <v>8</v>
      </c>
    </row>
    <row r="63" spans="1:15" x14ac:dyDescent="0.3">
      <c r="A63" t="s">
        <v>59</v>
      </c>
      <c r="B63">
        <v>14</v>
      </c>
      <c r="C63">
        <v>7</v>
      </c>
      <c r="D63">
        <v>10</v>
      </c>
      <c r="E63">
        <v>11</v>
      </c>
      <c r="F63">
        <v>1</v>
      </c>
      <c r="G63">
        <v>6</v>
      </c>
      <c r="H63">
        <v>3</v>
      </c>
      <c r="I63">
        <v>8</v>
      </c>
      <c r="J63">
        <v>4</v>
      </c>
      <c r="K63">
        <v>9</v>
      </c>
      <c r="L63">
        <v>5</v>
      </c>
      <c r="M63">
        <v>13</v>
      </c>
      <c r="N63">
        <v>12</v>
      </c>
      <c r="O63">
        <v>2</v>
      </c>
    </row>
    <row r="64" spans="1:15" x14ac:dyDescent="0.3">
      <c r="A64" t="s">
        <v>60</v>
      </c>
      <c r="B64">
        <v>10</v>
      </c>
      <c r="C64">
        <v>8</v>
      </c>
      <c r="D64">
        <v>14</v>
      </c>
      <c r="E64">
        <v>7</v>
      </c>
      <c r="F64">
        <v>9</v>
      </c>
      <c r="G64">
        <v>1</v>
      </c>
      <c r="H64">
        <v>5</v>
      </c>
      <c r="I64">
        <v>11</v>
      </c>
      <c r="J64">
        <v>2</v>
      </c>
      <c r="K64">
        <v>6</v>
      </c>
      <c r="L64">
        <v>3</v>
      </c>
      <c r="M64">
        <v>12</v>
      </c>
      <c r="N64">
        <v>13</v>
      </c>
      <c r="O64">
        <v>4</v>
      </c>
    </row>
    <row r="65" spans="1:15" x14ac:dyDescent="0.3">
      <c r="A65" t="s">
        <v>61</v>
      </c>
      <c r="B65">
        <v>4</v>
      </c>
      <c r="C65">
        <v>10</v>
      </c>
      <c r="D65">
        <v>12</v>
      </c>
      <c r="E65">
        <v>3</v>
      </c>
      <c r="F65">
        <v>14</v>
      </c>
      <c r="G65">
        <v>2</v>
      </c>
      <c r="H65">
        <v>9</v>
      </c>
      <c r="I65">
        <v>6</v>
      </c>
      <c r="J65">
        <v>1</v>
      </c>
      <c r="K65">
        <v>8</v>
      </c>
      <c r="L65">
        <v>7</v>
      </c>
      <c r="M65">
        <v>5</v>
      </c>
      <c r="N65">
        <v>13</v>
      </c>
      <c r="O65">
        <v>11</v>
      </c>
    </row>
    <row r="66" spans="1:15" x14ac:dyDescent="0.3">
      <c r="A66" t="s">
        <v>62</v>
      </c>
      <c r="B66">
        <v>4</v>
      </c>
      <c r="C66">
        <v>8</v>
      </c>
      <c r="D66">
        <v>13</v>
      </c>
      <c r="E66">
        <v>5</v>
      </c>
      <c r="F66">
        <v>7</v>
      </c>
      <c r="G66">
        <v>3</v>
      </c>
      <c r="H66">
        <v>14</v>
      </c>
      <c r="I66">
        <v>2</v>
      </c>
      <c r="J66">
        <v>10</v>
      </c>
      <c r="K66">
        <v>1</v>
      </c>
      <c r="L66">
        <v>12</v>
      </c>
      <c r="M66">
        <v>11</v>
      </c>
      <c r="N66">
        <v>6</v>
      </c>
      <c r="O66">
        <v>9</v>
      </c>
    </row>
    <row r="67" spans="1:15" x14ac:dyDescent="0.3">
      <c r="A67" t="s">
        <v>63</v>
      </c>
      <c r="B67">
        <v>4</v>
      </c>
      <c r="C67">
        <v>9</v>
      </c>
      <c r="D67">
        <v>2</v>
      </c>
      <c r="E67">
        <v>13</v>
      </c>
      <c r="F67">
        <v>10</v>
      </c>
      <c r="G67">
        <v>8</v>
      </c>
      <c r="H67">
        <v>7</v>
      </c>
      <c r="I67">
        <v>11</v>
      </c>
      <c r="J67">
        <v>3</v>
      </c>
      <c r="K67">
        <v>6</v>
      </c>
      <c r="L67">
        <v>14</v>
      </c>
      <c r="M67">
        <v>5</v>
      </c>
      <c r="N67">
        <v>1</v>
      </c>
      <c r="O67">
        <v>12</v>
      </c>
    </row>
    <row r="68" spans="1:15" x14ac:dyDescent="0.3">
      <c r="A68" t="s">
        <v>64</v>
      </c>
      <c r="B68">
        <v>6</v>
      </c>
      <c r="C68">
        <v>11</v>
      </c>
      <c r="D68">
        <v>2</v>
      </c>
      <c r="E68">
        <v>7</v>
      </c>
      <c r="F68">
        <v>10</v>
      </c>
      <c r="G68">
        <v>4</v>
      </c>
      <c r="H68">
        <v>8</v>
      </c>
      <c r="I68">
        <v>12</v>
      </c>
      <c r="J68">
        <v>14</v>
      </c>
      <c r="K68">
        <v>13</v>
      </c>
      <c r="L68">
        <v>9</v>
      </c>
      <c r="M68">
        <v>5</v>
      </c>
      <c r="N68">
        <v>1</v>
      </c>
      <c r="O68">
        <v>3</v>
      </c>
    </row>
    <row r="69" spans="1:15" x14ac:dyDescent="0.3">
      <c r="A69" t="s">
        <v>65</v>
      </c>
      <c r="B69">
        <v>14</v>
      </c>
      <c r="C69">
        <v>5</v>
      </c>
      <c r="D69">
        <v>1</v>
      </c>
      <c r="E69">
        <v>4</v>
      </c>
      <c r="F69">
        <v>11</v>
      </c>
      <c r="G69">
        <v>13</v>
      </c>
      <c r="H69">
        <v>3</v>
      </c>
      <c r="I69">
        <v>9</v>
      </c>
      <c r="J69">
        <v>6</v>
      </c>
      <c r="K69">
        <v>2</v>
      </c>
      <c r="L69">
        <v>12</v>
      </c>
      <c r="M69">
        <v>10</v>
      </c>
      <c r="N69">
        <v>7</v>
      </c>
      <c r="O69">
        <v>8</v>
      </c>
    </row>
    <row r="70" spans="1:15" x14ac:dyDescent="0.3">
      <c r="A70" t="s">
        <v>66</v>
      </c>
      <c r="B70">
        <v>6</v>
      </c>
      <c r="C70">
        <v>10</v>
      </c>
      <c r="D70">
        <v>4</v>
      </c>
      <c r="E70">
        <v>3</v>
      </c>
      <c r="F70">
        <v>2</v>
      </c>
      <c r="G70">
        <v>8</v>
      </c>
      <c r="H70">
        <v>13</v>
      </c>
      <c r="I70">
        <v>14</v>
      </c>
      <c r="J70">
        <v>7</v>
      </c>
      <c r="K70">
        <v>1</v>
      </c>
      <c r="L70">
        <v>9</v>
      </c>
      <c r="M70">
        <v>11</v>
      </c>
      <c r="N70">
        <v>5</v>
      </c>
      <c r="O70">
        <v>12</v>
      </c>
    </row>
    <row r="71" spans="1:15" x14ac:dyDescent="0.3">
      <c r="A71" t="s">
        <v>67</v>
      </c>
      <c r="B71">
        <v>1</v>
      </c>
      <c r="C71">
        <v>4</v>
      </c>
      <c r="D71">
        <v>8</v>
      </c>
      <c r="E71">
        <v>5</v>
      </c>
      <c r="F71">
        <v>7</v>
      </c>
      <c r="G71">
        <v>3</v>
      </c>
      <c r="H71">
        <v>11</v>
      </c>
      <c r="I71">
        <v>9</v>
      </c>
      <c r="J71">
        <v>10</v>
      </c>
      <c r="K71">
        <v>13</v>
      </c>
      <c r="L71">
        <v>14</v>
      </c>
      <c r="M71">
        <v>2</v>
      </c>
      <c r="N71">
        <v>12</v>
      </c>
      <c r="O71">
        <v>6</v>
      </c>
    </row>
    <row r="72" spans="1:15" x14ac:dyDescent="0.3">
      <c r="A72" t="s">
        <v>68</v>
      </c>
      <c r="B72">
        <v>14</v>
      </c>
      <c r="C72">
        <v>13</v>
      </c>
      <c r="D72">
        <v>11</v>
      </c>
      <c r="E72">
        <v>2</v>
      </c>
      <c r="F72">
        <v>4</v>
      </c>
      <c r="G72">
        <v>10</v>
      </c>
      <c r="H72">
        <v>5</v>
      </c>
      <c r="I72">
        <v>12</v>
      </c>
      <c r="J72">
        <v>3</v>
      </c>
      <c r="K72">
        <v>7</v>
      </c>
      <c r="L72">
        <v>8</v>
      </c>
      <c r="M72">
        <v>1</v>
      </c>
      <c r="N72">
        <v>6</v>
      </c>
      <c r="O72">
        <v>9</v>
      </c>
    </row>
    <row r="73" spans="1:15" x14ac:dyDescent="0.3">
      <c r="A73" t="s">
        <v>69</v>
      </c>
      <c r="B73">
        <v>13</v>
      </c>
      <c r="C73">
        <v>14</v>
      </c>
      <c r="D73">
        <v>3</v>
      </c>
      <c r="E73">
        <v>11</v>
      </c>
      <c r="F73">
        <v>7</v>
      </c>
      <c r="G73">
        <v>9</v>
      </c>
      <c r="H73">
        <v>10</v>
      </c>
      <c r="I73">
        <v>6</v>
      </c>
      <c r="J73">
        <v>2</v>
      </c>
      <c r="K73">
        <v>5</v>
      </c>
      <c r="L73">
        <v>8</v>
      </c>
      <c r="M73">
        <v>4</v>
      </c>
      <c r="N73">
        <v>12</v>
      </c>
      <c r="O73">
        <v>1</v>
      </c>
    </row>
    <row r="74" spans="1:15" x14ac:dyDescent="0.3">
      <c r="A74" t="s">
        <v>70</v>
      </c>
      <c r="B74">
        <v>2</v>
      </c>
      <c r="C74">
        <v>5</v>
      </c>
      <c r="D74">
        <v>12</v>
      </c>
      <c r="E74">
        <v>13</v>
      </c>
      <c r="F74">
        <v>1</v>
      </c>
      <c r="G74">
        <v>10</v>
      </c>
      <c r="H74">
        <v>4</v>
      </c>
      <c r="I74">
        <v>8</v>
      </c>
      <c r="J74">
        <v>6</v>
      </c>
      <c r="K74">
        <v>14</v>
      </c>
      <c r="L74">
        <v>7</v>
      </c>
      <c r="M74">
        <v>9</v>
      </c>
      <c r="N74">
        <v>3</v>
      </c>
      <c r="O74">
        <v>11</v>
      </c>
    </row>
    <row r="75" spans="1:15" x14ac:dyDescent="0.3">
      <c r="A75" t="s">
        <v>71</v>
      </c>
      <c r="B75">
        <v>12</v>
      </c>
      <c r="C75">
        <v>6</v>
      </c>
      <c r="D75">
        <v>8</v>
      </c>
      <c r="E75">
        <v>1</v>
      </c>
      <c r="F75">
        <v>7</v>
      </c>
      <c r="G75">
        <v>4</v>
      </c>
      <c r="H75">
        <v>14</v>
      </c>
      <c r="I75">
        <v>9</v>
      </c>
      <c r="J75">
        <v>5</v>
      </c>
      <c r="K75">
        <v>11</v>
      </c>
      <c r="L75">
        <v>3</v>
      </c>
      <c r="M75">
        <v>10</v>
      </c>
      <c r="N75">
        <v>2</v>
      </c>
      <c r="O75">
        <v>13</v>
      </c>
    </row>
    <row r="76" spans="1:15" x14ac:dyDescent="0.3">
      <c r="A76" t="s">
        <v>72</v>
      </c>
      <c r="B76">
        <v>4</v>
      </c>
      <c r="C76">
        <v>7</v>
      </c>
      <c r="D76">
        <v>8</v>
      </c>
      <c r="E76">
        <v>3</v>
      </c>
      <c r="F76">
        <v>12</v>
      </c>
      <c r="G76">
        <v>11</v>
      </c>
      <c r="H76">
        <v>14</v>
      </c>
      <c r="I76">
        <v>13</v>
      </c>
      <c r="J76">
        <v>2</v>
      </c>
      <c r="K76">
        <v>10</v>
      </c>
      <c r="L76">
        <v>9</v>
      </c>
      <c r="M76">
        <v>5</v>
      </c>
      <c r="N76">
        <v>1</v>
      </c>
      <c r="O76">
        <v>6</v>
      </c>
    </row>
    <row r="77" spans="1:15" x14ac:dyDescent="0.3">
      <c r="A77" t="s">
        <v>73</v>
      </c>
      <c r="B77">
        <v>2</v>
      </c>
      <c r="C77">
        <v>7</v>
      </c>
      <c r="D77">
        <v>12</v>
      </c>
      <c r="E77">
        <v>13</v>
      </c>
      <c r="F77">
        <v>5</v>
      </c>
      <c r="G77">
        <v>3</v>
      </c>
      <c r="H77">
        <v>11</v>
      </c>
      <c r="I77">
        <v>10</v>
      </c>
      <c r="J77">
        <v>4</v>
      </c>
      <c r="K77">
        <v>1</v>
      </c>
      <c r="L77">
        <v>8</v>
      </c>
      <c r="M77">
        <v>6</v>
      </c>
      <c r="N77">
        <v>14</v>
      </c>
      <c r="O77">
        <v>9</v>
      </c>
    </row>
    <row r="78" spans="1:15" x14ac:dyDescent="0.3">
      <c r="A78" t="s">
        <v>74</v>
      </c>
      <c r="B78">
        <v>11</v>
      </c>
      <c r="C78">
        <v>1</v>
      </c>
      <c r="D78">
        <v>12</v>
      </c>
      <c r="E78">
        <v>4</v>
      </c>
      <c r="F78">
        <v>3</v>
      </c>
      <c r="G78">
        <v>13</v>
      </c>
      <c r="H78">
        <v>9</v>
      </c>
      <c r="I78">
        <v>5</v>
      </c>
      <c r="J78">
        <v>2</v>
      </c>
      <c r="K78">
        <v>14</v>
      </c>
      <c r="L78">
        <v>7</v>
      </c>
      <c r="M78">
        <v>10</v>
      </c>
      <c r="N78">
        <v>6</v>
      </c>
      <c r="O78">
        <v>8</v>
      </c>
    </row>
    <row r="79" spans="1:15" x14ac:dyDescent="0.3">
      <c r="A79" t="s">
        <v>75</v>
      </c>
      <c r="B79">
        <v>13</v>
      </c>
      <c r="C79">
        <v>9</v>
      </c>
      <c r="D79">
        <v>12</v>
      </c>
      <c r="E79">
        <v>4</v>
      </c>
      <c r="F79">
        <v>5</v>
      </c>
      <c r="G79">
        <v>1</v>
      </c>
      <c r="H79">
        <v>8</v>
      </c>
      <c r="I79">
        <v>14</v>
      </c>
      <c r="J79">
        <v>6</v>
      </c>
      <c r="K79">
        <v>10</v>
      </c>
      <c r="L79">
        <v>2</v>
      </c>
      <c r="M79">
        <v>11</v>
      </c>
      <c r="N79">
        <v>7</v>
      </c>
      <c r="O79">
        <v>3</v>
      </c>
    </row>
    <row r="80" spans="1:15" x14ac:dyDescent="0.3">
      <c r="A80" t="s">
        <v>76</v>
      </c>
      <c r="B80">
        <v>3</v>
      </c>
      <c r="C80">
        <v>12</v>
      </c>
      <c r="D80">
        <v>2</v>
      </c>
      <c r="E80">
        <v>11</v>
      </c>
      <c r="F80">
        <v>8</v>
      </c>
      <c r="G80">
        <v>4</v>
      </c>
      <c r="H80">
        <v>5</v>
      </c>
      <c r="I80">
        <v>13</v>
      </c>
      <c r="J80">
        <v>14</v>
      </c>
      <c r="K80">
        <v>10</v>
      </c>
      <c r="L80">
        <v>6</v>
      </c>
      <c r="M80">
        <v>7</v>
      </c>
      <c r="N80">
        <v>1</v>
      </c>
      <c r="O80">
        <v>9</v>
      </c>
    </row>
    <row r="81" spans="1:15" x14ac:dyDescent="0.3">
      <c r="A81" t="s">
        <v>77</v>
      </c>
      <c r="B81">
        <v>10</v>
      </c>
      <c r="C81">
        <v>5</v>
      </c>
      <c r="D81">
        <v>8</v>
      </c>
      <c r="E81">
        <v>14</v>
      </c>
      <c r="F81">
        <v>3</v>
      </c>
      <c r="G81">
        <v>11</v>
      </c>
      <c r="H81">
        <v>1</v>
      </c>
      <c r="I81">
        <v>7</v>
      </c>
      <c r="J81">
        <v>12</v>
      </c>
      <c r="K81">
        <v>6</v>
      </c>
      <c r="L81">
        <v>4</v>
      </c>
      <c r="M81">
        <v>2</v>
      </c>
      <c r="N81">
        <v>13</v>
      </c>
      <c r="O81">
        <v>9</v>
      </c>
    </row>
    <row r="82" spans="1:15" x14ac:dyDescent="0.3">
      <c r="A82" t="s">
        <v>78</v>
      </c>
      <c r="B82">
        <v>3</v>
      </c>
      <c r="C82">
        <v>13</v>
      </c>
      <c r="D82">
        <v>9</v>
      </c>
      <c r="E82">
        <v>11</v>
      </c>
      <c r="F82">
        <v>12</v>
      </c>
      <c r="G82">
        <v>7</v>
      </c>
      <c r="H82">
        <v>1</v>
      </c>
      <c r="I82">
        <v>5</v>
      </c>
      <c r="J82">
        <v>14</v>
      </c>
      <c r="K82">
        <v>8</v>
      </c>
      <c r="L82">
        <v>2</v>
      </c>
      <c r="M82">
        <v>10</v>
      </c>
      <c r="N82">
        <v>4</v>
      </c>
      <c r="O82">
        <v>6</v>
      </c>
    </row>
    <row r="83" spans="1:15" x14ac:dyDescent="0.3">
      <c r="A83" t="s">
        <v>79</v>
      </c>
      <c r="B83">
        <v>12</v>
      </c>
      <c r="C83">
        <v>2</v>
      </c>
      <c r="D83">
        <v>10</v>
      </c>
      <c r="E83">
        <v>5</v>
      </c>
      <c r="F83">
        <v>14</v>
      </c>
      <c r="G83">
        <v>3</v>
      </c>
      <c r="H83">
        <v>9</v>
      </c>
      <c r="I83">
        <v>1</v>
      </c>
      <c r="J83">
        <v>13</v>
      </c>
      <c r="K83">
        <v>8</v>
      </c>
      <c r="L83">
        <v>11</v>
      </c>
      <c r="M83">
        <v>4</v>
      </c>
      <c r="N83">
        <v>7</v>
      </c>
      <c r="O83">
        <v>6</v>
      </c>
    </row>
    <row r="84" spans="1:15" x14ac:dyDescent="0.3">
      <c r="A84" t="s">
        <v>80</v>
      </c>
      <c r="B84">
        <v>5</v>
      </c>
      <c r="C84">
        <v>10</v>
      </c>
      <c r="D84">
        <v>7</v>
      </c>
      <c r="E84">
        <v>12</v>
      </c>
      <c r="F84">
        <v>3</v>
      </c>
      <c r="G84">
        <v>14</v>
      </c>
      <c r="H84">
        <v>1</v>
      </c>
      <c r="I84">
        <v>9</v>
      </c>
      <c r="J84">
        <v>13</v>
      </c>
      <c r="K84">
        <v>11</v>
      </c>
      <c r="L84">
        <v>4</v>
      </c>
      <c r="M84">
        <v>2</v>
      </c>
      <c r="N84">
        <v>6</v>
      </c>
      <c r="O84">
        <v>8</v>
      </c>
    </row>
    <row r="85" spans="1:15" x14ac:dyDescent="0.3">
      <c r="A85" t="s">
        <v>81</v>
      </c>
      <c r="B85">
        <v>12</v>
      </c>
      <c r="C85">
        <v>13</v>
      </c>
      <c r="D85">
        <v>1</v>
      </c>
      <c r="E85">
        <v>7</v>
      </c>
      <c r="F85">
        <v>14</v>
      </c>
      <c r="G85">
        <v>4</v>
      </c>
      <c r="H85">
        <v>9</v>
      </c>
      <c r="I85">
        <v>2</v>
      </c>
      <c r="J85">
        <v>6</v>
      </c>
      <c r="K85">
        <v>5</v>
      </c>
      <c r="L85">
        <v>3</v>
      </c>
      <c r="M85">
        <v>10</v>
      </c>
      <c r="N85">
        <v>8</v>
      </c>
      <c r="O85">
        <v>11</v>
      </c>
    </row>
    <row r="86" spans="1:15" x14ac:dyDescent="0.3">
      <c r="A86" t="s">
        <v>82</v>
      </c>
      <c r="B86">
        <v>2</v>
      </c>
      <c r="C86">
        <v>13</v>
      </c>
      <c r="D86">
        <v>8</v>
      </c>
      <c r="E86">
        <v>7</v>
      </c>
      <c r="F86">
        <v>9</v>
      </c>
      <c r="G86">
        <v>4</v>
      </c>
      <c r="H86">
        <v>3</v>
      </c>
      <c r="I86">
        <v>11</v>
      </c>
      <c r="J86">
        <v>5</v>
      </c>
      <c r="K86">
        <v>6</v>
      </c>
      <c r="L86">
        <v>10</v>
      </c>
      <c r="M86">
        <v>14</v>
      </c>
      <c r="N86">
        <v>12</v>
      </c>
      <c r="O86">
        <v>1</v>
      </c>
    </row>
    <row r="87" spans="1:15" x14ac:dyDescent="0.3">
      <c r="A87" t="s">
        <v>83</v>
      </c>
      <c r="B87">
        <v>1</v>
      </c>
      <c r="C87">
        <v>3</v>
      </c>
      <c r="D87">
        <v>14</v>
      </c>
      <c r="E87">
        <v>9</v>
      </c>
      <c r="F87">
        <v>11</v>
      </c>
      <c r="G87">
        <v>12</v>
      </c>
      <c r="H87">
        <v>4</v>
      </c>
      <c r="I87">
        <v>13</v>
      </c>
      <c r="J87">
        <v>7</v>
      </c>
      <c r="K87">
        <v>5</v>
      </c>
      <c r="L87">
        <v>10</v>
      </c>
      <c r="M87">
        <v>8</v>
      </c>
      <c r="N87">
        <v>2</v>
      </c>
      <c r="O87">
        <v>6</v>
      </c>
    </row>
    <row r="88" spans="1:15" x14ac:dyDescent="0.3">
      <c r="A88" t="s">
        <v>84</v>
      </c>
      <c r="B88">
        <v>4</v>
      </c>
      <c r="C88">
        <v>10</v>
      </c>
      <c r="D88">
        <v>2</v>
      </c>
      <c r="E88">
        <v>13</v>
      </c>
      <c r="F88">
        <v>11</v>
      </c>
      <c r="G88">
        <v>3</v>
      </c>
      <c r="H88">
        <v>7</v>
      </c>
      <c r="I88">
        <v>6</v>
      </c>
      <c r="J88">
        <v>8</v>
      </c>
      <c r="K88">
        <v>12</v>
      </c>
      <c r="L88">
        <v>14</v>
      </c>
      <c r="M88">
        <v>9</v>
      </c>
      <c r="N88">
        <v>5</v>
      </c>
      <c r="O88">
        <v>1</v>
      </c>
    </row>
    <row r="89" spans="1:15" x14ac:dyDescent="0.3">
      <c r="A89" t="s">
        <v>85</v>
      </c>
      <c r="B89">
        <v>14</v>
      </c>
      <c r="C89">
        <v>6</v>
      </c>
      <c r="D89">
        <v>10</v>
      </c>
      <c r="E89">
        <v>11</v>
      </c>
      <c r="F89">
        <v>1</v>
      </c>
      <c r="G89">
        <v>7</v>
      </c>
      <c r="H89">
        <v>3</v>
      </c>
      <c r="I89">
        <v>4</v>
      </c>
      <c r="J89">
        <v>13</v>
      </c>
      <c r="K89">
        <v>9</v>
      </c>
      <c r="L89">
        <v>8</v>
      </c>
      <c r="M89">
        <v>5</v>
      </c>
      <c r="N89">
        <v>2</v>
      </c>
      <c r="O89">
        <v>12</v>
      </c>
    </row>
    <row r="90" spans="1:15" x14ac:dyDescent="0.3">
      <c r="A90" t="s">
        <v>86</v>
      </c>
      <c r="B90">
        <v>1</v>
      </c>
      <c r="C90">
        <v>4</v>
      </c>
      <c r="D90">
        <v>2</v>
      </c>
      <c r="E90">
        <v>6</v>
      </c>
      <c r="F90">
        <v>12</v>
      </c>
      <c r="G90">
        <v>7</v>
      </c>
      <c r="H90">
        <v>14</v>
      </c>
      <c r="I90">
        <v>10</v>
      </c>
      <c r="J90">
        <v>3</v>
      </c>
      <c r="K90">
        <v>5</v>
      </c>
      <c r="L90">
        <v>9</v>
      </c>
      <c r="M90">
        <v>11</v>
      </c>
      <c r="N90">
        <v>8</v>
      </c>
      <c r="O90">
        <v>13</v>
      </c>
    </row>
    <row r="91" spans="1:15" x14ac:dyDescent="0.3">
      <c r="A91" t="s">
        <v>87</v>
      </c>
      <c r="B91">
        <v>5</v>
      </c>
      <c r="C91">
        <v>13</v>
      </c>
      <c r="D91">
        <v>11</v>
      </c>
      <c r="E91">
        <v>1</v>
      </c>
      <c r="F91">
        <v>3</v>
      </c>
      <c r="G91">
        <v>6</v>
      </c>
      <c r="H91">
        <v>7</v>
      </c>
      <c r="I91">
        <v>8</v>
      </c>
      <c r="J91">
        <v>2</v>
      </c>
      <c r="K91">
        <v>12</v>
      </c>
      <c r="L91">
        <v>10</v>
      </c>
      <c r="M91">
        <v>9</v>
      </c>
      <c r="N91">
        <v>4</v>
      </c>
      <c r="O91">
        <v>14</v>
      </c>
    </row>
    <row r="92" spans="1:15" x14ac:dyDescent="0.3">
      <c r="A92" t="s">
        <v>88</v>
      </c>
      <c r="B92">
        <v>10</v>
      </c>
      <c r="C92">
        <v>8</v>
      </c>
      <c r="D92">
        <v>4</v>
      </c>
      <c r="E92">
        <v>12</v>
      </c>
      <c r="F92">
        <v>3</v>
      </c>
      <c r="G92">
        <v>5</v>
      </c>
      <c r="H92">
        <v>6</v>
      </c>
      <c r="I92">
        <v>2</v>
      </c>
      <c r="J92">
        <v>14</v>
      </c>
      <c r="K92">
        <v>11</v>
      </c>
      <c r="L92">
        <v>13</v>
      </c>
      <c r="M92">
        <v>9</v>
      </c>
      <c r="N92">
        <v>1</v>
      </c>
      <c r="O92">
        <v>7</v>
      </c>
    </row>
    <row r="93" spans="1:15" x14ac:dyDescent="0.3">
      <c r="A93" t="s">
        <v>89</v>
      </c>
      <c r="B93">
        <v>11</v>
      </c>
      <c r="C93">
        <v>14</v>
      </c>
      <c r="D93">
        <v>2</v>
      </c>
      <c r="E93">
        <v>9</v>
      </c>
      <c r="F93">
        <v>1</v>
      </c>
      <c r="G93">
        <v>5</v>
      </c>
      <c r="H93">
        <v>10</v>
      </c>
      <c r="I93">
        <v>12</v>
      </c>
      <c r="J93">
        <v>4</v>
      </c>
      <c r="K93">
        <v>8</v>
      </c>
      <c r="L93">
        <v>13</v>
      </c>
      <c r="M93">
        <v>7</v>
      </c>
      <c r="N93">
        <v>3</v>
      </c>
      <c r="O93">
        <v>6</v>
      </c>
    </row>
    <row r="94" spans="1:15" x14ac:dyDescent="0.3">
      <c r="A94" t="s">
        <v>90</v>
      </c>
      <c r="B94">
        <v>12</v>
      </c>
      <c r="C94">
        <v>8</v>
      </c>
      <c r="D94">
        <v>14</v>
      </c>
      <c r="E94">
        <v>2</v>
      </c>
      <c r="F94">
        <v>13</v>
      </c>
      <c r="G94">
        <v>10</v>
      </c>
      <c r="H94">
        <v>7</v>
      </c>
      <c r="I94">
        <v>3</v>
      </c>
      <c r="J94">
        <v>5</v>
      </c>
      <c r="K94">
        <v>1</v>
      </c>
      <c r="L94">
        <v>9</v>
      </c>
      <c r="M94">
        <v>6</v>
      </c>
      <c r="N94">
        <v>4</v>
      </c>
      <c r="O94">
        <v>11</v>
      </c>
    </row>
    <row r="95" spans="1:15" x14ac:dyDescent="0.3">
      <c r="A95" t="s">
        <v>91</v>
      </c>
      <c r="B95">
        <v>2</v>
      </c>
      <c r="C95">
        <v>13</v>
      </c>
      <c r="D95">
        <v>3</v>
      </c>
      <c r="E95">
        <v>9</v>
      </c>
      <c r="F95">
        <v>8</v>
      </c>
      <c r="G95">
        <v>4</v>
      </c>
      <c r="H95">
        <v>7</v>
      </c>
      <c r="I95">
        <v>14</v>
      </c>
      <c r="J95">
        <v>12</v>
      </c>
      <c r="K95">
        <v>6</v>
      </c>
      <c r="L95">
        <v>1</v>
      </c>
      <c r="M95">
        <v>10</v>
      </c>
      <c r="N95">
        <v>11</v>
      </c>
      <c r="O95">
        <v>5</v>
      </c>
    </row>
    <row r="96" spans="1:15" x14ac:dyDescent="0.3">
      <c r="A96" t="s">
        <v>92</v>
      </c>
      <c r="B96">
        <v>7</v>
      </c>
      <c r="C96">
        <v>6</v>
      </c>
      <c r="D96">
        <v>1</v>
      </c>
      <c r="E96">
        <v>13</v>
      </c>
      <c r="F96">
        <v>9</v>
      </c>
      <c r="G96">
        <v>11</v>
      </c>
      <c r="H96">
        <v>14</v>
      </c>
      <c r="I96">
        <v>12</v>
      </c>
      <c r="J96">
        <v>10</v>
      </c>
      <c r="K96">
        <v>3</v>
      </c>
      <c r="L96">
        <v>2</v>
      </c>
      <c r="M96">
        <v>4</v>
      </c>
      <c r="N96">
        <v>5</v>
      </c>
      <c r="O96">
        <v>8</v>
      </c>
    </row>
    <row r="97" spans="1:15" x14ac:dyDescent="0.3">
      <c r="A97" t="s">
        <v>93</v>
      </c>
      <c r="B97">
        <v>5</v>
      </c>
      <c r="C97">
        <v>1</v>
      </c>
      <c r="D97">
        <v>13</v>
      </c>
      <c r="E97">
        <v>4</v>
      </c>
      <c r="F97">
        <v>3</v>
      </c>
      <c r="G97">
        <v>2</v>
      </c>
      <c r="H97">
        <v>9</v>
      </c>
      <c r="I97">
        <v>7</v>
      </c>
      <c r="J97">
        <v>12</v>
      </c>
      <c r="K97">
        <v>14</v>
      </c>
      <c r="L97">
        <v>6</v>
      </c>
      <c r="M97">
        <v>8</v>
      </c>
      <c r="N97">
        <v>10</v>
      </c>
      <c r="O97">
        <v>11</v>
      </c>
    </row>
    <row r="98" spans="1:15" x14ac:dyDescent="0.3">
      <c r="A98" t="s">
        <v>94</v>
      </c>
      <c r="B98">
        <v>11</v>
      </c>
      <c r="C98">
        <v>13</v>
      </c>
      <c r="D98">
        <v>3</v>
      </c>
      <c r="E98">
        <v>7</v>
      </c>
      <c r="F98">
        <v>6</v>
      </c>
      <c r="G98">
        <v>5</v>
      </c>
      <c r="H98">
        <v>12</v>
      </c>
      <c r="I98">
        <v>10</v>
      </c>
      <c r="J98">
        <v>4</v>
      </c>
      <c r="K98">
        <v>14</v>
      </c>
      <c r="L98">
        <v>1</v>
      </c>
      <c r="M98">
        <v>9</v>
      </c>
      <c r="N98">
        <v>2</v>
      </c>
      <c r="O98">
        <v>8</v>
      </c>
    </row>
    <row r="99" spans="1:15" x14ac:dyDescent="0.3">
      <c r="A99" t="s">
        <v>95</v>
      </c>
      <c r="B99">
        <v>4</v>
      </c>
      <c r="C99">
        <v>2</v>
      </c>
      <c r="D99">
        <v>7</v>
      </c>
      <c r="E99">
        <v>8</v>
      </c>
      <c r="F99">
        <v>11</v>
      </c>
      <c r="G99">
        <v>14</v>
      </c>
      <c r="H99">
        <v>13</v>
      </c>
      <c r="I99">
        <v>5</v>
      </c>
      <c r="J99">
        <v>3</v>
      </c>
      <c r="K99">
        <v>6</v>
      </c>
      <c r="L99">
        <v>9</v>
      </c>
      <c r="M99">
        <v>10</v>
      </c>
      <c r="N99">
        <v>12</v>
      </c>
      <c r="O99">
        <v>1</v>
      </c>
    </row>
    <row r="100" spans="1:15" x14ac:dyDescent="0.3">
      <c r="A100" t="s">
        <v>96</v>
      </c>
      <c r="B100">
        <v>2</v>
      </c>
      <c r="C100">
        <v>9</v>
      </c>
      <c r="D100">
        <v>13</v>
      </c>
      <c r="E100">
        <v>11</v>
      </c>
      <c r="F100">
        <v>3</v>
      </c>
      <c r="G100">
        <v>12</v>
      </c>
      <c r="H100">
        <v>8</v>
      </c>
      <c r="I100">
        <v>1</v>
      </c>
      <c r="J100">
        <v>7</v>
      </c>
      <c r="K100">
        <v>6</v>
      </c>
      <c r="L100">
        <v>4</v>
      </c>
      <c r="M100">
        <v>10</v>
      </c>
      <c r="N100">
        <v>14</v>
      </c>
      <c r="O100">
        <v>5</v>
      </c>
    </row>
    <row r="101" spans="1:15" x14ac:dyDescent="0.3">
      <c r="A101" t="s">
        <v>97</v>
      </c>
      <c r="B101">
        <v>11</v>
      </c>
      <c r="C101">
        <v>7</v>
      </c>
      <c r="D101">
        <v>6</v>
      </c>
      <c r="E101">
        <v>8</v>
      </c>
      <c r="F101">
        <v>3</v>
      </c>
      <c r="G101">
        <v>1</v>
      </c>
      <c r="H101">
        <v>2</v>
      </c>
      <c r="I101">
        <v>13</v>
      </c>
      <c r="J101">
        <v>12</v>
      </c>
      <c r="K101">
        <v>4</v>
      </c>
      <c r="L101">
        <v>10</v>
      </c>
      <c r="M101">
        <v>14</v>
      </c>
      <c r="N101">
        <v>5</v>
      </c>
      <c r="O101">
        <v>9</v>
      </c>
    </row>
    <row r="102" spans="1:15" x14ac:dyDescent="0.3">
      <c r="A102" t="s">
        <v>98</v>
      </c>
      <c r="B102">
        <v>9</v>
      </c>
      <c r="C102">
        <v>14</v>
      </c>
      <c r="D102">
        <v>5</v>
      </c>
      <c r="E102">
        <v>4</v>
      </c>
      <c r="F102">
        <v>13</v>
      </c>
      <c r="G102">
        <v>8</v>
      </c>
      <c r="H102">
        <v>1</v>
      </c>
      <c r="I102">
        <v>3</v>
      </c>
      <c r="J102">
        <v>10</v>
      </c>
      <c r="K102">
        <v>12</v>
      </c>
      <c r="L102">
        <v>7</v>
      </c>
      <c r="M102">
        <v>2</v>
      </c>
      <c r="N102">
        <v>6</v>
      </c>
      <c r="O102">
        <v>11</v>
      </c>
    </row>
    <row r="103" spans="1:15" ht="15" thickBot="1" x14ac:dyDescent="0.35">
      <c r="A103" t="s">
        <v>99</v>
      </c>
      <c r="B103">
        <v>12</v>
      </c>
      <c r="C103">
        <v>2</v>
      </c>
      <c r="D103">
        <v>10</v>
      </c>
      <c r="E103">
        <v>3</v>
      </c>
      <c r="F103">
        <v>13</v>
      </c>
      <c r="G103">
        <v>11</v>
      </c>
      <c r="H103">
        <v>1</v>
      </c>
      <c r="I103">
        <v>5</v>
      </c>
      <c r="J103">
        <v>14</v>
      </c>
      <c r="K103">
        <v>4</v>
      </c>
      <c r="L103">
        <v>7</v>
      </c>
      <c r="M103">
        <v>9</v>
      </c>
      <c r="N103">
        <v>8</v>
      </c>
      <c r="O103">
        <v>6</v>
      </c>
    </row>
    <row r="104" spans="1:15" ht="15" thickBot="1" x14ac:dyDescent="0.35">
      <c r="A104" t="s">
        <v>161</v>
      </c>
      <c r="B104" s="31">
        <v>8</v>
      </c>
      <c r="C104" s="31">
        <v>7</v>
      </c>
      <c r="D104" s="31">
        <v>6</v>
      </c>
      <c r="E104" s="31">
        <v>14</v>
      </c>
      <c r="F104" s="31">
        <v>4</v>
      </c>
      <c r="G104" s="31">
        <v>13</v>
      </c>
      <c r="H104" s="31">
        <v>12</v>
      </c>
      <c r="I104" s="31">
        <v>10</v>
      </c>
      <c r="J104" s="31">
        <v>2</v>
      </c>
      <c r="K104" s="31">
        <v>11</v>
      </c>
      <c r="L104" s="31">
        <v>1</v>
      </c>
      <c r="M104" s="31">
        <v>9</v>
      </c>
      <c r="N104" s="31">
        <v>5</v>
      </c>
      <c r="O104" s="31">
        <v>3</v>
      </c>
    </row>
    <row r="105" spans="1:15" ht="15" thickBot="1" x14ac:dyDescent="0.35">
      <c r="A105" t="s">
        <v>162</v>
      </c>
      <c r="B105" s="31">
        <v>10</v>
      </c>
      <c r="C105" s="31">
        <v>3</v>
      </c>
      <c r="D105" s="31">
        <v>2</v>
      </c>
      <c r="E105" s="31">
        <v>9</v>
      </c>
      <c r="F105" s="31">
        <v>8</v>
      </c>
      <c r="G105" s="31">
        <v>14</v>
      </c>
      <c r="H105" s="31">
        <v>7</v>
      </c>
      <c r="I105" s="31">
        <v>4</v>
      </c>
      <c r="J105" s="31">
        <v>13</v>
      </c>
      <c r="K105" s="31">
        <v>11</v>
      </c>
      <c r="L105" s="31">
        <v>12</v>
      </c>
      <c r="M105" s="31">
        <v>5</v>
      </c>
      <c r="N105" s="31">
        <v>6</v>
      </c>
      <c r="O105" s="31">
        <v>1</v>
      </c>
    </row>
    <row r="106" spans="1:15" ht="15" thickBot="1" x14ac:dyDescent="0.35">
      <c r="A106" t="s">
        <v>163</v>
      </c>
      <c r="B106" s="31">
        <v>14</v>
      </c>
      <c r="C106" s="31">
        <v>13</v>
      </c>
      <c r="D106" s="31">
        <v>5</v>
      </c>
      <c r="E106" s="31">
        <v>12</v>
      </c>
      <c r="F106" s="31">
        <v>6</v>
      </c>
      <c r="G106" s="31">
        <v>10</v>
      </c>
      <c r="H106" s="31">
        <v>11</v>
      </c>
      <c r="I106" s="31">
        <v>4</v>
      </c>
      <c r="J106" s="31">
        <v>3</v>
      </c>
      <c r="K106" s="31">
        <v>8</v>
      </c>
      <c r="L106" s="31">
        <v>1</v>
      </c>
      <c r="M106" s="31">
        <v>9</v>
      </c>
      <c r="N106" s="31">
        <v>5</v>
      </c>
      <c r="O106" s="31">
        <v>2</v>
      </c>
    </row>
    <row r="107" spans="1:15" ht="15" thickBot="1" x14ac:dyDescent="0.35">
      <c r="A107" t="s">
        <v>164</v>
      </c>
      <c r="B107" s="31">
        <v>10</v>
      </c>
      <c r="C107" s="31">
        <v>9</v>
      </c>
      <c r="D107" s="31">
        <v>7</v>
      </c>
      <c r="E107" s="31">
        <v>14</v>
      </c>
      <c r="F107" s="31">
        <v>7</v>
      </c>
      <c r="G107" s="31">
        <v>6</v>
      </c>
      <c r="H107" s="31">
        <v>7</v>
      </c>
      <c r="I107" s="31">
        <v>4</v>
      </c>
      <c r="J107" s="31">
        <v>4</v>
      </c>
      <c r="K107" s="31">
        <v>4</v>
      </c>
      <c r="L107" s="31">
        <v>2</v>
      </c>
      <c r="M107" s="31">
        <v>6</v>
      </c>
      <c r="N107" s="31">
        <v>6</v>
      </c>
      <c r="O107" s="31">
        <v>5</v>
      </c>
    </row>
    <row r="108" spans="1:15" ht="15" thickBot="1" x14ac:dyDescent="0.35">
      <c r="A108" t="s">
        <v>165</v>
      </c>
      <c r="B108" s="31">
        <v>1</v>
      </c>
      <c r="C108" s="31">
        <v>2</v>
      </c>
      <c r="D108" s="31">
        <v>3</v>
      </c>
      <c r="E108" s="31">
        <v>4</v>
      </c>
      <c r="F108" s="31">
        <v>5</v>
      </c>
      <c r="G108" s="31">
        <v>6</v>
      </c>
      <c r="H108" s="31">
        <v>7</v>
      </c>
      <c r="I108" s="31">
        <v>8</v>
      </c>
      <c r="J108" s="31">
        <v>9</v>
      </c>
      <c r="K108" s="31">
        <v>10</v>
      </c>
      <c r="L108" s="31">
        <v>11</v>
      </c>
      <c r="M108" s="31">
        <v>12</v>
      </c>
      <c r="N108" s="31">
        <v>13</v>
      </c>
      <c r="O108" s="31">
        <v>14</v>
      </c>
    </row>
    <row r="109" spans="1:15" ht="15" thickBot="1" x14ac:dyDescent="0.35">
      <c r="A109" t="s">
        <v>166</v>
      </c>
      <c r="B109" s="31">
        <v>14</v>
      </c>
      <c r="C109" s="31">
        <v>5</v>
      </c>
      <c r="D109" s="31">
        <v>4</v>
      </c>
      <c r="E109" s="31">
        <v>13</v>
      </c>
      <c r="F109" s="31">
        <v>6</v>
      </c>
      <c r="G109" s="31">
        <v>12</v>
      </c>
      <c r="H109" s="31">
        <v>11</v>
      </c>
      <c r="I109" s="31">
        <v>3</v>
      </c>
      <c r="J109" s="31">
        <v>7</v>
      </c>
      <c r="K109" s="31">
        <v>10</v>
      </c>
      <c r="L109" s="31">
        <v>1</v>
      </c>
      <c r="M109" s="31">
        <v>9</v>
      </c>
      <c r="N109" s="31">
        <v>8</v>
      </c>
      <c r="O109" s="31">
        <v>2</v>
      </c>
    </row>
    <row r="110" spans="1:15" ht="15" thickBot="1" x14ac:dyDescent="0.35">
      <c r="A110" t="s">
        <v>167</v>
      </c>
      <c r="B110" s="31">
        <v>7</v>
      </c>
      <c r="C110" s="31">
        <v>6</v>
      </c>
      <c r="D110" s="31">
        <v>13</v>
      </c>
      <c r="E110" s="31">
        <v>14</v>
      </c>
      <c r="F110" s="31">
        <v>5</v>
      </c>
      <c r="G110" s="31">
        <v>12</v>
      </c>
      <c r="H110" s="31">
        <v>4</v>
      </c>
      <c r="I110" s="31">
        <v>11</v>
      </c>
      <c r="J110" s="31">
        <v>3</v>
      </c>
      <c r="K110" s="31">
        <v>10</v>
      </c>
      <c r="L110" s="31">
        <v>1</v>
      </c>
      <c r="M110" s="31">
        <v>2</v>
      </c>
      <c r="N110" s="31">
        <v>9</v>
      </c>
      <c r="O110" s="31">
        <v>8</v>
      </c>
    </row>
    <row r="111" spans="1:15" ht="15" thickBot="1" x14ac:dyDescent="0.35">
      <c r="A111" t="s">
        <v>168</v>
      </c>
      <c r="B111" s="31">
        <v>8</v>
      </c>
      <c r="C111" s="31">
        <v>7</v>
      </c>
      <c r="D111" s="31">
        <v>9</v>
      </c>
      <c r="E111" s="31">
        <v>10</v>
      </c>
      <c r="F111" s="31">
        <v>6</v>
      </c>
      <c r="G111" s="31">
        <v>14</v>
      </c>
      <c r="H111" s="31">
        <v>12</v>
      </c>
      <c r="I111" s="31">
        <v>13</v>
      </c>
      <c r="J111" s="31">
        <v>11</v>
      </c>
      <c r="K111" s="31">
        <v>4</v>
      </c>
      <c r="L111" s="31">
        <v>1</v>
      </c>
      <c r="M111" s="31">
        <v>2</v>
      </c>
      <c r="N111" s="31">
        <v>5</v>
      </c>
      <c r="O111" s="31">
        <v>3</v>
      </c>
    </row>
    <row r="112" spans="1:15" ht="15" thickBot="1" x14ac:dyDescent="0.35">
      <c r="A112" t="s">
        <v>169</v>
      </c>
      <c r="B112" s="31">
        <v>9</v>
      </c>
      <c r="C112" s="31">
        <v>8</v>
      </c>
      <c r="D112" s="31">
        <v>7</v>
      </c>
      <c r="E112" s="31">
        <v>10</v>
      </c>
      <c r="F112" s="31">
        <v>6</v>
      </c>
      <c r="G112" s="31">
        <v>14</v>
      </c>
      <c r="H112" s="31">
        <v>13</v>
      </c>
      <c r="I112" s="31">
        <v>12</v>
      </c>
      <c r="J112" s="31">
        <v>11</v>
      </c>
      <c r="K112" s="31">
        <v>5</v>
      </c>
      <c r="L112" s="31">
        <v>1</v>
      </c>
      <c r="M112" s="31">
        <v>4</v>
      </c>
      <c r="N112" s="31">
        <v>3</v>
      </c>
      <c r="O112" s="31">
        <v>2</v>
      </c>
    </row>
    <row r="113" spans="1:15" ht="15" thickBot="1" x14ac:dyDescent="0.35">
      <c r="A113" t="s">
        <v>170</v>
      </c>
      <c r="B113" s="31">
        <v>5</v>
      </c>
      <c r="C113" s="31">
        <v>6</v>
      </c>
      <c r="D113" s="31">
        <v>9</v>
      </c>
      <c r="E113" s="31">
        <v>1</v>
      </c>
      <c r="F113" s="31">
        <v>2</v>
      </c>
      <c r="G113" s="31">
        <v>4</v>
      </c>
      <c r="H113" s="31">
        <v>3</v>
      </c>
      <c r="I113" s="31">
        <v>2</v>
      </c>
      <c r="J113" s="31">
        <v>10</v>
      </c>
      <c r="K113" s="31">
        <v>11</v>
      </c>
      <c r="L113" s="31">
        <v>12</v>
      </c>
      <c r="M113" s="31">
        <v>14</v>
      </c>
      <c r="N113" s="31">
        <v>13</v>
      </c>
      <c r="O113" s="31">
        <v>7</v>
      </c>
    </row>
    <row r="114" spans="1:15" ht="15" thickBot="1" x14ac:dyDescent="0.35">
      <c r="A114" t="s">
        <v>171</v>
      </c>
      <c r="B114" s="31">
        <v>12</v>
      </c>
      <c r="C114" s="31">
        <v>2</v>
      </c>
      <c r="D114" s="31">
        <v>5</v>
      </c>
      <c r="E114" s="31">
        <v>14</v>
      </c>
      <c r="F114" s="31">
        <v>7</v>
      </c>
      <c r="G114" s="31">
        <v>6</v>
      </c>
      <c r="H114" s="31">
        <v>11</v>
      </c>
      <c r="I114" s="31">
        <v>4</v>
      </c>
      <c r="J114" s="31">
        <v>9</v>
      </c>
      <c r="K114" s="31">
        <v>10</v>
      </c>
      <c r="L114" s="31">
        <v>1</v>
      </c>
      <c r="M114" s="31">
        <v>8</v>
      </c>
      <c r="N114" s="31">
        <v>13</v>
      </c>
      <c r="O114" s="31">
        <v>3</v>
      </c>
    </row>
    <row r="115" spans="1:15" ht="15" thickBot="1" x14ac:dyDescent="0.35">
      <c r="A115" t="s">
        <v>172</v>
      </c>
      <c r="B115" s="31">
        <v>10</v>
      </c>
      <c r="C115" s="31">
        <v>8</v>
      </c>
      <c r="D115" s="31">
        <v>5</v>
      </c>
      <c r="E115" s="31">
        <v>14</v>
      </c>
      <c r="F115" s="31">
        <v>2</v>
      </c>
      <c r="G115" s="31">
        <v>13</v>
      </c>
      <c r="H115" s="31">
        <v>12</v>
      </c>
      <c r="I115" s="31">
        <v>6</v>
      </c>
      <c r="J115" s="31">
        <v>4</v>
      </c>
      <c r="K115" s="31">
        <v>11</v>
      </c>
      <c r="L115" s="31">
        <v>1</v>
      </c>
      <c r="M115" s="31">
        <v>9</v>
      </c>
      <c r="N115" s="31">
        <v>7</v>
      </c>
      <c r="O115" s="31">
        <v>3</v>
      </c>
    </row>
    <row r="116" spans="1:15" ht="15" thickBot="1" x14ac:dyDescent="0.35">
      <c r="A116" t="s">
        <v>173</v>
      </c>
      <c r="B116" s="31">
        <v>10</v>
      </c>
      <c r="C116" s="31">
        <v>3</v>
      </c>
      <c r="D116" s="31">
        <v>5</v>
      </c>
      <c r="E116" s="31">
        <v>13</v>
      </c>
      <c r="F116" s="31">
        <v>2</v>
      </c>
      <c r="G116" s="31">
        <v>14</v>
      </c>
      <c r="H116" s="31">
        <v>9</v>
      </c>
      <c r="I116" s="31">
        <v>6</v>
      </c>
      <c r="J116" s="31">
        <v>4</v>
      </c>
      <c r="K116" s="31">
        <v>11</v>
      </c>
      <c r="L116" s="31">
        <v>1</v>
      </c>
      <c r="M116" s="31">
        <v>8</v>
      </c>
      <c r="N116" s="31">
        <v>12</v>
      </c>
      <c r="O116" s="31">
        <v>7</v>
      </c>
    </row>
    <row r="117" spans="1:15" ht="15" thickBot="1" x14ac:dyDescent="0.35">
      <c r="A117" t="s">
        <v>174</v>
      </c>
      <c r="B117" s="31">
        <v>3</v>
      </c>
      <c r="C117" s="31">
        <v>2</v>
      </c>
      <c r="D117" s="31">
        <v>10</v>
      </c>
      <c r="E117" s="31">
        <v>14</v>
      </c>
      <c r="F117" s="31">
        <v>1</v>
      </c>
      <c r="G117" s="31">
        <v>11</v>
      </c>
      <c r="H117" s="31">
        <v>9</v>
      </c>
      <c r="I117" s="31">
        <v>13</v>
      </c>
      <c r="J117" s="31">
        <v>4</v>
      </c>
      <c r="K117" s="31">
        <v>12</v>
      </c>
      <c r="L117" s="31">
        <v>5</v>
      </c>
      <c r="M117" s="31">
        <v>6</v>
      </c>
      <c r="N117" s="31">
        <v>7</v>
      </c>
      <c r="O117" s="31">
        <v>8</v>
      </c>
    </row>
    <row r="118" spans="1:15" ht="15" thickBot="1" x14ac:dyDescent="0.35">
      <c r="A118" t="s">
        <v>175</v>
      </c>
      <c r="B118" s="31">
        <v>7</v>
      </c>
      <c r="C118" s="31">
        <v>5</v>
      </c>
      <c r="D118" s="31">
        <v>12</v>
      </c>
      <c r="E118" s="31">
        <v>13</v>
      </c>
      <c r="F118" s="31">
        <v>6</v>
      </c>
      <c r="G118" s="31">
        <v>14</v>
      </c>
      <c r="H118" s="31">
        <v>4</v>
      </c>
      <c r="I118" s="31">
        <v>10</v>
      </c>
      <c r="J118" s="31">
        <v>3</v>
      </c>
      <c r="K118" s="31">
        <v>11</v>
      </c>
      <c r="L118" s="31">
        <v>1</v>
      </c>
      <c r="M118" s="31">
        <v>2</v>
      </c>
      <c r="N118" s="31">
        <v>9</v>
      </c>
      <c r="O118" s="31">
        <v>8</v>
      </c>
    </row>
    <row r="119" spans="1:15" ht="15" thickBot="1" x14ac:dyDescent="0.35">
      <c r="A119" t="s">
        <v>176</v>
      </c>
      <c r="B119" s="31">
        <v>10</v>
      </c>
      <c r="C119" s="31">
        <v>7</v>
      </c>
      <c r="D119" s="31">
        <v>8</v>
      </c>
      <c r="E119" s="31">
        <v>9</v>
      </c>
      <c r="F119" s="31">
        <v>6</v>
      </c>
      <c r="G119" s="31">
        <v>14</v>
      </c>
      <c r="H119" s="31">
        <v>13</v>
      </c>
      <c r="I119" s="31">
        <v>12</v>
      </c>
      <c r="J119" s="31">
        <v>11</v>
      </c>
      <c r="K119" s="31">
        <v>5</v>
      </c>
      <c r="L119" s="31">
        <v>1</v>
      </c>
      <c r="M119" s="31">
        <v>4</v>
      </c>
      <c r="N119" s="31">
        <v>3</v>
      </c>
      <c r="O119" s="31">
        <v>2</v>
      </c>
    </row>
    <row r="120" spans="1:15" ht="15" thickBot="1" x14ac:dyDescent="0.35">
      <c r="A120" t="s">
        <v>177</v>
      </c>
      <c r="B120" s="31">
        <v>14</v>
      </c>
      <c r="C120" s="31">
        <v>10</v>
      </c>
      <c r="D120" s="31">
        <v>3</v>
      </c>
      <c r="E120" s="31">
        <v>13</v>
      </c>
      <c r="F120" s="31">
        <v>7</v>
      </c>
      <c r="G120" s="31">
        <v>9</v>
      </c>
      <c r="H120" s="31">
        <v>12</v>
      </c>
      <c r="I120" s="31">
        <v>2</v>
      </c>
      <c r="J120" s="31">
        <v>6</v>
      </c>
      <c r="K120" s="31">
        <v>8</v>
      </c>
      <c r="L120" s="31">
        <v>1</v>
      </c>
      <c r="M120" s="31">
        <v>11</v>
      </c>
      <c r="N120" s="31">
        <v>5</v>
      </c>
      <c r="O120" s="31">
        <v>4</v>
      </c>
    </row>
    <row r="121" spans="1:15" ht="15" thickBot="1" x14ac:dyDescent="0.35">
      <c r="A121" t="s">
        <v>178</v>
      </c>
      <c r="B121" s="31">
        <v>13</v>
      </c>
      <c r="C121" s="31">
        <v>12</v>
      </c>
      <c r="D121" s="31">
        <v>11</v>
      </c>
      <c r="E121" s="31">
        <v>10</v>
      </c>
      <c r="F121" s="31">
        <v>8</v>
      </c>
      <c r="G121" s="31">
        <v>7</v>
      </c>
      <c r="H121" s="31">
        <v>14</v>
      </c>
      <c r="I121" s="31">
        <v>9</v>
      </c>
      <c r="J121" s="31">
        <v>1</v>
      </c>
      <c r="K121" s="31">
        <v>4</v>
      </c>
      <c r="L121" s="31">
        <v>3</v>
      </c>
      <c r="M121" s="31">
        <v>5</v>
      </c>
      <c r="N121" s="31">
        <v>1</v>
      </c>
      <c r="O121" s="31">
        <v>2</v>
      </c>
    </row>
    <row r="122" spans="1:15" ht="15" thickBot="1" x14ac:dyDescent="0.35">
      <c r="A122" t="s">
        <v>179</v>
      </c>
      <c r="B122" s="31">
        <v>14</v>
      </c>
      <c r="C122" s="31">
        <v>13</v>
      </c>
      <c r="D122" s="31">
        <v>12</v>
      </c>
      <c r="E122" s="31">
        <v>11</v>
      </c>
      <c r="F122" s="31">
        <v>10</v>
      </c>
      <c r="G122" s="31">
        <v>9</v>
      </c>
      <c r="H122" s="31">
        <v>8</v>
      </c>
      <c r="I122" s="31">
        <v>7</v>
      </c>
      <c r="J122" s="31">
        <v>1</v>
      </c>
      <c r="K122" s="31">
        <v>6</v>
      </c>
      <c r="L122" s="31">
        <v>5</v>
      </c>
      <c r="M122" s="31">
        <v>4</v>
      </c>
      <c r="N122" s="31">
        <v>3</v>
      </c>
      <c r="O122" s="31">
        <v>2</v>
      </c>
    </row>
    <row r="123" spans="1:15" ht="15" thickBot="1" x14ac:dyDescent="0.35">
      <c r="A123" t="s">
        <v>180</v>
      </c>
      <c r="B123" s="31">
        <v>1</v>
      </c>
      <c r="C123" s="31">
        <v>2</v>
      </c>
      <c r="D123" s="31">
        <v>5</v>
      </c>
      <c r="E123" s="31">
        <v>4</v>
      </c>
      <c r="F123" s="31">
        <v>3</v>
      </c>
      <c r="G123" s="31">
        <v>7</v>
      </c>
      <c r="H123" s="31">
        <v>6</v>
      </c>
      <c r="I123" s="31">
        <v>8</v>
      </c>
      <c r="J123" s="31">
        <v>9</v>
      </c>
      <c r="K123" s="31">
        <v>10</v>
      </c>
      <c r="L123" s="31">
        <v>12</v>
      </c>
      <c r="M123" s="31">
        <v>13</v>
      </c>
      <c r="N123" s="31">
        <v>11</v>
      </c>
      <c r="O123" s="31">
        <v>14</v>
      </c>
    </row>
    <row r="124" spans="1:15" ht="15" thickBot="1" x14ac:dyDescent="0.35">
      <c r="A124" t="s">
        <v>181</v>
      </c>
      <c r="B124" s="31">
        <v>5</v>
      </c>
      <c r="C124" s="31">
        <v>4</v>
      </c>
      <c r="D124" s="31">
        <v>6</v>
      </c>
      <c r="E124" s="31">
        <v>9</v>
      </c>
      <c r="F124" s="31">
        <v>8</v>
      </c>
      <c r="G124" s="31">
        <v>10</v>
      </c>
      <c r="H124" s="31">
        <v>1</v>
      </c>
      <c r="I124" s="31">
        <v>2</v>
      </c>
      <c r="J124" s="31">
        <v>3</v>
      </c>
      <c r="K124" s="31">
        <v>14</v>
      </c>
      <c r="L124" s="31">
        <v>11</v>
      </c>
      <c r="M124" s="31">
        <v>12</v>
      </c>
      <c r="N124" s="31">
        <v>13</v>
      </c>
      <c r="O124" s="31">
        <v>14</v>
      </c>
    </row>
    <row r="125" spans="1:15" ht="15" thickBot="1" x14ac:dyDescent="0.35">
      <c r="A125" t="s">
        <v>182</v>
      </c>
      <c r="B125" s="31">
        <v>14</v>
      </c>
      <c r="C125" s="31">
        <v>13</v>
      </c>
      <c r="D125" s="31">
        <v>12</v>
      </c>
      <c r="E125" s="31">
        <v>11</v>
      </c>
      <c r="F125" s="31">
        <v>10</v>
      </c>
      <c r="G125" s="31">
        <v>9</v>
      </c>
      <c r="H125" s="31">
        <v>8</v>
      </c>
      <c r="I125" s="31">
        <v>7</v>
      </c>
      <c r="J125" s="31">
        <v>6</v>
      </c>
      <c r="K125" s="31">
        <v>5</v>
      </c>
      <c r="L125" s="31">
        <v>4</v>
      </c>
      <c r="M125" s="31">
        <v>3</v>
      </c>
      <c r="N125" s="31">
        <v>2</v>
      </c>
      <c r="O125" s="31">
        <v>1</v>
      </c>
    </row>
    <row r="126" spans="1:15" ht="15" thickBot="1" x14ac:dyDescent="0.35">
      <c r="A126" t="s">
        <v>183</v>
      </c>
      <c r="B126" s="31">
        <v>2</v>
      </c>
      <c r="C126" s="31">
        <v>1</v>
      </c>
      <c r="D126" s="31">
        <v>4</v>
      </c>
      <c r="E126" s="31">
        <v>3</v>
      </c>
      <c r="F126" s="31">
        <v>6</v>
      </c>
      <c r="G126" s="31">
        <v>5</v>
      </c>
      <c r="H126" s="31">
        <v>8</v>
      </c>
      <c r="I126" s="31">
        <v>9</v>
      </c>
      <c r="J126" s="31">
        <v>10</v>
      </c>
      <c r="K126" s="31">
        <v>11</v>
      </c>
      <c r="L126" s="31">
        <v>12</v>
      </c>
      <c r="M126" s="31">
        <v>13</v>
      </c>
      <c r="N126" s="31">
        <v>14</v>
      </c>
      <c r="O126" s="31">
        <v>7</v>
      </c>
    </row>
    <row r="127" spans="1:15" ht="15" thickBot="1" x14ac:dyDescent="0.35">
      <c r="A127" t="s">
        <v>184</v>
      </c>
      <c r="B127" s="31">
        <v>7</v>
      </c>
      <c r="C127" s="31">
        <v>8</v>
      </c>
      <c r="D127" s="31">
        <v>9</v>
      </c>
      <c r="E127" s="31">
        <v>10</v>
      </c>
      <c r="F127" s="31">
        <v>11</v>
      </c>
      <c r="G127" s="31">
        <v>12</v>
      </c>
      <c r="H127" s="31">
        <v>13</v>
      </c>
      <c r="I127" s="31">
        <v>14</v>
      </c>
      <c r="J127" s="31">
        <v>1</v>
      </c>
      <c r="K127" s="31">
        <v>2</v>
      </c>
      <c r="L127" s="31">
        <v>3</v>
      </c>
      <c r="M127" s="31">
        <v>4</v>
      </c>
      <c r="N127" s="31">
        <v>5</v>
      </c>
      <c r="O127" s="31">
        <v>6</v>
      </c>
    </row>
    <row r="128" spans="1:15" ht="15" thickBot="1" x14ac:dyDescent="0.35">
      <c r="A128" t="s">
        <v>185</v>
      </c>
      <c r="B128" s="31">
        <v>9</v>
      </c>
      <c r="C128" s="31">
        <v>8</v>
      </c>
      <c r="D128" s="31">
        <v>7</v>
      </c>
      <c r="E128" s="31">
        <v>6</v>
      </c>
      <c r="F128" s="31">
        <v>5</v>
      </c>
      <c r="G128" s="31">
        <v>4</v>
      </c>
      <c r="H128" s="31">
        <v>3</v>
      </c>
      <c r="I128" s="31">
        <v>2</v>
      </c>
      <c r="J128" s="31">
        <v>1</v>
      </c>
      <c r="K128" s="31">
        <v>14</v>
      </c>
      <c r="L128" s="31">
        <v>13</v>
      </c>
      <c r="M128" s="31">
        <v>12</v>
      </c>
      <c r="N128" s="31">
        <v>11</v>
      </c>
      <c r="O128" s="31">
        <v>10</v>
      </c>
    </row>
    <row r="129" spans="1:15" ht="15" thickBot="1" x14ac:dyDescent="0.35">
      <c r="A129" t="s">
        <v>186</v>
      </c>
      <c r="B129" s="31">
        <v>11</v>
      </c>
      <c r="C129" s="31">
        <v>4</v>
      </c>
      <c r="D129" s="31">
        <v>7</v>
      </c>
      <c r="E129" s="31">
        <v>10</v>
      </c>
      <c r="F129" s="31">
        <v>6</v>
      </c>
      <c r="G129" s="31">
        <v>12</v>
      </c>
      <c r="H129" s="31">
        <v>14</v>
      </c>
      <c r="I129" s="31">
        <v>3</v>
      </c>
      <c r="J129" s="31">
        <v>5</v>
      </c>
      <c r="K129" s="31">
        <v>13</v>
      </c>
      <c r="L129" s="31">
        <v>1</v>
      </c>
      <c r="M129" s="31">
        <v>9</v>
      </c>
      <c r="N129" s="31">
        <v>8</v>
      </c>
      <c r="O129" s="31">
        <v>2</v>
      </c>
    </row>
    <row r="130" spans="1:15" ht="15" thickBot="1" x14ac:dyDescent="0.35">
      <c r="A130" t="s">
        <v>187</v>
      </c>
      <c r="B130" s="31">
        <v>9</v>
      </c>
      <c r="C130" s="31">
        <v>10</v>
      </c>
      <c r="D130" s="31">
        <v>7</v>
      </c>
      <c r="E130" s="31">
        <v>14</v>
      </c>
      <c r="F130" s="31">
        <v>8</v>
      </c>
      <c r="G130" s="31">
        <v>13</v>
      </c>
      <c r="H130" s="31">
        <v>12</v>
      </c>
      <c r="I130" s="31">
        <v>11</v>
      </c>
      <c r="J130" s="31">
        <v>4</v>
      </c>
      <c r="K130" s="31">
        <v>6</v>
      </c>
      <c r="L130" s="31">
        <v>1</v>
      </c>
      <c r="M130" s="31">
        <v>3</v>
      </c>
      <c r="N130" s="31">
        <v>2</v>
      </c>
      <c r="O130" s="31">
        <v>5</v>
      </c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0"/>
  <sheetViews>
    <sheetView topLeftCell="J1" workbookViewId="0">
      <selection activeCell="S8" sqref="S8"/>
    </sheetView>
  </sheetViews>
  <sheetFormatPr defaultRowHeight="14.4" x14ac:dyDescent="0.3"/>
  <sheetData>
    <row r="1" spans="1:15" x14ac:dyDescent="0.3">
      <c r="A1" cm="1">
        <f t="array" ref="A1:O103">TRANSPOSE(rankings_survey!A1:CY15)</f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3">
      <c r="A2">
        <v>0</v>
      </c>
      <c r="B2" t="str">
        <v xml:space="preserve">
Choice 1: 
Amazon, No MV, $10.99, Has Podcast, No Downloads</v>
      </c>
      <c r="C2" t="str">
        <v>Choice 2: 
Amazon, Has MV, $9.99, Has Podcast, No Downloads</v>
      </c>
      <c r="D2" t="str">
        <v>Choice 3: 
Amazon, Has MV, $9.99, No podcast, Can Download</v>
      </c>
      <c r="E2" t="str">
        <v>Choice 4:
Amazon, No MV, $10.99, No podcast, No Downloads</v>
      </c>
      <c r="F2" t="str">
        <v>Choice 5 : 
Amazon, No MV, $9.99, Has Podcast, Can Download</v>
      </c>
      <c r="G2" t="str">
        <v>Choice 6:
Apple, Has MV, $10.99, No podcast, No Downloads</v>
      </c>
      <c r="H2" t="str">
        <v>Choice 7: 
Apple, No MV, $10.99, Has Podcast, No Downloads</v>
      </c>
      <c r="I2" t="str">
        <v>Choice 8: 
Apple, Has MV, $9.99, No podcast, Can Download</v>
      </c>
      <c r="J2" t="str">
        <v>Choice 9: 
Apple, No MV, $9.99, Has Podcast, Can Download</v>
      </c>
      <c r="K2" t="str">
        <v>Choice 10: 
Spotify, Has MV, $10.99, No podcast, No Downloads</v>
      </c>
      <c r="L2" t="str">
        <v>Choice 11:
Spotify, Has MV, $9.99, Has Podcast, Can Download</v>
      </c>
      <c r="M2" t="str">
        <v>Choice 12: 
Spotify, No MV, $10.99, Has Podcast, No Downloads</v>
      </c>
      <c r="N2" t="str">
        <v>Choice 13: 
Spotify, No MV, $10.99, No podcast, Can Download</v>
      </c>
      <c r="O2" t="str">
        <v>Choice 14: 
Spotify, Has MV, $9.99, No podcast, Can Download</v>
      </c>
    </row>
    <row r="3" spans="1:15" x14ac:dyDescent="0.3">
      <c r="A3">
        <v>0</v>
      </c>
      <c r="B3" t="str">
        <v>Amazon, No MV, $10.99, Has Podcast, No Downloads</v>
      </c>
      <c r="C3" t="str">
        <v>Amazon, Has MV, $9.99, Has Podcast, No Downloads</v>
      </c>
      <c r="D3" t="str">
        <v>Amazon, Has MV, $9.99, No podcast, Can Download</v>
      </c>
      <c r="E3" t="str">
        <v>Amazon, No MV, $10.99, No podcast, No Downloads</v>
      </c>
      <c r="F3" t="str">
        <v>Amazon, No MV, $9.99, Has Podcast, Can Download</v>
      </c>
      <c r="G3" t="str">
        <v>Apple, Has MV, $10.99, No podcast, No Downloads</v>
      </c>
      <c r="H3" t="str">
        <v>Apple, No MV, $10.99, Has Podcast, No Downloads</v>
      </c>
      <c r="I3" t="str">
        <v>Apple, Has MV, $9.99, No podcast, Can Download</v>
      </c>
      <c r="J3" t="str">
        <v>Apple, No MV, $9.99, Has Podcast, Can Download</v>
      </c>
      <c r="K3" t="str">
        <v>Spotify, Has MV, $10.99, No podcast, No Downloads</v>
      </c>
      <c r="L3" t="str">
        <v>Spotify, Has MV, $9.99, Has Podcast, Can Download</v>
      </c>
      <c r="M3" t="str">
        <v>Spotify, No MV, $10.99, Has Podcast, No Downloads</v>
      </c>
      <c r="N3" t="str">
        <v>Spotify, No MV, $10.99, No podcast, Can Download</v>
      </c>
      <c r="O3" t="str">
        <v>Spotify, Has MV, $9.99, No podcast, Can Download</v>
      </c>
    </row>
    <row r="4" spans="1:15" x14ac:dyDescent="0.3">
      <c r="A4" t="str">
        <v>Person 1</v>
      </c>
      <c r="B4">
        <v>10</v>
      </c>
      <c r="C4">
        <v>12</v>
      </c>
      <c r="D4">
        <v>1</v>
      </c>
      <c r="E4">
        <v>13</v>
      </c>
      <c r="F4">
        <v>6</v>
      </c>
      <c r="G4">
        <v>9</v>
      </c>
      <c r="H4">
        <v>3</v>
      </c>
      <c r="I4">
        <v>2</v>
      </c>
      <c r="J4">
        <v>14</v>
      </c>
      <c r="K4">
        <v>5</v>
      </c>
      <c r="L4">
        <v>8</v>
      </c>
      <c r="M4">
        <v>11</v>
      </c>
      <c r="N4">
        <v>4</v>
      </c>
      <c r="O4">
        <v>7</v>
      </c>
    </row>
    <row r="5" spans="1:15" x14ac:dyDescent="0.3">
      <c r="A5" t="str">
        <v>Person 2</v>
      </c>
      <c r="B5">
        <v>10</v>
      </c>
      <c r="C5">
        <v>12</v>
      </c>
      <c r="D5">
        <v>1</v>
      </c>
      <c r="E5">
        <v>7</v>
      </c>
      <c r="F5">
        <v>9</v>
      </c>
      <c r="G5">
        <v>11</v>
      </c>
      <c r="H5">
        <v>4</v>
      </c>
      <c r="I5">
        <v>13</v>
      </c>
      <c r="J5">
        <v>2</v>
      </c>
      <c r="K5">
        <v>5</v>
      </c>
      <c r="L5">
        <v>6</v>
      </c>
      <c r="M5">
        <v>3</v>
      </c>
      <c r="N5">
        <v>14</v>
      </c>
      <c r="O5">
        <v>8</v>
      </c>
    </row>
    <row r="6" spans="1:15" x14ac:dyDescent="0.3">
      <c r="A6" t="str">
        <v>Person 3</v>
      </c>
      <c r="B6">
        <v>2</v>
      </c>
      <c r="C6">
        <v>14</v>
      </c>
      <c r="D6">
        <v>5</v>
      </c>
      <c r="E6">
        <v>11</v>
      </c>
      <c r="F6">
        <v>13</v>
      </c>
      <c r="G6">
        <v>8</v>
      </c>
      <c r="H6">
        <v>7</v>
      </c>
      <c r="I6">
        <v>4</v>
      </c>
      <c r="J6">
        <v>3</v>
      </c>
      <c r="K6">
        <v>1</v>
      </c>
      <c r="L6">
        <v>9</v>
      </c>
      <c r="M6">
        <v>6</v>
      </c>
      <c r="N6">
        <v>10</v>
      </c>
      <c r="O6">
        <v>12</v>
      </c>
    </row>
    <row r="7" spans="1:15" x14ac:dyDescent="0.3">
      <c r="A7" t="str">
        <v>Person 4</v>
      </c>
      <c r="B7">
        <v>3</v>
      </c>
      <c r="C7">
        <v>11</v>
      </c>
      <c r="D7">
        <v>8</v>
      </c>
      <c r="E7">
        <v>13</v>
      </c>
      <c r="F7">
        <v>10</v>
      </c>
      <c r="G7">
        <v>6</v>
      </c>
      <c r="H7">
        <v>12</v>
      </c>
      <c r="I7">
        <v>1</v>
      </c>
      <c r="J7">
        <v>4</v>
      </c>
      <c r="K7">
        <v>2</v>
      </c>
      <c r="L7">
        <v>14</v>
      </c>
      <c r="M7">
        <v>9</v>
      </c>
      <c r="N7">
        <v>5</v>
      </c>
      <c r="O7">
        <v>7</v>
      </c>
    </row>
    <row r="8" spans="1:15" x14ac:dyDescent="0.3">
      <c r="A8" t="str">
        <v>Person 5</v>
      </c>
      <c r="B8">
        <v>11</v>
      </c>
      <c r="C8">
        <v>9</v>
      </c>
      <c r="D8">
        <v>14</v>
      </c>
      <c r="E8">
        <v>10</v>
      </c>
      <c r="F8">
        <v>13</v>
      </c>
      <c r="G8">
        <v>12</v>
      </c>
      <c r="H8">
        <v>1</v>
      </c>
      <c r="I8">
        <v>6</v>
      </c>
      <c r="J8">
        <v>3</v>
      </c>
      <c r="K8">
        <v>8</v>
      </c>
      <c r="L8">
        <v>7</v>
      </c>
      <c r="M8">
        <v>4</v>
      </c>
      <c r="N8">
        <v>2</v>
      </c>
      <c r="O8">
        <v>5</v>
      </c>
    </row>
    <row r="9" spans="1:15" x14ac:dyDescent="0.3">
      <c r="A9" t="str">
        <v>Person 6</v>
      </c>
      <c r="B9">
        <v>3</v>
      </c>
      <c r="C9">
        <v>1</v>
      </c>
      <c r="D9">
        <v>7</v>
      </c>
      <c r="E9">
        <v>5</v>
      </c>
      <c r="F9">
        <v>12</v>
      </c>
      <c r="G9">
        <v>8</v>
      </c>
      <c r="H9">
        <v>11</v>
      </c>
      <c r="I9">
        <v>9</v>
      </c>
      <c r="J9">
        <v>2</v>
      </c>
      <c r="K9">
        <v>13</v>
      </c>
      <c r="L9">
        <v>4</v>
      </c>
      <c r="M9">
        <v>10</v>
      </c>
      <c r="N9">
        <v>14</v>
      </c>
      <c r="O9">
        <v>6</v>
      </c>
    </row>
    <row r="10" spans="1:15" x14ac:dyDescent="0.3">
      <c r="A10" t="str">
        <v>Person 7</v>
      </c>
      <c r="B10">
        <v>3</v>
      </c>
      <c r="C10">
        <v>1</v>
      </c>
      <c r="D10">
        <v>6</v>
      </c>
      <c r="E10">
        <v>4</v>
      </c>
      <c r="F10">
        <v>13</v>
      </c>
      <c r="G10">
        <v>2</v>
      </c>
      <c r="H10">
        <v>11</v>
      </c>
      <c r="I10">
        <v>10</v>
      </c>
      <c r="J10">
        <v>5</v>
      </c>
      <c r="K10">
        <v>14</v>
      </c>
      <c r="L10">
        <v>9</v>
      </c>
      <c r="M10">
        <v>12</v>
      </c>
      <c r="N10">
        <v>7</v>
      </c>
      <c r="O10">
        <v>8</v>
      </c>
    </row>
    <row r="11" spans="1:15" x14ac:dyDescent="0.3">
      <c r="A11" t="str">
        <v>Person 8</v>
      </c>
      <c r="B11">
        <v>2</v>
      </c>
      <c r="C11">
        <v>6</v>
      </c>
      <c r="D11">
        <v>3</v>
      </c>
      <c r="E11">
        <v>5</v>
      </c>
      <c r="F11">
        <v>4</v>
      </c>
      <c r="G11">
        <v>8</v>
      </c>
      <c r="H11">
        <v>10</v>
      </c>
      <c r="I11">
        <v>7</v>
      </c>
      <c r="J11">
        <v>11</v>
      </c>
      <c r="K11">
        <v>1</v>
      </c>
      <c r="L11">
        <v>9</v>
      </c>
      <c r="M11">
        <v>13</v>
      </c>
      <c r="N11">
        <v>14</v>
      </c>
      <c r="O11">
        <v>12</v>
      </c>
    </row>
    <row r="12" spans="1:15" x14ac:dyDescent="0.3">
      <c r="A12" t="str">
        <v>Person 9</v>
      </c>
      <c r="B12">
        <v>7</v>
      </c>
      <c r="C12">
        <v>4</v>
      </c>
      <c r="D12">
        <v>12</v>
      </c>
      <c r="E12">
        <v>9</v>
      </c>
      <c r="F12">
        <v>6</v>
      </c>
      <c r="G12">
        <v>2</v>
      </c>
      <c r="H12">
        <v>5</v>
      </c>
      <c r="I12">
        <v>10</v>
      </c>
      <c r="J12">
        <v>13</v>
      </c>
      <c r="K12">
        <v>11</v>
      </c>
      <c r="L12">
        <v>14</v>
      </c>
      <c r="M12">
        <v>8</v>
      </c>
      <c r="N12">
        <v>1</v>
      </c>
      <c r="O12">
        <v>3</v>
      </c>
    </row>
    <row r="13" spans="1:15" x14ac:dyDescent="0.3">
      <c r="A13" t="str">
        <v>Person 10</v>
      </c>
      <c r="B13">
        <v>14</v>
      </c>
      <c r="C13">
        <v>11</v>
      </c>
      <c r="D13">
        <v>13</v>
      </c>
      <c r="E13">
        <v>9</v>
      </c>
      <c r="F13">
        <v>4</v>
      </c>
      <c r="G13">
        <v>3</v>
      </c>
      <c r="H13">
        <v>5</v>
      </c>
      <c r="I13">
        <v>6</v>
      </c>
      <c r="J13">
        <v>10</v>
      </c>
      <c r="K13">
        <v>7</v>
      </c>
      <c r="L13">
        <v>1</v>
      </c>
      <c r="M13">
        <v>2</v>
      </c>
      <c r="N13">
        <v>12</v>
      </c>
      <c r="O13">
        <v>8</v>
      </c>
    </row>
    <row r="14" spans="1:15" x14ac:dyDescent="0.3">
      <c r="A14" t="str">
        <v>Person 11</v>
      </c>
      <c r="B14">
        <v>7</v>
      </c>
      <c r="C14">
        <v>4</v>
      </c>
      <c r="D14">
        <v>8</v>
      </c>
      <c r="E14">
        <v>9</v>
      </c>
      <c r="F14">
        <v>10</v>
      </c>
      <c r="G14">
        <v>6</v>
      </c>
      <c r="H14">
        <v>2</v>
      </c>
      <c r="I14">
        <v>11</v>
      </c>
      <c r="J14">
        <v>13</v>
      </c>
      <c r="K14">
        <v>12</v>
      </c>
      <c r="L14">
        <v>5</v>
      </c>
      <c r="M14">
        <v>14</v>
      </c>
      <c r="N14">
        <v>1</v>
      </c>
      <c r="O14">
        <v>3</v>
      </c>
    </row>
    <row r="15" spans="1:15" x14ac:dyDescent="0.3">
      <c r="A15" t="str">
        <v>Person 12</v>
      </c>
      <c r="B15">
        <v>2</v>
      </c>
      <c r="C15">
        <v>9</v>
      </c>
      <c r="D15">
        <v>6</v>
      </c>
      <c r="E15">
        <v>11</v>
      </c>
      <c r="F15">
        <v>13</v>
      </c>
      <c r="G15">
        <v>8</v>
      </c>
      <c r="H15">
        <v>5</v>
      </c>
      <c r="I15">
        <v>4</v>
      </c>
      <c r="J15">
        <v>1</v>
      </c>
      <c r="K15">
        <v>7</v>
      </c>
      <c r="L15">
        <v>3</v>
      </c>
      <c r="M15">
        <v>12</v>
      </c>
      <c r="N15">
        <v>14</v>
      </c>
      <c r="O15">
        <v>10</v>
      </c>
    </row>
    <row r="16" spans="1:15" x14ac:dyDescent="0.3">
      <c r="A16" t="str">
        <v>Person 13</v>
      </c>
      <c r="B16">
        <v>8</v>
      </c>
      <c r="C16">
        <v>10</v>
      </c>
      <c r="D16">
        <v>1</v>
      </c>
      <c r="E16">
        <v>9</v>
      </c>
      <c r="F16">
        <v>5</v>
      </c>
      <c r="G16">
        <v>14</v>
      </c>
      <c r="H16">
        <v>2</v>
      </c>
      <c r="I16">
        <v>12</v>
      </c>
      <c r="J16">
        <v>6</v>
      </c>
      <c r="K16">
        <v>3</v>
      </c>
      <c r="L16">
        <v>7</v>
      </c>
      <c r="M16">
        <v>4</v>
      </c>
      <c r="N16">
        <v>13</v>
      </c>
      <c r="O16">
        <v>11</v>
      </c>
    </row>
    <row r="17" spans="1:15" x14ac:dyDescent="0.3">
      <c r="A17" t="str">
        <v>Person 14</v>
      </c>
      <c r="B17">
        <v>2</v>
      </c>
      <c r="C17">
        <v>3</v>
      </c>
      <c r="D17">
        <v>8</v>
      </c>
      <c r="E17">
        <v>5</v>
      </c>
      <c r="F17">
        <v>9</v>
      </c>
      <c r="G17">
        <v>14</v>
      </c>
      <c r="H17">
        <v>1</v>
      </c>
      <c r="I17">
        <v>11</v>
      </c>
      <c r="J17">
        <v>7</v>
      </c>
      <c r="K17">
        <v>10</v>
      </c>
      <c r="L17">
        <v>4</v>
      </c>
      <c r="M17">
        <v>13</v>
      </c>
      <c r="N17">
        <v>12</v>
      </c>
      <c r="O17">
        <v>6</v>
      </c>
    </row>
    <row r="18" spans="1:15" x14ac:dyDescent="0.3">
      <c r="A18" t="str">
        <v>Person 15</v>
      </c>
      <c r="B18">
        <v>12</v>
      </c>
      <c r="C18">
        <v>2</v>
      </c>
      <c r="D18">
        <v>11</v>
      </c>
      <c r="E18">
        <v>8</v>
      </c>
      <c r="F18">
        <v>5</v>
      </c>
      <c r="G18">
        <v>1</v>
      </c>
      <c r="H18">
        <v>10</v>
      </c>
      <c r="I18">
        <v>6</v>
      </c>
      <c r="J18">
        <v>7</v>
      </c>
      <c r="K18">
        <v>3</v>
      </c>
      <c r="L18">
        <v>13</v>
      </c>
      <c r="M18">
        <v>4</v>
      </c>
      <c r="N18">
        <v>9</v>
      </c>
      <c r="O18">
        <v>14</v>
      </c>
    </row>
    <row r="19" spans="1:15" x14ac:dyDescent="0.3">
      <c r="A19" t="str">
        <v>Person 16</v>
      </c>
      <c r="B19">
        <v>3</v>
      </c>
      <c r="C19">
        <v>5</v>
      </c>
      <c r="D19">
        <v>10</v>
      </c>
      <c r="E19">
        <v>2</v>
      </c>
      <c r="F19">
        <v>7</v>
      </c>
      <c r="G19">
        <v>14</v>
      </c>
      <c r="H19">
        <v>1</v>
      </c>
      <c r="I19">
        <v>4</v>
      </c>
      <c r="J19">
        <v>9</v>
      </c>
      <c r="K19">
        <v>13</v>
      </c>
      <c r="L19">
        <v>6</v>
      </c>
      <c r="M19">
        <v>11</v>
      </c>
      <c r="N19">
        <v>8</v>
      </c>
      <c r="O19">
        <v>12</v>
      </c>
    </row>
    <row r="20" spans="1:15" x14ac:dyDescent="0.3">
      <c r="A20" t="str">
        <v>Person 17</v>
      </c>
      <c r="B20">
        <v>7</v>
      </c>
      <c r="C20">
        <v>6</v>
      </c>
      <c r="D20">
        <v>4</v>
      </c>
      <c r="E20">
        <v>11</v>
      </c>
      <c r="F20">
        <v>14</v>
      </c>
      <c r="G20">
        <v>9</v>
      </c>
      <c r="H20">
        <v>13</v>
      </c>
      <c r="I20">
        <v>10</v>
      </c>
      <c r="J20">
        <v>8</v>
      </c>
      <c r="K20">
        <v>12</v>
      </c>
      <c r="L20">
        <v>5</v>
      </c>
      <c r="M20">
        <v>1</v>
      </c>
      <c r="N20">
        <v>3</v>
      </c>
      <c r="O20">
        <v>2</v>
      </c>
    </row>
    <row r="21" spans="1:15" x14ac:dyDescent="0.3">
      <c r="A21" t="str">
        <v>Person 18</v>
      </c>
      <c r="B21">
        <v>12</v>
      </c>
      <c r="C21">
        <v>7</v>
      </c>
      <c r="D21">
        <v>9</v>
      </c>
      <c r="E21">
        <v>11</v>
      </c>
      <c r="F21">
        <v>8</v>
      </c>
      <c r="G21">
        <v>6</v>
      </c>
      <c r="H21">
        <v>10</v>
      </c>
      <c r="I21">
        <v>4</v>
      </c>
      <c r="J21">
        <v>14</v>
      </c>
      <c r="K21">
        <v>2</v>
      </c>
      <c r="L21">
        <v>3</v>
      </c>
      <c r="M21">
        <v>13</v>
      </c>
      <c r="N21">
        <v>1</v>
      </c>
      <c r="O21">
        <v>5</v>
      </c>
    </row>
    <row r="22" spans="1:15" x14ac:dyDescent="0.3">
      <c r="A22" t="str">
        <v>Person 19</v>
      </c>
      <c r="B22">
        <v>14</v>
      </c>
      <c r="C22">
        <v>9</v>
      </c>
      <c r="D22">
        <v>13</v>
      </c>
      <c r="E22">
        <v>10</v>
      </c>
      <c r="F22">
        <v>3</v>
      </c>
      <c r="G22">
        <v>7</v>
      </c>
      <c r="H22">
        <v>12</v>
      </c>
      <c r="I22">
        <v>2</v>
      </c>
      <c r="J22">
        <v>4</v>
      </c>
      <c r="K22">
        <v>5</v>
      </c>
      <c r="L22">
        <v>8</v>
      </c>
      <c r="M22">
        <v>6</v>
      </c>
      <c r="N22">
        <v>1</v>
      </c>
      <c r="O22">
        <v>11</v>
      </c>
    </row>
    <row r="23" spans="1:15" x14ac:dyDescent="0.3">
      <c r="A23" t="str">
        <v>Person 20</v>
      </c>
      <c r="B23">
        <v>1</v>
      </c>
      <c r="C23">
        <v>7</v>
      </c>
      <c r="D23">
        <v>5</v>
      </c>
      <c r="E23">
        <v>9</v>
      </c>
      <c r="F23">
        <v>14</v>
      </c>
      <c r="G23">
        <v>8</v>
      </c>
      <c r="H23">
        <v>2</v>
      </c>
      <c r="I23">
        <v>13</v>
      </c>
      <c r="J23">
        <v>10</v>
      </c>
      <c r="K23">
        <v>4</v>
      </c>
      <c r="L23">
        <v>3</v>
      </c>
      <c r="M23">
        <v>6</v>
      </c>
      <c r="N23">
        <v>11</v>
      </c>
      <c r="O23">
        <v>12</v>
      </c>
    </row>
    <row r="24" spans="1:15" x14ac:dyDescent="0.3">
      <c r="A24" t="str">
        <v>Person 21</v>
      </c>
      <c r="B24">
        <v>11</v>
      </c>
      <c r="C24">
        <v>6</v>
      </c>
      <c r="D24">
        <v>10</v>
      </c>
      <c r="E24">
        <v>5</v>
      </c>
      <c r="F24">
        <v>14</v>
      </c>
      <c r="G24">
        <v>4</v>
      </c>
      <c r="H24">
        <v>3</v>
      </c>
      <c r="I24">
        <v>13</v>
      </c>
      <c r="J24">
        <v>12</v>
      </c>
      <c r="K24">
        <v>2</v>
      </c>
      <c r="L24">
        <v>7</v>
      </c>
      <c r="M24">
        <v>8</v>
      </c>
      <c r="N24">
        <v>1</v>
      </c>
      <c r="O24">
        <v>9</v>
      </c>
    </row>
    <row r="25" spans="1:15" x14ac:dyDescent="0.3">
      <c r="A25" t="str">
        <v>Person 22</v>
      </c>
      <c r="B25">
        <v>11</v>
      </c>
      <c r="C25">
        <v>12</v>
      </c>
      <c r="D25">
        <v>5</v>
      </c>
      <c r="E25">
        <v>6</v>
      </c>
      <c r="F25">
        <v>2</v>
      </c>
      <c r="G25">
        <v>1</v>
      </c>
      <c r="H25">
        <v>8</v>
      </c>
      <c r="I25">
        <v>4</v>
      </c>
      <c r="J25">
        <v>9</v>
      </c>
      <c r="K25">
        <v>13</v>
      </c>
      <c r="L25">
        <v>7</v>
      </c>
      <c r="M25">
        <v>3</v>
      </c>
      <c r="N25">
        <v>10</v>
      </c>
      <c r="O25">
        <v>14</v>
      </c>
    </row>
    <row r="26" spans="1:15" x14ac:dyDescent="0.3">
      <c r="A26" t="str">
        <v>Person 23</v>
      </c>
      <c r="B26">
        <v>1</v>
      </c>
      <c r="C26">
        <v>6</v>
      </c>
      <c r="D26">
        <v>2</v>
      </c>
      <c r="E26">
        <v>13</v>
      </c>
      <c r="F26">
        <v>4</v>
      </c>
      <c r="G26">
        <v>12</v>
      </c>
      <c r="H26">
        <v>8</v>
      </c>
      <c r="I26">
        <v>3</v>
      </c>
      <c r="J26">
        <v>10</v>
      </c>
      <c r="K26">
        <v>9</v>
      </c>
      <c r="L26">
        <v>7</v>
      </c>
      <c r="M26">
        <v>11</v>
      </c>
      <c r="N26">
        <v>14</v>
      </c>
      <c r="O26">
        <v>5</v>
      </c>
    </row>
    <row r="27" spans="1:15" x14ac:dyDescent="0.3">
      <c r="A27" t="str">
        <v>Person 24</v>
      </c>
      <c r="B27">
        <v>5</v>
      </c>
      <c r="C27">
        <v>10</v>
      </c>
      <c r="D27">
        <v>2</v>
      </c>
      <c r="E27">
        <v>7</v>
      </c>
      <c r="F27">
        <v>3</v>
      </c>
      <c r="G27">
        <v>9</v>
      </c>
      <c r="H27">
        <v>6</v>
      </c>
      <c r="I27">
        <v>12</v>
      </c>
      <c r="J27">
        <v>13</v>
      </c>
      <c r="K27">
        <v>14</v>
      </c>
      <c r="L27">
        <v>11</v>
      </c>
      <c r="M27">
        <v>4</v>
      </c>
      <c r="N27">
        <v>8</v>
      </c>
      <c r="O27">
        <v>1</v>
      </c>
    </row>
    <row r="28" spans="1:15" x14ac:dyDescent="0.3">
      <c r="A28" t="str">
        <v>Person 25</v>
      </c>
      <c r="B28">
        <v>8</v>
      </c>
      <c r="C28">
        <v>10</v>
      </c>
      <c r="D28">
        <v>7</v>
      </c>
      <c r="E28">
        <v>13</v>
      </c>
      <c r="F28">
        <v>4</v>
      </c>
      <c r="G28">
        <v>1</v>
      </c>
      <c r="H28">
        <v>5</v>
      </c>
      <c r="I28">
        <v>14</v>
      </c>
      <c r="J28">
        <v>6</v>
      </c>
      <c r="K28">
        <v>11</v>
      </c>
      <c r="L28">
        <v>12</v>
      </c>
      <c r="M28">
        <v>2</v>
      </c>
      <c r="N28">
        <v>9</v>
      </c>
      <c r="O28">
        <v>3</v>
      </c>
    </row>
    <row r="29" spans="1:15" x14ac:dyDescent="0.3">
      <c r="A29" t="str">
        <v>Person 26</v>
      </c>
      <c r="B29">
        <v>6</v>
      </c>
      <c r="C29">
        <v>10</v>
      </c>
      <c r="D29">
        <v>2</v>
      </c>
      <c r="E29">
        <v>14</v>
      </c>
      <c r="F29">
        <v>9</v>
      </c>
      <c r="G29">
        <v>13</v>
      </c>
      <c r="H29">
        <v>11</v>
      </c>
      <c r="I29">
        <v>1</v>
      </c>
      <c r="J29">
        <v>3</v>
      </c>
      <c r="K29">
        <v>7</v>
      </c>
      <c r="L29">
        <v>12</v>
      </c>
      <c r="M29">
        <v>8</v>
      </c>
      <c r="N29">
        <v>4</v>
      </c>
      <c r="O29">
        <v>5</v>
      </c>
    </row>
    <row r="30" spans="1:15" x14ac:dyDescent="0.3">
      <c r="A30" t="str">
        <v>Person 27</v>
      </c>
      <c r="B30">
        <v>7</v>
      </c>
      <c r="C30">
        <v>4</v>
      </c>
      <c r="D30">
        <v>1</v>
      </c>
      <c r="E30">
        <v>10</v>
      </c>
      <c r="F30">
        <v>5</v>
      </c>
      <c r="G30">
        <v>2</v>
      </c>
      <c r="H30">
        <v>9</v>
      </c>
      <c r="I30">
        <v>11</v>
      </c>
      <c r="J30">
        <v>8</v>
      </c>
      <c r="K30">
        <v>12</v>
      </c>
      <c r="L30">
        <v>3</v>
      </c>
      <c r="M30">
        <v>13</v>
      </c>
      <c r="N30">
        <v>14</v>
      </c>
      <c r="O30">
        <v>6</v>
      </c>
    </row>
    <row r="31" spans="1:15" x14ac:dyDescent="0.3">
      <c r="A31" t="str">
        <v>Person 28</v>
      </c>
      <c r="B31">
        <v>9</v>
      </c>
      <c r="C31">
        <v>6</v>
      </c>
      <c r="D31">
        <v>2</v>
      </c>
      <c r="E31">
        <v>13</v>
      </c>
      <c r="F31">
        <v>10</v>
      </c>
      <c r="G31">
        <v>7</v>
      </c>
      <c r="H31">
        <v>14</v>
      </c>
      <c r="I31">
        <v>8</v>
      </c>
      <c r="J31">
        <v>11</v>
      </c>
      <c r="K31">
        <v>4</v>
      </c>
      <c r="L31">
        <v>3</v>
      </c>
      <c r="M31">
        <v>12</v>
      </c>
      <c r="N31">
        <v>5</v>
      </c>
      <c r="O31">
        <v>1</v>
      </c>
    </row>
    <row r="32" spans="1:15" x14ac:dyDescent="0.3">
      <c r="A32" t="str">
        <v>Person 29</v>
      </c>
      <c r="B32">
        <v>12</v>
      </c>
      <c r="C32">
        <v>2</v>
      </c>
      <c r="D32">
        <v>4</v>
      </c>
      <c r="E32">
        <v>11</v>
      </c>
      <c r="F32">
        <v>7</v>
      </c>
      <c r="G32">
        <v>1</v>
      </c>
      <c r="H32">
        <v>10</v>
      </c>
      <c r="I32">
        <v>8</v>
      </c>
      <c r="J32">
        <v>13</v>
      </c>
      <c r="K32">
        <v>9</v>
      </c>
      <c r="L32">
        <v>3</v>
      </c>
      <c r="M32">
        <v>6</v>
      </c>
      <c r="N32">
        <v>5</v>
      </c>
      <c r="O32">
        <v>14</v>
      </c>
    </row>
    <row r="33" spans="1:15" x14ac:dyDescent="0.3">
      <c r="A33" t="str">
        <v>Person 30</v>
      </c>
      <c r="B33">
        <v>6</v>
      </c>
      <c r="C33">
        <v>13</v>
      </c>
      <c r="D33">
        <v>12</v>
      </c>
      <c r="E33">
        <v>9</v>
      </c>
      <c r="F33">
        <v>11</v>
      </c>
      <c r="G33">
        <v>10</v>
      </c>
      <c r="H33">
        <v>2</v>
      </c>
      <c r="I33">
        <v>8</v>
      </c>
      <c r="J33">
        <v>3</v>
      </c>
      <c r="K33">
        <v>14</v>
      </c>
      <c r="L33">
        <v>7</v>
      </c>
      <c r="M33">
        <v>5</v>
      </c>
      <c r="N33">
        <v>4</v>
      </c>
      <c r="O33">
        <v>1</v>
      </c>
    </row>
    <row r="34" spans="1:15" x14ac:dyDescent="0.3">
      <c r="A34" t="str">
        <v>Person 31</v>
      </c>
      <c r="B34">
        <v>10</v>
      </c>
      <c r="C34">
        <v>1</v>
      </c>
      <c r="D34">
        <v>4</v>
      </c>
      <c r="E34">
        <v>5</v>
      </c>
      <c r="F34">
        <v>12</v>
      </c>
      <c r="G34">
        <v>14</v>
      </c>
      <c r="H34">
        <v>9</v>
      </c>
      <c r="I34">
        <v>11</v>
      </c>
      <c r="J34">
        <v>7</v>
      </c>
      <c r="K34">
        <v>6</v>
      </c>
      <c r="L34">
        <v>2</v>
      </c>
      <c r="M34">
        <v>13</v>
      </c>
      <c r="N34">
        <v>8</v>
      </c>
      <c r="O34">
        <v>3</v>
      </c>
    </row>
    <row r="35" spans="1:15" x14ac:dyDescent="0.3">
      <c r="A35" t="str">
        <v>Person 32</v>
      </c>
      <c r="B35">
        <v>14</v>
      </c>
      <c r="C35">
        <v>4</v>
      </c>
      <c r="D35">
        <v>13</v>
      </c>
      <c r="E35">
        <v>10</v>
      </c>
      <c r="F35">
        <v>3</v>
      </c>
      <c r="G35">
        <v>12</v>
      </c>
      <c r="H35">
        <v>2</v>
      </c>
      <c r="I35">
        <v>5</v>
      </c>
      <c r="J35">
        <v>7</v>
      </c>
      <c r="K35">
        <v>6</v>
      </c>
      <c r="L35">
        <v>11</v>
      </c>
      <c r="M35">
        <v>9</v>
      </c>
      <c r="N35">
        <v>1</v>
      </c>
      <c r="O35">
        <v>8</v>
      </c>
    </row>
    <row r="36" spans="1:15" x14ac:dyDescent="0.3">
      <c r="A36" t="str">
        <v>Person 33</v>
      </c>
      <c r="B36">
        <v>2</v>
      </c>
      <c r="C36">
        <v>6</v>
      </c>
      <c r="D36">
        <v>8</v>
      </c>
      <c r="E36">
        <v>3</v>
      </c>
      <c r="F36">
        <v>11</v>
      </c>
      <c r="G36">
        <v>1</v>
      </c>
      <c r="H36">
        <v>14</v>
      </c>
      <c r="I36">
        <v>5</v>
      </c>
      <c r="J36">
        <v>4</v>
      </c>
      <c r="K36">
        <v>9</v>
      </c>
      <c r="L36">
        <v>7</v>
      </c>
      <c r="M36">
        <v>10</v>
      </c>
      <c r="N36">
        <v>12</v>
      </c>
      <c r="O36">
        <v>13</v>
      </c>
    </row>
    <row r="37" spans="1:15" x14ac:dyDescent="0.3">
      <c r="A37" t="str">
        <v>Person 34</v>
      </c>
      <c r="B37">
        <v>8</v>
      </c>
      <c r="C37">
        <v>9</v>
      </c>
      <c r="D37">
        <v>4</v>
      </c>
      <c r="E37">
        <v>11</v>
      </c>
      <c r="F37">
        <v>5</v>
      </c>
      <c r="G37">
        <v>10</v>
      </c>
      <c r="H37">
        <v>14</v>
      </c>
      <c r="I37">
        <v>1</v>
      </c>
      <c r="J37">
        <v>3</v>
      </c>
      <c r="K37">
        <v>6</v>
      </c>
      <c r="L37">
        <v>7</v>
      </c>
      <c r="M37">
        <v>13</v>
      </c>
      <c r="N37">
        <v>2</v>
      </c>
      <c r="O37">
        <v>12</v>
      </c>
    </row>
    <row r="38" spans="1:15" x14ac:dyDescent="0.3">
      <c r="A38" t="str">
        <v>Person 35</v>
      </c>
      <c r="B38">
        <v>8</v>
      </c>
      <c r="C38">
        <v>2</v>
      </c>
      <c r="D38">
        <v>9</v>
      </c>
      <c r="E38">
        <v>7</v>
      </c>
      <c r="F38">
        <v>13</v>
      </c>
      <c r="G38">
        <v>5</v>
      </c>
      <c r="H38">
        <v>12</v>
      </c>
      <c r="I38">
        <v>3</v>
      </c>
      <c r="J38">
        <v>11</v>
      </c>
      <c r="K38">
        <v>14</v>
      </c>
      <c r="L38">
        <v>10</v>
      </c>
      <c r="M38">
        <v>4</v>
      </c>
      <c r="N38">
        <v>1</v>
      </c>
      <c r="O38">
        <v>6</v>
      </c>
    </row>
    <row r="39" spans="1:15" x14ac:dyDescent="0.3">
      <c r="A39" t="str">
        <v>Person 36</v>
      </c>
      <c r="B39">
        <v>11</v>
      </c>
      <c r="C39">
        <v>2</v>
      </c>
      <c r="D39">
        <v>1</v>
      </c>
      <c r="E39">
        <v>8</v>
      </c>
      <c r="F39">
        <v>3</v>
      </c>
      <c r="G39">
        <v>9</v>
      </c>
      <c r="H39">
        <v>10</v>
      </c>
      <c r="I39">
        <v>13</v>
      </c>
      <c r="J39">
        <v>6</v>
      </c>
      <c r="K39">
        <v>4</v>
      </c>
      <c r="L39">
        <v>7</v>
      </c>
      <c r="M39">
        <v>5</v>
      </c>
      <c r="N39">
        <v>14</v>
      </c>
      <c r="O39">
        <v>12</v>
      </c>
    </row>
    <row r="40" spans="1:15" x14ac:dyDescent="0.3">
      <c r="A40" t="str">
        <v>Person 37</v>
      </c>
      <c r="B40">
        <v>9</v>
      </c>
      <c r="C40">
        <v>13</v>
      </c>
      <c r="D40">
        <v>11</v>
      </c>
      <c r="E40">
        <v>6</v>
      </c>
      <c r="F40">
        <v>5</v>
      </c>
      <c r="G40">
        <v>7</v>
      </c>
      <c r="H40">
        <v>2</v>
      </c>
      <c r="I40">
        <v>4</v>
      </c>
      <c r="J40">
        <v>14</v>
      </c>
      <c r="K40">
        <v>8</v>
      </c>
      <c r="L40">
        <v>1</v>
      </c>
      <c r="M40">
        <v>3</v>
      </c>
      <c r="N40">
        <v>10</v>
      </c>
      <c r="O40">
        <v>12</v>
      </c>
    </row>
    <row r="41" spans="1:15" x14ac:dyDescent="0.3">
      <c r="A41" t="str">
        <v>Person 38</v>
      </c>
      <c r="B41">
        <v>8</v>
      </c>
      <c r="C41">
        <v>3</v>
      </c>
      <c r="D41">
        <v>11</v>
      </c>
      <c r="E41">
        <v>4</v>
      </c>
      <c r="F41">
        <v>13</v>
      </c>
      <c r="G41">
        <v>6</v>
      </c>
      <c r="H41">
        <v>2</v>
      </c>
      <c r="I41">
        <v>14</v>
      </c>
      <c r="J41">
        <v>10</v>
      </c>
      <c r="K41">
        <v>1</v>
      </c>
      <c r="L41">
        <v>5</v>
      </c>
      <c r="M41">
        <v>12</v>
      </c>
      <c r="N41">
        <v>9</v>
      </c>
      <c r="O41">
        <v>7</v>
      </c>
    </row>
    <row r="42" spans="1:15" x14ac:dyDescent="0.3">
      <c r="A42" t="str">
        <v>Person 39</v>
      </c>
      <c r="B42">
        <v>11</v>
      </c>
      <c r="C42">
        <v>9</v>
      </c>
      <c r="D42">
        <v>10</v>
      </c>
      <c r="E42">
        <v>14</v>
      </c>
      <c r="F42">
        <v>8</v>
      </c>
      <c r="G42">
        <v>2</v>
      </c>
      <c r="H42">
        <v>4</v>
      </c>
      <c r="I42">
        <v>3</v>
      </c>
      <c r="J42">
        <v>12</v>
      </c>
      <c r="K42">
        <v>6</v>
      </c>
      <c r="L42">
        <v>5</v>
      </c>
      <c r="M42">
        <v>7</v>
      </c>
      <c r="N42">
        <v>13</v>
      </c>
      <c r="O42">
        <v>1</v>
      </c>
    </row>
    <row r="43" spans="1:15" x14ac:dyDescent="0.3">
      <c r="A43" t="str">
        <v>Person 40</v>
      </c>
      <c r="B43">
        <v>8</v>
      </c>
      <c r="C43">
        <v>6</v>
      </c>
      <c r="D43">
        <v>11</v>
      </c>
      <c r="E43">
        <v>3</v>
      </c>
      <c r="F43">
        <v>9</v>
      </c>
      <c r="G43">
        <v>7</v>
      </c>
      <c r="H43">
        <v>2</v>
      </c>
      <c r="I43">
        <v>10</v>
      </c>
      <c r="J43">
        <v>14</v>
      </c>
      <c r="K43">
        <v>4</v>
      </c>
      <c r="L43">
        <v>1</v>
      </c>
      <c r="M43">
        <v>5</v>
      </c>
      <c r="N43">
        <v>12</v>
      </c>
      <c r="O43">
        <v>13</v>
      </c>
    </row>
    <row r="44" spans="1:15" x14ac:dyDescent="0.3">
      <c r="A44" t="str">
        <v>Person 41</v>
      </c>
      <c r="B44">
        <v>1</v>
      </c>
      <c r="C44">
        <v>8</v>
      </c>
      <c r="D44">
        <v>9</v>
      </c>
      <c r="E44">
        <v>3</v>
      </c>
      <c r="F44">
        <v>12</v>
      </c>
      <c r="G44">
        <v>2</v>
      </c>
      <c r="H44">
        <v>4</v>
      </c>
      <c r="I44">
        <v>13</v>
      </c>
      <c r="J44">
        <v>6</v>
      </c>
      <c r="K44">
        <v>11</v>
      </c>
      <c r="L44">
        <v>10</v>
      </c>
      <c r="M44">
        <v>7</v>
      </c>
      <c r="N44">
        <v>5</v>
      </c>
      <c r="O44">
        <v>14</v>
      </c>
    </row>
    <row r="45" spans="1:15" x14ac:dyDescent="0.3">
      <c r="A45" t="str">
        <v>Person 42</v>
      </c>
      <c r="B45">
        <v>13</v>
      </c>
      <c r="C45">
        <v>6</v>
      </c>
      <c r="D45">
        <v>14</v>
      </c>
      <c r="E45">
        <v>9</v>
      </c>
      <c r="F45">
        <v>12</v>
      </c>
      <c r="G45">
        <v>2</v>
      </c>
      <c r="H45">
        <v>7</v>
      </c>
      <c r="I45">
        <v>11</v>
      </c>
      <c r="J45">
        <v>4</v>
      </c>
      <c r="K45">
        <v>5</v>
      </c>
      <c r="L45">
        <v>8</v>
      </c>
      <c r="M45">
        <v>1</v>
      </c>
      <c r="N45">
        <v>10</v>
      </c>
      <c r="O45">
        <v>3</v>
      </c>
    </row>
    <row r="46" spans="1:15" x14ac:dyDescent="0.3">
      <c r="A46" t="str">
        <v>Person 43</v>
      </c>
      <c r="B46">
        <v>13</v>
      </c>
      <c r="C46">
        <v>9</v>
      </c>
      <c r="D46">
        <v>6</v>
      </c>
      <c r="E46">
        <v>4</v>
      </c>
      <c r="F46">
        <v>14</v>
      </c>
      <c r="G46">
        <v>7</v>
      </c>
      <c r="H46">
        <v>11</v>
      </c>
      <c r="I46">
        <v>5</v>
      </c>
      <c r="J46">
        <v>10</v>
      </c>
      <c r="K46">
        <v>1</v>
      </c>
      <c r="L46">
        <v>3</v>
      </c>
      <c r="M46">
        <v>2</v>
      </c>
      <c r="N46">
        <v>12</v>
      </c>
      <c r="O46">
        <v>8</v>
      </c>
    </row>
    <row r="47" spans="1:15" x14ac:dyDescent="0.3">
      <c r="A47" t="str">
        <v>Person 44</v>
      </c>
      <c r="B47">
        <v>7</v>
      </c>
      <c r="C47">
        <v>5</v>
      </c>
      <c r="D47">
        <v>6</v>
      </c>
      <c r="E47">
        <v>4</v>
      </c>
      <c r="F47">
        <v>13</v>
      </c>
      <c r="G47">
        <v>14</v>
      </c>
      <c r="H47">
        <v>9</v>
      </c>
      <c r="I47">
        <v>12</v>
      </c>
      <c r="J47">
        <v>3</v>
      </c>
      <c r="K47">
        <v>2</v>
      </c>
      <c r="L47">
        <v>11</v>
      </c>
      <c r="M47">
        <v>10</v>
      </c>
      <c r="N47">
        <v>8</v>
      </c>
      <c r="O47">
        <v>1</v>
      </c>
    </row>
    <row r="48" spans="1:15" x14ac:dyDescent="0.3">
      <c r="A48" t="str">
        <v>Person 45</v>
      </c>
      <c r="B48">
        <v>6</v>
      </c>
      <c r="C48">
        <v>8</v>
      </c>
      <c r="D48">
        <v>11</v>
      </c>
      <c r="E48">
        <v>1</v>
      </c>
      <c r="F48">
        <v>13</v>
      </c>
      <c r="G48">
        <v>5</v>
      </c>
      <c r="H48">
        <v>12</v>
      </c>
      <c r="I48">
        <v>4</v>
      </c>
      <c r="J48">
        <v>7</v>
      </c>
      <c r="K48">
        <v>9</v>
      </c>
      <c r="L48">
        <v>3</v>
      </c>
      <c r="M48">
        <v>2</v>
      </c>
      <c r="N48">
        <v>14</v>
      </c>
      <c r="O48">
        <v>10</v>
      </c>
    </row>
    <row r="49" spans="1:15" x14ac:dyDescent="0.3">
      <c r="A49" t="str">
        <v>Person 46</v>
      </c>
      <c r="B49">
        <v>10</v>
      </c>
      <c r="C49">
        <v>14</v>
      </c>
      <c r="D49">
        <v>7</v>
      </c>
      <c r="E49">
        <v>6</v>
      </c>
      <c r="F49">
        <v>3</v>
      </c>
      <c r="G49">
        <v>1</v>
      </c>
      <c r="H49">
        <v>11</v>
      </c>
      <c r="I49">
        <v>2</v>
      </c>
      <c r="J49">
        <v>13</v>
      </c>
      <c r="K49">
        <v>12</v>
      </c>
      <c r="L49">
        <v>5</v>
      </c>
      <c r="M49">
        <v>9</v>
      </c>
      <c r="N49">
        <v>4</v>
      </c>
      <c r="O49">
        <v>8</v>
      </c>
    </row>
    <row r="50" spans="1:15" x14ac:dyDescent="0.3">
      <c r="A50" t="str">
        <v>Person 47</v>
      </c>
      <c r="B50">
        <v>13</v>
      </c>
      <c r="C50">
        <v>10</v>
      </c>
      <c r="D50">
        <v>9</v>
      </c>
      <c r="E50">
        <v>3</v>
      </c>
      <c r="F50">
        <v>12</v>
      </c>
      <c r="G50">
        <v>14</v>
      </c>
      <c r="H50">
        <v>5</v>
      </c>
      <c r="I50">
        <v>6</v>
      </c>
      <c r="J50">
        <v>11</v>
      </c>
      <c r="K50">
        <v>8</v>
      </c>
      <c r="L50">
        <v>7</v>
      </c>
      <c r="M50">
        <v>1</v>
      </c>
      <c r="N50">
        <v>2</v>
      </c>
      <c r="O50">
        <v>4</v>
      </c>
    </row>
    <row r="51" spans="1:15" x14ac:dyDescent="0.3">
      <c r="A51" t="str">
        <v>Person 48</v>
      </c>
      <c r="B51">
        <v>2</v>
      </c>
      <c r="C51">
        <v>7</v>
      </c>
      <c r="D51">
        <v>12</v>
      </c>
      <c r="E51">
        <v>13</v>
      </c>
      <c r="F51">
        <v>5</v>
      </c>
      <c r="G51">
        <v>6</v>
      </c>
      <c r="H51">
        <v>10</v>
      </c>
      <c r="I51">
        <v>8</v>
      </c>
      <c r="J51">
        <v>4</v>
      </c>
      <c r="K51">
        <v>11</v>
      </c>
      <c r="L51">
        <v>1</v>
      </c>
      <c r="M51">
        <v>14</v>
      </c>
      <c r="N51">
        <v>3</v>
      </c>
      <c r="O51">
        <v>9</v>
      </c>
    </row>
    <row r="52" spans="1:15" x14ac:dyDescent="0.3">
      <c r="A52" t="str">
        <v>Person 49</v>
      </c>
      <c r="B52">
        <v>1</v>
      </c>
      <c r="C52">
        <v>10</v>
      </c>
      <c r="D52">
        <v>5</v>
      </c>
      <c r="E52">
        <v>2</v>
      </c>
      <c r="F52">
        <v>11</v>
      </c>
      <c r="G52">
        <v>8</v>
      </c>
      <c r="H52">
        <v>6</v>
      </c>
      <c r="I52">
        <v>14</v>
      </c>
      <c r="J52">
        <v>7</v>
      </c>
      <c r="K52">
        <v>13</v>
      </c>
      <c r="L52">
        <v>3</v>
      </c>
      <c r="M52">
        <v>9</v>
      </c>
      <c r="N52">
        <v>12</v>
      </c>
      <c r="O52">
        <v>4</v>
      </c>
    </row>
    <row r="53" spans="1:15" x14ac:dyDescent="0.3">
      <c r="A53" t="str">
        <v>Person 50</v>
      </c>
      <c r="B53">
        <v>8</v>
      </c>
      <c r="C53">
        <v>12</v>
      </c>
      <c r="D53">
        <v>2</v>
      </c>
      <c r="E53">
        <v>6</v>
      </c>
      <c r="F53">
        <v>7</v>
      </c>
      <c r="G53">
        <v>1</v>
      </c>
      <c r="H53">
        <v>11</v>
      </c>
      <c r="I53">
        <v>10</v>
      </c>
      <c r="J53">
        <v>13</v>
      </c>
      <c r="K53">
        <v>4</v>
      </c>
      <c r="L53">
        <v>9</v>
      </c>
      <c r="M53">
        <v>3</v>
      </c>
      <c r="N53">
        <v>14</v>
      </c>
      <c r="O53">
        <v>5</v>
      </c>
    </row>
    <row r="54" spans="1:15" x14ac:dyDescent="0.3">
      <c r="A54" t="str">
        <v>Person 51</v>
      </c>
      <c r="B54">
        <v>8</v>
      </c>
      <c r="C54">
        <v>11</v>
      </c>
      <c r="D54">
        <v>6</v>
      </c>
      <c r="E54">
        <v>12</v>
      </c>
      <c r="F54">
        <v>9</v>
      </c>
      <c r="G54">
        <v>1</v>
      </c>
      <c r="H54">
        <v>4</v>
      </c>
      <c r="I54">
        <v>13</v>
      </c>
      <c r="J54">
        <v>2</v>
      </c>
      <c r="K54">
        <v>14</v>
      </c>
      <c r="L54">
        <v>3</v>
      </c>
      <c r="M54">
        <v>5</v>
      </c>
      <c r="N54">
        <v>10</v>
      </c>
      <c r="O54">
        <v>7</v>
      </c>
    </row>
    <row r="55" spans="1:15" x14ac:dyDescent="0.3">
      <c r="A55" t="str">
        <v>Person 52</v>
      </c>
      <c r="B55">
        <v>12</v>
      </c>
      <c r="C55">
        <v>14</v>
      </c>
      <c r="D55">
        <v>4</v>
      </c>
      <c r="E55">
        <v>1</v>
      </c>
      <c r="F55">
        <v>5</v>
      </c>
      <c r="G55">
        <v>13</v>
      </c>
      <c r="H55">
        <v>11</v>
      </c>
      <c r="I55">
        <v>3</v>
      </c>
      <c r="J55">
        <v>2</v>
      </c>
      <c r="K55">
        <v>9</v>
      </c>
      <c r="L55">
        <v>10</v>
      </c>
      <c r="M55">
        <v>8</v>
      </c>
      <c r="N55">
        <v>7</v>
      </c>
      <c r="O55">
        <v>6</v>
      </c>
    </row>
    <row r="56" spans="1:15" x14ac:dyDescent="0.3">
      <c r="A56" t="str">
        <v>Person 53</v>
      </c>
      <c r="B56">
        <v>11</v>
      </c>
      <c r="C56">
        <v>14</v>
      </c>
      <c r="D56">
        <v>2</v>
      </c>
      <c r="E56">
        <v>10</v>
      </c>
      <c r="F56">
        <v>5</v>
      </c>
      <c r="G56">
        <v>9</v>
      </c>
      <c r="H56">
        <v>13</v>
      </c>
      <c r="I56">
        <v>7</v>
      </c>
      <c r="J56">
        <v>12</v>
      </c>
      <c r="K56">
        <v>4</v>
      </c>
      <c r="L56">
        <v>6</v>
      </c>
      <c r="M56">
        <v>1</v>
      </c>
      <c r="N56">
        <v>8</v>
      </c>
      <c r="O56">
        <v>3</v>
      </c>
    </row>
    <row r="57" spans="1:15" x14ac:dyDescent="0.3">
      <c r="A57" t="str">
        <v>Person 54</v>
      </c>
      <c r="B57">
        <v>4</v>
      </c>
      <c r="C57">
        <v>8</v>
      </c>
      <c r="D57">
        <v>2</v>
      </c>
      <c r="E57">
        <v>1</v>
      </c>
      <c r="F57">
        <v>5</v>
      </c>
      <c r="G57">
        <v>9</v>
      </c>
      <c r="H57">
        <v>11</v>
      </c>
      <c r="I57">
        <v>10</v>
      </c>
      <c r="J57">
        <v>14</v>
      </c>
      <c r="K57">
        <v>7</v>
      </c>
      <c r="L57">
        <v>6</v>
      </c>
      <c r="M57">
        <v>12</v>
      </c>
      <c r="N57">
        <v>13</v>
      </c>
      <c r="O57">
        <v>3</v>
      </c>
    </row>
    <row r="58" spans="1:15" x14ac:dyDescent="0.3">
      <c r="A58" t="str">
        <v>Person 55</v>
      </c>
      <c r="B58">
        <v>6</v>
      </c>
      <c r="C58">
        <v>13</v>
      </c>
      <c r="D58">
        <v>11</v>
      </c>
      <c r="E58">
        <v>2</v>
      </c>
      <c r="F58">
        <v>12</v>
      </c>
      <c r="G58">
        <v>5</v>
      </c>
      <c r="H58">
        <v>3</v>
      </c>
      <c r="I58">
        <v>1</v>
      </c>
      <c r="J58">
        <v>7</v>
      </c>
      <c r="K58">
        <v>9</v>
      </c>
      <c r="L58">
        <v>8</v>
      </c>
      <c r="M58">
        <v>4</v>
      </c>
      <c r="N58">
        <v>10</v>
      </c>
      <c r="O58">
        <v>14</v>
      </c>
    </row>
    <row r="59" spans="1:15" x14ac:dyDescent="0.3">
      <c r="A59" t="str">
        <v>Person 56</v>
      </c>
      <c r="B59">
        <v>7</v>
      </c>
      <c r="C59">
        <v>3</v>
      </c>
      <c r="D59">
        <v>11</v>
      </c>
      <c r="E59">
        <v>10</v>
      </c>
      <c r="F59">
        <v>4</v>
      </c>
      <c r="G59">
        <v>2</v>
      </c>
      <c r="H59">
        <v>14</v>
      </c>
      <c r="I59">
        <v>5</v>
      </c>
      <c r="J59">
        <v>6</v>
      </c>
      <c r="K59">
        <v>13</v>
      </c>
      <c r="L59">
        <v>8</v>
      </c>
      <c r="M59">
        <v>9</v>
      </c>
      <c r="N59">
        <v>1</v>
      </c>
      <c r="O59">
        <v>12</v>
      </c>
    </row>
    <row r="60" spans="1:15" x14ac:dyDescent="0.3">
      <c r="A60" t="str">
        <v>Person 57</v>
      </c>
      <c r="B60">
        <v>13</v>
      </c>
      <c r="C60">
        <v>10</v>
      </c>
      <c r="D60">
        <v>7</v>
      </c>
      <c r="E60">
        <v>2</v>
      </c>
      <c r="F60">
        <v>1</v>
      </c>
      <c r="G60">
        <v>9</v>
      </c>
      <c r="H60">
        <v>8</v>
      </c>
      <c r="I60">
        <v>3</v>
      </c>
      <c r="J60">
        <v>4</v>
      </c>
      <c r="K60">
        <v>12</v>
      </c>
      <c r="L60">
        <v>11</v>
      </c>
      <c r="M60">
        <v>14</v>
      </c>
      <c r="N60">
        <v>6</v>
      </c>
      <c r="O60">
        <v>5</v>
      </c>
    </row>
    <row r="61" spans="1:15" x14ac:dyDescent="0.3">
      <c r="A61" t="str">
        <v>Person 58</v>
      </c>
      <c r="B61">
        <v>10</v>
      </c>
      <c r="C61">
        <v>12</v>
      </c>
      <c r="D61">
        <v>2</v>
      </c>
      <c r="E61">
        <v>4</v>
      </c>
      <c r="F61">
        <v>9</v>
      </c>
      <c r="G61">
        <v>13</v>
      </c>
      <c r="H61">
        <v>7</v>
      </c>
      <c r="I61">
        <v>8</v>
      </c>
      <c r="J61">
        <v>3</v>
      </c>
      <c r="K61">
        <v>11</v>
      </c>
      <c r="L61">
        <v>6</v>
      </c>
      <c r="M61">
        <v>5</v>
      </c>
      <c r="N61">
        <v>14</v>
      </c>
      <c r="O61">
        <v>1</v>
      </c>
    </row>
    <row r="62" spans="1:15" x14ac:dyDescent="0.3">
      <c r="A62" t="str">
        <v>Person 59</v>
      </c>
      <c r="B62">
        <v>1</v>
      </c>
      <c r="C62">
        <v>3</v>
      </c>
      <c r="D62">
        <v>10</v>
      </c>
      <c r="E62">
        <v>13</v>
      </c>
      <c r="F62">
        <v>9</v>
      </c>
      <c r="G62">
        <v>7</v>
      </c>
      <c r="H62">
        <v>4</v>
      </c>
      <c r="I62">
        <v>2</v>
      </c>
      <c r="J62">
        <v>11</v>
      </c>
      <c r="K62">
        <v>5</v>
      </c>
      <c r="L62">
        <v>14</v>
      </c>
      <c r="M62">
        <v>12</v>
      </c>
      <c r="N62">
        <v>6</v>
      </c>
      <c r="O62">
        <v>8</v>
      </c>
    </row>
    <row r="63" spans="1:15" x14ac:dyDescent="0.3">
      <c r="A63" t="str">
        <v>Person 60</v>
      </c>
      <c r="B63">
        <v>14</v>
      </c>
      <c r="C63">
        <v>7</v>
      </c>
      <c r="D63">
        <v>10</v>
      </c>
      <c r="E63">
        <v>11</v>
      </c>
      <c r="F63">
        <v>1</v>
      </c>
      <c r="G63">
        <v>6</v>
      </c>
      <c r="H63">
        <v>3</v>
      </c>
      <c r="I63">
        <v>8</v>
      </c>
      <c r="J63">
        <v>4</v>
      </c>
      <c r="K63">
        <v>9</v>
      </c>
      <c r="L63">
        <v>5</v>
      </c>
      <c r="M63">
        <v>13</v>
      </c>
      <c r="N63">
        <v>12</v>
      </c>
      <c r="O63">
        <v>2</v>
      </c>
    </row>
    <row r="64" spans="1:15" x14ac:dyDescent="0.3">
      <c r="A64" t="str">
        <v>Person 61</v>
      </c>
      <c r="B64">
        <v>10</v>
      </c>
      <c r="C64">
        <v>8</v>
      </c>
      <c r="D64">
        <v>14</v>
      </c>
      <c r="E64">
        <v>7</v>
      </c>
      <c r="F64">
        <v>9</v>
      </c>
      <c r="G64">
        <v>1</v>
      </c>
      <c r="H64">
        <v>5</v>
      </c>
      <c r="I64">
        <v>11</v>
      </c>
      <c r="J64">
        <v>2</v>
      </c>
      <c r="K64">
        <v>6</v>
      </c>
      <c r="L64">
        <v>3</v>
      </c>
      <c r="M64">
        <v>12</v>
      </c>
      <c r="N64">
        <v>13</v>
      </c>
      <c r="O64">
        <v>4</v>
      </c>
    </row>
    <row r="65" spans="1:15" x14ac:dyDescent="0.3">
      <c r="A65" t="str">
        <v>Person 62</v>
      </c>
      <c r="B65">
        <v>4</v>
      </c>
      <c r="C65">
        <v>10</v>
      </c>
      <c r="D65">
        <v>12</v>
      </c>
      <c r="E65">
        <v>3</v>
      </c>
      <c r="F65">
        <v>14</v>
      </c>
      <c r="G65">
        <v>2</v>
      </c>
      <c r="H65">
        <v>9</v>
      </c>
      <c r="I65">
        <v>6</v>
      </c>
      <c r="J65">
        <v>1</v>
      </c>
      <c r="K65">
        <v>8</v>
      </c>
      <c r="L65">
        <v>7</v>
      </c>
      <c r="M65">
        <v>5</v>
      </c>
      <c r="N65">
        <v>13</v>
      </c>
      <c r="O65">
        <v>11</v>
      </c>
    </row>
    <row r="66" spans="1:15" x14ac:dyDescent="0.3">
      <c r="A66" t="str">
        <v>Person 63</v>
      </c>
      <c r="B66">
        <v>4</v>
      </c>
      <c r="C66">
        <v>8</v>
      </c>
      <c r="D66">
        <v>13</v>
      </c>
      <c r="E66">
        <v>5</v>
      </c>
      <c r="F66">
        <v>7</v>
      </c>
      <c r="G66">
        <v>3</v>
      </c>
      <c r="H66">
        <v>14</v>
      </c>
      <c r="I66">
        <v>2</v>
      </c>
      <c r="J66">
        <v>10</v>
      </c>
      <c r="K66">
        <v>1</v>
      </c>
      <c r="L66">
        <v>12</v>
      </c>
      <c r="M66">
        <v>11</v>
      </c>
      <c r="N66">
        <v>6</v>
      </c>
      <c r="O66">
        <v>9</v>
      </c>
    </row>
    <row r="67" spans="1:15" x14ac:dyDescent="0.3">
      <c r="A67" t="str">
        <v>Person 64</v>
      </c>
      <c r="B67">
        <v>4</v>
      </c>
      <c r="C67">
        <v>9</v>
      </c>
      <c r="D67">
        <v>2</v>
      </c>
      <c r="E67">
        <v>13</v>
      </c>
      <c r="F67">
        <v>10</v>
      </c>
      <c r="G67">
        <v>8</v>
      </c>
      <c r="H67">
        <v>7</v>
      </c>
      <c r="I67">
        <v>11</v>
      </c>
      <c r="J67">
        <v>3</v>
      </c>
      <c r="K67">
        <v>6</v>
      </c>
      <c r="L67">
        <v>14</v>
      </c>
      <c r="M67">
        <v>5</v>
      </c>
      <c r="N67">
        <v>1</v>
      </c>
      <c r="O67">
        <v>12</v>
      </c>
    </row>
    <row r="68" spans="1:15" x14ac:dyDescent="0.3">
      <c r="A68" t="str">
        <v>Person 65</v>
      </c>
      <c r="B68">
        <v>6</v>
      </c>
      <c r="C68">
        <v>11</v>
      </c>
      <c r="D68">
        <v>2</v>
      </c>
      <c r="E68">
        <v>7</v>
      </c>
      <c r="F68">
        <v>10</v>
      </c>
      <c r="G68">
        <v>4</v>
      </c>
      <c r="H68">
        <v>8</v>
      </c>
      <c r="I68">
        <v>12</v>
      </c>
      <c r="J68">
        <v>14</v>
      </c>
      <c r="K68">
        <v>13</v>
      </c>
      <c r="L68">
        <v>9</v>
      </c>
      <c r="M68">
        <v>5</v>
      </c>
      <c r="N68">
        <v>1</v>
      </c>
      <c r="O68">
        <v>3</v>
      </c>
    </row>
    <row r="69" spans="1:15" x14ac:dyDescent="0.3">
      <c r="A69" t="str">
        <v>Person 66</v>
      </c>
      <c r="B69">
        <v>14</v>
      </c>
      <c r="C69">
        <v>5</v>
      </c>
      <c r="D69">
        <v>1</v>
      </c>
      <c r="E69">
        <v>4</v>
      </c>
      <c r="F69">
        <v>11</v>
      </c>
      <c r="G69">
        <v>13</v>
      </c>
      <c r="H69">
        <v>3</v>
      </c>
      <c r="I69">
        <v>9</v>
      </c>
      <c r="J69">
        <v>6</v>
      </c>
      <c r="K69">
        <v>2</v>
      </c>
      <c r="L69">
        <v>12</v>
      </c>
      <c r="M69">
        <v>10</v>
      </c>
      <c r="N69">
        <v>7</v>
      </c>
      <c r="O69">
        <v>8</v>
      </c>
    </row>
    <row r="70" spans="1:15" x14ac:dyDescent="0.3">
      <c r="A70" t="str">
        <v>Person 67</v>
      </c>
      <c r="B70">
        <v>6</v>
      </c>
      <c r="C70">
        <v>10</v>
      </c>
      <c r="D70">
        <v>4</v>
      </c>
      <c r="E70">
        <v>3</v>
      </c>
      <c r="F70">
        <v>2</v>
      </c>
      <c r="G70">
        <v>8</v>
      </c>
      <c r="H70">
        <v>13</v>
      </c>
      <c r="I70">
        <v>14</v>
      </c>
      <c r="J70">
        <v>7</v>
      </c>
      <c r="K70">
        <v>1</v>
      </c>
      <c r="L70">
        <v>9</v>
      </c>
      <c r="M70">
        <v>11</v>
      </c>
      <c r="N70">
        <v>5</v>
      </c>
      <c r="O70">
        <v>12</v>
      </c>
    </row>
    <row r="71" spans="1:15" x14ac:dyDescent="0.3">
      <c r="A71" t="str">
        <v>Person 68</v>
      </c>
      <c r="B71">
        <v>1</v>
      </c>
      <c r="C71">
        <v>4</v>
      </c>
      <c r="D71">
        <v>8</v>
      </c>
      <c r="E71">
        <v>5</v>
      </c>
      <c r="F71">
        <v>7</v>
      </c>
      <c r="G71">
        <v>3</v>
      </c>
      <c r="H71">
        <v>11</v>
      </c>
      <c r="I71">
        <v>9</v>
      </c>
      <c r="J71">
        <v>10</v>
      </c>
      <c r="K71">
        <v>13</v>
      </c>
      <c r="L71">
        <v>14</v>
      </c>
      <c r="M71">
        <v>2</v>
      </c>
      <c r="N71">
        <v>12</v>
      </c>
      <c r="O71">
        <v>6</v>
      </c>
    </row>
    <row r="72" spans="1:15" x14ac:dyDescent="0.3">
      <c r="A72" t="str">
        <v>Person 69</v>
      </c>
      <c r="B72">
        <v>14</v>
      </c>
      <c r="C72">
        <v>13</v>
      </c>
      <c r="D72">
        <v>11</v>
      </c>
      <c r="E72">
        <v>2</v>
      </c>
      <c r="F72">
        <v>4</v>
      </c>
      <c r="G72">
        <v>10</v>
      </c>
      <c r="H72">
        <v>5</v>
      </c>
      <c r="I72">
        <v>12</v>
      </c>
      <c r="J72">
        <v>3</v>
      </c>
      <c r="K72">
        <v>7</v>
      </c>
      <c r="L72">
        <v>8</v>
      </c>
      <c r="M72">
        <v>1</v>
      </c>
      <c r="N72">
        <v>6</v>
      </c>
      <c r="O72">
        <v>9</v>
      </c>
    </row>
    <row r="73" spans="1:15" x14ac:dyDescent="0.3">
      <c r="A73" t="str">
        <v>Person 70</v>
      </c>
      <c r="B73">
        <v>13</v>
      </c>
      <c r="C73">
        <v>14</v>
      </c>
      <c r="D73">
        <v>3</v>
      </c>
      <c r="E73">
        <v>11</v>
      </c>
      <c r="F73">
        <v>7</v>
      </c>
      <c r="G73">
        <v>9</v>
      </c>
      <c r="H73">
        <v>10</v>
      </c>
      <c r="I73">
        <v>6</v>
      </c>
      <c r="J73">
        <v>2</v>
      </c>
      <c r="K73">
        <v>5</v>
      </c>
      <c r="L73">
        <v>8</v>
      </c>
      <c r="M73">
        <v>4</v>
      </c>
      <c r="N73">
        <v>12</v>
      </c>
      <c r="O73">
        <v>1</v>
      </c>
    </row>
    <row r="74" spans="1:15" x14ac:dyDescent="0.3">
      <c r="A74" t="str">
        <v>Person 71</v>
      </c>
      <c r="B74">
        <v>2</v>
      </c>
      <c r="C74">
        <v>5</v>
      </c>
      <c r="D74">
        <v>12</v>
      </c>
      <c r="E74">
        <v>13</v>
      </c>
      <c r="F74">
        <v>1</v>
      </c>
      <c r="G74">
        <v>10</v>
      </c>
      <c r="H74">
        <v>4</v>
      </c>
      <c r="I74">
        <v>8</v>
      </c>
      <c r="J74">
        <v>6</v>
      </c>
      <c r="K74">
        <v>14</v>
      </c>
      <c r="L74">
        <v>7</v>
      </c>
      <c r="M74">
        <v>9</v>
      </c>
      <c r="N74">
        <v>3</v>
      </c>
      <c r="O74">
        <v>11</v>
      </c>
    </row>
    <row r="75" spans="1:15" x14ac:dyDescent="0.3">
      <c r="A75" t="str">
        <v>Person 72</v>
      </c>
      <c r="B75">
        <v>12</v>
      </c>
      <c r="C75">
        <v>6</v>
      </c>
      <c r="D75">
        <v>8</v>
      </c>
      <c r="E75">
        <v>1</v>
      </c>
      <c r="F75">
        <v>7</v>
      </c>
      <c r="G75">
        <v>4</v>
      </c>
      <c r="H75">
        <v>14</v>
      </c>
      <c r="I75">
        <v>9</v>
      </c>
      <c r="J75">
        <v>5</v>
      </c>
      <c r="K75">
        <v>11</v>
      </c>
      <c r="L75">
        <v>3</v>
      </c>
      <c r="M75">
        <v>10</v>
      </c>
      <c r="N75">
        <v>2</v>
      </c>
      <c r="O75">
        <v>13</v>
      </c>
    </row>
    <row r="76" spans="1:15" x14ac:dyDescent="0.3">
      <c r="A76" t="str">
        <v>Person 73</v>
      </c>
      <c r="B76">
        <v>4</v>
      </c>
      <c r="C76">
        <v>7</v>
      </c>
      <c r="D76">
        <v>8</v>
      </c>
      <c r="E76">
        <v>3</v>
      </c>
      <c r="F76">
        <v>12</v>
      </c>
      <c r="G76">
        <v>11</v>
      </c>
      <c r="H76">
        <v>14</v>
      </c>
      <c r="I76">
        <v>13</v>
      </c>
      <c r="J76">
        <v>2</v>
      </c>
      <c r="K76">
        <v>10</v>
      </c>
      <c r="L76">
        <v>9</v>
      </c>
      <c r="M76">
        <v>5</v>
      </c>
      <c r="N76">
        <v>1</v>
      </c>
      <c r="O76">
        <v>6</v>
      </c>
    </row>
    <row r="77" spans="1:15" x14ac:dyDescent="0.3">
      <c r="A77" t="str">
        <v>Person 74</v>
      </c>
      <c r="B77">
        <v>2</v>
      </c>
      <c r="C77">
        <v>7</v>
      </c>
      <c r="D77">
        <v>12</v>
      </c>
      <c r="E77">
        <v>13</v>
      </c>
      <c r="F77">
        <v>5</v>
      </c>
      <c r="G77">
        <v>3</v>
      </c>
      <c r="H77">
        <v>11</v>
      </c>
      <c r="I77">
        <v>10</v>
      </c>
      <c r="J77">
        <v>4</v>
      </c>
      <c r="K77">
        <v>1</v>
      </c>
      <c r="L77">
        <v>8</v>
      </c>
      <c r="M77">
        <v>6</v>
      </c>
      <c r="N77">
        <v>14</v>
      </c>
      <c r="O77">
        <v>9</v>
      </c>
    </row>
    <row r="78" spans="1:15" x14ac:dyDescent="0.3">
      <c r="A78" t="str">
        <v>Person 75</v>
      </c>
      <c r="B78">
        <v>11</v>
      </c>
      <c r="C78">
        <v>1</v>
      </c>
      <c r="D78">
        <v>12</v>
      </c>
      <c r="E78">
        <v>4</v>
      </c>
      <c r="F78">
        <v>3</v>
      </c>
      <c r="G78">
        <v>13</v>
      </c>
      <c r="H78">
        <v>9</v>
      </c>
      <c r="I78">
        <v>5</v>
      </c>
      <c r="J78">
        <v>2</v>
      </c>
      <c r="K78">
        <v>14</v>
      </c>
      <c r="L78">
        <v>7</v>
      </c>
      <c r="M78">
        <v>10</v>
      </c>
      <c r="N78">
        <v>6</v>
      </c>
      <c r="O78">
        <v>8</v>
      </c>
    </row>
    <row r="79" spans="1:15" x14ac:dyDescent="0.3">
      <c r="A79" t="str">
        <v>Person 76</v>
      </c>
      <c r="B79">
        <v>13</v>
      </c>
      <c r="C79">
        <v>9</v>
      </c>
      <c r="D79">
        <v>12</v>
      </c>
      <c r="E79">
        <v>4</v>
      </c>
      <c r="F79">
        <v>5</v>
      </c>
      <c r="G79">
        <v>1</v>
      </c>
      <c r="H79">
        <v>8</v>
      </c>
      <c r="I79">
        <v>14</v>
      </c>
      <c r="J79">
        <v>6</v>
      </c>
      <c r="K79">
        <v>10</v>
      </c>
      <c r="L79">
        <v>2</v>
      </c>
      <c r="M79">
        <v>11</v>
      </c>
      <c r="N79">
        <v>7</v>
      </c>
      <c r="O79">
        <v>3</v>
      </c>
    </row>
    <row r="80" spans="1:15" x14ac:dyDescent="0.3">
      <c r="A80" t="str">
        <v>Person 77</v>
      </c>
      <c r="B80">
        <v>3</v>
      </c>
      <c r="C80">
        <v>12</v>
      </c>
      <c r="D80">
        <v>2</v>
      </c>
      <c r="E80">
        <v>11</v>
      </c>
      <c r="F80">
        <v>8</v>
      </c>
      <c r="G80">
        <v>4</v>
      </c>
      <c r="H80">
        <v>5</v>
      </c>
      <c r="I80">
        <v>13</v>
      </c>
      <c r="J80">
        <v>14</v>
      </c>
      <c r="K80">
        <v>10</v>
      </c>
      <c r="L80">
        <v>6</v>
      </c>
      <c r="M80">
        <v>7</v>
      </c>
      <c r="N80">
        <v>1</v>
      </c>
      <c r="O80">
        <v>9</v>
      </c>
    </row>
    <row r="81" spans="1:15" x14ac:dyDescent="0.3">
      <c r="A81" t="str">
        <v>Person 78</v>
      </c>
      <c r="B81">
        <v>10</v>
      </c>
      <c r="C81">
        <v>5</v>
      </c>
      <c r="D81">
        <v>8</v>
      </c>
      <c r="E81">
        <v>14</v>
      </c>
      <c r="F81">
        <v>3</v>
      </c>
      <c r="G81">
        <v>11</v>
      </c>
      <c r="H81">
        <v>1</v>
      </c>
      <c r="I81">
        <v>7</v>
      </c>
      <c r="J81">
        <v>12</v>
      </c>
      <c r="K81">
        <v>6</v>
      </c>
      <c r="L81">
        <v>4</v>
      </c>
      <c r="M81">
        <v>2</v>
      </c>
      <c r="N81">
        <v>13</v>
      </c>
      <c r="O81">
        <v>9</v>
      </c>
    </row>
    <row r="82" spans="1:15" x14ac:dyDescent="0.3">
      <c r="A82" t="str">
        <v>Person 79</v>
      </c>
      <c r="B82">
        <v>3</v>
      </c>
      <c r="C82">
        <v>13</v>
      </c>
      <c r="D82">
        <v>9</v>
      </c>
      <c r="E82">
        <v>11</v>
      </c>
      <c r="F82">
        <v>12</v>
      </c>
      <c r="G82">
        <v>7</v>
      </c>
      <c r="H82">
        <v>1</v>
      </c>
      <c r="I82">
        <v>5</v>
      </c>
      <c r="J82">
        <v>14</v>
      </c>
      <c r="K82">
        <v>8</v>
      </c>
      <c r="L82">
        <v>2</v>
      </c>
      <c r="M82">
        <v>10</v>
      </c>
      <c r="N82">
        <v>4</v>
      </c>
      <c r="O82">
        <v>6</v>
      </c>
    </row>
    <row r="83" spans="1:15" x14ac:dyDescent="0.3">
      <c r="A83" t="str">
        <v>Person 80</v>
      </c>
      <c r="B83">
        <v>12</v>
      </c>
      <c r="C83">
        <v>2</v>
      </c>
      <c r="D83">
        <v>10</v>
      </c>
      <c r="E83">
        <v>5</v>
      </c>
      <c r="F83">
        <v>14</v>
      </c>
      <c r="G83">
        <v>3</v>
      </c>
      <c r="H83">
        <v>9</v>
      </c>
      <c r="I83">
        <v>1</v>
      </c>
      <c r="J83">
        <v>13</v>
      </c>
      <c r="K83">
        <v>8</v>
      </c>
      <c r="L83">
        <v>11</v>
      </c>
      <c r="M83">
        <v>4</v>
      </c>
      <c r="N83">
        <v>7</v>
      </c>
      <c r="O83">
        <v>6</v>
      </c>
    </row>
    <row r="84" spans="1:15" x14ac:dyDescent="0.3">
      <c r="A84" t="str">
        <v>Person 81</v>
      </c>
      <c r="B84">
        <v>5</v>
      </c>
      <c r="C84">
        <v>10</v>
      </c>
      <c r="D84">
        <v>7</v>
      </c>
      <c r="E84">
        <v>12</v>
      </c>
      <c r="F84">
        <v>3</v>
      </c>
      <c r="G84">
        <v>14</v>
      </c>
      <c r="H84">
        <v>1</v>
      </c>
      <c r="I84">
        <v>9</v>
      </c>
      <c r="J84">
        <v>13</v>
      </c>
      <c r="K84">
        <v>11</v>
      </c>
      <c r="L84">
        <v>4</v>
      </c>
      <c r="M84">
        <v>2</v>
      </c>
      <c r="N84">
        <v>6</v>
      </c>
      <c r="O84">
        <v>8</v>
      </c>
    </row>
    <row r="85" spans="1:15" x14ac:dyDescent="0.3">
      <c r="A85" t="str">
        <v>Person 82</v>
      </c>
      <c r="B85">
        <v>12</v>
      </c>
      <c r="C85">
        <v>13</v>
      </c>
      <c r="D85">
        <v>1</v>
      </c>
      <c r="E85">
        <v>7</v>
      </c>
      <c r="F85">
        <v>14</v>
      </c>
      <c r="G85">
        <v>4</v>
      </c>
      <c r="H85">
        <v>9</v>
      </c>
      <c r="I85">
        <v>2</v>
      </c>
      <c r="J85">
        <v>6</v>
      </c>
      <c r="K85">
        <v>5</v>
      </c>
      <c r="L85">
        <v>3</v>
      </c>
      <c r="M85">
        <v>10</v>
      </c>
      <c r="N85">
        <v>8</v>
      </c>
      <c r="O85">
        <v>11</v>
      </c>
    </row>
    <row r="86" spans="1:15" x14ac:dyDescent="0.3">
      <c r="A86" t="str">
        <v>Person 83</v>
      </c>
      <c r="B86">
        <v>2</v>
      </c>
      <c r="C86">
        <v>13</v>
      </c>
      <c r="D86">
        <v>8</v>
      </c>
      <c r="E86">
        <v>7</v>
      </c>
      <c r="F86">
        <v>9</v>
      </c>
      <c r="G86">
        <v>4</v>
      </c>
      <c r="H86">
        <v>3</v>
      </c>
      <c r="I86">
        <v>11</v>
      </c>
      <c r="J86">
        <v>5</v>
      </c>
      <c r="K86">
        <v>6</v>
      </c>
      <c r="L86">
        <v>10</v>
      </c>
      <c r="M86">
        <v>14</v>
      </c>
      <c r="N86">
        <v>12</v>
      </c>
      <c r="O86">
        <v>1</v>
      </c>
    </row>
    <row r="87" spans="1:15" x14ac:dyDescent="0.3">
      <c r="A87" t="str">
        <v>Person 84</v>
      </c>
      <c r="B87">
        <v>1</v>
      </c>
      <c r="C87">
        <v>3</v>
      </c>
      <c r="D87">
        <v>14</v>
      </c>
      <c r="E87">
        <v>9</v>
      </c>
      <c r="F87">
        <v>11</v>
      </c>
      <c r="G87">
        <v>12</v>
      </c>
      <c r="H87">
        <v>4</v>
      </c>
      <c r="I87">
        <v>13</v>
      </c>
      <c r="J87">
        <v>7</v>
      </c>
      <c r="K87">
        <v>5</v>
      </c>
      <c r="L87">
        <v>10</v>
      </c>
      <c r="M87">
        <v>8</v>
      </c>
      <c r="N87">
        <v>2</v>
      </c>
      <c r="O87">
        <v>6</v>
      </c>
    </row>
    <row r="88" spans="1:15" x14ac:dyDescent="0.3">
      <c r="A88" t="str">
        <v>Person 85</v>
      </c>
      <c r="B88">
        <v>4</v>
      </c>
      <c r="C88">
        <v>10</v>
      </c>
      <c r="D88">
        <v>2</v>
      </c>
      <c r="E88">
        <v>13</v>
      </c>
      <c r="F88">
        <v>11</v>
      </c>
      <c r="G88">
        <v>3</v>
      </c>
      <c r="H88">
        <v>7</v>
      </c>
      <c r="I88">
        <v>6</v>
      </c>
      <c r="J88">
        <v>8</v>
      </c>
      <c r="K88">
        <v>12</v>
      </c>
      <c r="L88">
        <v>14</v>
      </c>
      <c r="M88">
        <v>9</v>
      </c>
      <c r="N88">
        <v>5</v>
      </c>
      <c r="O88">
        <v>1</v>
      </c>
    </row>
    <row r="89" spans="1:15" x14ac:dyDescent="0.3">
      <c r="A89" t="str">
        <v>Person 86</v>
      </c>
      <c r="B89">
        <v>14</v>
      </c>
      <c r="C89">
        <v>6</v>
      </c>
      <c r="D89">
        <v>10</v>
      </c>
      <c r="E89">
        <v>11</v>
      </c>
      <c r="F89">
        <v>1</v>
      </c>
      <c r="G89">
        <v>7</v>
      </c>
      <c r="H89">
        <v>3</v>
      </c>
      <c r="I89">
        <v>4</v>
      </c>
      <c r="J89">
        <v>13</v>
      </c>
      <c r="K89">
        <v>9</v>
      </c>
      <c r="L89">
        <v>8</v>
      </c>
      <c r="M89">
        <v>5</v>
      </c>
      <c r="N89">
        <v>2</v>
      </c>
      <c r="O89">
        <v>12</v>
      </c>
    </row>
    <row r="90" spans="1:15" x14ac:dyDescent="0.3">
      <c r="A90" t="str">
        <v>Person 87</v>
      </c>
      <c r="B90">
        <v>1</v>
      </c>
      <c r="C90">
        <v>4</v>
      </c>
      <c r="D90">
        <v>2</v>
      </c>
      <c r="E90">
        <v>6</v>
      </c>
      <c r="F90">
        <v>12</v>
      </c>
      <c r="G90">
        <v>7</v>
      </c>
      <c r="H90">
        <v>14</v>
      </c>
      <c r="I90">
        <v>10</v>
      </c>
      <c r="J90">
        <v>3</v>
      </c>
      <c r="K90">
        <v>5</v>
      </c>
      <c r="L90">
        <v>9</v>
      </c>
      <c r="M90">
        <v>11</v>
      </c>
      <c r="N90">
        <v>8</v>
      </c>
      <c r="O90">
        <v>13</v>
      </c>
    </row>
    <row r="91" spans="1:15" x14ac:dyDescent="0.3">
      <c r="A91" t="str">
        <v>Person 88</v>
      </c>
      <c r="B91">
        <v>5</v>
      </c>
      <c r="C91">
        <v>13</v>
      </c>
      <c r="D91">
        <v>11</v>
      </c>
      <c r="E91">
        <v>1</v>
      </c>
      <c r="F91">
        <v>3</v>
      </c>
      <c r="G91">
        <v>6</v>
      </c>
      <c r="H91">
        <v>7</v>
      </c>
      <c r="I91">
        <v>8</v>
      </c>
      <c r="J91">
        <v>2</v>
      </c>
      <c r="K91">
        <v>12</v>
      </c>
      <c r="L91">
        <v>10</v>
      </c>
      <c r="M91">
        <v>9</v>
      </c>
      <c r="N91">
        <v>4</v>
      </c>
      <c r="O91">
        <v>14</v>
      </c>
    </row>
    <row r="92" spans="1:15" x14ac:dyDescent="0.3">
      <c r="A92" t="str">
        <v>Person 89</v>
      </c>
      <c r="B92">
        <v>10</v>
      </c>
      <c r="C92">
        <v>8</v>
      </c>
      <c r="D92">
        <v>4</v>
      </c>
      <c r="E92">
        <v>12</v>
      </c>
      <c r="F92">
        <v>3</v>
      </c>
      <c r="G92">
        <v>5</v>
      </c>
      <c r="H92">
        <v>6</v>
      </c>
      <c r="I92">
        <v>2</v>
      </c>
      <c r="J92">
        <v>14</v>
      </c>
      <c r="K92">
        <v>11</v>
      </c>
      <c r="L92">
        <v>13</v>
      </c>
      <c r="M92">
        <v>9</v>
      </c>
      <c r="N92">
        <v>1</v>
      </c>
      <c r="O92">
        <v>7</v>
      </c>
    </row>
    <row r="93" spans="1:15" x14ac:dyDescent="0.3">
      <c r="A93" t="str">
        <v>Person 90</v>
      </c>
      <c r="B93">
        <v>11</v>
      </c>
      <c r="C93">
        <v>14</v>
      </c>
      <c r="D93">
        <v>2</v>
      </c>
      <c r="E93">
        <v>9</v>
      </c>
      <c r="F93">
        <v>1</v>
      </c>
      <c r="G93">
        <v>5</v>
      </c>
      <c r="H93">
        <v>10</v>
      </c>
      <c r="I93">
        <v>12</v>
      </c>
      <c r="J93">
        <v>4</v>
      </c>
      <c r="K93">
        <v>8</v>
      </c>
      <c r="L93">
        <v>13</v>
      </c>
      <c r="M93">
        <v>7</v>
      </c>
      <c r="N93">
        <v>3</v>
      </c>
      <c r="O93">
        <v>6</v>
      </c>
    </row>
    <row r="94" spans="1:15" x14ac:dyDescent="0.3">
      <c r="A94" t="str">
        <v>Person 91</v>
      </c>
      <c r="B94">
        <v>12</v>
      </c>
      <c r="C94">
        <v>8</v>
      </c>
      <c r="D94">
        <v>14</v>
      </c>
      <c r="E94">
        <v>2</v>
      </c>
      <c r="F94">
        <v>13</v>
      </c>
      <c r="G94">
        <v>10</v>
      </c>
      <c r="H94">
        <v>7</v>
      </c>
      <c r="I94">
        <v>3</v>
      </c>
      <c r="J94">
        <v>5</v>
      </c>
      <c r="K94">
        <v>1</v>
      </c>
      <c r="L94">
        <v>9</v>
      </c>
      <c r="M94">
        <v>6</v>
      </c>
      <c r="N94">
        <v>4</v>
      </c>
      <c r="O94">
        <v>11</v>
      </c>
    </row>
    <row r="95" spans="1:15" x14ac:dyDescent="0.3">
      <c r="A95" t="str">
        <v>Person 92</v>
      </c>
      <c r="B95">
        <v>2</v>
      </c>
      <c r="C95">
        <v>13</v>
      </c>
      <c r="D95">
        <v>3</v>
      </c>
      <c r="E95">
        <v>9</v>
      </c>
      <c r="F95">
        <v>8</v>
      </c>
      <c r="G95">
        <v>4</v>
      </c>
      <c r="H95">
        <v>7</v>
      </c>
      <c r="I95">
        <v>14</v>
      </c>
      <c r="J95">
        <v>12</v>
      </c>
      <c r="K95">
        <v>6</v>
      </c>
      <c r="L95">
        <v>1</v>
      </c>
      <c r="M95">
        <v>10</v>
      </c>
      <c r="N95">
        <v>11</v>
      </c>
      <c r="O95">
        <v>5</v>
      </c>
    </row>
    <row r="96" spans="1:15" x14ac:dyDescent="0.3">
      <c r="A96" t="str">
        <v>Person 93</v>
      </c>
      <c r="B96">
        <v>7</v>
      </c>
      <c r="C96">
        <v>6</v>
      </c>
      <c r="D96">
        <v>1</v>
      </c>
      <c r="E96">
        <v>13</v>
      </c>
      <c r="F96">
        <v>9</v>
      </c>
      <c r="G96">
        <v>11</v>
      </c>
      <c r="H96">
        <v>14</v>
      </c>
      <c r="I96">
        <v>12</v>
      </c>
      <c r="J96">
        <v>10</v>
      </c>
      <c r="K96">
        <v>3</v>
      </c>
      <c r="L96">
        <v>2</v>
      </c>
      <c r="M96">
        <v>4</v>
      </c>
      <c r="N96">
        <v>5</v>
      </c>
      <c r="O96">
        <v>8</v>
      </c>
    </row>
    <row r="97" spans="1:15" x14ac:dyDescent="0.3">
      <c r="A97" t="str">
        <v>Person 94</v>
      </c>
      <c r="B97">
        <v>5</v>
      </c>
      <c r="C97">
        <v>1</v>
      </c>
      <c r="D97">
        <v>13</v>
      </c>
      <c r="E97">
        <v>4</v>
      </c>
      <c r="F97">
        <v>3</v>
      </c>
      <c r="G97">
        <v>2</v>
      </c>
      <c r="H97">
        <v>9</v>
      </c>
      <c r="I97">
        <v>7</v>
      </c>
      <c r="J97">
        <v>12</v>
      </c>
      <c r="K97">
        <v>14</v>
      </c>
      <c r="L97">
        <v>6</v>
      </c>
      <c r="M97">
        <v>8</v>
      </c>
      <c r="N97">
        <v>10</v>
      </c>
      <c r="O97">
        <v>11</v>
      </c>
    </row>
    <row r="98" spans="1:15" x14ac:dyDescent="0.3">
      <c r="A98" t="str">
        <v>Person 95</v>
      </c>
      <c r="B98">
        <v>11</v>
      </c>
      <c r="C98">
        <v>13</v>
      </c>
      <c r="D98">
        <v>3</v>
      </c>
      <c r="E98">
        <v>7</v>
      </c>
      <c r="F98">
        <v>6</v>
      </c>
      <c r="G98">
        <v>5</v>
      </c>
      <c r="H98">
        <v>12</v>
      </c>
      <c r="I98">
        <v>10</v>
      </c>
      <c r="J98">
        <v>4</v>
      </c>
      <c r="K98">
        <v>14</v>
      </c>
      <c r="L98">
        <v>1</v>
      </c>
      <c r="M98">
        <v>9</v>
      </c>
      <c r="N98">
        <v>2</v>
      </c>
      <c r="O98">
        <v>8</v>
      </c>
    </row>
    <row r="99" spans="1:15" x14ac:dyDescent="0.3">
      <c r="A99" t="str">
        <v>Person 96</v>
      </c>
      <c r="B99">
        <v>4</v>
      </c>
      <c r="C99">
        <v>2</v>
      </c>
      <c r="D99">
        <v>7</v>
      </c>
      <c r="E99">
        <v>8</v>
      </c>
      <c r="F99">
        <v>11</v>
      </c>
      <c r="G99">
        <v>14</v>
      </c>
      <c r="H99">
        <v>13</v>
      </c>
      <c r="I99">
        <v>5</v>
      </c>
      <c r="J99">
        <v>3</v>
      </c>
      <c r="K99">
        <v>6</v>
      </c>
      <c r="L99">
        <v>9</v>
      </c>
      <c r="M99">
        <v>10</v>
      </c>
      <c r="N99">
        <v>12</v>
      </c>
      <c r="O99">
        <v>1</v>
      </c>
    </row>
    <row r="100" spans="1:15" x14ac:dyDescent="0.3">
      <c r="A100" t="str">
        <v>Person 97</v>
      </c>
      <c r="B100">
        <v>2</v>
      </c>
      <c r="C100">
        <v>9</v>
      </c>
      <c r="D100">
        <v>13</v>
      </c>
      <c r="E100">
        <v>11</v>
      </c>
      <c r="F100">
        <v>3</v>
      </c>
      <c r="G100">
        <v>12</v>
      </c>
      <c r="H100">
        <v>8</v>
      </c>
      <c r="I100">
        <v>1</v>
      </c>
      <c r="J100">
        <v>7</v>
      </c>
      <c r="K100">
        <v>6</v>
      </c>
      <c r="L100">
        <v>4</v>
      </c>
      <c r="M100">
        <v>10</v>
      </c>
      <c r="N100">
        <v>14</v>
      </c>
      <c r="O100">
        <v>5</v>
      </c>
    </row>
    <row r="101" spans="1:15" x14ac:dyDescent="0.3">
      <c r="A101" t="str">
        <v>Person 98</v>
      </c>
      <c r="B101">
        <v>11</v>
      </c>
      <c r="C101">
        <v>7</v>
      </c>
      <c r="D101">
        <v>6</v>
      </c>
      <c r="E101">
        <v>8</v>
      </c>
      <c r="F101">
        <v>3</v>
      </c>
      <c r="G101">
        <v>1</v>
      </c>
      <c r="H101">
        <v>2</v>
      </c>
      <c r="I101">
        <v>13</v>
      </c>
      <c r="J101">
        <v>12</v>
      </c>
      <c r="K101">
        <v>4</v>
      </c>
      <c r="L101">
        <v>10</v>
      </c>
      <c r="M101">
        <v>14</v>
      </c>
      <c r="N101">
        <v>5</v>
      </c>
      <c r="O101">
        <v>9</v>
      </c>
    </row>
    <row r="102" spans="1:15" x14ac:dyDescent="0.3">
      <c r="A102" t="str">
        <v>Person 99</v>
      </c>
      <c r="B102">
        <v>9</v>
      </c>
      <c r="C102">
        <v>14</v>
      </c>
      <c r="D102">
        <v>5</v>
      </c>
      <c r="E102">
        <v>4</v>
      </c>
      <c r="F102">
        <v>13</v>
      </c>
      <c r="G102">
        <v>8</v>
      </c>
      <c r="H102">
        <v>1</v>
      </c>
      <c r="I102">
        <v>3</v>
      </c>
      <c r="J102">
        <v>10</v>
      </c>
      <c r="K102">
        <v>12</v>
      </c>
      <c r="L102">
        <v>7</v>
      </c>
      <c r="M102">
        <v>2</v>
      </c>
      <c r="N102">
        <v>6</v>
      </c>
      <c r="O102">
        <v>11</v>
      </c>
    </row>
    <row r="103" spans="1:15" ht="15" thickBot="1" x14ac:dyDescent="0.35">
      <c r="A103" t="str">
        <v>Person 100</v>
      </c>
      <c r="B103">
        <v>12</v>
      </c>
      <c r="C103">
        <v>2</v>
      </c>
      <c r="D103">
        <v>10</v>
      </c>
      <c r="E103">
        <v>3</v>
      </c>
      <c r="F103">
        <v>13</v>
      </c>
      <c r="G103">
        <v>11</v>
      </c>
      <c r="H103">
        <v>1</v>
      </c>
      <c r="I103">
        <v>5</v>
      </c>
      <c r="J103">
        <v>14</v>
      </c>
      <c r="K103">
        <v>4</v>
      </c>
      <c r="L103">
        <v>7</v>
      </c>
      <c r="M103">
        <v>9</v>
      </c>
      <c r="N103">
        <v>8</v>
      </c>
      <c r="O103">
        <v>6</v>
      </c>
    </row>
    <row r="104" spans="1:15" ht="15" thickBot="1" x14ac:dyDescent="0.35">
      <c r="A104" t="s">
        <v>161</v>
      </c>
      <c r="B104" s="31">
        <v>8</v>
      </c>
      <c r="C104" s="31">
        <v>7</v>
      </c>
      <c r="D104" s="31">
        <v>6</v>
      </c>
      <c r="E104" s="31">
        <v>14</v>
      </c>
      <c r="F104" s="31">
        <v>4</v>
      </c>
      <c r="G104" s="31">
        <v>13</v>
      </c>
      <c r="H104" s="31">
        <v>12</v>
      </c>
      <c r="I104" s="31">
        <v>10</v>
      </c>
      <c r="J104" s="31">
        <v>2</v>
      </c>
      <c r="K104" s="31">
        <v>11</v>
      </c>
      <c r="L104" s="31">
        <v>1</v>
      </c>
      <c r="M104" s="31">
        <v>9</v>
      </c>
      <c r="N104" s="31">
        <v>5</v>
      </c>
      <c r="O104" s="31">
        <v>3</v>
      </c>
    </row>
    <row r="105" spans="1:15" ht="15" thickBot="1" x14ac:dyDescent="0.35">
      <c r="A105" t="s">
        <v>162</v>
      </c>
      <c r="B105" s="31">
        <v>10</v>
      </c>
      <c r="C105" s="31">
        <v>3</v>
      </c>
      <c r="D105" s="31">
        <v>2</v>
      </c>
      <c r="E105" s="31">
        <v>9</v>
      </c>
      <c r="F105" s="31">
        <v>8</v>
      </c>
      <c r="G105" s="31">
        <v>14</v>
      </c>
      <c r="H105" s="31">
        <v>7</v>
      </c>
      <c r="I105" s="31">
        <v>4</v>
      </c>
      <c r="J105" s="31">
        <v>13</v>
      </c>
      <c r="K105" s="31">
        <v>11</v>
      </c>
      <c r="L105" s="31">
        <v>12</v>
      </c>
      <c r="M105" s="31">
        <v>5</v>
      </c>
      <c r="N105" s="31">
        <v>6</v>
      </c>
      <c r="O105" s="31">
        <v>1</v>
      </c>
    </row>
    <row r="106" spans="1:15" ht="15" thickBot="1" x14ac:dyDescent="0.35">
      <c r="A106" t="s">
        <v>163</v>
      </c>
      <c r="B106" s="31">
        <v>14</v>
      </c>
      <c r="C106" s="31">
        <v>13</v>
      </c>
      <c r="D106" s="31">
        <v>5</v>
      </c>
      <c r="E106" s="31">
        <v>12</v>
      </c>
      <c r="F106" s="31">
        <v>6</v>
      </c>
      <c r="G106" s="31">
        <v>10</v>
      </c>
      <c r="H106" s="31">
        <v>11</v>
      </c>
      <c r="I106" s="31">
        <v>4</v>
      </c>
      <c r="J106" s="31">
        <v>3</v>
      </c>
      <c r="K106" s="31">
        <v>8</v>
      </c>
      <c r="L106" s="31">
        <v>1</v>
      </c>
      <c r="M106" s="31">
        <v>9</v>
      </c>
      <c r="N106" s="31">
        <v>5</v>
      </c>
      <c r="O106" s="31">
        <v>2</v>
      </c>
    </row>
    <row r="107" spans="1:15" ht="15" thickBot="1" x14ac:dyDescent="0.35">
      <c r="A107" t="s">
        <v>164</v>
      </c>
      <c r="B107" s="31">
        <v>10</v>
      </c>
      <c r="C107" s="31">
        <v>9</v>
      </c>
      <c r="D107" s="31">
        <v>7</v>
      </c>
      <c r="E107" s="31">
        <v>14</v>
      </c>
      <c r="F107" s="31">
        <v>7</v>
      </c>
      <c r="G107" s="31">
        <v>6</v>
      </c>
      <c r="H107" s="31">
        <v>7</v>
      </c>
      <c r="I107" s="31">
        <v>4</v>
      </c>
      <c r="J107" s="31">
        <v>4</v>
      </c>
      <c r="K107" s="31">
        <v>4</v>
      </c>
      <c r="L107" s="31">
        <v>2</v>
      </c>
      <c r="M107" s="31">
        <v>6</v>
      </c>
      <c r="N107" s="31">
        <v>6</v>
      </c>
      <c r="O107" s="31">
        <v>5</v>
      </c>
    </row>
    <row r="108" spans="1:15" ht="15" thickBot="1" x14ac:dyDescent="0.35">
      <c r="A108" t="s">
        <v>165</v>
      </c>
      <c r="B108" s="31">
        <v>1</v>
      </c>
      <c r="C108" s="31">
        <v>2</v>
      </c>
      <c r="D108" s="31">
        <v>3</v>
      </c>
      <c r="E108" s="31">
        <v>4</v>
      </c>
      <c r="F108" s="31">
        <v>5</v>
      </c>
      <c r="G108" s="31">
        <v>6</v>
      </c>
      <c r="H108" s="31">
        <v>7</v>
      </c>
      <c r="I108" s="31">
        <v>8</v>
      </c>
      <c r="J108" s="31">
        <v>9</v>
      </c>
      <c r="K108" s="31">
        <v>10</v>
      </c>
      <c r="L108" s="31">
        <v>11</v>
      </c>
      <c r="M108" s="31">
        <v>12</v>
      </c>
      <c r="N108" s="31">
        <v>13</v>
      </c>
      <c r="O108" s="31">
        <v>14</v>
      </c>
    </row>
    <row r="109" spans="1:15" ht="15" thickBot="1" x14ac:dyDescent="0.35">
      <c r="A109" t="s">
        <v>166</v>
      </c>
      <c r="B109" s="31">
        <v>14</v>
      </c>
      <c r="C109" s="31">
        <v>5</v>
      </c>
      <c r="D109" s="31">
        <v>4</v>
      </c>
      <c r="E109" s="31">
        <v>13</v>
      </c>
      <c r="F109" s="31">
        <v>6</v>
      </c>
      <c r="G109" s="31">
        <v>12</v>
      </c>
      <c r="H109" s="31">
        <v>11</v>
      </c>
      <c r="I109" s="31">
        <v>3</v>
      </c>
      <c r="J109" s="31">
        <v>7</v>
      </c>
      <c r="K109" s="31">
        <v>10</v>
      </c>
      <c r="L109" s="31">
        <v>1</v>
      </c>
      <c r="M109" s="31">
        <v>9</v>
      </c>
      <c r="N109" s="31">
        <v>8</v>
      </c>
      <c r="O109" s="31">
        <v>2</v>
      </c>
    </row>
    <row r="110" spans="1:15" ht="15" thickBot="1" x14ac:dyDescent="0.35">
      <c r="A110" t="s">
        <v>167</v>
      </c>
      <c r="B110" s="31">
        <v>7</v>
      </c>
      <c r="C110" s="31">
        <v>6</v>
      </c>
      <c r="D110" s="31">
        <v>13</v>
      </c>
      <c r="E110" s="31">
        <v>14</v>
      </c>
      <c r="F110" s="31">
        <v>5</v>
      </c>
      <c r="G110" s="31">
        <v>12</v>
      </c>
      <c r="H110" s="31">
        <v>4</v>
      </c>
      <c r="I110" s="31">
        <v>11</v>
      </c>
      <c r="J110" s="31">
        <v>3</v>
      </c>
      <c r="K110" s="31">
        <v>10</v>
      </c>
      <c r="L110" s="31">
        <v>1</v>
      </c>
      <c r="M110" s="31">
        <v>2</v>
      </c>
      <c r="N110" s="31">
        <v>9</v>
      </c>
      <c r="O110" s="31">
        <v>8</v>
      </c>
    </row>
    <row r="111" spans="1:15" ht="15" thickBot="1" x14ac:dyDescent="0.35">
      <c r="A111" t="s">
        <v>168</v>
      </c>
      <c r="B111" s="31">
        <v>8</v>
      </c>
      <c r="C111" s="31">
        <v>7</v>
      </c>
      <c r="D111" s="31">
        <v>9</v>
      </c>
      <c r="E111" s="31">
        <v>10</v>
      </c>
      <c r="F111" s="31">
        <v>6</v>
      </c>
      <c r="G111" s="31">
        <v>14</v>
      </c>
      <c r="H111" s="31">
        <v>12</v>
      </c>
      <c r="I111" s="31">
        <v>13</v>
      </c>
      <c r="J111" s="31">
        <v>11</v>
      </c>
      <c r="K111" s="31">
        <v>4</v>
      </c>
      <c r="L111" s="31">
        <v>1</v>
      </c>
      <c r="M111" s="31">
        <v>2</v>
      </c>
      <c r="N111" s="31">
        <v>5</v>
      </c>
      <c r="O111" s="31">
        <v>3</v>
      </c>
    </row>
    <row r="112" spans="1:15" ht="15" thickBot="1" x14ac:dyDescent="0.35">
      <c r="A112" t="s">
        <v>169</v>
      </c>
      <c r="B112" s="31">
        <v>9</v>
      </c>
      <c r="C112" s="31">
        <v>8</v>
      </c>
      <c r="D112" s="31">
        <v>7</v>
      </c>
      <c r="E112" s="31">
        <v>10</v>
      </c>
      <c r="F112" s="31">
        <v>6</v>
      </c>
      <c r="G112" s="31">
        <v>14</v>
      </c>
      <c r="H112" s="31">
        <v>13</v>
      </c>
      <c r="I112" s="31">
        <v>12</v>
      </c>
      <c r="J112" s="31">
        <v>11</v>
      </c>
      <c r="K112" s="31">
        <v>5</v>
      </c>
      <c r="L112" s="31">
        <v>1</v>
      </c>
      <c r="M112" s="31">
        <v>4</v>
      </c>
      <c r="N112" s="31">
        <v>3</v>
      </c>
      <c r="O112" s="31">
        <v>2</v>
      </c>
    </row>
    <row r="113" spans="1:15" ht="15" thickBot="1" x14ac:dyDescent="0.35">
      <c r="A113" t="s">
        <v>170</v>
      </c>
      <c r="B113" s="31">
        <v>5</v>
      </c>
      <c r="C113" s="31">
        <v>6</v>
      </c>
      <c r="D113" s="31">
        <v>9</v>
      </c>
      <c r="E113" s="31">
        <v>1</v>
      </c>
      <c r="F113" s="31">
        <v>2</v>
      </c>
      <c r="G113" s="31">
        <v>4</v>
      </c>
      <c r="H113" s="31">
        <v>3</v>
      </c>
      <c r="I113" s="31">
        <v>2</v>
      </c>
      <c r="J113" s="31">
        <v>10</v>
      </c>
      <c r="K113" s="31">
        <v>11</v>
      </c>
      <c r="L113" s="31">
        <v>12</v>
      </c>
      <c r="M113" s="31">
        <v>14</v>
      </c>
      <c r="N113" s="31">
        <v>13</v>
      </c>
      <c r="O113" s="31">
        <v>7</v>
      </c>
    </row>
    <row r="114" spans="1:15" ht="15" thickBot="1" x14ac:dyDescent="0.35">
      <c r="A114" t="s">
        <v>171</v>
      </c>
      <c r="B114" s="31">
        <v>12</v>
      </c>
      <c r="C114" s="31">
        <v>2</v>
      </c>
      <c r="D114" s="31">
        <v>5</v>
      </c>
      <c r="E114" s="31">
        <v>14</v>
      </c>
      <c r="F114" s="31">
        <v>7</v>
      </c>
      <c r="G114" s="31">
        <v>6</v>
      </c>
      <c r="H114" s="31">
        <v>11</v>
      </c>
      <c r="I114" s="31">
        <v>4</v>
      </c>
      <c r="J114" s="31">
        <v>9</v>
      </c>
      <c r="K114" s="31">
        <v>10</v>
      </c>
      <c r="L114" s="31">
        <v>1</v>
      </c>
      <c r="M114" s="31">
        <v>8</v>
      </c>
      <c r="N114" s="31">
        <v>13</v>
      </c>
      <c r="O114" s="31">
        <v>3</v>
      </c>
    </row>
    <row r="115" spans="1:15" ht="15" thickBot="1" x14ac:dyDescent="0.35">
      <c r="A115" t="s">
        <v>172</v>
      </c>
      <c r="B115" s="31">
        <v>10</v>
      </c>
      <c r="C115" s="31">
        <v>8</v>
      </c>
      <c r="D115" s="31">
        <v>5</v>
      </c>
      <c r="E115" s="31">
        <v>14</v>
      </c>
      <c r="F115" s="31">
        <v>2</v>
      </c>
      <c r="G115" s="31">
        <v>13</v>
      </c>
      <c r="H115" s="31">
        <v>12</v>
      </c>
      <c r="I115" s="31">
        <v>6</v>
      </c>
      <c r="J115" s="31">
        <v>4</v>
      </c>
      <c r="K115" s="31">
        <v>11</v>
      </c>
      <c r="L115" s="31">
        <v>1</v>
      </c>
      <c r="M115" s="31">
        <v>9</v>
      </c>
      <c r="N115" s="31">
        <v>7</v>
      </c>
      <c r="O115" s="31">
        <v>3</v>
      </c>
    </row>
    <row r="116" spans="1:15" ht="15" thickBot="1" x14ac:dyDescent="0.35">
      <c r="A116" t="s">
        <v>173</v>
      </c>
      <c r="B116" s="31">
        <v>10</v>
      </c>
      <c r="C116" s="31">
        <v>3</v>
      </c>
      <c r="D116" s="31">
        <v>5</v>
      </c>
      <c r="E116" s="31">
        <v>13</v>
      </c>
      <c r="F116" s="31">
        <v>2</v>
      </c>
      <c r="G116" s="31">
        <v>14</v>
      </c>
      <c r="H116" s="31">
        <v>9</v>
      </c>
      <c r="I116" s="31">
        <v>6</v>
      </c>
      <c r="J116" s="31">
        <v>4</v>
      </c>
      <c r="K116" s="31">
        <v>11</v>
      </c>
      <c r="L116" s="31">
        <v>1</v>
      </c>
      <c r="M116" s="31">
        <v>8</v>
      </c>
      <c r="N116" s="31">
        <v>12</v>
      </c>
      <c r="O116" s="31">
        <v>7</v>
      </c>
    </row>
    <row r="117" spans="1:15" ht="15" thickBot="1" x14ac:dyDescent="0.35">
      <c r="A117" t="s">
        <v>174</v>
      </c>
      <c r="B117" s="31">
        <v>3</v>
      </c>
      <c r="C117" s="31">
        <v>2</v>
      </c>
      <c r="D117" s="31">
        <v>10</v>
      </c>
      <c r="E117" s="31">
        <v>14</v>
      </c>
      <c r="F117" s="31">
        <v>1</v>
      </c>
      <c r="G117" s="31">
        <v>11</v>
      </c>
      <c r="H117" s="31">
        <v>9</v>
      </c>
      <c r="I117" s="31">
        <v>13</v>
      </c>
      <c r="J117" s="31">
        <v>4</v>
      </c>
      <c r="K117" s="31">
        <v>12</v>
      </c>
      <c r="L117" s="31">
        <v>5</v>
      </c>
      <c r="M117" s="31">
        <v>6</v>
      </c>
      <c r="N117" s="31">
        <v>7</v>
      </c>
      <c r="O117" s="31">
        <v>8</v>
      </c>
    </row>
    <row r="118" spans="1:15" ht="15" thickBot="1" x14ac:dyDescent="0.35">
      <c r="A118" t="s">
        <v>175</v>
      </c>
      <c r="B118" s="31">
        <v>7</v>
      </c>
      <c r="C118" s="31">
        <v>5</v>
      </c>
      <c r="D118" s="31">
        <v>12</v>
      </c>
      <c r="E118" s="31">
        <v>13</v>
      </c>
      <c r="F118" s="31">
        <v>6</v>
      </c>
      <c r="G118" s="31">
        <v>14</v>
      </c>
      <c r="H118" s="31">
        <v>4</v>
      </c>
      <c r="I118" s="31">
        <v>10</v>
      </c>
      <c r="J118" s="31">
        <v>3</v>
      </c>
      <c r="K118" s="31">
        <v>11</v>
      </c>
      <c r="L118" s="31">
        <v>1</v>
      </c>
      <c r="M118" s="31">
        <v>2</v>
      </c>
      <c r="N118" s="31">
        <v>9</v>
      </c>
      <c r="O118" s="31">
        <v>8</v>
      </c>
    </row>
    <row r="119" spans="1:15" ht="15" thickBot="1" x14ac:dyDescent="0.35">
      <c r="A119" t="s">
        <v>176</v>
      </c>
      <c r="B119" s="31">
        <v>10</v>
      </c>
      <c r="C119" s="31">
        <v>7</v>
      </c>
      <c r="D119" s="31">
        <v>8</v>
      </c>
      <c r="E119" s="31">
        <v>9</v>
      </c>
      <c r="F119" s="31">
        <v>6</v>
      </c>
      <c r="G119" s="31">
        <v>14</v>
      </c>
      <c r="H119" s="31">
        <v>13</v>
      </c>
      <c r="I119" s="31">
        <v>12</v>
      </c>
      <c r="J119" s="31">
        <v>11</v>
      </c>
      <c r="K119" s="31">
        <v>5</v>
      </c>
      <c r="L119" s="31">
        <v>1</v>
      </c>
      <c r="M119" s="31">
        <v>4</v>
      </c>
      <c r="N119" s="31">
        <v>3</v>
      </c>
      <c r="O119" s="31">
        <v>2</v>
      </c>
    </row>
    <row r="120" spans="1:15" ht="15" thickBot="1" x14ac:dyDescent="0.35">
      <c r="A120" t="s">
        <v>177</v>
      </c>
      <c r="B120" s="31">
        <v>14</v>
      </c>
      <c r="C120" s="31">
        <v>10</v>
      </c>
      <c r="D120" s="31">
        <v>3</v>
      </c>
      <c r="E120" s="31">
        <v>13</v>
      </c>
      <c r="F120" s="31">
        <v>7</v>
      </c>
      <c r="G120" s="31">
        <v>9</v>
      </c>
      <c r="H120" s="31">
        <v>12</v>
      </c>
      <c r="I120" s="31">
        <v>2</v>
      </c>
      <c r="J120" s="31">
        <v>6</v>
      </c>
      <c r="K120" s="31">
        <v>8</v>
      </c>
      <c r="L120" s="31">
        <v>1</v>
      </c>
      <c r="M120" s="31">
        <v>11</v>
      </c>
      <c r="N120" s="31">
        <v>5</v>
      </c>
      <c r="O120" s="31">
        <v>4</v>
      </c>
    </row>
    <row r="121" spans="1:15" ht="15" thickBot="1" x14ac:dyDescent="0.35">
      <c r="A121" t="s">
        <v>178</v>
      </c>
      <c r="B121" s="31">
        <v>13</v>
      </c>
      <c r="C121" s="31">
        <v>12</v>
      </c>
      <c r="D121" s="31">
        <v>11</v>
      </c>
      <c r="E121" s="31">
        <v>10</v>
      </c>
      <c r="F121" s="31">
        <v>8</v>
      </c>
      <c r="G121" s="31">
        <v>7</v>
      </c>
      <c r="H121" s="31">
        <v>14</v>
      </c>
      <c r="I121" s="31">
        <v>9</v>
      </c>
      <c r="J121" s="31">
        <v>1</v>
      </c>
      <c r="K121" s="31">
        <v>4</v>
      </c>
      <c r="L121" s="31">
        <v>3</v>
      </c>
      <c r="M121" s="31">
        <v>5</v>
      </c>
      <c r="N121" s="31">
        <v>1</v>
      </c>
      <c r="O121" s="31">
        <v>2</v>
      </c>
    </row>
    <row r="122" spans="1:15" ht="15" thickBot="1" x14ac:dyDescent="0.35">
      <c r="A122" t="s">
        <v>179</v>
      </c>
      <c r="B122" s="31">
        <v>14</v>
      </c>
      <c r="C122" s="31">
        <v>13</v>
      </c>
      <c r="D122" s="31">
        <v>12</v>
      </c>
      <c r="E122" s="31">
        <v>11</v>
      </c>
      <c r="F122" s="31">
        <v>10</v>
      </c>
      <c r="G122" s="31">
        <v>9</v>
      </c>
      <c r="H122" s="31">
        <v>8</v>
      </c>
      <c r="I122" s="31">
        <v>7</v>
      </c>
      <c r="J122" s="31">
        <v>1</v>
      </c>
      <c r="K122" s="31">
        <v>6</v>
      </c>
      <c r="L122" s="31">
        <v>5</v>
      </c>
      <c r="M122" s="31">
        <v>4</v>
      </c>
      <c r="N122" s="31">
        <v>3</v>
      </c>
      <c r="O122" s="31">
        <v>2</v>
      </c>
    </row>
    <row r="123" spans="1:15" ht="15" thickBot="1" x14ac:dyDescent="0.35">
      <c r="A123" t="s">
        <v>180</v>
      </c>
      <c r="B123" s="31">
        <v>1</v>
      </c>
      <c r="C123" s="31">
        <v>2</v>
      </c>
      <c r="D123" s="31">
        <v>5</v>
      </c>
      <c r="E123" s="31">
        <v>4</v>
      </c>
      <c r="F123" s="31">
        <v>3</v>
      </c>
      <c r="G123" s="31">
        <v>7</v>
      </c>
      <c r="H123" s="31">
        <v>6</v>
      </c>
      <c r="I123" s="31">
        <v>8</v>
      </c>
      <c r="J123" s="31">
        <v>9</v>
      </c>
      <c r="K123" s="31">
        <v>10</v>
      </c>
      <c r="L123" s="31">
        <v>12</v>
      </c>
      <c r="M123" s="31">
        <v>13</v>
      </c>
      <c r="N123" s="31">
        <v>11</v>
      </c>
      <c r="O123" s="31">
        <v>14</v>
      </c>
    </row>
    <row r="124" spans="1:15" ht="15" thickBot="1" x14ac:dyDescent="0.35">
      <c r="A124" t="s">
        <v>181</v>
      </c>
      <c r="B124" s="31">
        <v>5</v>
      </c>
      <c r="C124" s="31">
        <v>4</v>
      </c>
      <c r="D124" s="31">
        <v>6</v>
      </c>
      <c r="E124" s="31">
        <v>9</v>
      </c>
      <c r="F124" s="31">
        <v>8</v>
      </c>
      <c r="G124" s="31">
        <v>10</v>
      </c>
      <c r="H124" s="31">
        <v>1</v>
      </c>
      <c r="I124" s="31">
        <v>2</v>
      </c>
      <c r="J124" s="31">
        <v>3</v>
      </c>
      <c r="K124" s="31">
        <v>14</v>
      </c>
      <c r="L124" s="31">
        <v>11</v>
      </c>
      <c r="M124" s="31">
        <v>12</v>
      </c>
      <c r="N124" s="31">
        <v>13</v>
      </c>
      <c r="O124" s="31">
        <v>14</v>
      </c>
    </row>
    <row r="125" spans="1:15" ht="15" thickBot="1" x14ac:dyDescent="0.35">
      <c r="A125" t="s">
        <v>182</v>
      </c>
      <c r="B125" s="31">
        <v>14</v>
      </c>
      <c r="C125" s="31">
        <v>13</v>
      </c>
      <c r="D125" s="31">
        <v>12</v>
      </c>
      <c r="E125" s="31">
        <v>11</v>
      </c>
      <c r="F125" s="31">
        <v>10</v>
      </c>
      <c r="G125" s="31">
        <v>9</v>
      </c>
      <c r="H125" s="31">
        <v>8</v>
      </c>
      <c r="I125" s="31">
        <v>7</v>
      </c>
      <c r="J125" s="31">
        <v>6</v>
      </c>
      <c r="K125" s="31">
        <v>5</v>
      </c>
      <c r="L125" s="31">
        <v>4</v>
      </c>
      <c r="M125" s="31">
        <v>3</v>
      </c>
      <c r="N125" s="31">
        <v>2</v>
      </c>
      <c r="O125" s="31">
        <v>1</v>
      </c>
    </row>
    <row r="126" spans="1:15" ht="15" thickBot="1" x14ac:dyDescent="0.35">
      <c r="A126" t="s">
        <v>183</v>
      </c>
      <c r="B126" s="31">
        <v>2</v>
      </c>
      <c r="C126" s="31">
        <v>1</v>
      </c>
      <c r="D126" s="31">
        <v>4</v>
      </c>
      <c r="E126" s="31">
        <v>3</v>
      </c>
      <c r="F126" s="31">
        <v>6</v>
      </c>
      <c r="G126" s="31">
        <v>5</v>
      </c>
      <c r="H126" s="31">
        <v>8</v>
      </c>
      <c r="I126" s="31">
        <v>9</v>
      </c>
      <c r="J126" s="31">
        <v>10</v>
      </c>
      <c r="K126" s="31">
        <v>11</v>
      </c>
      <c r="L126" s="31">
        <v>12</v>
      </c>
      <c r="M126" s="31">
        <v>13</v>
      </c>
      <c r="N126" s="31">
        <v>14</v>
      </c>
      <c r="O126" s="31">
        <v>7</v>
      </c>
    </row>
    <row r="127" spans="1:15" ht="15" thickBot="1" x14ac:dyDescent="0.35">
      <c r="A127" t="s">
        <v>184</v>
      </c>
      <c r="B127" s="31">
        <v>7</v>
      </c>
      <c r="C127" s="31">
        <v>8</v>
      </c>
      <c r="D127" s="31">
        <v>9</v>
      </c>
      <c r="E127" s="31">
        <v>10</v>
      </c>
      <c r="F127" s="31">
        <v>11</v>
      </c>
      <c r="G127" s="31">
        <v>12</v>
      </c>
      <c r="H127" s="31">
        <v>13</v>
      </c>
      <c r="I127" s="31">
        <v>14</v>
      </c>
      <c r="J127" s="31">
        <v>1</v>
      </c>
      <c r="K127" s="31">
        <v>2</v>
      </c>
      <c r="L127" s="31">
        <v>3</v>
      </c>
      <c r="M127" s="31">
        <v>4</v>
      </c>
      <c r="N127" s="31">
        <v>5</v>
      </c>
      <c r="O127" s="31">
        <v>6</v>
      </c>
    </row>
    <row r="128" spans="1:15" ht="15" thickBot="1" x14ac:dyDescent="0.35">
      <c r="A128" t="s">
        <v>185</v>
      </c>
      <c r="B128" s="31">
        <v>9</v>
      </c>
      <c r="C128" s="31">
        <v>8</v>
      </c>
      <c r="D128" s="31">
        <v>7</v>
      </c>
      <c r="E128" s="31">
        <v>6</v>
      </c>
      <c r="F128" s="31">
        <v>5</v>
      </c>
      <c r="G128" s="31">
        <v>4</v>
      </c>
      <c r="H128" s="31">
        <v>3</v>
      </c>
      <c r="I128" s="31">
        <v>2</v>
      </c>
      <c r="J128" s="31">
        <v>1</v>
      </c>
      <c r="K128" s="31">
        <v>14</v>
      </c>
      <c r="L128" s="31">
        <v>13</v>
      </c>
      <c r="M128" s="31">
        <v>12</v>
      </c>
      <c r="N128" s="31">
        <v>11</v>
      </c>
      <c r="O128" s="31">
        <v>10</v>
      </c>
    </row>
    <row r="129" spans="1:15" ht="15" thickBot="1" x14ac:dyDescent="0.35">
      <c r="A129" t="s">
        <v>186</v>
      </c>
      <c r="B129" s="31">
        <v>11</v>
      </c>
      <c r="C129" s="31">
        <v>4</v>
      </c>
      <c r="D129" s="31">
        <v>7</v>
      </c>
      <c r="E129" s="31">
        <v>10</v>
      </c>
      <c r="F129" s="31">
        <v>6</v>
      </c>
      <c r="G129" s="31">
        <v>12</v>
      </c>
      <c r="H129" s="31">
        <v>14</v>
      </c>
      <c r="I129" s="31">
        <v>3</v>
      </c>
      <c r="J129" s="31">
        <v>5</v>
      </c>
      <c r="K129" s="31">
        <v>13</v>
      </c>
      <c r="L129" s="31">
        <v>1</v>
      </c>
      <c r="M129" s="31">
        <v>9</v>
      </c>
      <c r="N129" s="31">
        <v>8</v>
      </c>
      <c r="O129" s="31">
        <v>2</v>
      </c>
    </row>
    <row r="130" spans="1:15" ht="15" thickBot="1" x14ac:dyDescent="0.35">
      <c r="A130" t="s">
        <v>187</v>
      </c>
      <c r="B130" s="31">
        <v>9</v>
      </c>
      <c r="C130" s="31">
        <v>10</v>
      </c>
      <c r="D130" s="31">
        <v>7</v>
      </c>
      <c r="E130" s="31">
        <v>14</v>
      </c>
      <c r="F130" s="31">
        <v>8</v>
      </c>
      <c r="G130" s="31">
        <v>13</v>
      </c>
      <c r="H130" s="31">
        <v>12</v>
      </c>
      <c r="I130" s="31">
        <v>11</v>
      </c>
      <c r="J130" s="31">
        <v>4</v>
      </c>
      <c r="K130" s="31">
        <v>6</v>
      </c>
      <c r="L130" s="31">
        <v>1</v>
      </c>
      <c r="M130" s="31">
        <v>3</v>
      </c>
      <c r="N130" s="31">
        <v>2</v>
      </c>
      <c r="O130" s="3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workbookViewId="0">
      <selection sqref="A1:A7"/>
    </sheetView>
  </sheetViews>
  <sheetFormatPr defaultRowHeight="14.4" x14ac:dyDescent="0.3"/>
  <cols>
    <col min="1" max="1" width="12" bestFit="1" customWidth="1"/>
    <col min="2" max="2" width="10.44140625" bestFit="1" customWidth="1"/>
    <col min="3" max="3" width="9.6640625" bestFit="1" customWidth="1"/>
  </cols>
  <sheetData>
    <row r="1" spans="1:15" ht="15" thickBot="1" x14ac:dyDescent="0.35">
      <c r="A1" s="15" t="s">
        <v>140</v>
      </c>
      <c r="B1" s="16">
        <v>1</v>
      </c>
      <c r="C1" s="17">
        <v>2</v>
      </c>
      <c r="D1" s="16">
        <v>3</v>
      </c>
      <c r="E1" s="17">
        <v>4</v>
      </c>
      <c r="F1" s="16">
        <v>5</v>
      </c>
      <c r="G1" s="17">
        <v>6</v>
      </c>
      <c r="H1" s="16">
        <v>7</v>
      </c>
      <c r="I1" s="16">
        <v>8</v>
      </c>
      <c r="J1" s="17">
        <v>9</v>
      </c>
      <c r="K1" s="16">
        <v>10</v>
      </c>
      <c r="L1" s="17">
        <v>11</v>
      </c>
      <c r="M1" s="16">
        <v>12</v>
      </c>
      <c r="N1" s="17">
        <v>13</v>
      </c>
      <c r="O1" s="18">
        <v>14</v>
      </c>
    </row>
    <row r="2" spans="1:15" x14ac:dyDescent="0.3">
      <c r="A2" s="12" t="s">
        <v>129</v>
      </c>
      <c r="B2" s="13">
        <v>1</v>
      </c>
      <c r="C2" s="14">
        <v>1</v>
      </c>
      <c r="D2" s="13">
        <v>1</v>
      </c>
      <c r="E2" s="14">
        <v>1</v>
      </c>
      <c r="F2" s="13">
        <v>1</v>
      </c>
      <c r="G2" s="14">
        <v>0</v>
      </c>
      <c r="H2" s="13">
        <v>0</v>
      </c>
      <c r="I2" s="14">
        <v>0</v>
      </c>
      <c r="J2" s="13">
        <v>0</v>
      </c>
      <c r="K2" s="14">
        <v>0</v>
      </c>
      <c r="L2" s="13">
        <v>0</v>
      </c>
      <c r="M2" s="14">
        <v>0</v>
      </c>
      <c r="N2" s="13">
        <v>0</v>
      </c>
      <c r="O2" s="14">
        <v>0</v>
      </c>
    </row>
    <row r="3" spans="1:15" x14ac:dyDescent="0.3">
      <c r="A3" s="7" t="s">
        <v>131</v>
      </c>
      <c r="B3" s="8">
        <v>0</v>
      </c>
      <c r="C3" s="9">
        <v>0</v>
      </c>
      <c r="D3" s="8">
        <v>0</v>
      </c>
      <c r="E3" s="9">
        <v>0</v>
      </c>
      <c r="F3" s="8">
        <v>0</v>
      </c>
      <c r="G3" s="9">
        <v>0</v>
      </c>
      <c r="H3" s="8">
        <v>0</v>
      </c>
      <c r="I3" s="9">
        <v>0</v>
      </c>
      <c r="J3" s="8">
        <v>0</v>
      </c>
      <c r="K3" s="9">
        <v>1</v>
      </c>
      <c r="L3" s="8">
        <v>1</v>
      </c>
      <c r="M3" s="9">
        <v>1</v>
      </c>
      <c r="N3" s="8">
        <v>1</v>
      </c>
      <c r="O3" s="9">
        <v>1</v>
      </c>
    </row>
    <row r="4" spans="1:15" x14ac:dyDescent="0.3">
      <c r="A4" s="7" t="s">
        <v>133</v>
      </c>
      <c r="B4" s="8">
        <v>0</v>
      </c>
      <c r="C4" s="9">
        <v>1</v>
      </c>
      <c r="D4" s="8">
        <v>1</v>
      </c>
      <c r="E4" s="9">
        <v>0</v>
      </c>
      <c r="F4" s="8">
        <v>0</v>
      </c>
      <c r="G4" s="9">
        <v>1</v>
      </c>
      <c r="H4" s="8">
        <v>0</v>
      </c>
      <c r="I4" s="9">
        <v>1</v>
      </c>
      <c r="J4" s="8">
        <v>0</v>
      </c>
      <c r="K4" s="9">
        <v>1</v>
      </c>
      <c r="L4" s="8">
        <v>1</v>
      </c>
      <c r="M4" s="9">
        <v>0</v>
      </c>
      <c r="N4" s="8">
        <v>0</v>
      </c>
      <c r="O4" s="9">
        <v>1</v>
      </c>
    </row>
    <row r="5" spans="1:15" x14ac:dyDescent="0.3">
      <c r="A5" s="7" t="s">
        <v>135</v>
      </c>
      <c r="B5" s="8">
        <v>0</v>
      </c>
      <c r="C5" s="9">
        <v>1</v>
      </c>
      <c r="D5" s="8">
        <v>1</v>
      </c>
      <c r="E5" s="9">
        <v>0</v>
      </c>
      <c r="F5" s="8">
        <v>1</v>
      </c>
      <c r="G5" s="9">
        <v>0</v>
      </c>
      <c r="H5" s="8">
        <v>0</v>
      </c>
      <c r="I5" s="9">
        <v>1</v>
      </c>
      <c r="J5" s="8">
        <v>1</v>
      </c>
      <c r="K5" s="9">
        <v>0</v>
      </c>
      <c r="L5" s="8">
        <v>1</v>
      </c>
      <c r="M5" s="9">
        <v>0</v>
      </c>
      <c r="N5" s="8">
        <v>0</v>
      </c>
      <c r="O5" s="9">
        <v>1</v>
      </c>
    </row>
    <row r="6" spans="1:15" x14ac:dyDescent="0.3">
      <c r="A6" s="7" t="s">
        <v>137</v>
      </c>
      <c r="B6" s="8">
        <v>1</v>
      </c>
      <c r="C6" s="9">
        <v>1</v>
      </c>
      <c r="D6" s="8">
        <v>0</v>
      </c>
      <c r="E6" s="9">
        <v>0</v>
      </c>
      <c r="F6" s="8">
        <v>1</v>
      </c>
      <c r="G6" s="9">
        <v>0</v>
      </c>
      <c r="H6" s="8">
        <v>1</v>
      </c>
      <c r="I6" s="9">
        <v>0</v>
      </c>
      <c r="J6" s="8">
        <v>1</v>
      </c>
      <c r="K6" s="9">
        <v>0</v>
      </c>
      <c r="L6" s="8">
        <v>1</v>
      </c>
      <c r="M6" s="9">
        <v>1</v>
      </c>
      <c r="N6" s="8">
        <v>0</v>
      </c>
      <c r="O6" s="9">
        <v>0</v>
      </c>
    </row>
    <row r="7" spans="1:15" x14ac:dyDescent="0.3">
      <c r="A7" s="7" t="s">
        <v>139</v>
      </c>
      <c r="B7" s="8">
        <v>0</v>
      </c>
      <c r="C7" s="9">
        <v>0</v>
      </c>
      <c r="D7" s="8">
        <v>1</v>
      </c>
      <c r="E7" s="9">
        <v>0</v>
      </c>
      <c r="F7" s="8">
        <v>1</v>
      </c>
      <c r="G7" s="9">
        <v>0</v>
      </c>
      <c r="H7" s="8">
        <v>0</v>
      </c>
      <c r="I7" s="9">
        <v>1</v>
      </c>
      <c r="J7" s="8">
        <v>1</v>
      </c>
      <c r="K7" s="9">
        <v>0</v>
      </c>
      <c r="L7" s="8">
        <v>1</v>
      </c>
      <c r="M7" s="9">
        <v>0</v>
      </c>
      <c r="N7" s="8">
        <v>1</v>
      </c>
      <c r="O7" s="9">
        <v>1</v>
      </c>
    </row>
    <row r="8" spans="1:15" x14ac:dyDescent="0.3">
      <c r="A8" s="10"/>
      <c r="B8" s="11"/>
      <c r="C8" s="11"/>
      <c r="D8" s="11"/>
      <c r="E8" s="11"/>
      <c r="F8" s="11"/>
      <c r="G8" s="11"/>
    </row>
    <row r="9" spans="1:15" x14ac:dyDescent="0.3">
      <c r="A9" s="10"/>
      <c r="B9" s="11"/>
      <c r="C9" s="11"/>
      <c r="D9" s="11"/>
      <c r="E9" s="11"/>
      <c r="F9" s="11"/>
      <c r="G9" s="11"/>
    </row>
    <row r="10" spans="1:15" x14ac:dyDescent="0.3">
      <c r="A10" s="10"/>
      <c r="B10" s="11"/>
      <c r="C10" s="11"/>
      <c r="D10" s="11"/>
      <c r="E10" s="11"/>
      <c r="F10" s="11"/>
      <c r="G10" s="11"/>
    </row>
    <row r="11" spans="1:15" x14ac:dyDescent="0.3">
      <c r="A11" s="10"/>
      <c r="B11" s="11"/>
      <c r="C11" s="11"/>
      <c r="D11" s="11"/>
      <c r="E11" s="11"/>
      <c r="F11" s="11"/>
      <c r="G11" s="11"/>
    </row>
    <row r="12" spans="1:15" x14ac:dyDescent="0.3">
      <c r="A12" s="10"/>
      <c r="B12" s="11"/>
      <c r="C12" s="11"/>
      <c r="D12" s="11"/>
      <c r="E12" s="11"/>
      <c r="F12" s="11"/>
      <c r="G12" s="11"/>
    </row>
    <row r="13" spans="1:15" x14ac:dyDescent="0.3">
      <c r="A13" s="10"/>
      <c r="B13" s="11"/>
      <c r="C13" s="11"/>
      <c r="D13" s="11"/>
      <c r="E13" s="11"/>
      <c r="F13" s="11"/>
      <c r="G13" s="11"/>
    </row>
    <row r="14" spans="1:15" x14ac:dyDescent="0.3">
      <c r="A14" s="10"/>
      <c r="B14" s="11"/>
      <c r="C14" s="11"/>
      <c r="D14" s="11"/>
      <c r="E14" s="11"/>
      <c r="F14" s="11"/>
      <c r="G14" s="11"/>
    </row>
    <row r="15" spans="1:15" x14ac:dyDescent="0.3">
      <c r="A15" s="10"/>
      <c r="B15" s="11"/>
      <c r="C15" s="11"/>
      <c r="D15" s="11"/>
      <c r="E15" s="11"/>
      <c r="F15" s="11"/>
      <c r="G1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4"/>
  <sheetViews>
    <sheetView topLeftCell="A102" workbookViewId="0">
      <selection activeCell="B1" sqref="B1:I128"/>
    </sheetView>
  </sheetViews>
  <sheetFormatPr defaultRowHeight="14.4" x14ac:dyDescent="0.3"/>
  <cols>
    <col min="3" max="3" width="10.44140625" bestFit="1" customWidth="1"/>
    <col min="4" max="4" width="9.6640625" bestFit="1" customWidth="1"/>
    <col min="5" max="5" width="12" bestFit="1" customWidth="1"/>
    <col min="6" max="6" width="8.33203125" bestFit="1" customWidth="1"/>
    <col min="7" max="8" width="12.6640625" bestFit="1" customWidth="1"/>
  </cols>
  <sheetData>
    <row r="1" spans="1:14" x14ac:dyDescent="0.3">
      <c r="A1" t="s">
        <v>150</v>
      </c>
      <c r="C1" s="12" t="s">
        <v>129</v>
      </c>
      <c r="D1" s="7" t="s">
        <v>131</v>
      </c>
      <c r="E1" s="7" t="s">
        <v>133</v>
      </c>
      <c r="F1" s="7" t="s">
        <v>135</v>
      </c>
      <c r="G1" s="7" t="s">
        <v>137</v>
      </c>
      <c r="H1" s="7" t="s">
        <v>139</v>
      </c>
      <c r="I1" s="19" t="s">
        <v>141</v>
      </c>
    </row>
    <row r="2" spans="1:14" x14ac:dyDescent="0.3">
      <c r="A2">
        <f>RANK(Estimation!L2,$L$2:$L$128,0)</f>
        <v>7</v>
      </c>
      <c r="B2" t="s">
        <v>0</v>
      </c>
      <c r="C2" s="20" cm="1">
        <f t="array" ref="C2:I2">LINEST(Responses!B4:O4,Dummies!$B$2:$O$7)</f>
        <v>-10.099999999999998</v>
      </c>
      <c r="D2" s="20">
        <v>-1.9666666666666659</v>
      </c>
      <c r="E2" s="20">
        <v>10.166666666666664</v>
      </c>
      <c r="F2" s="20">
        <v>-6.6999999999999993</v>
      </c>
      <c r="G2" s="20">
        <v>2.5000000000000009</v>
      </c>
      <c r="H2" s="20">
        <v>-1.0999999999999996</v>
      </c>
      <c r="I2" s="20">
        <v>11.299999999999997</v>
      </c>
      <c r="K2" s="20" cm="1">
        <f t="array" ref="K2:K128">ROUND(E2:E128,3)</f>
        <v>10.167</v>
      </c>
      <c r="L2">
        <f>Estimation!K2 + ROW(Estimation!K2)/10000000</f>
        <v>10.1670002</v>
      </c>
      <c r="N2" cm="1">
        <f t="array" ref="N2:N101">_xlfn.UNIQUE(A2:A101)</f>
        <v>7</v>
      </c>
    </row>
    <row r="3" spans="1:14" x14ac:dyDescent="0.3">
      <c r="A3">
        <f>RANK(Estimation!L3,$L$2:$L$128,0)</f>
        <v>96</v>
      </c>
      <c r="B3" t="s">
        <v>1</v>
      </c>
      <c r="C3" s="20" cm="1">
        <f t="array" ref="C3:I3">LINEST(Responses!B5:O5,Dummies!$B$2:$O$7)</f>
        <v>3.0999999999999952</v>
      </c>
      <c r="D3" s="20">
        <v>-3.3333333333335644E-2</v>
      </c>
      <c r="E3" s="20">
        <v>-4.1666666666666599</v>
      </c>
      <c r="F3" s="20">
        <v>2.6999999999999975</v>
      </c>
      <c r="G3" s="20">
        <v>-1.2999999999999978</v>
      </c>
      <c r="H3" s="20">
        <v>1.3000000000000014</v>
      </c>
      <c r="I3" s="20">
        <v>6.7000000000000011</v>
      </c>
      <c r="K3">
        <v>-4.1669999999999998</v>
      </c>
      <c r="L3">
        <f>Estimation!K3 + ROW(Estimation!K3)/10000000</f>
        <v>-4.1669996999999999</v>
      </c>
      <c r="N3">
        <v>96</v>
      </c>
    </row>
    <row r="4" spans="1:14" x14ac:dyDescent="0.3">
      <c r="A4">
        <f>RANK(Estimation!L4,$L$2:$L$128,0)</f>
        <v>18</v>
      </c>
      <c r="B4" t="s">
        <v>2</v>
      </c>
      <c r="C4" s="20" cm="1">
        <f t="array" ref="C4:I4">LINEST(Responses!B6:O6,Dummies!$B$2:$O$7)</f>
        <v>-4.0000000000000009</v>
      </c>
      <c r="D4" s="20">
        <v>-2.5000000000000018</v>
      </c>
      <c r="E4" s="20">
        <v>7.0000000000000018</v>
      </c>
      <c r="F4" s="20">
        <v>-3.5000000000000022</v>
      </c>
      <c r="G4" s="20">
        <v>3.2999999999999985</v>
      </c>
      <c r="H4" s="20">
        <v>2.299999999999998</v>
      </c>
      <c r="I4" s="20">
        <v>7.0000000000000018</v>
      </c>
      <c r="K4">
        <v>7</v>
      </c>
      <c r="L4">
        <f>Estimation!K4 + ROW(Estimation!K4)/10000000</f>
        <v>7.0000004000000002</v>
      </c>
      <c r="N4">
        <v>18</v>
      </c>
    </row>
    <row r="5" spans="1:14" x14ac:dyDescent="0.3">
      <c r="A5">
        <f>RANK(Estimation!L5,$L$2:$L$128,0)</f>
        <v>45</v>
      </c>
      <c r="B5" t="s">
        <v>3</v>
      </c>
      <c r="C5" s="20" cm="1">
        <f t="array" ref="C5:I5">LINEST(Responses!B7:O7,Dummies!$B$2:$O$7)</f>
        <v>-2.5000000000000013</v>
      </c>
      <c r="D5" s="20">
        <v>1.8333333333333335</v>
      </c>
      <c r="E5" s="20">
        <v>2.6666666666666679</v>
      </c>
      <c r="F5" s="20">
        <v>-1.0000000000000013</v>
      </c>
      <c r="G5" s="20">
        <v>2.4499999999999997</v>
      </c>
      <c r="H5" s="20">
        <v>2.4499999999999966</v>
      </c>
      <c r="I5" s="20">
        <v>5.2500000000000018</v>
      </c>
      <c r="K5">
        <v>2.6669999999999998</v>
      </c>
      <c r="L5">
        <f>Estimation!K5 + ROW(Estimation!K5)/10000000</f>
        <v>2.6670004999999999</v>
      </c>
      <c r="N5">
        <v>45</v>
      </c>
    </row>
    <row r="6" spans="1:14" x14ac:dyDescent="0.3">
      <c r="A6">
        <f>RANK(Estimation!L6,$L$2:$L$128,0)</f>
        <v>106</v>
      </c>
      <c r="B6" t="s">
        <v>4</v>
      </c>
      <c r="C6" s="20" cm="1">
        <f t="array" ref="C6:I6">LINEST(Responses!B8:O8,Dummies!$B$2:$O$7)</f>
        <v>4.2000000000000046</v>
      </c>
      <c r="D6" s="20">
        <v>1.600000000000003</v>
      </c>
      <c r="E6" s="20">
        <v>-6.0000000000000044</v>
      </c>
      <c r="F6" s="20">
        <v>6.4000000000000057</v>
      </c>
      <c r="G6" s="20">
        <v>-1.8000000000000014</v>
      </c>
      <c r="H6" s="20">
        <v>7.4000000000000039</v>
      </c>
      <c r="I6" s="20">
        <v>2.399999999999995</v>
      </c>
      <c r="K6">
        <v>-6</v>
      </c>
      <c r="L6">
        <f>Estimation!K6 + ROW(Estimation!K6)/10000000</f>
        <v>-5.9999994000000001</v>
      </c>
      <c r="N6">
        <v>106</v>
      </c>
    </row>
    <row r="7" spans="1:14" x14ac:dyDescent="0.3">
      <c r="A7">
        <f>RANK(Estimation!L7,$L$2:$L$128,0)</f>
        <v>108</v>
      </c>
      <c r="B7" t="s">
        <v>5</v>
      </c>
      <c r="C7" s="20" cm="1">
        <f t="array" ref="C7:I7">LINEST(Responses!B9:O9,Dummies!$B$2:$O$7)</f>
        <v>4.5999999999999996</v>
      </c>
      <c r="D7" s="20">
        <v>-0.86666666666666581</v>
      </c>
      <c r="E7" s="20">
        <v>-6.3333333333333339</v>
      </c>
      <c r="F7" s="20">
        <v>0.20000000000000065</v>
      </c>
      <c r="G7" s="20">
        <v>0.7</v>
      </c>
      <c r="H7" s="20">
        <v>-0.7000000000000004</v>
      </c>
      <c r="I7" s="20">
        <v>8.6999999999999993</v>
      </c>
      <c r="K7">
        <v>-6.3330000000000002</v>
      </c>
      <c r="L7">
        <f>Estimation!K7 + ROW(Estimation!K7)/10000000</f>
        <v>-6.3329993</v>
      </c>
      <c r="N7">
        <v>108</v>
      </c>
    </row>
    <row r="8" spans="1:14" x14ac:dyDescent="0.3">
      <c r="A8">
        <f>RANK(Estimation!L8,$L$2:$L$128,0)</f>
        <v>59</v>
      </c>
      <c r="B8" t="s">
        <v>6</v>
      </c>
      <c r="C8" s="20" cm="1">
        <f t="array" ref="C8:I8">LINEST(Responses!B10:O10,Dummies!$B$2:$O$7)</f>
        <v>0.30000000000000465</v>
      </c>
      <c r="D8" s="20">
        <v>0.23333333333333631</v>
      </c>
      <c r="E8" s="20">
        <v>1.1666666666666607</v>
      </c>
      <c r="F8" s="20">
        <v>-1.8999999999999966</v>
      </c>
      <c r="G8" s="20">
        <v>3.299999999999998</v>
      </c>
      <c r="H8" s="20">
        <v>-1.8999999999999986</v>
      </c>
      <c r="I8" s="20">
        <v>7.0999999999999988</v>
      </c>
      <c r="K8">
        <v>1.167</v>
      </c>
      <c r="L8">
        <f>Estimation!K8 + ROW(Estimation!K8)/10000000</f>
        <v>1.1670008000000001</v>
      </c>
      <c r="N8">
        <v>59</v>
      </c>
    </row>
    <row r="9" spans="1:14" x14ac:dyDescent="0.3">
      <c r="A9">
        <f>RANK(Estimation!L9,$L$2:$L$128,0)</f>
        <v>32</v>
      </c>
      <c r="B9" t="s">
        <v>7</v>
      </c>
      <c r="C9" s="20" cm="1">
        <f t="array" ref="C9:I9">LINEST(Responses!B11:O11,Dummies!$B$2:$O$7)</f>
        <v>-2.0000000000000009</v>
      </c>
      <c r="D9" s="20">
        <v>-1.5000000000000002</v>
      </c>
      <c r="E9" s="20">
        <v>5</v>
      </c>
      <c r="F9" s="20">
        <v>-5.5000000000000018</v>
      </c>
      <c r="G9" s="20">
        <v>1.8999999999999992</v>
      </c>
      <c r="H9" s="20">
        <v>-6.1000000000000023</v>
      </c>
      <c r="I9" s="20">
        <v>11</v>
      </c>
      <c r="K9">
        <v>5</v>
      </c>
      <c r="L9">
        <f>Estimation!K9 + ROW(Estimation!K9)/10000000</f>
        <v>5.0000008999999999</v>
      </c>
      <c r="N9">
        <v>32</v>
      </c>
    </row>
    <row r="10" spans="1:14" x14ac:dyDescent="0.3">
      <c r="A10">
        <f>RANK(Estimation!L10,$L$2:$L$128,0)</f>
        <v>57</v>
      </c>
      <c r="B10" t="s">
        <v>8</v>
      </c>
      <c r="C10" s="20" cm="1">
        <f t="array" ref="C10:I10">LINEST(Responses!B12:O12,Dummies!$B$2:$O$7)</f>
        <v>1.0000000000000013</v>
      </c>
      <c r="D10" s="20">
        <v>1.6666666666666672</v>
      </c>
      <c r="E10" s="20">
        <v>1.3333333333333313</v>
      </c>
      <c r="F10" s="20">
        <v>1.0000000000000004</v>
      </c>
      <c r="G10" s="20">
        <v>-1.3264793286218329E-15</v>
      </c>
      <c r="H10" s="20">
        <v>-4.1245289668970032E-16</v>
      </c>
      <c r="I10" s="20">
        <v>5.0000000000000009</v>
      </c>
      <c r="K10">
        <v>1.333</v>
      </c>
      <c r="L10">
        <f>Estimation!K10 + ROW(Estimation!K10)/10000000</f>
        <v>1.3330009999999999</v>
      </c>
      <c r="N10">
        <v>57</v>
      </c>
    </row>
    <row r="11" spans="1:14" x14ac:dyDescent="0.3">
      <c r="A11">
        <f>RANK(Estimation!L11,$L$2:$L$128,0)</f>
        <v>71</v>
      </c>
      <c r="B11" t="s">
        <v>9</v>
      </c>
      <c r="C11" s="20" cm="1">
        <f t="array" ref="C11:I11">LINEST(Responses!B13:O13,Dummies!$B$2:$O$7)</f>
        <v>1.2999999999999967</v>
      </c>
      <c r="D11" s="20">
        <v>-2.6000000000000045</v>
      </c>
      <c r="E11" s="20">
        <v>-0.49999999999999484</v>
      </c>
      <c r="F11" s="20">
        <v>-1.4000000000000037</v>
      </c>
      <c r="G11" s="20">
        <v>-0.29999999999999755</v>
      </c>
      <c r="H11" s="20">
        <v>4.5000000000000009</v>
      </c>
      <c r="I11" s="20">
        <v>7.6000000000000014</v>
      </c>
      <c r="K11">
        <v>-0.5</v>
      </c>
      <c r="L11">
        <f>Estimation!K11 + ROW(Estimation!K11)/10000000</f>
        <v>-0.49999890000000002</v>
      </c>
      <c r="N11">
        <v>71</v>
      </c>
    </row>
    <row r="12" spans="1:14" x14ac:dyDescent="0.3">
      <c r="A12">
        <f>RANK(Estimation!L12,$L$2:$L$128,0)</f>
        <v>13</v>
      </c>
      <c r="B12" t="s">
        <v>10</v>
      </c>
      <c r="C12" s="20" cm="1">
        <f t="array" ref="C12:I12">LINEST(Responses!B14:O14,Dummies!$B$2:$O$7)</f>
        <v>-6.0999999999999908</v>
      </c>
      <c r="D12" s="20">
        <v>-3.1333333333333289</v>
      </c>
      <c r="E12" s="20">
        <v>7.8333333333333215</v>
      </c>
      <c r="F12" s="20">
        <v>-5.1999999999999966</v>
      </c>
      <c r="G12" s="20">
        <v>0.59999999999999865</v>
      </c>
      <c r="H12" s="20">
        <v>-1.9999999999999984</v>
      </c>
      <c r="I12" s="20">
        <v>11.299999999999997</v>
      </c>
      <c r="K12">
        <v>7.8330000000000002</v>
      </c>
      <c r="L12">
        <f>Estimation!K12 + ROW(Estimation!K12)/10000000</f>
        <v>7.8330012</v>
      </c>
      <c r="N12">
        <v>13</v>
      </c>
    </row>
    <row r="13" spans="1:14" x14ac:dyDescent="0.3">
      <c r="A13">
        <f>RANK(Estimation!L13,$L$2:$L$128,0)</f>
        <v>30</v>
      </c>
      <c r="B13" t="s">
        <v>11</v>
      </c>
      <c r="C13" s="20" cm="1">
        <f t="array" ref="C13:I13">LINEST(Responses!B15:O15,Dummies!$B$2:$O$7)</f>
        <v>-4.4999999999999973</v>
      </c>
      <c r="D13" s="20">
        <v>-5.6666666666666652</v>
      </c>
      <c r="E13" s="20">
        <v>5.1666666666666643</v>
      </c>
      <c r="F13" s="20">
        <v>-5.9999999999999991</v>
      </c>
      <c r="G13" s="20">
        <v>5.6999999999999993</v>
      </c>
      <c r="H13" s="20">
        <v>2.6999999999999997</v>
      </c>
      <c r="I13" s="20">
        <v>9.9999999999999982</v>
      </c>
      <c r="K13">
        <v>5.1669999999999998</v>
      </c>
      <c r="L13">
        <f>Estimation!K13 + ROW(Estimation!K13)/10000000</f>
        <v>5.1670012999999999</v>
      </c>
      <c r="N13">
        <v>30</v>
      </c>
    </row>
    <row r="14" spans="1:14" x14ac:dyDescent="0.3">
      <c r="A14">
        <f>RANK(Estimation!L14,$L$2:$L$128,0)</f>
        <v>63</v>
      </c>
      <c r="B14" t="s">
        <v>12</v>
      </c>
      <c r="C14" s="20" cm="1">
        <f t="array" ref="C14:I14">LINEST(Responses!B16:O16,Dummies!$B$2:$O$7)</f>
        <v>9.9999999999997757E-2</v>
      </c>
      <c r="D14" s="20">
        <v>-2.8666666666666671</v>
      </c>
      <c r="E14" s="20">
        <v>0.1666666666666681</v>
      </c>
      <c r="F14" s="20">
        <v>0.20000000000000018</v>
      </c>
      <c r="G14" s="20">
        <v>-1.1999999999999982</v>
      </c>
      <c r="H14" s="20">
        <v>-1.5999999999999992</v>
      </c>
      <c r="I14" s="20">
        <v>9.7000000000000011</v>
      </c>
      <c r="K14">
        <v>0.16700000000000001</v>
      </c>
      <c r="L14">
        <f>Estimation!K14 + ROW(Estimation!K14)/10000000</f>
        <v>0.16700140000000002</v>
      </c>
      <c r="N14">
        <v>63</v>
      </c>
    </row>
    <row r="15" spans="1:14" x14ac:dyDescent="0.3">
      <c r="A15">
        <f>RANK(Estimation!L15,$L$2:$L$128,0)</f>
        <v>79</v>
      </c>
      <c r="B15" t="s">
        <v>13</v>
      </c>
      <c r="C15" s="20" cm="1">
        <f t="array" ref="C15:I15">LINEST(Responses!B17:O17,Dummies!$B$2:$O$7)</f>
        <v>1.6000000000000039</v>
      </c>
      <c r="D15" s="20">
        <v>-3.1999999999999971</v>
      </c>
      <c r="E15" s="20">
        <v>-1.5000000000000056</v>
      </c>
      <c r="F15" s="20">
        <v>-0.29999999999999671</v>
      </c>
      <c r="G15" s="20">
        <v>0.15000000000000066</v>
      </c>
      <c r="H15" s="20">
        <v>-2.2499999999999982</v>
      </c>
      <c r="I15" s="20">
        <v>9.9499999999999957</v>
      </c>
      <c r="K15">
        <v>-1.5</v>
      </c>
      <c r="L15">
        <f>Estimation!K15 + ROW(Estimation!K15)/10000000</f>
        <v>-1.4999985</v>
      </c>
      <c r="N15">
        <v>79</v>
      </c>
    </row>
    <row r="16" spans="1:14" x14ac:dyDescent="0.3">
      <c r="A16">
        <f>RANK(Estimation!L16,$L$2:$L$128,0)</f>
        <v>102</v>
      </c>
      <c r="B16" t="s">
        <v>14</v>
      </c>
      <c r="C16" s="20" cm="1">
        <f t="array" ref="C16:I16">LINEST(Responses!B18:O18,Dummies!$B$2:$O$7)</f>
        <v>7.1999999999999895</v>
      </c>
      <c r="D16" s="20">
        <v>2.2666666666666617</v>
      </c>
      <c r="E16" s="20">
        <v>-4.6666666666666545</v>
      </c>
      <c r="F16" s="20">
        <v>1.3999999999999964</v>
      </c>
      <c r="G16" s="20">
        <v>1.5000000000000013</v>
      </c>
      <c r="H16" s="20">
        <v>2.6999999999999984</v>
      </c>
      <c r="I16" s="20">
        <v>2.9000000000000035</v>
      </c>
      <c r="K16">
        <v>-4.6669999999999998</v>
      </c>
      <c r="L16">
        <f>Estimation!K16 + ROW(Estimation!K16)/10000000</f>
        <v>-4.6669983999999998</v>
      </c>
      <c r="N16">
        <v>102</v>
      </c>
    </row>
    <row r="17" spans="1:14" x14ac:dyDescent="0.3">
      <c r="A17">
        <f>RANK(Estimation!L17,$L$2:$L$128,0)</f>
        <v>60</v>
      </c>
      <c r="B17" t="s">
        <v>15</v>
      </c>
      <c r="C17" s="20" cm="1">
        <f t="array" ref="C17:I17">LINEST(Responses!B19:O19,Dummies!$B$2:$O$7)</f>
        <v>-0.69999999999999618</v>
      </c>
      <c r="D17" s="20">
        <v>-1.9333333333333311</v>
      </c>
      <c r="E17" s="20">
        <v>0.83333333333332738</v>
      </c>
      <c r="F17" s="20">
        <v>1.600000000000003</v>
      </c>
      <c r="G17" s="20">
        <v>2.8</v>
      </c>
      <c r="H17" s="20">
        <v>-1.399999999999997</v>
      </c>
      <c r="I17" s="20">
        <v>7.0999999999999979</v>
      </c>
      <c r="K17">
        <v>0.83299999999999996</v>
      </c>
      <c r="L17">
        <f>Estimation!K17 + ROW(Estimation!K17)/10000000</f>
        <v>0.83300169999999996</v>
      </c>
      <c r="N17">
        <v>60</v>
      </c>
    </row>
    <row r="18" spans="1:14" x14ac:dyDescent="0.3">
      <c r="A18">
        <f>RANK(Estimation!L18,$L$2:$L$128,0)</f>
        <v>74</v>
      </c>
      <c r="B18" t="s">
        <v>16</v>
      </c>
      <c r="C18" s="20" cm="1">
        <f t="array" ref="C18:I18">LINEST(Responses!B20:O20,Dummies!$B$2:$O$7)</f>
        <v>-0.69999999999999463</v>
      </c>
      <c r="D18" s="20">
        <v>-0.26666666666666533</v>
      </c>
      <c r="E18" s="20">
        <v>-0.83333333333333937</v>
      </c>
      <c r="F18" s="20">
        <v>-0.39999999999999808</v>
      </c>
      <c r="G18" s="20">
        <v>-5.4000000000000021</v>
      </c>
      <c r="H18" s="20">
        <v>-1.5999999999999988</v>
      </c>
      <c r="I18" s="20">
        <v>11.1</v>
      </c>
      <c r="K18">
        <v>-0.83299999999999996</v>
      </c>
      <c r="L18">
        <f>Estimation!K18 + ROW(Estimation!K18)/10000000</f>
        <v>-0.83299819999999991</v>
      </c>
      <c r="N18">
        <v>74</v>
      </c>
    </row>
    <row r="19" spans="1:14" x14ac:dyDescent="0.3">
      <c r="A19">
        <f>RANK(Estimation!L19,$L$2:$L$128,0)</f>
        <v>21</v>
      </c>
      <c r="B19" t="s">
        <v>17</v>
      </c>
      <c r="C19" s="20" cm="1">
        <f t="array" ref="C19:I19">LINEST(Responses!B21:O21,Dummies!$B$2:$O$7)</f>
        <v>-6.1999999999999975</v>
      </c>
      <c r="D19" s="20">
        <v>-0.76666666666666494</v>
      </c>
      <c r="E19" s="20">
        <v>6.6666666666666625</v>
      </c>
      <c r="F19" s="20">
        <v>-6.8999999999999986</v>
      </c>
      <c r="G19" s="20">
        <v>-1.8000000000000007</v>
      </c>
      <c r="H19" s="20">
        <v>-0.99999999999999922</v>
      </c>
      <c r="I19" s="20">
        <v>12.099999999999998</v>
      </c>
      <c r="K19">
        <v>6.6669999999999998</v>
      </c>
      <c r="L19">
        <f>Estimation!K19 + ROW(Estimation!K19)/10000000</f>
        <v>6.6670018999999998</v>
      </c>
      <c r="N19">
        <v>21</v>
      </c>
    </row>
    <row r="20" spans="1:14" x14ac:dyDescent="0.3">
      <c r="A20">
        <f>RANK(Estimation!L20,$L$2:$L$128,0)</f>
        <v>87</v>
      </c>
      <c r="B20" t="s">
        <v>18</v>
      </c>
      <c r="C20" s="20" cm="1">
        <f t="array" ref="C20:I20">LINEST(Responses!B22:O22,Dummies!$B$2:$O$7)</f>
        <v>-0.80000000000000504</v>
      </c>
      <c r="D20" s="20">
        <v>2.0999999999999979</v>
      </c>
      <c r="E20" s="20">
        <v>-2.4999999999999938</v>
      </c>
      <c r="F20" s="20">
        <v>3.3999999999999981</v>
      </c>
      <c r="G20" s="20">
        <v>-0.3500000000000002</v>
      </c>
      <c r="H20" s="20">
        <v>3.8499999999999983</v>
      </c>
      <c r="I20" s="20">
        <v>5.1500000000000021</v>
      </c>
      <c r="K20">
        <v>-2.5</v>
      </c>
      <c r="L20">
        <f>Estimation!K20 + ROW(Estimation!K20)/10000000</f>
        <v>-2.4999980000000002</v>
      </c>
      <c r="N20">
        <v>87</v>
      </c>
    </row>
    <row r="21" spans="1:14" x14ac:dyDescent="0.3">
      <c r="A21">
        <f>RANK(Estimation!L21,$L$2:$L$128,0)</f>
        <v>5</v>
      </c>
      <c r="B21" t="s">
        <v>19</v>
      </c>
      <c r="C21" s="20" cm="1">
        <f t="array" ref="C21:I21">LINEST(Responses!B23:O23,Dummies!$B$2:$O$7)</f>
        <v>-4.199999999999994</v>
      </c>
      <c r="D21" s="20">
        <v>-8.0999999999999961</v>
      </c>
      <c r="E21" s="20">
        <v>11.499999999999991</v>
      </c>
      <c r="F21" s="20">
        <v>-8.399999999999995</v>
      </c>
      <c r="G21" s="20">
        <v>0.54999999999999905</v>
      </c>
      <c r="H21" s="20">
        <v>-2.6500000000000004</v>
      </c>
      <c r="I21" s="20">
        <v>12.849999999999998</v>
      </c>
      <c r="K21">
        <v>11.5</v>
      </c>
      <c r="L21">
        <f>Estimation!K21 + ROW(Estimation!K21)/10000000</f>
        <v>11.5000021</v>
      </c>
      <c r="N21">
        <v>5</v>
      </c>
    </row>
    <row r="22" spans="1:14" x14ac:dyDescent="0.3">
      <c r="A22">
        <f>RANK(Estimation!L22,$L$2:$L$128,0)</f>
        <v>29</v>
      </c>
      <c r="B22" t="s">
        <v>20</v>
      </c>
      <c r="C22" s="20" cm="1">
        <f t="array" ref="C22:I22">LINEST(Responses!B24:O24,Dummies!$B$2:$O$7)</f>
        <v>0.90000000000000702</v>
      </c>
      <c r="D22" s="20">
        <v>0.53333333333333766</v>
      </c>
      <c r="E22" s="20">
        <v>5.1666666666666581</v>
      </c>
      <c r="F22" s="20">
        <v>-2.1999999999999957</v>
      </c>
      <c r="G22" s="20">
        <v>-1.900000000000001</v>
      </c>
      <c r="H22" s="20">
        <v>0.50000000000000222</v>
      </c>
      <c r="I22" s="20">
        <v>5.7999999999999963</v>
      </c>
      <c r="K22">
        <v>5.1669999999999998</v>
      </c>
      <c r="L22">
        <f>Estimation!K22 + ROW(Estimation!K22)/10000000</f>
        <v>5.1670021999999998</v>
      </c>
      <c r="N22">
        <v>29</v>
      </c>
    </row>
    <row r="23" spans="1:14" x14ac:dyDescent="0.3">
      <c r="A23">
        <f>RANK(Estimation!L23,$L$2:$L$128,0)</f>
        <v>28</v>
      </c>
      <c r="B23" t="s">
        <v>21</v>
      </c>
      <c r="C23" s="20" cm="1">
        <f t="array" ref="C23:I23">LINEST(Responses!B25:O25,Dummies!$B$2:$O$7)</f>
        <v>-4.700000000000002</v>
      </c>
      <c r="D23" s="20">
        <v>-1.7666666666666699</v>
      </c>
      <c r="E23" s="20">
        <v>5.1666666666666705</v>
      </c>
      <c r="F23" s="20">
        <v>-1.9000000000000032</v>
      </c>
      <c r="G23" s="20">
        <v>4.9000000000000012</v>
      </c>
      <c r="H23" s="20">
        <v>0.70000000000000095</v>
      </c>
      <c r="I23" s="20">
        <v>7.1000000000000032</v>
      </c>
      <c r="K23">
        <v>5.1669999999999998</v>
      </c>
      <c r="L23">
        <f>Estimation!K23 + ROW(Estimation!K23)/10000000</f>
        <v>5.1670023</v>
      </c>
      <c r="N23">
        <v>28</v>
      </c>
    </row>
    <row r="24" spans="1:14" x14ac:dyDescent="0.3">
      <c r="A24">
        <f>RANK(Estimation!L24,$L$2:$L$128,0)</f>
        <v>43</v>
      </c>
      <c r="B24" t="s">
        <v>22</v>
      </c>
      <c r="C24" s="20" cm="1">
        <f t="array" ref="C24:I24">LINEST(Responses!B26:O26,Dummies!$B$2:$O$7)</f>
        <v>-4.7999999999999963</v>
      </c>
      <c r="D24" s="20">
        <v>-4.2333333333333325</v>
      </c>
      <c r="E24" s="20">
        <v>2.8333333333333299</v>
      </c>
      <c r="F24" s="20">
        <v>-5.6</v>
      </c>
      <c r="G24" s="20">
        <v>1.8499999999999996</v>
      </c>
      <c r="H24" s="20">
        <v>-3.9500000000000011</v>
      </c>
      <c r="I24" s="20">
        <v>14.150000000000002</v>
      </c>
      <c r="K24">
        <v>2.8330000000000002</v>
      </c>
      <c r="L24">
        <f>Estimation!K24 + ROW(Estimation!K24)/10000000</f>
        <v>2.8330024000000003</v>
      </c>
      <c r="N24">
        <v>43</v>
      </c>
    </row>
    <row r="25" spans="1:14" x14ac:dyDescent="0.3">
      <c r="A25">
        <f>RANK(Estimation!L25,$L$2:$L$128,0)</f>
        <v>66</v>
      </c>
      <c r="B25" t="s">
        <v>23</v>
      </c>
      <c r="C25" s="20" cm="1">
        <f t="array" ref="C25:I25">LINEST(Responses!B27:O27,Dummies!$B$2:$O$7)</f>
        <v>-1.199999999999998</v>
      </c>
      <c r="D25" s="20">
        <v>0.90000000000000036</v>
      </c>
      <c r="E25" s="20">
        <v>-1.4503892858778857E-15</v>
      </c>
      <c r="F25" s="20">
        <v>2.0999999999999992</v>
      </c>
      <c r="G25" s="20">
        <v>-2.4</v>
      </c>
      <c r="H25" s="20">
        <v>-4.6000000000000005</v>
      </c>
      <c r="I25" s="20">
        <v>9.1</v>
      </c>
      <c r="K25">
        <v>0</v>
      </c>
      <c r="L25">
        <f>Estimation!K25 + ROW(Estimation!K25)/10000000</f>
        <v>2.5000000000000002E-6</v>
      </c>
      <c r="N25">
        <v>66</v>
      </c>
    </row>
    <row r="26" spans="1:14" x14ac:dyDescent="0.3">
      <c r="A26">
        <f>RANK(Estimation!L26,$L$2:$L$128,0)</f>
        <v>65</v>
      </c>
      <c r="B26" t="s">
        <v>24</v>
      </c>
      <c r="C26" s="20" cm="1">
        <f t="array" ref="C26:I26">LINEST(Responses!B28:O28,Dummies!$B$2:$O$7)</f>
        <v>0.59999999999999343</v>
      </c>
      <c r="D26" s="20">
        <v>-1.2000000000000037</v>
      </c>
      <c r="E26" s="20">
        <v>8.7023357152673135E-15</v>
      </c>
      <c r="F26" s="20">
        <v>1.1999999999999964</v>
      </c>
      <c r="G26" s="20">
        <v>0.6000000000000012</v>
      </c>
      <c r="H26" s="20">
        <v>2.1999999999999993</v>
      </c>
      <c r="I26" s="20">
        <v>6.2000000000000028</v>
      </c>
      <c r="K26">
        <v>0</v>
      </c>
      <c r="L26">
        <f>Estimation!K26 + ROW(Estimation!K26)/10000000</f>
        <v>2.6000000000000001E-6</v>
      </c>
      <c r="N26">
        <v>65</v>
      </c>
    </row>
    <row r="27" spans="1:14" x14ac:dyDescent="0.3">
      <c r="A27">
        <f>RANK(Estimation!L27,$L$2:$L$128,0)</f>
        <v>76</v>
      </c>
      <c r="B27" t="s">
        <v>25</v>
      </c>
      <c r="C27" s="20" cm="1">
        <f t="array" ref="C27:I27">LINEST(Responses!B29:O29,Dummies!$B$2:$O$7)</f>
        <v>-3.6000000000000005</v>
      </c>
      <c r="D27" s="20">
        <v>2.0333333333333345</v>
      </c>
      <c r="E27" s="20">
        <v>-1.3333333333333339</v>
      </c>
      <c r="F27" s="20">
        <v>1.3000000000000012</v>
      </c>
      <c r="G27" s="20">
        <v>0.49999999999999939</v>
      </c>
      <c r="H27" s="20">
        <v>0.90000000000000013</v>
      </c>
      <c r="I27" s="20">
        <v>7.8000000000000007</v>
      </c>
      <c r="K27">
        <v>-1.333</v>
      </c>
      <c r="L27">
        <f>Estimation!K27 + ROW(Estimation!K27)/10000000</f>
        <v>-1.3329972999999999</v>
      </c>
      <c r="N27">
        <v>76</v>
      </c>
    </row>
    <row r="28" spans="1:14" x14ac:dyDescent="0.3">
      <c r="A28">
        <f>RANK(Estimation!L28,$L$2:$L$128,0)</f>
        <v>27</v>
      </c>
      <c r="B28" t="s">
        <v>26</v>
      </c>
      <c r="C28" s="20" cm="1">
        <f t="array" ref="C28:I28">LINEST(Responses!B30:O30,Dummies!$B$2:$O$7)</f>
        <v>-5.4999999999999964</v>
      </c>
      <c r="D28" s="20">
        <v>-5.166666666666667</v>
      </c>
      <c r="E28" s="20">
        <v>5.1666666666666643</v>
      </c>
      <c r="F28" s="20">
        <v>-8.5000000000000036</v>
      </c>
      <c r="G28" s="20">
        <v>3.5</v>
      </c>
      <c r="H28" s="20">
        <v>-3.5000000000000009</v>
      </c>
      <c r="I28" s="20">
        <v>14.500000000000002</v>
      </c>
      <c r="K28">
        <v>5.1669999999999998</v>
      </c>
      <c r="L28">
        <f>Estimation!K28 + ROW(Estimation!K28)/10000000</f>
        <v>5.1670027999999997</v>
      </c>
      <c r="N28">
        <v>27</v>
      </c>
    </row>
    <row r="29" spans="1:14" x14ac:dyDescent="0.3">
      <c r="A29">
        <f>RANK(Estimation!L29,$L$2:$L$128,0)</f>
        <v>35</v>
      </c>
      <c r="B29" t="s">
        <v>27</v>
      </c>
      <c r="C29" s="20" cm="1">
        <f t="array" ref="C29:I29">LINEST(Responses!B31:O31,Dummies!$B$2:$O$7)</f>
        <v>-5.899999999999995</v>
      </c>
      <c r="D29" s="20">
        <v>-1.1999999999999977</v>
      </c>
      <c r="E29" s="20">
        <v>4.4999999999999947</v>
      </c>
      <c r="F29" s="20">
        <v>-7.7999999999999989</v>
      </c>
      <c r="G29" s="20">
        <v>-3.3000000000000007</v>
      </c>
      <c r="H29" s="20">
        <v>-3.7000000000000006</v>
      </c>
      <c r="I29" s="20">
        <v>15.2</v>
      </c>
      <c r="K29">
        <v>4.5</v>
      </c>
      <c r="L29">
        <f>Estimation!K29 + ROW(Estimation!K29)/10000000</f>
        <v>4.5000029000000001</v>
      </c>
      <c r="N29">
        <v>35</v>
      </c>
    </row>
    <row r="30" spans="1:14" x14ac:dyDescent="0.3">
      <c r="A30">
        <f>RANK(Estimation!L30,$L$2:$L$128,0)</f>
        <v>6</v>
      </c>
      <c r="B30" t="s">
        <v>28</v>
      </c>
      <c r="C30" s="20" cm="1">
        <f t="array" ref="C30:I30">LINEST(Responses!B32:O32,Dummies!$B$2:$O$7)</f>
        <v>-6.8999999999999906</v>
      </c>
      <c r="D30" s="20">
        <v>-5.8666666666666627</v>
      </c>
      <c r="E30" s="20">
        <v>10.166666666666655</v>
      </c>
      <c r="F30" s="20">
        <v>-9.7999999999999989</v>
      </c>
      <c r="G30" s="20">
        <v>1.4999999999999989</v>
      </c>
      <c r="H30" s="20">
        <v>-2.8999999999999995</v>
      </c>
      <c r="I30" s="20">
        <v>14.199999999999998</v>
      </c>
      <c r="K30">
        <v>10.167</v>
      </c>
      <c r="L30">
        <f>Estimation!K30 + ROW(Estimation!K30)/10000000</f>
        <v>10.167002999999999</v>
      </c>
      <c r="N30">
        <v>6</v>
      </c>
    </row>
    <row r="31" spans="1:14" x14ac:dyDescent="0.3">
      <c r="A31">
        <f>RANK(Estimation!L31,$L$2:$L$128,0)</f>
        <v>89</v>
      </c>
      <c r="B31" t="s">
        <v>29</v>
      </c>
      <c r="C31" s="20" cm="1">
        <f t="array" ref="C31:I31">LINEST(Responses!B33:O33,Dummies!$B$2:$O$7)</f>
        <v>0.10000000000000052</v>
      </c>
      <c r="D31" s="20">
        <v>0.46666666666666612</v>
      </c>
      <c r="E31" s="20">
        <v>-2.666666666666667</v>
      </c>
      <c r="F31" s="20">
        <v>5.7</v>
      </c>
      <c r="G31" s="20">
        <v>-0.35000000000000048</v>
      </c>
      <c r="H31" s="20">
        <v>5.2500000000000036</v>
      </c>
      <c r="I31" s="20">
        <v>3.9499999999999984</v>
      </c>
      <c r="K31">
        <v>-2.6669999999999998</v>
      </c>
      <c r="L31">
        <f>Estimation!K31 + ROW(Estimation!K31)/10000000</f>
        <v>-2.6669969</v>
      </c>
      <c r="N31">
        <v>89</v>
      </c>
    </row>
    <row r="32" spans="1:14" x14ac:dyDescent="0.3">
      <c r="A32">
        <f>RANK(Estimation!L32,$L$2:$L$128,0)</f>
        <v>111</v>
      </c>
      <c r="B32" t="s">
        <v>30</v>
      </c>
      <c r="C32" s="20" cm="1">
        <f t="array" ref="C32:I32">LINEST(Responses!B34:O34,Dummies!$B$2:$O$7)</f>
        <v>3.800000000000006</v>
      </c>
      <c r="D32" s="20">
        <v>1.7333333333333374</v>
      </c>
      <c r="E32" s="20">
        <v>-6.8333333333333419</v>
      </c>
      <c r="F32" s="20">
        <v>0.10000000000000341</v>
      </c>
      <c r="G32" s="20">
        <v>-4.7500000000000009</v>
      </c>
      <c r="H32" s="20">
        <v>-2.949999999999998</v>
      </c>
      <c r="I32" s="20">
        <v>10.849999999999994</v>
      </c>
      <c r="K32">
        <v>-6.8330000000000002</v>
      </c>
      <c r="L32">
        <f>Estimation!K32 + ROW(Estimation!K32)/10000000</f>
        <v>-6.8329968000000001</v>
      </c>
      <c r="N32">
        <v>111</v>
      </c>
    </row>
    <row r="33" spans="1:14" x14ac:dyDescent="0.3">
      <c r="A33">
        <f>RANK(Estimation!L33,$L$2:$L$128,0)</f>
        <v>107</v>
      </c>
      <c r="B33" t="s">
        <v>31</v>
      </c>
      <c r="C33" s="20" cm="1">
        <f t="array" ref="C33:I33">LINEST(Responses!B35:O35,Dummies!$B$2:$O$7)</f>
        <v>3.4000000000000012</v>
      </c>
      <c r="D33" s="20">
        <v>2.5333333333333341</v>
      </c>
      <c r="E33" s="20">
        <v>-6.3333333333333348</v>
      </c>
      <c r="F33" s="20">
        <v>5.8000000000000025</v>
      </c>
      <c r="G33" s="20">
        <v>-0.8000000000000006</v>
      </c>
      <c r="H33" s="20">
        <v>3.6000000000000019</v>
      </c>
      <c r="I33" s="20">
        <v>3.7999999999999976</v>
      </c>
      <c r="K33">
        <v>-6.3330000000000002</v>
      </c>
      <c r="L33">
        <f>Estimation!K33 + ROW(Estimation!K33)/10000000</f>
        <v>-6.3329966999999998</v>
      </c>
      <c r="N33">
        <v>107</v>
      </c>
    </row>
    <row r="34" spans="1:14" x14ac:dyDescent="0.3">
      <c r="A34">
        <f>RANK(Estimation!L34,$L$2:$L$128,0)</f>
        <v>42</v>
      </c>
      <c r="B34" t="s">
        <v>32</v>
      </c>
      <c r="C34" s="20" cm="1">
        <f t="array" ref="C34:I34">LINEST(Responses!B36:O36,Dummies!$B$2:$O$7)</f>
        <v>-0.40000000000000208</v>
      </c>
      <c r="D34" s="20">
        <v>-0.70000000000000029</v>
      </c>
      <c r="E34" s="20">
        <v>3.0000000000000022</v>
      </c>
      <c r="F34" s="20">
        <v>-3.3000000000000012</v>
      </c>
      <c r="G34" s="20">
        <v>4.8</v>
      </c>
      <c r="H34" s="20">
        <v>-0.60000000000000198</v>
      </c>
      <c r="I34" s="20">
        <v>6.700000000000002</v>
      </c>
      <c r="K34">
        <v>3</v>
      </c>
      <c r="L34">
        <f>Estimation!K34 + ROW(Estimation!K34)/10000000</f>
        <v>3.0000034000000002</v>
      </c>
      <c r="N34">
        <v>42</v>
      </c>
    </row>
    <row r="35" spans="1:14" x14ac:dyDescent="0.3">
      <c r="A35">
        <f>RANK(Estimation!L35,$L$2:$L$128,0)</f>
        <v>25</v>
      </c>
      <c r="B35" t="s">
        <v>33</v>
      </c>
      <c r="C35" s="20" cm="1">
        <f t="array" ref="C35:I35">LINEST(Responses!B37:O37,Dummies!$B$2:$O$7)</f>
        <v>-9.4999999999999964</v>
      </c>
      <c r="D35" s="20">
        <v>-0.99999999999999956</v>
      </c>
      <c r="E35" s="20">
        <v>5.4999999999999973</v>
      </c>
      <c r="F35" s="20">
        <v>-3.0000000000000004</v>
      </c>
      <c r="G35" s="20">
        <v>2.6999999999999984</v>
      </c>
      <c r="H35" s="20">
        <v>-1.3000000000000018</v>
      </c>
      <c r="I35" s="20">
        <v>11.000000000000002</v>
      </c>
      <c r="K35">
        <v>5.5</v>
      </c>
      <c r="L35">
        <f>Estimation!K35 + ROW(Estimation!K35)/10000000</f>
        <v>5.5000035</v>
      </c>
      <c r="N35">
        <v>25</v>
      </c>
    </row>
    <row r="36" spans="1:14" x14ac:dyDescent="0.3">
      <c r="A36">
        <f>RANK(Estimation!L36,$L$2:$L$128,0)</f>
        <v>86</v>
      </c>
      <c r="B36" t="s">
        <v>34</v>
      </c>
      <c r="C36" s="20" cm="1">
        <f t="array" ref="C36:I36">LINEST(Responses!B38:O38,Dummies!$B$2:$O$7)</f>
        <v>2.4000000000000066</v>
      </c>
      <c r="D36" s="20">
        <v>3.2000000000000046</v>
      </c>
      <c r="E36" s="20">
        <v>-2.5000000000000084</v>
      </c>
      <c r="F36" s="20">
        <v>1.3000000000000058</v>
      </c>
      <c r="G36" s="20">
        <v>-1.0500000000000018</v>
      </c>
      <c r="H36" s="20">
        <v>0.35000000000000236</v>
      </c>
      <c r="I36" s="20">
        <v>5.5499999999999954</v>
      </c>
      <c r="K36">
        <v>-2.5</v>
      </c>
      <c r="L36">
        <f>Estimation!K36 + ROW(Estimation!K36)/10000000</f>
        <v>-2.4999964000000001</v>
      </c>
      <c r="N36">
        <v>86</v>
      </c>
    </row>
    <row r="37" spans="1:14" x14ac:dyDescent="0.3">
      <c r="A37">
        <f>RANK(Estimation!L37,$L$2:$L$128,0)</f>
        <v>100</v>
      </c>
      <c r="B37" t="s">
        <v>35</v>
      </c>
      <c r="C37" s="20" cm="1">
        <f t="array" ref="C37:I37">LINEST(Responses!B39:O39,Dummies!$B$2:$O$7)</f>
        <v>3.899999999999999</v>
      </c>
      <c r="D37" s="20">
        <v>-1.3000000000000014</v>
      </c>
      <c r="E37" s="20">
        <v>-4.4999999999999973</v>
      </c>
      <c r="F37" s="20">
        <v>-0.70000000000000229</v>
      </c>
      <c r="G37" s="20">
        <v>-1.9999999999999984</v>
      </c>
      <c r="H37" s="20">
        <v>-3.6000000000000005</v>
      </c>
      <c r="I37" s="20">
        <v>10.8</v>
      </c>
      <c r="K37">
        <v>-4.5</v>
      </c>
      <c r="L37">
        <f>Estimation!K37 + ROW(Estimation!K37)/10000000</f>
        <v>-4.4999963000000003</v>
      </c>
      <c r="N37">
        <v>100</v>
      </c>
    </row>
    <row r="38" spans="1:14" x14ac:dyDescent="0.3">
      <c r="A38">
        <f>RANK(Estimation!L38,$L$2:$L$128,0)</f>
        <v>17</v>
      </c>
      <c r="B38" t="s">
        <v>36</v>
      </c>
      <c r="C38" s="20" cm="1">
        <f t="array" ref="C38:I38">LINEST(Responses!B40:O40,Dummies!$B$2:$O$7)</f>
        <v>-4.0000000000000009</v>
      </c>
      <c r="D38" s="20">
        <v>-4.6666666666666679</v>
      </c>
      <c r="E38" s="20">
        <v>7.166666666666667</v>
      </c>
      <c r="F38" s="20">
        <v>-3.500000000000004</v>
      </c>
      <c r="G38" s="20">
        <v>1.0500000000000012</v>
      </c>
      <c r="H38" s="20">
        <v>1.0499999999999996</v>
      </c>
      <c r="I38" s="20">
        <v>9.2500000000000018</v>
      </c>
      <c r="K38">
        <v>7.1669999999999998</v>
      </c>
      <c r="L38">
        <f>Estimation!K38 + ROW(Estimation!K38)/10000000</f>
        <v>7.1670037999999998</v>
      </c>
      <c r="N38">
        <v>17</v>
      </c>
    </row>
    <row r="39" spans="1:14" x14ac:dyDescent="0.3">
      <c r="A39">
        <f>RANK(Estimation!L39,$L$2:$L$128,0)</f>
        <v>62</v>
      </c>
      <c r="B39" t="s">
        <v>37</v>
      </c>
      <c r="C39" s="20" cm="1">
        <f t="array" ref="C39:I39">LINEST(Responses!B41:O41,Dummies!$B$2:$O$7)</f>
        <v>5.1000000000000023</v>
      </c>
      <c r="D39" s="20">
        <v>-0.36666666666666481</v>
      </c>
      <c r="E39" s="20">
        <v>0.16666666666666374</v>
      </c>
      <c r="F39" s="20">
        <v>-2.2999999999999963</v>
      </c>
      <c r="G39" s="20">
        <v>-1.4999999999999991</v>
      </c>
      <c r="H39" s="20">
        <v>0.10000000000000125</v>
      </c>
      <c r="I39" s="20">
        <v>6.6999999999999957</v>
      </c>
      <c r="K39">
        <v>0.16700000000000001</v>
      </c>
      <c r="L39">
        <f>Estimation!K39 + ROW(Estimation!K39)/10000000</f>
        <v>0.16700390000000001</v>
      </c>
      <c r="N39">
        <v>62</v>
      </c>
    </row>
    <row r="40" spans="1:14" x14ac:dyDescent="0.3">
      <c r="A40">
        <f>RANK(Estimation!L40,$L$2:$L$128,0)</f>
        <v>70</v>
      </c>
      <c r="B40" t="s">
        <v>38</v>
      </c>
      <c r="C40" s="20" cm="1">
        <f t="array" ref="C40:I40">LINEST(Responses!B42:O42,Dummies!$B$2:$O$7)</f>
        <v>1.0999999999999968</v>
      </c>
      <c r="D40" s="20">
        <v>-1.3666666666666689</v>
      </c>
      <c r="E40" s="20">
        <v>-0.33333333333332948</v>
      </c>
      <c r="F40" s="20">
        <v>-4.8000000000000025</v>
      </c>
      <c r="G40" s="20">
        <v>1.3499999999999996</v>
      </c>
      <c r="H40" s="20">
        <v>4.9499999999999984</v>
      </c>
      <c r="I40" s="20">
        <v>7.950000000000002</v>
      </c>
      <c r="K40">
        <v>-0.33300000000000002</v>
      </c>
      <c r="L40">
        <f>Estimation!K40 + ROW(Estimation!K40)/10000000</f>
        <v>-0.33299600000000001</v>
      </c>
      <c r="N40">
        <v>70</v>
      </c>
    </row>
    <row r="41" spans="1:14" x14ac:dyDescent="0.3">
      <c r="A41">
        <f>RANK(Estimation!L41,$L$2:$L$128,0)</f>
        <v>39</v>
      </c>
      <c r="B41" t="s">
        <v>39</v>
      </c>
      <c r="C41" s="20" cm="1">
        <f t="array" ref="C41:I41">LINEST(Responses!B43:O43,Dummies!$B$2:$O$7)</f>
        <v>2.0000000000000031</v>
      </c>
      <c r="D41" s="20">
        <v>-4.1666666666666652</v>
      </c>
      <c r="E41" s="20">
        <v>4.1666666666666625</v>
      </c>
      <c r="F41" s="20">
        <v>-3.9999999999999991</v>
      </c>
      <c r="G41" s="20">
        <v>-1.0499999999999987</v>
      </c>
      <c r="H41" s="20">
        <v>-1.0499999999999989</v>
      </c>
      <c r="I41" s="20">
        <v>9.2499999999999982</v>
      </c>
      <c r="K41">
        <v>4.1669999999999998</v>
      </c>
      <c r="L41">
        <f>Estimation!K41 + ROW(Estimation!K41)/10000000</f>
        <v>4.1670040999999998</v>
      </c>
      <c r="N41">
        <v>39</v>
      </c>
    </row>
    <row r="42" spans="1:14" x14ac:dyDescent="0.3">
      <c r="A42">
        <f>RANK(Estimation!L42,$L$2:$L$128,0)</f>
        <v>8</v>
      </c>
      <c r="B42" t="s">
        <v>40</v>
      </c>
      <c r="C42" s="20" cm="1">
        <f t="array" ref="C42:I42">LINEST(Responses!B44:O44,Dummies!$B$2:$O$7)</f>
        <v>-2.9999999999999969</v>
      </c>
      <c r="D42" s="20">
        <v>-2.9999999999999969</v>
      </c>
      <c r="E42" s="20">
        <v>9.4999999999999947</v>
      </c>
      <c r="F42" s="20">
        <v>-1.4999999999999956</v>
      </c>
      <c r="G42" s="20">
        <v>4.2499999999999991</v>
      </c>
      <c r="H42" s="20">
        <v>-0.74999999999999956</v>
      </c>
      <c r="I42" s="20">
        <v>5.2499999999999973</v>
      </c>
      <c r="K42">
        <v>9.5</v>
      </c>
      <c r="L42">
        <f>Estimation!K42 + ROW(Estimation!K42)/10000000</f>
        <v>9.5000041999999993</v>
      </c>
      <c r="N42">
        <v>8</v>
      </c>
    </row>
    <row r="43" spans="1:14" x14ac:dyDescent="0.3">
      <c r="A43">
        <f>RANK(Estimation!L43,$L$2:$L$128,0)</f>
        <v>123</v>
      </c>
      <c r="B43" t="s">
        <v>41</v>
      </c>
      <c r="C43" s="20" cm="1">
        <f t="array" ref="C43:I43">LINEST(Responses!B45:O45,Dummies!$B$2:$O$7)</f>
        <v>11.699999999999994</v>
      </c>
      <c r="D43" s="20">
        <v>3.4333333333333291</v>
      </c>
      <c r="E43" s="20">
        <v>-10.833333333333325</v>
      </c>
      <c r="F43" s="20">
        <v>4.8999999999999986</v>
      </c>
      <c r="G43" s="20">
        <v>-2.9999999999999991</v>
      </c>
      <c r="H43" s="20">
        <v>7.2000000000000011</v>
      </c>
      <c r="I43" s="20">
        <v>1.3999999999999995</v>
      </c>
      <c r="K43">
        <v>-10.833</v>
      </c>
      <c r="L43">
        <f>Estimation!K43 + ROW(Estimation!K43)/10000000</f>
        <v>-10.8329957</v>
      </c>
      <c r="N43">
        <v>123</v>
      </c>
    </row>
    <row r="44" spans="1:14" x14ac:dyDescent="0.3">
      <c r="A44">
        <f>RANK(Estimation!L44,$L$2:$L$128,0)</f>
        <v>104</v>
      </c>
      <c r="B44" t="s">
        <v>42</v>
      </c>
      <c r="C44" s="20" cm="1">
        <f t="array" ref="C44:I44">LINEST(Responses!B46:O46,Dummies!$B$2:$O$7)</f>
        <v>6.6</v>
      </c>
      <c r="D44" s="20">
        <v>3.4666666666666672</v>
      </c>
      <c r="E44" s="20">
        <v>-5.1666666666666661</v>
      </c>
      <c r="F44" s="20">
        <v>-0.29999999999999882</v>
      </c>
      <c r="G44" s="20">
        <v>-3.8499999999999988</v>
      </c>
      <c r="H44" s="20">
        <v>1.7500000000000022</v>
      </c>
      <c r="I44" s="20">
        <v>5.9499999999999966</v>
      </c>
      <c r="K44">
        <v>-5.1669999999999998</v>
      </c>
      <c r="L44">
        <f>Estimation!K44 + ROW(Estimation!K44)/10000000</f>
        <v>-5.1669955999999999</v>
      </c>
      <c r="N44">
        <v>104</v>
      </c>
    </row>
    <row r="45" spans="1:14" x14ac:dyDescent="0.3">
      <c r="A45">
        <f>RANK(Estimation!L45,$L$2:$L$128,0)</f>
        <v>125</v>
      </c>
      <c r="B45" t="s">
        <v>43</v>
      </c>
      <c r="C45" s="20" cm="1">
        <f t="array" ref="C45:I45">LINEST(Responses!B47:O47,Dummies!$B$2:$O$7)</f>
        <v>10.200000000000001</v>
      </c>
      <c r="D45" s="20">
        <v>7.2666666666666684</v>
      </c>
      <c r="E45" s="20">
        <v>-12.666666666666668</v>
      </c>
      <c r="F45" s="20">
        <v>7.4000000000000021</v>
      </c>
      <c r="G45" s="20">
        <v>-5.4000000000000012</v>
      </c>
      <c r="H45" s="20">
        <v>-0.19999999999999846</v>
      </c>
      <c r="I45" s="20">
        <v>3.3999999999999977</v>
      </c>
      <c r="K45">
        <v>-12.667</v>
      </c>
      <c r="L45">
        <f>Estimation!K45 + ROW(Estimation!K45)/10000000</f>
        <v>-12.666995500000001</v>
      </c>
      <c r="N45">
        <v>125</v>
      </c>
    </row>
    <row r="46" spans="1:14" x14ac:dyDescent="0.3">
      <c r="A46">
        <f>RANK(Estimation!L46,$L$2:$L$128,0)</f>
        <v>101</v>
      </c>
      <c r="B46" t="s">
        <v>44</v>
      </c>
      <c r="C46" s="20" cm="1">
        <f t="array" ref="C46:I46">LINEST(Responses!B48:O48,Dummies!$B$2:$O$7)</f>
        <v>6.3999999999999986</v>
      </c>
      <c r="D46" s="20">
        <v>1.366666666666666</v>
      </c>
      <c r="E46" s="20">
        <v>-4.6666666666666643</v>
      </c>
      <c r="F46" s="20">
        <v>1.2999999999999989</v>
      </c>
      <c r="G46" s="20">
        <v>-0.49999999999999994</v>
      </c>
      <c r="H46" s="20">
        <v>1.8999999999999997</v>
      </c>
      <c r="I46" s="20">
        <v>4.8000000000000007</v>
      </c>
      <c r="K46">
        <v>-4.6669999999999998</v>
      </c>
      <c r="L46">
        <f>Estimation!K46 + ROW(Estimation!K46)/10000000</f>
        <v>-4.6669954000000002</v>
      </c>
      <c r="N46">
        <v>101</v>
      </c>
    </row>
    <row r="47" spans="1:14" x14ac:dyDescent="0.3">
      <c r="A47">
        <f>RANK(Estimation!L47,$L$2:$L$128,0)</f>
        <v>9</v>
      </c>
      <c r="B47" t="s">
        <v>45</v>
      </c>
      <c r="C47" s="20" cm="1">
        <f t="array" ref="C47:I47">LINEST(Responses!B49:O49,Dummies!$B$2:$O$7)</f>
        <v>-9.7000000000000011</v>
      </c>
      <c r="D47" s="20">
        <v>-0.43333333333333396</v>
      </c>
      <c r="E47" s="20">
        <v>9.3333333333333339</v>
      </c>
      <c r="F47" s="20">
        <v>-4.4000000000000012</v>
      </c>
      <c r="G47" s="20">
        <v>3.1499999999999995</v>
      </c>
      <c r="H47" s="20">
        <v>-1.0500000000000014</v>
      </c>
      <c r="I47" s="20">
        <v>9.3500000000000014</v>
      </c>
      <c r="K47">
        <v>9.3330000000000002</v>
      </c>
      <c r="L47">
        <f>Estimation!K47 + ROW(Estimation!K47)/10000000</f>
        <v>9.3330047</v>
      </c>
      <c r="N47">
        <v>9</v>
      </c>
    </row>
    <row r="48" spans="1:14" x14ac:dyDescent="0.3">
      <c r="A48">
        <f>RANK(Estimation!L48,$L$2:$L$128,0)</f>
        <v>115</v>
      </c>
      <c r="B48" t="s">
        <v>46</v>
      </c>
      <c r="C48" s="20" cm="1">
        <f t="array" ref="C48:I48">LINEST(Responses!B50:O50,Dummies!$B$2:$O$7)</f>
        <v>6.2000000000000011</v>
      </c>
      <c r="D48" s="20">
        <v>6.1000000000000023</v>
      </c>
      <c r="E48" s="20">
        <v>-8.0000000000000036</v>
      </c>
      <c r="F48" s="20">
        <v>7.9000000000000039</v>
      </c>
      <c r="G48" s="20">
        <v>-6.2000000000000011</v>
      </c>
      <c r="H48" s="20">
        <v>2.0000000000000027</v>
      </c>
      <c r="I48" s="20">
        <v>2.8999999999999995</v>
      </c>
      <c r="K48">
        <v>-8</v>
      </c>
      <c r="L48">
        <f>Estimation!K48 + ROW(Estimation!K48)/10000000</f>
        <v>-7.9999951999999999</v>
      </c>
      <c r="N48">
        <v>115</v>
      </c>
    </row>
    <row r="49" spans="1:14" x14ac:dyDescent="0.3">
      <c r="A49">
        <f>RANK(Estimation!L49,$L$2:$L$128,0)</f>
        <v>4</v>
      </c>
      <c r="B49" t="s">
        <v>47</v>
      </c>
      <c r="C49" s="20" cm="1">
        <f t="array" ref="C49:I49">LINEST(Responses!B51:O51,Dummies!$B$2:$O$7)</f>
        <v>-12.399999999999997</v>
      </c>
      <c r="D49" s="20">
        <v>-8.6999999999999975</v>
      </c>
      <c r="E49" s="20">
        <v>11.999999999999995</v>
      </c>
      <c r="F49" s="20">
        <v>-7.3</v>
      </c>
      <c r="G49" s="20">
        <v>2.8999999999999995</v>
      </c>
      <c r="H49" s="20">
        <v>-1.5000000000000018</v>
      </c>
      <c r="I49" s="20">
        <v>15.2</v>
      </c>
      <c r="K49">
        <v>12</v>
      </c>
      <c r="L49">
        <f>Estimation!K49 + ROW(Estimation!K49)/10000000</f>
        <v>12.0000049</v>
      </c>
      <c r="N49">
        <v>4</v>
      </c>
    </row>
    <row r="50" spans="1:14" x14ac:dyDescent="0.3">
      <c r="A50">
        <f>RANK(Estimation!L50,$L$2:$L$128,0)</f>
        <v>44</v>
      </c>
      <c r="B50" t="s">
        <v>48</v>
      </c>
      <c r="C50" s="20" cm="1">
        <f t="array" ref="C50:I50">LINEST(Responses!B52:O52,Dummies!$B$2:$O$7)</f>
        <v>-1.4999999999999973</v>
      </c>
      <c r="D50" s="20">
        <v>-2.1666666666666643</v>
      </c>
      <c r="E50" s="20">
        <v>2.6666666666666639</v>
      </c>
      <c r="F50" s="20">
        <v>-0.99999999999999845</v>
      </c>
      <c r="G50" s="20">
        <v>-0.24999999999999956</v>
      </c>
      <c r="H50" s="20">
        <v>-3.25</v>
      </c>
      <c r="I50" s="20">
        <v>9.7499999999999982</v>
      </c>
      <c r="K50">
        <v>2.6669999999999998</v>
      </c>
      <c r="L50">
        <f>Estimation!K50 + ROW(Estimation!K50)/10000000</f>
        <v>2.6670049999999996</v>
      </c>
      <c r="N50">
        <v>44</v>
      </c>
    </row>
    <row r="51" spans="1:14" x14ac:dyDescent="0.3">
      <c r="A51">
        <f>RANK(Estimation!L51,$L$2:$L$128,0)</f>
        <v>54</v>
      </c>
      <c r="B51" t="s">
        <v>49</v>
      </c>
      <c r="C51" s="20" cm="1">
        <f t="array" ref="C51:I51">LINEST(Responses!B53:O53,Dummies!$B$2:$O$7)</f>
        <v>1.499999999999998</v>
      </c>
      <c r="D51" s="20">
        <v>1.8333333333333313</v>
      </c>
      <c r="E51" s="20">
        <v>1.6666666666666692</v>
      </c>
      <c r="F51" s="20">
        <v>-3.0000000000000022</v>
      </c>
      <c r="G51" s="20">
        <v>-1.25</v>
      </c>
      <c r="H51" s="20">
        <v>-2.2500000000000022</v>
      </c>
      <c r="I51" s="20">
        <v>7.7500000000000027</v>
      </c>
      <c r="K51">
        <v>1.667</v>
      </c>
      <c r="L51">
        <f>Estimation!K51 + ROW(Estimation!K51)/10000000</f>
        <v>1.6670051000000001</v>
      </c>
      <c r="N51">
        <v>54</v>
      </c>
    </row>
    <row r="52" spans="1:14" x14ac:dyDescent="0.3">
      <c r="A52">
        <f>RANK(Estimation!L52,$L$2:$L$128,0)</f>
        <v>23</v>
      </c>
      <c r="B52" t="s">
        <v>50</v>
      </c>
      <c r="C52" s="20" cm="1">
        <f t="array" ref="C52:I52">LINEST(Responses!B54:O54,Dummies!$B$2:$O$7)</f>
        <v>-5.400000000000003</v>
      </c>
      <c r="D52" s="20">
        <v>-6.200000000000002</v>
      </c>
      <c r="E52" s="20">
        <v>6.0000000000000044</v>
      </c>
      <c r="F52" s="20">
        <v>-3.8000000000000012</v>
      </c>
      <c r="G52" s="20">
        <v>3.7000000000000015</v>
      </c>
      <c r="H52" s="20">
        <v>3.3000000000000007</v>
      </c>
      <c r="I52" s="20">
        <v>9.6999999999999993</v>
      </c>
      <c r="K52">
        <v>6</v>
      </c>
      <c r="L52">
        <f>Estimation!K52 + ROW(Estimation!K52)/10000000</f>
        <v>6.0000052000000004</v>
      </c>
      <c r="N52">
        <v>23</v>
      </c>
    </row>
    <row r="53" spans="1:14" x14ac:dyDescent="0.3">
      <c r="A53">
        <f>RANK(Estimation!L53,$L$2:$L$128,0)</f>
        <v>122</v>
      </c>
      <c r="B53" t="s">
        <v>51</v>
      </c>
      <c r="C53" s="20" cm="1">
        <f t="array" ref="C53:I53">LINEST(Responses!B55:O55,Dummies!$B$2:$O$7)</f>
        <v>3.1999999999999944</v>
      </c>
      <c r="D53" s="20">
        <v>8.5999999999999961</v>
      </c>
      <c r="E53" s="20">
        <v>-10.499999999999991</v>
      </c>
      <c r="F53" s="20">
        <v>9.8999999999999986</v>
      </c>
      <c r="G53" s="20">
        <v>-0.74999999999999978</v>
      </c>
      <c r="H53" s="20">
        <v>1.4500000000000002</v>
      </c>
      <c r="I53" s="20">
        <v>1.650000000000001</v>
      </c>
      <c r="K53">
        <v>-10.5</v>
      </c>
      <c r="L53">
        <f>Estimation!K53 + ROW(Estimation!K53)/10000000</f>
        <v>-10.4999947</v>
      </c>
      <c r="N53">
        <v>122</v>
      </c>
    </row>
    <row r="54" spans="1:14" x14ac:dyDescent="0.3">
      <c r="A54">
        <f>RANK(Estimation!L54,$L$2:$L$128,0)</f>
        <v>68</v>
      </c>
      <c r="B54" t="s">
        <v>52</v>
      </c>
      <c r="C54" s="20" cm="1">
        <f t="array" ref="C54:I54">LINEST(Responses!B56:O56,Dummies!$B$2:$O$7)</f>
        <v>-1.8000000000000036</v>
      </c>
      <c r="D54" s="20">
        <v>1.7666666666666637</v>
      </c>
      <c r="E54" s="20">
        <v>-0.16666666666666083</v>
      </c>
      <c r="F54" s="20">
        <v>-0.60000000000000331</v>
      </c>
      <c r="G54" s="20">
        <v>-5.45</v>
      </c>
      <c r="H54" s="20">
        <v>-2.2500000000000009</v>
      </c>
      <c r="I54" s="20">
        <v>10.650000000000004</v>
      </c>
      <c r="K54">
        <v>-0.16700000000000001</v>
      </c>
      <c r="L54">
        <f>Estimation!K54 + ROW(Estimation!K54)/10000000</f>
        <v>-0.16699460000000002</v>
      </c>
      <c r="N54">
        <v>68</v>
      </c>
    </row>
    <row r="55" spans="1:14" x14ac:dyDescent="0.3">
      <c r="A55">
        <f>RANK(Estimation!L55,$L$2:$L$128,0)</f>
        <v>64</v>
      </c>
      <c r="B55" t="s">
        <v>53</v>
      </c>
      <c r="C55" s="20" cm="1">
        <f t="array" ref="C55:I55">LINEST(Responses!B57:O57,Dummies!$B$2:$O$7)</f>
        <v>-7.7946565016642009E-16</v>
      </c>
      <c r="D55" s="20">
        <v>1.9999999999999996</v>
      </c>
      <c r="E55" s="20">
        <v>1.6316879466126213E-15</v>
      </c>
      <c r="F55" s="20">
        <v>-2.0000000000000022</v>
      </c>
      <c r="G55" s="20">
        <v>-2.3999999999999972</v>
      </c>
      <c r="H55" s="20">
        <v>-7.4</v>
      </c>
      <c r="I55" s="20">
        <v>11</v>
      </c>
      <c r="K55">
        <v>0</v>
      </c>
      <c r="L55">
        <f>Estimation!K55 + ROW(Estimation!K55)/10000000</f>
        <v>5.4999999999999999E-6</v>
      </c>
      <c r="N55">
        <v>64</v>
      </c>
    </row>
    <row r="56" spans="1:14" x14ac:dyDescent="0.3">
      <c r="A56">
        <f>RANK(Estimation!L56,$L$2:$L$128,0)</f>
        <v>48</v>
      </c>
      <c r="B56" t="s">
        <v>54</v>
      </c>
      <c r="C56" s="20" cm="1">
        <f t="array" ref="C56:I56">LINEST(Responses!B58:O58,Dummies!$B$2:$O$7)</f>
        <v>1.2999999999999989</v>
      </c>
      <c r="D56" s="20">
        <v>0.73333333333333239</v>
      </c>
      <c r="E56" s="20">
        <v>2.1666666666666683</v>
      </c>
      <c r="F56" s="20">
        <v>1.6000000000000003</v>
      </c>
      <c r="G56" s="20">
        <v>5.0000000000000009</v>
      </c>
      <c r="H56" s="20">
        <v>4.8000000000000025</v>
      </c>
      <c r="I56" s="20">
        <v>1.0999999999999988</v>
      </c>
      <c r="K56">
        <v>2.1669999999999998</v>
      </c>
      <c r="L56">
        <f>Estimation!K56 + ROW(Estimation!K56)/10000000</f>
        <v>2.1670056</v>
      </c>
      <c r="N56">
        <v>48</v>
      </c>
    </row>
    <row r="57" spans="1:14" x14ac:dyDescent="0.3">
      <c r="A57">
        <f>RANK(Estimation!L57,$L$2:$L$128,0)</f>
        <v>26</v>
      </c>
      <c r="B57" t="s">
        <v>55</v>
      </c>
      <c r="C57" s="20" cm="1">
        <f t="array" ref="C57:I57">LINEST(Responses!B59:O59,Dummies!$B$2:$O$7)</f>
        <v>-5.7999999999999963</v>
      </c>
      <c r="D57" s="20">
        <v>-2.5666666666666647</v>
      </c>
      <c r="E57" s="20">
        <v>5.1666666666666616</v>
      </c>
      <c r="F57" s="20">
        <v>-2.5999999999999992</v>
      </c>
      <c r="G57" s="20">
        <v>2.9499999999999984</v>
      </c>
      <c r="H57" s="20">
        <v>-0.85000000000000075</v>
      </c>
      <c r="I57" s="20">
        <v>9.65</v>
      </c>
      <c r="K57">
        <v>5.1669999999999998</v>
      </c>
      <c r="L57">
        <f>Estimation!K57 + ROW(Estimation!K57)/10000000</f>
        <v>5.1670056999999998</v>
      </c>
      <c r="N57">
        <v>26</v>
      </c>
    </row>
    <row r="58" spans="1:14" x14ac:dyDescent="0.3">
      <c r="A58">
        <f>RANK(Estimation!L58,$L$2:$L$128,0)</f>
        <v>119</v>
      </c>
      <c r="B58" t="s">
        <v>56</v>
      </c>
      <c r="C58" s="20" cm="1">
        <f t="array" ref="C58:I58">LINEST(Responses!B60:O60,Dummies!$B$2:$O$7)</f>
        <v>1.6999999999999944</v>
      </c>
      <c r="D58" s="20">
        <v>7.4333333333333291</v>
      </c>
      <c r="E58" s="20">
        <v>-8.833333333333325</v>
      </c>
      <c r="F58" s="20">
        <v>7.8999999999999968</v>
      </c>
      <c r="G58" s="20">
        <v>2.5</v>
      </c>
      <c r="H58" s="20">
        <v>1.7000000000000008</v>
      </c>
      <c r="I58" s="20">
        <v>1.9000000000000015</v>
      </c>
      <c r="K58">
        <v>-8.8330000000000002</v>
      </c>
      <c r="L58">
        <f>Estimation!K58 + ROW(Estimation!K58)/10000000</f>
        <v>-8.8329941999999999</v>
      </c>
      <c r="N58">
        <v>119</v>
      </c>
    </row>
    <row r="59" spans="1:14" x14ac:dyDescent="0.3">
      <c r="A59">
        <f>RANK(Estimation!L59,$L$2:$L$128,0)</f>
        <v>124</v>
      </c>
      <c r="B59" t="s">
        <v>57</v>
      </c>
      <c r="C59" s="20" cm="1">
        <f t="array" ref="C59:I59">LINEST(Responses!B61:O61,Dummies!$B$2:$O$7)</f>
        <v>5.9999999999999902</v>
      </c>
      <c r="D59" s="20">
        <v>4.8333333333333295</v>
      </c>
      <c r="E59" s="20">
        <v>-11.833333333333323</v>
      </c>
      <c r="F59" s="20">
        <v>6.9999999999999973</v>
      </c>
      <c r="G59" s="20">
        <v>-2.3499999999999979</v>
      </c>
      <c r="H59" s="20">
        <v>1.6500000000000006</v>
      </c>
      <c r="I59" s="20">
        <v>4.7500000000000018</v>
      </c>
      <c r="K59">
        <v>-11.833</v>
      </c>
      <c r="L59">
        <f>Estimation!K59 + ROW(Estimation!K59)/10000000</f>
        <v>-11.832994100000001</v>
      </c>
      <c r="N59">
        <v>124</v>
      </c>
    </row>
    <row r="60" spans="1:14" x14ac:dyDescent="0.3">
      <c r="A60">
        <f>RANK(Estimation!L60,$L$2:$L$128,0)</f>
        <v>31</v>
      </c>
      <c r="B60" t="s">
        <v>58</v>
      </c>
      <c r="C60" s="20" cm="1">
        <f t="array" ref="C60:I60">LINEST(Responses!B62:O62,Dummies!$B$2:$O$7)</f>
        <v>-1.5999999999999959</v>
      </c>
      <c r="D60" s="20">
        <v>-1.7999999999999996</v>
      </c>
      <c r="E60" s="20">
        <v>4.9999999999999956</v>
      </c>
      <c r="F60" s="20">
        <v>-4.1999999999999993</v>
      </c>
      <c r="G60" s="20">
        <v>3.8999999999999977</v>
      </c>
      <c r="H60" s="20">
        <v>0.29999999999999966</v>
      </c>
      <c r="I60" s="20">
        <v>7.3000000000000007</v>
      </c>
      <c r="K60">
        <v>5</v>
      </c>
      <c r="L60">
        <f>Estimation!K60 + ROW(Estimation!K60)/10000000</f>
        <v>5.000006</v>
      </c>
      <c r="N60">
        <v>31</v>
      </c>
    </row>
    <row r="61" spans="1:14" x14ac:dyDescent="0.3">
      <c r="A61">
        <f>RANK(Estimation!L61,$L$2:$L$128,0)</f>
        <v>109</v>
      </c>
      <c r="B61" t="s">
        <v>59</v>
      </c>
      <c r="C61" s="20" cm="1">
        <f t="array" ref="C61:I61">LINEST(Responses!B63:O63,Dummies!$B$2:$O$7)</f>
        <v>1.8999999999999972</v>
      </c>
      <c r="D61" s="20">
        <v>-0.13333333333333569</v>
      </c>
      <c r="E61" s="20">
        <v>-6.6666666666666625</v>
      </c>
      <c r="F61" s="20">
        <v>1.2999999999999983</v>
      </c>
      <c r="G61" s="20">
        <v>1.9500000000000008</v>
      </c>
      <c r="H61" s="20">
        <v>4.3499999999999996</v>
      </c>
      <c r="I61" s="20">
        <v>7.0500000000000007</v>
      </c>
      <c r="K61">
        <v>-6.6669999999999998</v>
      </c>
      <c r="L61">
        <f>Estimation!K61 + ROW(Estimation!K61)/10000000</f>
        <v>-6.6669938999999996</v>
      </c>
      <c r="N61">
        <v>109</v>
      </c>
    </row>
    <row r="62" spans="1:14" x14ac:dyDescent="0.3">
      <c r="A62">
        <f>RANK(Estimation!L62,$L$2:$L$128,0)</f>
        <v>93</v>
      </c>
      <c r="B62" t="s">
        <v>60</v>
      </c>
      <c r="C62" s="20" cm="1">
        <f t="array" ref="C62:I62">LINEST(Responses!B64:O64,Dummies!$B$2:$O$7)</f>
        <v>4.0999999999999943</v>
      </c>
      <c r="D62" s="20">
        <v>-0.53333333333333666</v>
      </c>
      <c r="E62" s="20">
        <v>-3.6666666666666603</v>
      </c>
      <c r="F62" s="20">
        <v>-0.30000000000000288</v>
      </c>
      <c r="G62" s="20">
        <v>2.050000000000002</v>
      </c>
      <c r="H62" s="20">
        <v>5.6500000000000012</v>
      </c>
      <c r="I62" s="20">
        <v>4.950000000000002</v>
      </c>
      <c r="K62">
        <v>-3.6669999999999998</v>
      </c>
      <c r="L62">
        <f>Estimation!K62 + ROW(Estimation!K62)/10000000</f>
        <v>-3.6669937999999997</v>
      </c>
      <c r="N62">
        <v>93</v>
      </c>
    </row>
    <row r="63" spans="1:14" x14ac:dyDescent="0.3">
      <c r="A63">
        <f>RANK(Estimation!L63,$L$2:$L$128,0)</f>
        <v>84</v>
      </c>
      <c r="B63" t="s">
        <v>61</v>
      </c>
      <c r="C63" s="20" cm="1">
        <f t="array" ref="C63:I63">LINEST(Responses!B65:O65,Dummies!$B$2:$O$7)</f>
        <v>4.8999999999999932</v>
      </c>
      <c r="D63" s="20">
        <v>0.86666666666666436</v>
      </c>
      <c r="E63" s="20">
        <v>-2.1666666666666603</v>
      </c>
      <c r="F63" s="20">
        <v>1.7999999999999972</v>
      </c>
      <c r="G63" s="20">
        <v>3.5000000000000018</v>
      </c>
      <c r="H63" s="20">
        <v>4.9000000000000004</v>
      </c>
      <c r="I63" s="20">
        <v>1.8000000000000025</v>
      </c>
      <c r="K63">
        <v>-2.1669999999999998</v>
      </c>
      <c r="L63">
        <f>Estimation!K63 + ROW(Estimation!K63)/10000000</f>
        <v>-2.1669936999999999</v>
      </c>
      <c r="N63">
        <v>84</v>
      </c>
    </row>
    <row r="64" spans="1:14" x14ac:dyDescent="0.3">
      <c r="A64">
        <f>RANK(Estimation!L64,$L$2:$L$128,0)</f>
        <v>53</v>
      </c>
      <c r="B64" t="s">
        <v>62</v>
      </c>
      <c r="C64" s="20" cm="1">
        <f t="array" ref="C64:I64">LINEST(Responses!B66:O66,Dummies!$B$2:$O$7)</f>
        <v>1.0999999999999979</v>
      </c>
      <c r="D64" s="20">
        <v>3.6333333333333306</v>
      </c>
      <c r="E64" s="20">
        <v>1.6666666666666692</v>
      </c>
      <c r="F64" s="20">
        <v>-0.80000000000000271</v>
      </c>
      <c r="G64" s="20">
        <v>1.0499999999999987</v>
      </c>
      <c r="H64" s="20">
        <v>-0.3500000000000022</v>
      </c>
      <c r="I64" s="20">
        <v>4.4500000000000037</v>
      </c>
      <c r="K64">
        <v>1.667</v>
      </c>
      <c r="L64">
        <f>Estimation!K64 + ROW(Estimation!K64)/10000000</f>
        <v>1.6670064</v>
      </c>
      <c r="N64">
        <v>53</v>
      </c>
    </row>
    <row r="65" spans="1:14" x14ac:dyDescent="0.3">
      <c r="A65">
        <f>RANK(Estimation!L65,$L$2:$L$128,0)</f>
        <v>12</v>
      </c>
      <c r="B65" t="s">
        <v>63</v>
      </c>
      <c r="C65" s="20" cm="1">
        <f t="array" ref="C65:I65">LINEST(Responses!B67:O67,Dummies!$B$2:$O$7)</f>
        <v>-6.1</v>
      </c>
      <c r="D65" s="20">
        <v>-2.3000000000000007</v>
      </c>
      <c r="E65" s="20">
        <v>7.9999999999999982</v>
      </c>
      <c r="F65" s="20">
        <v>-1.2</v>
      </c>
      <c r="G65" s="20">
        <v>1.6499999999999984</v>
      </c>
      <c r="H65" s="20">
        <v>-0.95000000000000073</v>
      </c>
      <c r="I65" s="20">
        <v>8.0500000000000007</v>
      </c>
      <c r="K65">
        <v>8</v>
      </c>
      <c r="L65">
        <f>Estimation!K65 + ROW(Estimation!K65)/10000000</f>
        <v>8.0000064999999996</v>
      </c>
      <c r="N65">
        <v>12</v>
      </c>
    </row>
    <row r="66" spans="1:14" x14ac:dyDescent="0.3">
      <c r="A66">
        <f>RANK(Estimation!L66,$L$2:$L$128,0)</f>
        <v>11</v>
      </c>
      <c r="B66" t="s">
        <v>64</v>
      </c>
      <c r="C66" s="20" cm="1">
        <f t="array" ref="C66:I66">LINEST(Responses!B68:O68,Dummies!$B$2:$O$7)</f>
        <v>-6.5999999999999934</v>
      </c>
      <c r="D66" s="20">
        <v>3.3333333333338024E-2</v>
      </c>
      <c r="E66" s="20">
        <v>8.666666666666659</v>
      </c>
      <c r="F66" s="20">
        <v>-2.6999999999999957</v>
      </c>
      <c r="G66" s="20">
        <v>-1.5000000000000002</v>
      </c>
      <c r="H66" s="20">
        <v>-4.0999999999999979</v>
      </c>
      <c r="I66" s="20">
        <v>9.7999999999999954</v>
      </c>
      <c r="K66">
        <v>8.6669999999999998</v>
      </c>
      <c r="L66">
        <f>Estimation!K66 + ROW(Estimation!K66)/10000000</f>
        <v>8.6670066000000006</v>
      </c>
      <c r="N66">
        <v>11</v>
      </c>
    </row>
    <row r="67" spans="1:14" x14ac:dyDescent="0.3">
      <c r="A67">
        <f>RANK(Estimation!L67,$L$2:$L$128,0)</f>
        <v>118</v>
      </c>
      <c r="B67" t="s">
        <v>65</v>
      </c>
      <c r="C67" s="20" cm="1">
        <f t="array" ref="C67:I67">LINEST(Responses!B69:O69,Dummies!$B$2:$O$7)</f>
        <v>7.0000000000000036</v>
      </c>
      <c r="D67" s="20">
        <v>6.5000000000000018</v>
      </c>
      <c r="E67" s="20">
        <v>-8.5000000000000036</v>
      </c>
      <c r="F67" s="20">
        <v>5.0000000000000044</v>
      </c>
      <c r="G67" s="20">
        <v>-1.3500000000000008</v>
      </c>
      <c r="H67" s="20">
        <v>0.65000000000000291</v>
      </c>
      <c r="I67" s="20">
        <v>2.7499999999999956</v>
      </c>
      <c r="K67">
        <v>-8.5</v>
      </c>
      <c r="L67">
        <f>Estimation!K67 + ROW(Estimation!K67)/10000000</f>
        <v>-8.4999932999999999</v>
      </c>
      <c r="N67">
        <v>118</v>
      </c>
    </row>
    <row r="68" spans="1:14" x14ac:dyDescent="0.3">
      <c r="A68">
        <f>RANK(Estimation!L68,$L$2:$L$128,0)</f>
        <v>24</v>
      </c>
      <c r="B68" t="s">
        <v>66</v>
      </c>
      <c r="C68" s="20" cm="1">
        <f t="array" ref="C68:I68">LINEST(Responses!B70:O70,Dummies!$B$2:$O$7)</f>
        <v>-4.3000000000000034</v>
      </c>
      <c r="D68" s="20">
        <v>0.59999999999999809</v>
      </c>
      <c r="E68" s="20">
        <v>5.5000000000000044</v>
      </c>
      <c r="F68" s="20">
        <v>-0.60000000000000386</v>
      </c>
      <c r="G68" s="20">
        <v>-1.7999999999999994</v>
      </c>
      <c r="H68" s="20">
        <v>-6.6000000000000041</v>
      </c>
      <c r="I68" s="20">
        <v>9.9000000000000039</v>
      </c>
      <c r="K68">
        <v>5.5</v>
      </c>
      <c r="L68">
        <f>Estimation!K68 + ROW(Estimation!K68)/10000000</f>
        <v>5.5000068000000004</v>
      </c>
      <c r="N68">
        <v>24</v>
      </c>
    </row>
    <row r="69" spans="1:14" x14ac:dyDescent="0.3">
      <c r="A69">
        <f>RANK(Estimation!L69,$L$2:$L$128,0)</f>
        <v>94</v>
      </c>
      <c r="B69" t="s">
        <v>67</v>
      </c>
      <c r="C69" s="20" cm="1">
        <f t="array" ref="C69:I69">LINEST(Responses!B71:O71,Dummies!$B$2:$O$7)</f>
        <v>6.2999999999999954</v>
      </c>
      <c r="D69" s="20">
        <v>1.8999999999999984</v>
      </c>
      <c r="E69" s="20">
        <v>-3.9999999999999964</v>
      </c>
      <c r="F69" s="20">
        <v>2.5999999999999992</v>
      </c>
      <c r="G69" s="20">
        <v>5.0000000000000142E-2</v>
      </c>
      <c r="H69" s="20">
        <v>-2.1500000000000008</v>
      </c>
      <c r="I69" s="20">
        <v>4.8500000000000023</v>
      </c>
      <c r="K69">
        <v>-4</v>
      </c>
      <c r="L69">
        <f>Estimation!K69 + ROW(Estimation!K69)/10000000</f>
        <v>-3.9999931000000002</v>
      </c>
      <c r="N69">
        <v>94</v>
      </c>
    </row>
    <row r="70" spans="1:14" x14ac:dyDescent="0.3">
      <c r="A70">
        <f>RANK(Estimation!L70,$L$2:$L$128,0)</f>
        <v>117</v>
      </c>
      <c r="B70" t="s">
        <v>68</v>
      </c>
      <c r="C70" s="20" cm="1">
        <f t="array" ref="C70:I70">LINEST(Responses!B72:O72,Dummies!$B$2:$O$7)</f>
        <v>6.2999999999999954</v>
      </c>
      <c r="D70" s="20">
        <v>4.3999999999999977</v>
      </c>
      <c r="E70" s="20">
        <v>-8.4999999999999929</v>
      </c>
      <c r="F70" s="20">
        <v>10.599999999999998</v>
      </c>
      <c r="G70" s="20">
        <v>-3.3999999999999981</v>
      </c>
      <c r="H70" s="20">
        <v>3.4000000000000017</v>
      </c>
      <c r="I70" s="20">
        <v>1.0999999999999988</v>
      </c>
      <c r="K70">
        <v>-8.5</v>
      </c>
      <c r="L70">
        <f>Estimation!K70 + ROW(Estimation!K70)/10000000</f>
        <v>-8.4999929999999999</v>
      </c>
      <c r="N70">
        <v>117</v>
      </c>
    </row>
    <row r="71" spans="1:14" x14ac:dyDescent="0.3">
      <c r="A71">
        <f>RANK(Estimation!L71,$L$2:$L$128,0)</f>
        <v>121</v>
      </c>
      <c r="B71" t="s">
        <v>69</v>
      </c>
      <c r="C71" s="20" cm="1">
        <f t="array" ref="C71:I71">LINEST(Responses!B73:O73,Dummies!$B$2:$O$7)</f>
        <v>3.6999999999999922</v>
      </c>
      <c r="D71" s="20">
        <v>4.4333333333333282</v>
      </c>
      <c r="E71" s="20">
        <v>-9.3333333333333233</v>
      </c>
      <c r="F71" s="20">
        <v>4.3999999999999959</v>
      </c>
      <c r="G71" s="20">
        <v>-2.0499999999999985</v>
      </c>
      <c r="H71" s="20">
        <v>4.1500000000000004</v>
      </c>
      <c r="I71" s="20">
        <v>5.1500000000000012</v>
      </c>
      <c r="K71">
        <v>-9.3330000000000002</v>
      </c>
      <c r="L71">
        <f>Estimation!K71 + ROW(Estimation!K71)/10000000</f>
        <v>-9.3329929000000007</v>
      </c>
      <c r="N71">
        <v>121</v>
      </c>
    </row>
    <row r="72" spans="1:14" x14ac:dyDescent="0.3">
      <c r="A72">
        <f>RANK(Estimation!L72,$L$2:$L$128,0)</f>
        <v>15</v>
      </c>
      <c r="B72" t="s">
        <v>70</v>
      </c>
      <c r="C72" s="20" cm="1">
        <f t="array" ref="C72:I72">LINEST(Responses!B74:O74,Dummies!$B$2:$O$7)</f>
        <v>-8.1999999999999957</v>
      </c>
      <c r="D72" s="20">
        <v>-7.7666666666666666</v>
      </c>
      <c r="E72" s="20">
        <v>7.6666666666666634</v>
      </c>
      <c r="F72" s="20">
        <v>-1.8999999999999988</v>
      </c>
      <c r="G72" s="20">
        <v>2.7999999999999985</v>
      </c>
      <c r="H72" s="20">
        <v>-1.400000000000001</v>
      </c>
      <c r="I72" s="20">
        <v>12.1</v>
      </c>
      <c r="K72">
        <v>7.6669999999999998</v>
      </c>
      <c r="L72">
        <f>Estimation!K72 + ROW(Estimation!K72)/10000000</f>
        <v>7.6670071999999996</v>
      </c>
      <c r="N72">
        <v>15</v>
      </c>
    </row>
    <row r="73" spans="1:14" x14ac:dyDescent="0.3">
      <c r="A73">
        <f>RANK(Estimation!L73,$L$2:$L$128,0)</f>
        <v>50</v>
      </c>
      <c r="B73" t="s">
        <v>71</v>
      </c>
      <c r="C73" s="20" cm="1">
        <f t="array" ref="C73:I73">LINEST(Responses!B75:O75,Dummies!$B$2:$O$7)</f>
        <v>-3.2</v>
      </c>
      <c r="D73" s="20">
        <v>0.89999999999999902</v>
      </c>
      <c r="E73" s="20">
        <v>2.0000000000000009</v>
      </c>
      <c r="F73" s="20">
        <v>9.9999999999999603E-2</v>
      </c>
      <c r="G73" s="20">
        <v>0.39999999999999958</v>
      </c>
      <c r="H73" s="20">
        <v>-1.7999999999999998</v>
      </c>
      <c r="I73" s="20">
        <v>8.1</v>
      </c>
      <c r="K73">
        <v>2</v>
      </c>
      <c r="L73">
        <f>Estimation!K73 + ROW(Estimation!K73)/10000000</f>
        <v>2.0000073</v>
      </c>
      <c r="N73">
        <v>50</v>
      </c>
    </row>
    <row r="74" spans="1:14" x14ac:dyDescent="0.3">
      <c r="A74">
        <f>RANK(Estimation!L74,$L$2:$L$128,0)</f>
        <v>99</v>
      </c>
      <c r="B74" t="s">
        <v>72</v>
      </c>
      <c r="C74" s="20" cm="1">
        <f t="array" ref="C74:I74">LINEST(Responses!B76:O76,Dummies!$B$2:$O$7)</f>
        <v>2.6000000000000019</v>
      </c>
      <c r="D74" s="20">
        <v>3.6333333333333351</v>
      </c>
      <c r="E74" s="20">
        <v>-4.3333333333333366</v>
      </c>
      <c r="F74" s="20">
        <v>6.7000000000000028</v>
      </c>
      <c r="G74" s="20">
        <v>-4.8</v>
      </c>
      <c r="H74" s="20">
        <v>-2.199999999999998</v>
      </c>
      <c r="I74" s="20">
        <v>5.6999999999999966</v>
      </c>
      <c r="K74">
        <v>-4.3330000000000002</v>
      </c>
      <c r="L74">
        <f>Estimation!K74 + ROW(Estimation!K74)/10000000</f>
        <v>-4.3329925999999999</v>
      </c>
      <c r="N74">
        <v>99</v>
      </c>
    </row>
    <row r="75" spans="1:14" x14ac:dyDescent="0.3">
      <c r="A75">
        <f>RANK(Estimation!L75,$L$2:$L$128,0)</f>
        <v>49</v>
      </c>
      <c r="B75" t="s">
        <v>73</v>
      </c>
      <c r="C75" s="20" cm="1">
        <f t="array" ref="C75:I75">LINEST(Responses!B77:O77,Dummies!$B$2:$O$7)</f>
        <v>1.1999999999999891</v>
      </c>
      <c r="D75" s="20">
        <v>-4.4000000000000083</v>
      </c>
      <c r="E75" s="20">
        <v>2.0000000000000142</v>
      </c>
      <c r="F75" s="20">
        <v>-3.600000000000009</v>
      </c>
      <c r="G75" s="20">
        <v>0.6</v>
      </c>
      <c r="H75" s="20">
        <v>0.79999999999999571</v>
      </c>
      <c r="I75" s="20">
        <v>9.4000000000000092</v>
      </c>
      <c r="K75">
        <v>2</v>
      </c>
      <c r="L75">
        <f>Estimation!K75 + ROW(Estimation!K75)/10000000</f>
        <v>2.0000075000000002</v>
      </c>
      <c r="N75">
        <v>49</v>
      </c>
    </row>
    <row r="76" spans="1:14" x14ac:dyDescent="0.3">
      <c r="A76">
        <f>RANK(Estimation!L76,$L$2:$L$128,0)</f>
        <v>126</v>
      </c>
      <c r="B76" t="s">
        <v>74</v>
      </c>
      <c r="C76" s="20" cm="1">
        <f t="array" ref="C76:I76">LINEST(Responses!B78:O78,Dummies!$B$2:$O$7)</f>
        <v>6</v>
      </c>
      <c r="D76" s="20">
        <v>3.3333333333333366</v>
      </c>
      <c r="E76" s="20">
        <v>-12.833333333333336</v>
      </c>
      <c r="F76" s="20">
        <v>8.5000000000000036</v>
      </c>
      <c r="G76" s="20">
        <v>-0.65000000000000135</v>
      </c>
      <c r="H76" s="20">
        <v>1.350000000000001</v>
      </c>
      <c r="I76" s="20">
        <v>4.7499999999999982</v>
      </c>
      <c r="K76">
        <v>-12.833</v>
      </c>
      <c r="L76">
        <f>Estimation!K76 + ROW(Estimation!K76)/10000000</f>
        <v>-12.8329924</v>
      </c>
      <c r="N76">
        <v>126</v>
      </c>
    </row>
    <row r="77" spans="1:14" x14ac:dyDescent="0.3">
      <c r="A77">
        <f>RANK(Estimation!L77,$L$2:$L$128,0)</f>
        <v>78</v>
      </c>
      <c r="B77" t="s">
        <v>75</v>
      </c>
      <c r="C77" s="20" cm="1">
        <f t="array" ref="C77:I77">LINEST(Responses!B79:O79,Dummies!$B$2:$O$7)</f>
        <v>0.39999999999999714</v>
      </c>
      <c r="D77" s="20">
        <v>0.69999999999999818</v>
      </c>
      <c r="E77" s="20">
        <v>-1.499999999999996</v>
      </c>
      <c r="F77" s="20">
        <v>0.79999999999999793</v>
      </c>
      <c r="G77" s="20">
        <v>-0.84999999999999931</v>
      </c>
      <c r="H77" s="20">
        <v>1.5499999999999983</v>
      </c>
      <c r="I77" s="20">
        <v>7.0500000000000025</v>
      </c>
      <c r="K77">
        <v>-1.5</v>
      </c>
      <c r="L77">
        <f>Estimation!K77 + ROW(Estimation!K77)/10000000</f>
        <v>-1.4999922999999999</v>
      </c>
      <c r="N77">
        <v>78</v>
      </c>
    </row>
    <row r="78" spans="1:14" x14ac:dyDescent="0.3">
      <c r="A78">
        <f>RANK(Estimation!L78,$L$2:$L$128,0)</f>
        <v>1</v>
      </c>
      <c r="B78" t="s">
        <v>76</v>
      </c>
      <c r="C78" s="20" cm="1">
        <f t="array" ref="C78:I78">LINEST(Responses!B80:O80,Dummies!$B$2:$O$7)</f>
        <v>-14.799999999999992</v>
      </c>
      <c r="D78" s="20">
        <v>-7.3999999999999986</v>
      </c>
      <c r="E78" s="20">
        <v>19.999999999999993</v>
      </c>
      <c r="F78" s="20">
        <v>-9.6</v>
      </c>
      <c r="G78" s="20">
        <v>1.3</v>
      </c>
      <c r="H78" s="20">
        <v>-5.5000000000000018</v>
      </c>
      <c r="I78" s="20">
        <v>14.899999999999999</v>
      </c>
      <c r="K78">
        <v>20</v>
      </c>
      <c r="L78">
        <f>Estimation!K78 + ROW(Estimation!K78)/10000000</f>
        <v>20.000007799999999</v>
      </c>
      <c r="N78">
        <v>1</v>
      </c>
    </row>
    <row r="79" spans="1:14" x14ac:dyDescent="0.3">
      <c r="A79">
        <f>RANK(Estimation!L79,$L$2:$L$128,0)</f>
        <v>67</v>
      </c>
      <c r="B79" t="s">
        <v>77</v>
      </c>
      <c r="C79" s="20" cm="1">
        <f t="array" ref="C79:I79">LINEST(Responses!B81:O81,Dummies!$B$2:$O$7)</f>
        <v>1.0000000000000009</v>
      </c>
      <c r="D79" s="20">
        <v>-5.8333333333333348</v>
      </c>
      <c r="E79" s="20">
        <v>-0.1666666666666681</v>
      </c>
      <c r="F79" s="20">
        <v>-3</v>
      </c>
      <c r="G79" s="20">
        <v>-1.3499999999999996</v>
      </c>
      <c r="H79" s="20">
        <v>0.65000000000000047</v>
      </c>
      <c r="I79" s="20">
        <v>11.750000000000002</v>
      </c>
      <c r="K79">
        <v>-0.16700000000000001</v>
      </c>
      <c r="L79">
        <f>Estimation!K79 + ROW(Estimation!K79)/10000000</f>
        <v>-0.1669921</v>
      </c>
      <c r="N79">
        <v>67</v>
      </c>
    </row>
    <row r="80" spans="1:14" x14ac:dyDescent="0.3">
      <c r="A80">
        <f>RANK(Estimation!L80,$L$2:$L$128,0)</f>
        <v>2</v>
      </c>
      <c r="B80" t="s">
        <v>78</v>
      </c>
      <c r="C80" s="20" cm="1">
        <f t="array" ref="C80:I80">LINEST(Responses!B82:O82,Dummies!$B$2:$O$7)</f>
        <v>-11.19999999999999</v>
      </c>
      <c r="D80" s="20">
        <v>-6.5999999999999961</v>
      </c>
      <c r="E80" s="20">
        <v>15.499999999999989</v>
      </c>
      <c r="F80" s="20">
        <v>-8.8999999999999968</v>
      </c>
      <c r="G80" s="20">
        <v>2.1499999999999986</v>
      </c>
      <c r="H80" s="20">
        <v>-4.9999999999999996E-2</v>
      </c>
      <c r="I80" s="20">
        <v>12.349999999999998</v>
      </c>
      <c r="K80">
        <v>15.5</v>
      </c>
      <c r="L80">
        <f>Estimation!K80 + ROW(Estimation!K80)/10000000</f>
        <v>15.500007999999999</v>
      </c>
      <c r="N80">
        <v>2</v>
      </c>
    </row>
    <row r="81" spans="1:14" x14ac:dyDescent="0.3">
      <c r="A81">
        <f>RANK(Estimation!L81,$L$2:$L$128,0)</f>
        <v>113</v>
      </c>
      <c r="B81" t="s">
        <v>79</v>
      </c>
      <c r="C81" s="20" cm="1">
        <f t="array" ref="C81:I81">LINEST(Responses!B83:O83,Dummies!$B$2:$O$7)</f>
        <v>9.5</v>
      </c>
      <c r="D81" s="20">
        <v>6.3333333333333339</v>
      </c>
      <c r="E81" s="20">
        <v>-7.833333333333333</v>
      </c>
      <c r="F81" s="20">
        <v>2.0000000000000036</v>
      </c>
      <c r="G81" s="20">
        <v>-0.60000000000000042</v>
      </c>
      <c r="H81" s="20">
        <v>3.4000000000000017</v>
      </c>
      <c r="I81" s="20">
        <v>1.4999999999999973</v>
      </c>
      <c r="K81">
        <v>-7.8330000000000002</v>
      </c>
      <c r="L81">
        <f>Estimation!K81 + ROW(Estimation!K81)/10000000</f>
        <v>-7.8329919000000006</v>
      </c>
      <c r="N81">
        <v>113</v>
      </c>
    </row>
    <row r="82" spans="1:14" x14ac:dyDescent="0.3">
      <c r="A82">
        <f>RANK(Estimation!L82,$L$2:$L$128,0)</f>
        <v>16</v>
      </c>
      <c r="B82" t="s">
        <v>80</v>
      </c>
      <c r="C82" s="20" cm="1">
        <f t="array" ref="C82:I82">LINEST(Responses!B84:O84,Dummies!$B$2:$O$7)</f>
        <v>-6.5999999999999934</v>
      </c>
      <c r="D82" s="20">
        <v>-6.9666666666666632</v>
      </c>
      <c r="E82" s="20">
        <v>7.1666666666666581</v>
      </c>
      <c r="F82" s="20">
        <v>-2.1999999999999971</v>
      </c>
      <c r="G82" s="20">
        <v>-2.15</v>
      </c>
      <c r="H82" s="20">
        <v>-2.7499999999999991</v>
      </c>
      <c r="I82" s="20">
        <v>13.549999999999997</v>
      </c>
      <c r="K82">
        <v>7.1669999999999998</v>
      </c>
      <c r="L82">
        <f>Estimation!K82 + ROW(Estimation!K82)/10000000</f>
        <v>7.1670081999999997</v>
      </c>
      <c r="N82">
        <v>16</v>
      </c>
    </row>
    <row r="83" spans="1:14" x14ac:dyDescent="0.3">
      <c r="A83">
        <f>RANK(Estimation!L83,$L$2:$L$128,0)</f>
        <v>20</v>
      </c>
      <c r="B83" t="s">
        <v>81</v>
      </c>
      <c r="C83" s="20" cm="1">
        <f t="array" ref="C83:I83">LINEST(Responses!B85:O85,Dummies!$B$2:$O$7)</f>
        <v>-6.2999999999999972</v>
      </c>
      <c r="D83" s="20">
        <v>-6.6666666666665458E-2</v>
      </c>
      <c r="E83" s="20">
        <v>6.6666666666666625</v>
      </c>
      <c r="F83" s="20">
        <v>-6.0999999999999988</v>
      </c>
      <c r="G83" s="20">
        <v>4.05</v>
      </c>
      <c r="H83" s="20">
        <v>2.2500000000000022</v>
      </c>
      <c r="I83" s="20">
        <v>8.1499999999999986</v>
      </c>
      <c r="K83">
        <v>6.6669999999999998</v>
      </c>
      <c r="L83">
        <f>Estimation!K83 + ROW(Estimation!K83)/10000000</f>
        <v>6.6670083</v>
      </c>
      <c r="N83">
        <v>20</v>
      </c>
    </row>
    <row r="84" spans="1:14" x14ac:dyDescent="0.3">
      <c r="A84">
        <f>RANK(Estimation!L84,$L$2:$L$128,0)</f>
        <v>47</v>
      </c>
      <c r="B84" t="s">
        <v>82</v>
      </c>
      <c r="C84" s="20" cm="1">
        <f t="array" ref="C84:I84">LINEST(Responses!B86:O86,Dummies!$B$2:$O$7)</f>
        <v>-0.60000000000000397</v>
      </c>
      <c r="D84" s="20">
        <v>0.53333333333333033</v>
      </c>
      <c r="E84" s="20">
        <v>2.1666666666666723</v>
      </c>
      <c r="F84" s="20">
        <v>-0.7000000000000034</v>
      </c>
      <c r="G84" s="20">
        <v>3.25</v>
      </c>
      <c r="H84" s="20">
        <v>1.6499999999999972</v>
      </c>
      <c r="I84" s="20">
        <v>5.0500000000000025</v>
      </c>
      <c r="K84">
        <v>2.1669999999999998</v>
      </c>
      <c r="L84">
        <f>Estimation!K84 + ROW(Estimation!K84)/10000000</f>
        <v>2.1670083999999998</v>
      </c>
      <c r="N84">
        <v>47</v>
      </c>
    </row>
    <row r="85" spans="1:14" x14ac:dyDescent="0.3">
      <c r="A85">
        <f>RANK(Estimation!L85,$L$2:$L$128,0)</f>
        <v>61</v>
      </c>
      <c r="B85" t="s">
        <v>83</v>
      </c>
      <c r="C85" s="20" cm="1">
        <f t="array" ref="C85:I85">LINEST(Responses!B87:O87,Dummies!$B$2:$O$7)</f>
        <v>2.6000000000000028</v>
      </c>
      <c r="D85" s="20">
        <v>-1.5333333333333321</v>
      </c>
      <c r="E85" s="20">
        <v>0.33333333333332965</v>
      </c>
      <c r="F85" s="20">
        <v>2.2000000000000028</v>
      </c>
      <c r="G85" s="20">
        <v>-3.4000000000000026</v>
      </c>
      <c r="H85" s="20">
        <v>-0.79999999999999782</v>
      </c>
      <c r="I85" s="20">
        <v>7.1999999999999984</v>
      </c>
      <c r="K85">
        <v>0.33300000000000002</v>
      </c>
      <c r="L85">
        <f>Estimation!K85 + ROW(Estimation!K85)/10000000</f>
        <v>0.33300850000000004</v>
      </c>
      <c r="N85">
        <v>61</v>
      </c>
    </row>
    <row r="86" spans="1:14" x14ac:dyDescent="0.3">
      <c r="A86">
        <f>RANK(Estimation!L86,$L$2:$L$128,0)</f>
        <v>34</v>
      </c>
      <c r="B86" t="s">
        <v>84</v>
      </c>
      <c r="C86" s="20" cm="1">
        <f t="array" ref="C86:I86">LINEST(Responses!B88:O88,Dummies!$B$2:$O$7)</f>
        <v>-4.799999999999998</v>
      </c>
      <c r="D86" s="20">
        <v>0.93333333333333357</v>
      </c>
      <c r="E86" s="20">
        <v>4.6666666666666643</v>
      </c>
      <c r="F86" s="20">
        <v>-2.5999999999999996</v>
      </c>
      <c r="G86" s="20">
        <v>3.4999999999999978</v>
      </c>
      <c r="H86" s="20">
        <v>0.69999999999999929</v>
      </c>
      <c r="I86" s="20">
        <v>6.9</v>
      </c>
      <c r="K86">
        <v>4.6669999999999998</v>
      </c>
      <c r="L86">
        <f>Estimation!K86 + ROW(Estimation!K86)/10000000</f>
        <v>4.6670086</v>
      </c>
      <c r="N86">
        <v>34</v>
      </c>
    </row>
    <row r="87" spans="1:14" x14ac:dyDescent="0.3">
      <c r="A87">
        <f>RANK(Estimation!L87,$L$2:$L$128,0)</f>
        <v>40</v>
      </c>
      <c r="B87" t="s">
        <v>85</v>
      </c>
      <c r="C87" s="20" cm="1">
        <f t="array" ref="C87:I87">LINEST(Responses!B89:O89,Dummies!$B$2:$O$7)</f>
        <v>-3.4999999999999964</v>
      </c>
      <c r="D87" s="20">
        <v>-2.1666666666666643</v>
      </c>
      <c r="E87" s="20">
        <v>3.6666666666666625</v>
      </c>
      <c r="F87" s="20">
        <v>-0.999999999999998</v>
      </c>
      <c r="G87" s="20">
        <v>1.0500000000000003</v>
      </c>
      <c r="H87" s="20">
        <v>1.0500000000000016</v>
      </c>
      <c r="I87" s="20">
        <v>8.2499999999999964</v>
      </c>
      <c r="K87">
        <v>3.6669999999999998</v>
      </c>
      <c r="L87">
        <f>Estimation!K87 + ROW(Estimation!K87)/10000000</f>
        <v>3.6670086999999998</v>
      </c>
      <c r="N87">
        <v>40</v>
      </c>
    </row>
    <row r="88" spans="1:14" x14ac:dyDescent="0.3">
      <c r="A88">
        <f>RANK(Estimation!L88,$L$2:$L$128,0)</f>
        <v>33</v>
      </c>
      <c r="B88" t="s">
        <v>86</v>
      </c>
      <c r="C88" s="20" cm="1">
        <f t="array" ref="C88:I88">LINEST(Responses!B90:O90,Dummies!$B$2:$O$7)</f>
        <v>-2.6999999999999984</v>
      </c>
      <c r="D88" s="20">
        <v>-1.4333333333333322</v>
      </c>
      <c r="E88" s="20">
        <v>4.8333333333333313</v>
      </c>
      <c r="F88" s="20">
        <v>-3.8999999999999995</v>
      </c>
      <c r="G88" s="20">
        <v>1.7000000000000002</v>
      </c>
      <c r="H88" s="20">
        <v>-4.4999999999999991</v>
      </c>
      <c r="I88" s="20">
        <v>10.1</v>
      </c>
      <c r="K88">
        <v>4.8330000000000002</v>
      </c>
      <c r="L88">
        <f>Estimation!K88 + ROW(Estimation!K88)/10000000</f>
        <v>4.8330088</v>
      </c>
      <c r="N88">
        <v>33</v>
      </c>
    </row>
    <row r="89" spans="1:14" x14ac:dyDescent="0.3">
      <c r="A89">
        <f>RANK(Estimation!L89,$L$2:$L$128,0)</f>
        <v>41</v>
      </c>
      <c r="B89" t="s">
        <v>87</v>
      </c>
      <c r="C89" s="20" cm="1">
        <f t="array" ref="C89:I89">LINEST(Responses!B91:O91,Dummies!$B$2:$O$7)</f>
        <v>-3.8000000000000012</v>
      </c>
      <c r="D89" s="20">
        <v>0.5999999999999992</v>
      </c>
      <c r="E89" s="20">
        <v>3.5000000000000022</v>
      </c>
      <c r="F89" s="20">
        <v>4.8999999999999995</v>
      </c>
      <c r="G89" s="20">
        <v>4.3500000000000005</v>
      </c>
      <c r="H89" s="20">
        <v>0.55000000000000004</v>
      </c>
      <c r="I89" s="20">
        <v>3.1500000000000004</v>
      </c>
      <c r="K89">
        <v>3.5</v>
      </c>
      <c r="L89">
        <f>Estimation!K89 + ROW(Estimation!K89)/10000000</f>
        <v>3.5000089000000001</v>
      </c>
      <c r="N89">
        <v>41</v>
      </c>
    </row>
    <row r="90" spans="1:14" x14ac:dyDescent="0.3">
      <c r="A90">
        <f>RANK(Estimation!L90,$L$2:$L$128,0)</f>
        <v>22</v>
      </c>
      <c r="B90" t="s">
        <v>88</v>
      </c>
      <c r="C90" s="20" cm="1">
        <f t="array" ref="C90:I90">LINEST(Responses!B92:O92,Dummies!$B$2:$O$7)</f>
        <v>-7.1999999999999948</v>
      </c>
      <c r="D90" s="20">
        <v>0.40000000000000124</v>
      </c>
      <c r="E90" s="20">
        <v>6.4999999999999956</v>
      </c>
      <c r="F90" s="20">
        <v>-2.899999999999999</v>
      </c>
      <c r="G90" s="20">
        <v>3.1499999999999986</v>
      </c>
      <c r="H90" s="20">
        <v>-1.05</v>
      </c>
      <c r="I90" s="20">
        <v>8.3499999999999979</v>
      </c>
      <c r="K90">
        <v>6.5</v>
      </c>
      <c r="L90">
        <f>Estimation!K90 + ROW(Estimation!K90)/10000000</f>
        <v>6.5000090000000004</v>
      </c>
      <c r="N90">
        <v>22</v>
      </c>
    </row>
    <row r="91" spans="1:14" x14ac:dyDescent="0.3">
      <c r="A91">
        <f>RANK(Estimation!L91,$L$2:$L$128,0)</f>
        <v>52</v>
      </c>
      <c r="B91" t="s">
        <v>89</v>
      </c>
      <c r="C91" s="20" cm="1">
        <f t="array" ref="C91:I91">LINEST(Responses!B93:O93,Dummies!$B$2:$O$7)</f>
        <v>-4.7000000000000028</v>
      </c>
      <c r="D91" s="20">
        <v>2.7333333333333303</v>
      </c>
      <c r="E91" s="20">
        <v>1.6666666666666721</v>
      </c>
      <c r="F91" s="20">
        <v>3.0999999999999961</v>
      </c>
      <c r="G91" s="20">
        <v>0.25000000000000017</v>
      </c>
      <c r="H91" s="20">
        <v>-0.9500000000000014</v>
      </c>
      <c r="I91" s="20">
        <v>6.3500000000000023</v>
      </c>
      <c r="K91">
        <v>1.667</v>
      </c>
      <c r="L91">
        <f>Estimation!K91 + ROW(Estimation!K91)/10000000</f>
        <v>1.6670091</v>
      </c>
      <c r="N91">
        <v>52</v>
      </c>
    </row>
    <row r="92" spans="1:14" x14ac:dyDescent="0.3">
      <c r="A92">
        <f>RANK(Estimation!L92,$L$2:$L$128,0)</f>
        <v>114</v>
      </c>
      <c r="B92" t="s">
        <v>90</v>
      </c>
      <c r="C92" s="20" cm="1">
        <f t="array" ref="C92:I92">LINEST(Responses!B94:O94,Dummies!$B$2:$O$7)</f>
        <v>8.5</v>
      </c>
      <c r="D92" s="20">
        <v>6.5</v>
      </c>
      <c r="E92" s="20">
        <v>-8</v>
      </c>
      <c r="F92" s="20">
        <v>7.0000000000000018</v>
      </c>
      <c r="G92" s="20">
        <v>-1.7499999999999998</v>
      </c>
      <c r="H92" s="20">
        <v>5.2500000000000018</v>
      </c>
      <c r="I92" s="20">
        <v>-0.75000000000000178</v>
      </c>
      <c r="K92">
        <v>-8</v>
      </c>
      <c r="L92">
        <f>Estimation!K92 + ROW(Estimation!K92)/10000000</f>
        <v>-7.9999908</v>
      </c>
      <c r="N92">
        <v>114</v>
      </c>
    </row>
    <row r="93" spans="1:14" x14ac:dyDescent="0.3">
      <c r="A93">
        <f>RANK(Estimation!L93,$L$2:$L$128,0)</f>
        <v>3</v>
      </c>
      <c r="B93" t="s">
        <v>91</v>
      </c>
      <c r="C93" s="20" cm="1">
        <f t="array" ref="C93:I93">LINEST(Responses!B95:O95,Dummies!$B$2:$O$7)</f>
        <v>-10.199999999999999</v>
      </c>
      <c r="D93" s="20">
        <v>-7.1</v>
      </c>
      <c r="E93" s="20">
        <v>14.499999999999998</v>
      </c>
      <c r="F93" s="20">
        <v>-10.4</v>
      </c>
      <c r="G93" s="20">
        <v>0.15000000000000119</v>
      </c>
      <c r="H93" s="20">
        <v>-5.0500000000000025</v>
      </c>
      <c r="I93" s="20">
        <v>15.85</v>
      </c>
      <c r="K93">
        <v>14.5</v>
      </c>
      <c r="L93">
        <f>Estimation!K93 + ROW(Estimation!K93)/10000000</f>
        <v>14.5000093</v>
      </c>
      <c r="N93">
        <v>3</v>
      </c>
    </row>
    <row r="94" spans="1:14" x14ac:dyDescent="0.3">
      <c r="A94">
        <f>RANK(Estimation!L94,$L$2:$L$128,0)</f>
        <v>19</v>
      </c>
      <c r="B94" t="s">
        <v>92</v>
      </c>
      <c r="C94" s="20" cm="1">
        <f t="array" ref="C94:I94">LINEST(Responses!B96:O96,Dummies!$B$2:$O$7)</f>
        <v>-6.1999999999999948</v>
      </c>
      <c r="D94" s="20">
        <v>-4.9333333333333318</v>
      </c>
      <c r="E94" s="20">
        <v>6.8333333333333277</v>
      </c>
      <c r="F94" s="20">
        <v>-6.8999999999999995</v>
      </c>
      <c r="G94" s="20">
        <v>-5.85</v>
      </c>
      <c r="H94" s="20">
        <v>-6.0500000000000007</v>
      </c>
      <c r="I94" s="20">
        <v>17.349999999999998</v>
      </c>
      <c r="K94">
        <v>6.8330000000000002</v>
      </c>
      <c r="L94">
        <f>Estimation!K94 + ROW(Estimation!K94)/10000000</f>
        <v>6.8330093999999999</v>
      </c>
      <c r="N94">
        <v>19</v>
      </c>
    </row>
    <row r="95" spans="1:14" x14ac:dyDescent="0.3">
      <c r="A95">
        <f>RANK(Estimation!L95,$L$2:$L$128,0)</f>
        <v>55</v>
      </c>
      <c r="B95" t="s">
        <v>93</v>
      </c>
      <c r="C95" s="20" cm="1">
        <f t="array" ref="C95:I95">LINEST(Responses!B97:O97,Dummies!$B$2:$O$7)</f>
        <v>0.8999999999999998</v>
      </c>
      <c r="D95" s="20">
        <v>-2.7999999999999989</v>
      </c>
      <c r="E95" s="20">
        <v>1.4999999999999982</v>
      </c>
      <c r="F95" s="20">
        <v>-2.1999999999999997</v>
      </c>
      <c r="G95" s="20">
        <v>2.2999999999999994</v>
      </c>
      <c r="H95" s="20">
        <v>-2.3000000000000007</v>
      </c>
      <c r="I95" s="20">
        <v>8.8000000000000007</v>
      </c>
      <c r="K95">
        <v>1.5</v>
      </c>
      <c r="L95">
        <f>Estimation!K95 + ROW(Estimation!K95)/10000000</f>
        <v>1.5000095</v>
      </c>
      <c r="N95">
        <v>55</v>
      </c>
    </row>
    <row r="96" spans="1:14" x14ac:dyDescent="0.3">
      <c r="A96">
        <f>RANK(Estimation!L96,$L$2:$L$128,0)</f>
        <v>14</v>
      </c>
      <c r="B96" t="s">
        <v>94</v>
      </c>
      <c r="C96" s="20" cm="1">
        <f t="array" ref="C96:I96">LINEST(Responses!B98:O98,Dummies!$B$2:$O$7)</f>
        <v>-11.099999999999994</v>
      </c>
      <c r="D96" s="20">
        <v>-2.4666666666666641</v>
      </c>
      <c r="E96" s="20">
        <v>7.6666666666666607</v>
      </c>
      <c r="F96" s="20">
        <v>-2.6999999999999975</v>
      </c>
      <c r="G96" s="20">
        <v>0.9499999999999994</v>
      </c>
      <c r="H96" s="20">
        <v>-1.6499999999999995</v>
      </c>
      <c r="I96" s="20">
        <v>12.049999999999997</v>
      </c>
      <c r="K96">
        <v>7.6669999999999998</v>
      </c>
      <c r="L96">
        <f>Estimation!K96 + ROW(Estimation!K96)/10000000</f>
        <v>7.6670096000000001</v>
      </c>
      <c r="N96">
        <v>14</v>
      </c>
    </row>
    <row r="97" spans="1:14" x14ac:dyDescent="0.3">
      <c r="A97">
        <f>RANK(Estimation!L97,$L$2:$L$128,0)</f>
        <v>127</v>
      </c>
      <c r="B97" t="s">
        <v>95</v>
      </c>
      <c r="C97" s="20" cm="1">
        <f t="array" ref="C97:I97">LINEST(Responses!B99:O99,Dummies!$B$2:$O$7)</f>
        <v>8.6999999999999975</v>
      </c>
      <c r="D97" s="20">
        <v>4.4333333333333336</v>
      </c>
      <c r="E97" s="20">
        <v>-13.33333333333333</v>
      </c>
      <c r="F97" s="20">
        <v>4.4000000000000021</v>
      </c>
      <c r="G97" s="20">
        <v>-3.3500000000000014</v>
      </c>
      <c r="H97" s="20">
        <v>-0.15000000000000088</v>
      </c>
      <c r="I97" s="20">
        <v>6.6499999999999995</v>
      </c>
      <c r="K97">
        <v>-13.333</v>
      </c>
      <c r="L97">
        <f>Estimation!K97 + ROW(Estimation!K97)/10000000</f>
        <v>-13.332990300000001</v>
      </c>
      <c r="N97">
        <v>127</v>
      </c>
    </row>
    <row r="98" spans="1:14" x14ac:dyDescent="0.3">
      <c r="A98">
        <f>RANK(Estimation!L98,$L$2:$L$128,0)</f>
        <v>80</v>
      </c>
      <c r="B98" t="s">
        <v>96</v>
      </c>
      <c r="C98" s="20" cm="1">
        <f t="array" ref="C98:I98">LINEST(Responses!B100:O100,Dummies!$B$2:$O$7)</f>
        <v>-0.60000000000000187</v>
      </c>
      <c r="D98" s="20">
        <v>-3.133333333333336</v>
      </c>
      <c r="E98" s="20">
        <v>-1.6666666666666627</v>
      </c>
      <c r="F98" s="20">
        <v>-1.2000000000000042</v>
      </c>
      <c r="G98" s="20">
        <v>0.50000000000000033</v>
      </c>
      <c r="H98" s="20">
        <v>0.89999999999999836</v>
      </c>
      <c r="I98" s="20">
        <v>10.300000000000002</v>
      </c>
      <c r="K98">
        <v>-1.667</v>
      </c>
      <c r="L98">
        <f>Estimation!K98 + ROW(Estimation!K98)/10000000</f>
        <v>-1.6669902000000001</v>
      </c>
      <c r="N98">
        <v>80</v>
      </c>
    </row>
    <row r="99" spans="1:14" x14ac:dyDescent="0.3">
      <c r="A99">
        <f>RANK(Estimation!L99,$L$2:$L$128,0)</f>
        <v>10</v>
      </c>
      <c r="B99" t="s">
        <v>97</v>
      </c>
      <c r="C99" s="20" cm="1">
        <f t="array" ref="C99:I99">LINEST(Responses!B101:O101,Dummies!$B$2:$O$7)</f>
        <v>-4.8</v>
      </c>
      <c r="D99" s="20">
        <v>-1.5666666666666667</v>
      </c>
      <c r="E99" s="20">
        <v>8.6666666666666661</v>
      </c>
      <c r="F99" s="20">
        <v>-5.1000000000000005</v>
      </c>
      <c r="G99" s="20">
        <v>3.1000000000000005</v>
      </c>
      <c r="H99" s="20">
        <v>-1.7000000000000004</v>
      </c>
      <c r="I99" s="20">
        <v>8.4</v>
      </c>
      <c r="K99">
        <v>8.6669999999999998</v>
      </c>
      <c r="L99">
        <f>Estimation!K99 + ROW(Estimation!K99)/10000000</f>
        <v>8.6670099</v>
      </c>
      <c r="N99">
        <v>10</v>
      </c>
    </row>
    <row r="100" spans="1:14" x14ac:dyDescent="0.3">
      <c r="A100">
        <f>RANK(Estimation!L100,$L$2:$L$128,0)</f>
        <v>38</v>
      </c>
      <c r="B100" t="s">
        <v>98</v>
      </c>
      <c r="C100" s="20" cm="1">
        <f t="array" ref="C100:I100">LINEST(Responses!B102:O102,Dummies!$B$2:$O$7)</f>
        <v>-2.2999999999999945</v>
      </c>
      <c r="D100" s="20">
        <v>0.43333333333333712</v>
      </c>
      <c r="E100" s="20">
        <v>4.1666666666666607</v>
      </c>
      <c r="F100" s="20">
        <v>0.90000000000000335</v>
      </c>
      <c r="G100" s="20">
        <v>2.6999999999999988</v>
      </c>
      <c r="H100" s="20">
        <v>2.9000000000000021</v>
      </c>
      <c r="I100" s="20">
        <v>3.8999999999999964</v>
      </c>
      <c r="K100">
        <v>4.1669999999999998</v>
      </c>
      <c r="L100">
        <f>Estimation!K100 + ROW(Estimation!K100)/10000000</f>
        <v>4.1670099999999994</v>
      </c>
      <c r="N100">
        <v>38</v>
      </c>
    </row>
    <row r="101" spans="1:14" x14ac:dyDescent="0.3">
      <c r="A101">
        <f>RANK(Estimation!L101,$L$2:$L$128,0)</f>
        <v>112</v>
      </c>
      <c r="B101" t="s">
        <v>99</v>
      </c>
      <c r="C101" s="20" cm="1">
        <f t="array" ref="C101:I101">LINEST(Responses!B103:O103,Dummies!$B$2:$O$7)</f>
        <v>9.0000000000000018</v>
      </c>
      <c r="D101" s="20">
        <v>4.1666666666666679</v>
      </c>
      <c r="E101" s="20">
        <v>-7.1666666666666696</v>
      </c>
      <c r="F101" s="20">
        <v>2.0000000000000018</v>
      </c>
      <c r="G101" s="20">
        <v>-2.3499999999999988</v>
      </c>
      <c r="H101" s="20">
        <v>1.6500000000000037</v>
      </c>
      <c r="I101" s="20">
        <v>3.7499999999999973</v>
      </c>
      <c r="K101">
        <v>-7.1669999999999998</v>
      </c>
      <c r="L101">
        <f>Estimation!K101 + ROW(Estimation!K101)/10000000</f>
        <v>-7.1669898999999999</v>
      </c>
      <c r="N101">
        <v>112</v>
      </c>
    </row>
    <row r="102" spans="1:14" x14ac:dyDescent="0.3">
      <c r="A102">
        <f>RANK(Estimation!L102,$L$2:$L$128,0)</f>
        <v>72</v>
      </c>
      <c r="B102" t="s">
        <v>161</v>
      </c>
      <c r="C102" s="20" cm="1">
        <f t="array" ref="C102:I102">LINEST(Responses!B104:O104,Dummies!$B$2:$O$7)</f>
        <v>-5.8999999999999995</v>
      </c>
      <c r="D102" s="20">
        <v>-4.0333333333333314</v>
      </c>
      <c r="E102" s="20">
        <v>-0.66666666666666707</v>
      </c>
      <c r="F102" s="20">
        <v>-0.79999999999999982</v>
      </c>
      <c r="G102" s="20">
        <v>-3.25</v>
      </c>
      <c r="H102" s="20">
        <v>-1.6500000000000006</v>
      </c>
      <c r="I102" s="20">
        <v>14.950000000000001</v>
      </c>
      <c r="K102">
        <v>-0.66700000000000004</v>
      </c>
      <c r="L102">
        <f>Estimation!K102 + ROW(Estimation!K102)/10000000</f>
        <v>-0.66698980000000008</v>
      </c>
    </row>
    <row r="103" spans="1:14" x14ac:dyDescent="0.3">
      <c r="A103">
        <f>RANK(Estimation!L103,$L$2:$L$128,0)</f>
        <v>120</v>
      </c>
      <c r="B103" t="s">
        <v>162</v>
      </c>
      <c r="C103" s="20" cm="1">
        <f t="array" ref="C103:I103">LINEST(Responses!B105:O105,Dummies!$B$2:$O$7)</f>
        <v>5.0000000000000036</v>
      </c>
      <c r="D103" s="20">
        <v>5.0000000000000036</v>
      </c>
      <c r="E103" s="20">
        <v>-9.0000000000000071</v>
      </c>
      <c r="F103" s="20">
        <v>4.0000000000000044</v>
      </c>
      <c r="G103" s="20">
        <v>-3.8000000000000016</v>
      </c>
      <c r="H103" s="20">
        <v>-1.7999999999999974</v>
      </c>
      <c r="I103" s="20">
        <v>6.9999999999999982</v>
      </c>
      <c r="K103">
        <v>-9</v>
      </c>
      <c r="L103">
        <f>Estimation!K103 + ROW(Estimation!K103)/10000000</f>
        <v>-8.9999897000000004</v>
      </c>
    </row>
    <row r="104" spans="1:14" x14ac:dyDescent="0.3">
      <c r="A104">
        <f>RANK(Estimation!L104,$L$2:$L$128,0)</f>
        <v>82</v>
      </c>
      <c r="B104" t="s">
        <v>163</v>
      </c>
      <c r="C104" s="20" cm="1">
        <f t="array" ref="C104:I104">LINEST(Responses!B106:O106,Dummies!$B$2:$O$7)</f>
        <v>-5.2999999999999954</v>
      </c>
      <c r="D104" s="20">
        <v>0.43333333333333363</v>
      </c>
      <c r="E104" s="20">
        <v>-1.8333333333333344</v>
      </c>
      <c r="F104" s="20">
        <v>-9.9999999999999603E-2</v>
      </c>
      <c r="G104" s="20">
        <v>-1.5999999999999996</v>
      </c>
      <c r="H104" s="20">
        <v>2.6000000000000023</v>
      </c>
      <c r="I104" s="20">
        <v>10.399999999999995</v>
      </c>
      <c r="K104">
        <v>-1.833</v>
      </c>
      <c r="L104">
        <f>Estimation!K104 + ROW(Estimation!K104)/10000000</f>
        <v>-1.8329895999999999</v>
      </c>
    </row>
    <row r="105" spans="1:14" x14ac:dyDescent="0.3">
      <c r="A105">
        <f>RANK(Estimation!L105,$L$2:$L$128,0)</f>
        <v>46</v>
      </c>
      <c r="B105" t="s">
        <v>164</v>
      </c>
      <c r="C105" s="20" cm="1">
        <f t="array" ref="C105:I105">LINEST(Responses!B107:O107,Dummies!$B$2:$O$7)</f>
        <v>-4.0999999999999988</v>
      </c>
      <c r="D105" s="20">
        <v>-3.1333333333333333</v>
      </c>
      <c r="E105" s="20">
        <v>2.3333333333333321</v>
      </c>
      <c r="F105" s="20">
        <v>-3.7</v>
      </c>
      <c r="G105" s="20">
        <v>5.0000000000000142E-2</v>
      </c>
      <c r="H105" s="20">
        <v>3.4500000000000006</v>
      </c>
      <c r="I105" s="20">
        <v>9.5499999999999989</v>
      </c>
      <c r="K105">
        <v>2.3330000000000002</v>
      </c>
      <c r="L105">
        <f>Estimation!K105 + ROW(Estimation!K105)/10000000</f>
        <v>2.3330105000000003</v>
      </c>
    </row>
    <row r="106" spans="1:14" x14ac:dyDescent="0.3">
      <c r="A106">
        <f>RANK(Estimation!L106,$L$2:$L$128,0)</f>
        <v>36</v>
      </c>
      <c r="B106" t="s">
        <v>165</v>
      </c>
      <c r="C106" s="20" cm="1">
        <f t="array" ref="C106:I106">LINEST(Responses!B108:O108,Dummies!$B$2:$O$7)</f>
        <v>-1.3999999999999977</v>
      </c>
      <c r="D106" s="20">
        <v>-2.5333333333333319</v>
      </c>
      <c r="E106" s="20">
        <v>4.3333333333333304</v>
      </c>
      <c r="F106" s="20">
        <v>-3.7999999999999994</v>
      </c>
      <c r="G106" s="20">
        <v>5.2</v>
      </c>
      <c r="H106" s="20">
        <v>-5.2000000000000011</v>
      </c>
      <c r="I106" s="20">
        <v>9.2000000000000011</v>
      </c>
      <c r="K106">
        <v>4.3330000000000002</v>
      </c>
      <c r="L106">
        <f>Estimation!K106 + ROW(Estimation!K106)/10000000</f>
        <v>4.3330106000000006</v>
      </c>
    </row>
    <row r="107" spans="1:14" x14ac:dyDescent="0.3">
      <c r="A107">
        <f>RANK(Estimation!L107,$L$2:$L$128,0)</f>
        <v>105</v>
      </c>
      <c r="B107" t="s">
        <v>166</v>
      </c>
      <c r="C107" s="20" cm="1">
        <f t="array" ref="C107:I107">LINEST(Responses!B109:O109,Dummies!$B$2:$O$7)</f>
        <v>-1.4999999999999982</v>
      </c>
      <c r="D107" s="20">
        <v>-0.33333333333333259</v>
      </c>
      <c r="E107" s="20">
        <v>-5.6666666666666687</v>
      </c>
      <c r="F107" s="20">
        <v>-1.499999999999998</v>
      </c>
      <c r="G107" s="20">
        <v>-2.5499999999999998</v>
      </c>
      <c r="H107" s="20">
        <v>0.45000000000000173</v>
      </c>
      <c r="I107" s="20">
        <v>12.749999999999996</v>
      </c>
      <c r="K107">
        <v>-5.6669999999999998</v>
      </c>
      <c r="L107">
        <f>Estimation!K107 + ROW(Estimation!K107)/10000000</f>
        <v>-5.6669893</v>
      </c>
    </row>
    <row r="108" spans="1:14" x14ac:dyDescent="0.3">
      <c r="A108">
        <f>RANK(Estimation!L108,$L$2:$L$128,0)</f>
        <v>75</v>
      </c>
      <c r="B108" t="s">
        <v>167</v>
      </c>
      <c r="C108" s="20" cm="1">
        <f t="array" ref="C108:I108">LINEST(Responses!B110:O110,Dummies!$B$2:$O$7)</f>
        <v>-0.19999999999999934</v>
      </c>
      <c r="D108" s="20">
        <v>-7.2666666666666684</v>
      </c>
      <c r="E108" s="20">
        <v>-1.3333333333333339</v>
      </c>
      <c r="F108" s="20">
        <v>0.59999999999999909</v>
      </c>
      <c r="G108" s="20">
        <v>-2.4000000000000008</v>
      </c>
      <c r="H108" s="20">
        <v>2.4000000000000012</v>
      </c>
      <c r="I108" s="20">
        <v>11.600000000000001</v>
      </c>
      <c r="K108">
        <v>-1.333</v>
      </c>
      <c r="L108">
        <f>Estimation!K108 + ROW(Estimation!K108)/10000000</f>
        <v>-1.3329891999999999</v>
      </c>
    </row>
    <row r="109" spans="1:14" x14ac:dyDescent="0.3">
      <c r="A109">
        <f>RANK(Estimation!L109,$L$2:$L$128,0)</f>
        <v>77</v>
      </c>
      <c r="B109" t="s">
        <v>168</v>
      </c>
      <c r="C109" s="20" cm="1">
        <f t="array" ref="C109:I109">LINEST(Responses!B111:O111,Dummies!$B$2:$O$7)</f>
        <v>0.30000000000000204</v>
      </c>
      <c r="D109" s="20">
        <v>-2.0999999999999983</v>
      </c>
      <c r="E109" s="20">
        <v>-1.5000000000000033</v>
      </c>
      <c r="F109" s="20">
        <v>0.10000000000000103</v>
      </c>
      <c r="G109" s="20">
        <v>-9.8999999999999986</v>
      </c>
      <c r="H109" s="20">
        <v>-4.1000000000000014</v>
      </c>
      <c r="I109" s="20">
        <v>14.1</v>
      </c>
      <c r="K109">
        <v>-1.5</v>
      </c>
      <c r="L109">
        <f>Estimation!K109 + ROW(Estimation!K109)/10000000</f>
        <v>-1.4999891000000001</v>
      </c>
    </row>
    <row r="110" spans="1:14" x14ac:dyDescent="0.3">
      <c r="A110">
        <f>RANK(Estimation!L110,$L$2:$L$128,0)</f>
        <v>69</v>
      </c>
      <c r="B110" t="s">
        <v>169</v>
      </c>
      <c r="C110" s="20" cm="1">
        <f t="array" ref="C110:I110">LINEST(Responses!B112:O112,Dummies!$B$2:$O$7)</f>
        <v>-2.1999999999999993</v>
      </c>
      <c r="D110" s="20">
        <v>-1.2666666666666648</v>
      </c>
      <c r="E110" s="20">
        <v>-0.33333333333333481</v>
      </c>
      <c r="F110" s="20">
        <v>-0.3999999999999988</v>
      </c>
      <c r="G110" s="20">
        <v>-9.4</v>
      </c>
      <c r="H110" s="20">
        <v>-4.6000000000000014</v>
      </c>
      <c r="I110" s="20">
        <v>14.600000000000001</v>
      </c>
      <c r="K110">
        <v>-0.33300000000000002</v>
      </c>
      <c r="L110">
        <f>Estimation!K110 + ROW(Estimation!K110)/10000000</f>
        <v>-0.33298900000000003</v>
      </c>
    </row>
    <row r="111" spans="1:14" x14ac:dyDescent="0.3">
      <c r="A111">
        <f>RANK(Estimation!L111,$L$2:$L$128,0)</f>
        <v>91</v>
      </c>
      <c r="B111" t="s">
        <v>170</v>
      </c>
      <c r="C111" s="20" cm="1">
        <f t="array" ref="C111:I111">LINEST(Responses!B113:O113,Dummies!$B$2:$O$7)</f>
        <v>3.1999999999999975</v>
      </c>
      <c r="D111" s="20">
        <v>3.2666666666666653</v>
      </c>
      <c r="E111" s="20">
        <v>-3.1666666666666639</v>
      </c>
      <c r="F111" s="20">
        <v>1.8999999999999992</v>
      </c>
      <c r="G111" s="20">
        <v>6.1500000000000012</v>
      </c>
      <c r="H111" s="20">
        <v>0.35000000000000053</v>
      </c>
      <c r="I111" s="20">
        <v>2.1499999999999995</v>
      </c>
      <c r="K111">
        <v>-3.1669999999999998</v>
      </c>
      <c r="L111">
        <f>Estimation!K111 + ROW(Estimation!K111)/10000000</f>
        <v>-3.1669888999999998</v>
      </c>
    </row>
    <row r="112" spans="1:14" x14ac:dyDescent="0.3">
      <c r="A112">
        <f>RANK(Estimation!L112,$L$2:$L$128,0)</f>
        <v>92</v>
      </c>
      <c r="B112" t="s">
        <v>171</v>
      </c>
      <c r="C112" s="20" cm="1">
        <f t="array" ref="C112:I112">LINEST(Responses!B114:O114,Dummies!$B$2:$O$7)</f>
        <v>0.20000000000000198</v>
      </c>
      <c r="D112" s="20">
        <v>-2.7333333333333343</v>
      </c>
      <c r="E112" s="20">
        <v>-3.6666666666666674</v>
      </c>
      <c r="F112" s="20">
        <v>-5.6000000000000005</v>
      </c>
      <c r="G112" s="20">
        <v>-0.6000000000000002</v>
      </c>
      <c r="H112" s="20">
        <v>0.60000000000000009</v>
      </c>
      <c r="I112" s="20">
        <v>13.4</v>
      </c>
      <c r="K112">
        <v>-3.6669999999999998</v>
      </c>
      <c r="L112">
        <f>Estimation!K112 + ROW(Estimation!K112)/10000000</f>
        <v>-3.6669887999999999</v>
      </c>
    </row>
    <row r="113" spans="1:12" x14ac:dyDescent="0.3">
      <c r="A113">
        <f>RANK(Estimation!L113,$L$2:$L$128,0)</f>
        <v>81</v>
      </c>
      <c r="B113" t="s">
        <v>172</v>
      </c>
      <c r="C113" s="20" cm="1">
        <f t="array" ref="C113:I113">LINEST(Responses!B115:O115,Dummies!$B$2:$O$7)</f>
        <v>-5.7999999999999989</v>
      </c>
      <c r="D113" s="20">
        <v>-3.0666666666666673</v>
      </c>
      <c r="E113" s="20">
        <v>-1.8333333333333337</v>
      </c>
      <c r="F113" s="20">
        <v>-1.0999999999999999</v>
      </c>
      <c r="G113" s="20">
        <v>-2.3499999999999996</v>
      </c>
      <c r="H113" s="20">
        <v>-1.1499999999999999</v>
      </c>
      <c r="I113" s="20">
        <v>14.649999999999999</v>
      </c>
      <c r="K113">
        <v>-1.833</v>
      </c>
      <c r="L113">
        <f>Estimation!K113 + ROW(Estimation!K113)/10000000</f>
        <v>-1.8329887</v>
      </c>
    </row>
    <row r="114" spans="1:12" x14ac:dyDescent="0.3">
      <c r="A114">
        <f>RANK(Estimation!L114,$L$2:$L$128,0)</f>
        <v>103</v>
      </c>
      <c r="B114" t="s">
        <v>173</v>
      </c>
      <c r="C114" s="20" cm="1">
        <f t="array" ref="C114:I114">LINEST(Responses!B116:O116,Dummies!$B$2:$O$7)</f>
        <v>-1.3</v>
      </c>
      <c r="D114" s="20">
        <v>-4.3999999999999995</v>
      </c>
      <c r="E114" s="20">
        <v>-5.0000000000000009</v>
      </c>
      <c r="F114" s="20">
        <v>-1.099999999999999</v>
      </c>
      <c r="G114" s="20">
        <v>-1.1499999999999988</v>
      </c>
      <c r="H114" s="20">
        <v>-0.94999999999999896</v>
      </c>
      <c r="I114" s="20">
        <v>14.149999999999997</v>
      </c>
      <c r="K114">
        <v>-5</v>
      </c>
      <c r="L114">
        <f>Estimation!K114 + ROW(Estimation!K114)/10000000</f>
        <v>-4.9999886</v>
      </c>
    </row>
    <row r="115" spans="1:12" x14ac:dyDescent="0.3">
      <c r="A115">
        <f>RANK(Estimation!L115,$L$2:$L$128,0)</f>
        <v>58</v>
      </c>
      <c r="B115" t="s">
        <v>174</v>
      </c>
      <c r="C115" s="20" cm="1">
        <f t="array" ref="C115:I115">LINEST(Responses!B117:O117,Dummies!$B$2:$O$7)</f>
        <v>-3.1999999999999975</v>
      </c>
      <c r="D115" s="20">
        <v>-7.2666666666666666</v>
      </c>
      <c r="E115" s="20">
        <v>1.1666666666666636</v>
      </c>
      <c r="F115" s="20">
        <v>-0.8999999999999998</v>
      </c>
      <c r="G115" s="20">
        <v>-1.8500000000000016</v>
      </c>
      <c r="H115" s="20">
        <v>-3.0500000000000012</v>
      </c>
      <c r="I115" s="20">
        <v>14.350000000000001</v>
      </c>
      <c r="K115">
        <v>1.167</v>
      </c>
      <c r="L115">
        <f>Estimation!K115 + ROW(Estimation!K115)/10000000</f>
        <v>1.1670115000000001</v>
      </c>
    </row>
    <row r="116" spans="1:12" x14ac:dyDescent="0.3">
      <c r="A116">
        <f>RANK(Estimation!L116,$L$2:$L$128,0)</f>
        <v>90</v>
      </c>
      <c r="B116" t="s">
        <v>175</v>
      </c>
      <c r="C116" s="20" cm="1">
        <f t="array" ref="C116:I116">LINEST(Responses!B118:O118,Dummies!$B$2:$O$7)</f>
        <v>0.80000000000000149</v>
      </c>
      <c r="D116" s="20">
        <v>-6.4333333333333336</v>
      </c>
      <c r="E116" s="20">
        <v>-3.1666666666666687</v>
      </c>
      <c r="F116" s="20">
        <v>1.6000000000000008</v>
      </c>
      <c r="G116" s="20">
        <v>-2.7500000000000004</v>
      </c>
      <c r="H116" s="20">
        <v>2.0500000000000007</v>
      </c>
      <c r="I116" s="20">
        <v>11.35</v>
      </c>
      <c r="K116">
        <v>-3.1669999999999998</v>
      </c>
      <c r="L116">
        <f>Estimation!K116 + ROW(Estimation!K116)/10000000</f>
        <v>-3.1669883999999997</v>
      </c>
    </row>
    <row r="117" spans="1:12" x14ac:dyDescent="0.3">
      <c r="A117">
        <f>RANK(Estimation!L117,$L$2:$L$128,0)</f>
        <v>85</v>
      </c>
      <c r="B117" t="s">
        <v>176</v>
      </c>
      <c r="C117" s="20" cm="1">
        <f t="array" ref="C117:I117">LINEST(Responses!B119:O119,Dummies!$B$2:$O$7)</f>
        <v>-0.39999999999999725</v>
      </c>
      <c r="D117" s="20">
        <v>-0.36666666666666348</v>
      </c>
      <c r="E117" s="20">
        <v>-2.333333333333337</v>
      </c>
      <c r="F117" s="20">
        <v>0.70000000000000195</v>
      </c>
      <c r="G117" s="20">
        <v>-9.7999999999999989</v>
      </c>
      <c r="H117" s="20">
        <v>-4.2000000000000011</v>
      </c>
      <c r="I117" s="20">
        <v>13.699999999999998</v>
      </c>
      <c r="K117">
        <v>-2.3330000000000002</v>
      </c>
      <c r="L117">
        <f>Estimation!K117 + ROW(Estimation!K117)/10000000</f>
        <v>-2.3329883000000002</v>
      </c>
    </row>
    <row r="118" spans="1:12" x14ac:dyDescent="0.3">
      <c r="A118">
        <f>RANK(Estimation!L118,$L$2:$L$128,0)</f>
        <v>56</v>
      </c>
      <c r="B118" t="s">
        <v>177</v>
      </c>
      <c r="C118" s="20" cm="1">
        <f t="array" ref="C118:I118">LINEST(Responses!B120:O120,Dummies!$B$2:$O$7)</f>
        <v>-7.2999999999999954</v>
      </c>
      <c r="D118" s="20">
        <v>-0.73333333333333195</v>
      </c>
      <c r="E118" s="20">
        <v>1.3333333333333299</v>
      </c>
      <c r="F118" s="20">
        <v>-4.0999999999999988</v>
      </c>
      <c r="G118" s="20">
        <v>-0.25000000000000017</v>
      </c>
      <c r="H118" s="20">
        <v>0.95000000000000073</v>
      </c>
      <c r="I118" s="20">
        <v>12.649999999999999</v>
      </c>
      <c r="K118">
        <v>1.333</v>
      </c>
      <c r="L118">
        <f>Estimation!K118 + ROW(Estimation!K118)/10000000</f>
        <v>1.3330118</v>
      </c>
    </row>
    <row r="119" spans="1:12" x14ac:dyDescent="0.3">
      <c r="A119">
        <f>RANK(Estimation!L119,$L$2:$L$128,0)</f>
        <v>95</v>
      </c>
      <c r="B119" t="s">
        <v>178</v>
      </c>
      <c r="C119" s="20" cm="1">
        <f t="array" ref="C119:I119">LINEST(Responses!B121:O121,Dummies!$B$2:$O$7)</f>
        <v>-0.20000000000000295</v>
      </c>
      <c r="D119" s="20">
        <v>2.5666666666666647</v>
      </c>
      <c r="E119" s="20">
        <v>-4.1666666666666607</v>
      </c>
      <c r="F119" s="20">
        <v>3.5999999999999988</v>
      </c>
      <c r="G119" s="20">
        <v>-5.2499999999999991</v>
      </c>
      <c r="H119" s="20">
        <v>3.5499999999999994</v>
      </c>
      <c r="I119" s="20">
        <v>6.8500000000000005</v>
      </c>
      <c r="K119">
        <v>-4.1669999999999998</v>
      </c>
      <c r="L119">
        <f>Estimation!K119 + ROW(Estimation!K119)/10000000</f>
        <v>-4.1669881000000002</v>
      </c>
    </row>
    <row r="120" spans="1:12" x14ac:dyDescent="0.3">
      <c r="A120">
        <f>RANK(Estimation!L120,$L$2:$L$128,0)</f>
        <v>110</v>
      </c>
      <c r="B120" t="s">
        <v>179</v>
      </c>
      <c r="C120" s="20" cm="1">
        <f t="array" ref="C120:I120">LINEST(Responses!B122:O122,Dummies!$B$2:$O$7)</f>
        <v>2.3999999999999972</v>
      </c>
      <c r="D120" s="20">
        <v>3.0333333333333314</v>
      </c>
      <c r="E120" s="20">
        <v>-6.8333333333333277</v>
      </c>
      <c r="F120" s="20">
        <v>5.7999999999999989</v>
      </c>
      <c r="G120" s="20">
        <v>-3.4499999999999993</v>
      </c>
      <c r="H120" s="20">
        <v>6.9500000000000011</v>
      </c>
      <c r="I120" s="20">
        <v>4.05</v>
      </c>
      <c r="K120">
        <v>-6.8330000000000002</v>
      </c>
      <c r="L120">
        <f>Estimation!K120 + ROW(Estimation!K120)/10000000</f>
        <v>-6.8329880000000003</v>
      </c>
    </row>
    <row r="121" spans="1:12" x14ac:dyDescent="0.3">
      <c r="A121">
        <f>RANK(Estimation!L121,$L$2:$L$128,0)</f>
        <v>37</v>
      </c>
      <c r="B121" t="s">
        <v>180</v>
      </c>
      <c r="C121" s="20" cm="1">
        <f t="array" ref="C121:I121">LINEST(Responses!B123:O123,Dummies!$B$2:$O$7)</f>
        <v>-1.6999999999999982</v>
      </c>
      <c r="D121" s="20">
        <v>-2.2666666666666657</v>
      </c>
      <c r="E121" s="20">
        <v>4.1666666666666634</v>
      </c>
      <c r="F121" s="20">
        <v>-2.399999999999999</v>
      </c>
      <c r="G121" s="20">
        <v>5.0999999999999996</v>
      </c>
      <c r="H121" s="20">
        <v>-5.1000000000000014</v>
      </c>
      <c r="I121" s="20">
        <v>8.6000000000000014</v>
      </c>
      <c r="K121">
        <v>4.1669999999999998</v>
      </c>
      <c r="L121">
        <f>Estimation!K121 + ROW(Estimation!K121)/10000000</f>
        <v>4.1670121</v>
      </c>
    </row>
    <row r="122" spans="1:12" x14ac:dyDescent="0.3">
      <c r="A122">
        <f>RANK(Estimation!L122,$L$2:$L$128,0)</f>
        <v>73</v>
      </c>
      <c r="B122" t="s">
        <v>181</v>
      </c>
      <c r="C122" s="20" cm="1">
        <f t="array" ref="C122:I122">LINEST(Responses!B124:O124,Dummies!$B$2:$O$7)</f>
        <v>-0.29999999999999577</v>
      </c>
      <c r="D122" s="20">
        <v>-2.5666666666666651</v>
      </c>
      <c r="E122" s="20">
        <v>-0.83333333333333903</v>
      </c>
      <c r="F122" s="20">
        <v>-9.999999999999723E-2</v>
      </c>
      <c r="G122" s="20">
        <v>8.4999999999999982</v>
      </c>
      <c r="H122" s="20">
        <v>2.7000000000000006</v>
      </c>
      <c r="I122" s="20">
        <v>5.8999999999999986</v>
      </c>
      <c r="K122">
        <v>-0.83299999999999996</v>
      </c>
      <c r="L122">
        <f>Estimation!K122 + ROW(Estimation!K122)/10000000</f>
        <v>-0.83298779999999994</v>
      </c>
    </row>
    <row r="123" spans="1:12" x14ac:dyDescent="0.3">
      <c r="A123">
        <f>RANK(Estimation!L123,$L$2:$L$128,0)</f>
        <v>98</v>
      </c>
      <c r="B123" t="s">
        <v>182</v>
      </c>
      <c r="C123" s="20" cm="1">
        <f t="array" ref="C123:I123">LINEST(Responses!B125:O125,Dummies!$B$2:$O$7)</f>
        <v>1.3999999999999977</v>
      </c>
      <c r="D123" s="20">
        <v>2.5333333333333319</v>
      </c>
      <c r="E123" s="20">
        <v>-4.3333333333333304</v>
      </c>
      <c r="F123" s="20">
        <v>3.7999999999999994</v>
      </c>
      <c r="G123" s="20">
        <v>-5.2</v>
      </c>
      <c r="H123" s="20">
        <v>5.2000000000000011</v>
      </c>
      <c r="I123" s="20">
        <v>5.8000000000000007</v>
      </c>
      <c r="K123">
        <v>-4.3330000000000002</v>
      </c>
      <c r="L123">
        <f>Estimation!K123 + ROW(Estimation!K123)/10000000</f>
        <v>-4.3329877000000003</v>
      </c>
    </row>
    <row r="124" spans="1:12" x14ac:dyDescent="0.3">
      <c r="A124">
        <f>RANK(Estimation!L124,$L$2:$L$128,0)</f>
        <v>83</v>
      </c>
      <c r="B124" t="s">
        <v>183</v>
      </c>
      <c r="C124" s="20" cm="1">
        <f t="array" ref="C124:I124">LINEST(Responses!B126:O126,Dummies!$B$2:$O$7)</f>
        <v>3.4</v>
      </c>
      <c r="D124" s="20">
        <v>1.1999999999999995</v>
      </c>
      <c r="E124" s="20">
        <v>-2</v>
      </c>
      <c r="F124" s="20">
        <v>-1.2000000000000013</v>
      </c>
      <c r="G124" s="20">
        <v>3.0999999999999996</v>
      </c>
      <c r="H124" s="20">
        <v>-4.5000000000000009</v>
      </c>
      <c r="I124" s="20">
        <v>7.3000000000000016</v>
      </c>
      <c r="K124">
        <v>-2</v>
      </c>
      <c r="L124">
        <f>Estimation!K124 + ROW(Estimation!K124)/10000000</f>
        <v>-1.9999876000000001</v>
      </c>
    </row>
    <row r="125" spans="1:12" x14ac:dyDescent="0.3">
      <c r="A125">
        <f>RANK(Estimation!L125,$L$2:$L$128,0)</f>
        <v>88</v>
      </c>
      <c r="B125" t="s">
        <v>184</v>
      </c>
      <c r="C125" s="20" cm="1">
        <f t="array" ref="C125:I125">LINEST(Responses!B127:O127,Dummies!$B$2:$O$7)</f>
        <v>1.3999999999999977</v>
      </c>
      <c r="D125" s="20">
        <v>-1.1333333333333335</v>
      </c>
      <c r="E125" s="20">
        <v>-2.6666666666666643</v>
      </c>
      <c r="F125" s="20">
        <v>1.7999999999999989</v>
      </c>
      <c r="G125" s="20">
        <v>-6.6999999999999984</v>
      </c>
      <c r="H125" s="20">
        <v>-0.30000000000000154</v>
      </c>
      <c r="I125" s="20">
        <v>10.3</v>
      </c>
      <c r="K125">
        <v>-2.6669999999999998</v>
      </c>
      <c r="L125">
        <f>Estimation!K125 + ROW(Estimation!K125)/10000000</f>
        <v>-2.6669874999999998</v>
      </c>
    </row>
    <row r="126" spans="1:12" x14ac:dyDescent="0.3">
      <c r="A126">
        <f>RANK(Estimation!L126,$L$2:$L$128,0)</f>
        <v>97</v>
      </c>
      <c r="B126" t="s">
        <v>185</v>
      </c>
      <c r="C126" s="20" cm="1">
        <f t="array" ref="C126:I126">LINEST(Responses!B128:O128,Dummies!$B$2:$O$7)</f>
        <v>1.3999999999999972</v>
      </c>
      <c r="D126" s="20">
        <v>2.533333333333331</v>
      </c>
      <c r="E126" s="20">
        <v>-4.3333333333333286</v>
      </c>
      <c r="F126" s="20">
        <v>3.7999999999999985</v>
      </c>
      <c r="G126" s="20">
        <v>8.7999999999999989</v>
      </c>
      <c r="H126" s="20">
        <v>5.2</v>
      </c>
      <c r="I126" s="20">
        <v>0.80000000000000071</v>
      </c>
      <c r="K126">
        <v>-4.3330000000000002</v>
      </c>
      <c r="L126">
        <f>Estimation!K126 + ROW(Estimation!K126)/10000000</f>
        <v>-4.3329874000000004</v>
      </c>
    </row>
    <row r="127" spans="1:12" x14ac:dyDescent="0.3">
      <c r="A127">
        <f>RANK(Estimation!L127,$L$2:$L$128,0)</f>
        <v>116</v>
      </c>
      <c r="B127" t="s">
        <v>186</v>
      </c>
      <c r="C127" s="20" cm="1">
        <f t="array" ref="C127:I127">LINEST(Responses!B129:O129,Dummies!$B$2:$O$7)</f>
        <v>0.30000000000000349</v>
      </c>
      <c r="D127" s="20">
        <v>0.56666666666666854</v>
      </c>
      <c r="E127" s="20">
        <v>-8.1666666666666696</v>
      </c>
      <c r="F127" s="20">
        <v>1.100000000000001</v>
      </c>
      <c r="G127" s="20">
        <v>-2.8000000000000003</v>
      </c>
      <c r="H127" s="20">
        <v>1.7997944582823287E-15</v>
      </c>
      <c r="I127" s="20">
        <v>11.599999999999998</v>
      </c>
      <c r="K127">
        <v>-8.1669999999999998</v>
      </c>
      <c r="L127">
        <f>Estimation!K127 + ROW(Estimation!K127)/10000000</f>
        <v>-8.1669873000000006</v>
      </c>
    </row>
    <row r="128" spans="1:12" x14ac:dyDescent="0.3">
      <c r="A128">
        <f>RANK(Estimation!L128,$L$2:$L$128,0)</f>
        <v>51</v>
      </c>
      <c r="B128" t="s">
        <v>187</v>
      </c>
      <c r="C128" s="20" cm="1">
        <f t="array" ref="C128:I128">LINEST(Responses!B130:O130,Dummies!$B$2:$O$7)</f>
        <v>-5.0999999999999988</v>
      </c>
      <c r="D128" s="20">
        <v>-3.6333333333333324</v>
      </c>
      <c r="E128" s="20">
        <v>1.8333333333333315</v>
      </c>
      <c r="F128" s="20">
        <v>-0.69999999999999873</v>
      </c>
      <c r="G128" s="20">
        <v>-6.2</v>
      </c>
      <c r="H128" s="20">
        <v>-0.79999999999999993</v>
      </c>
      <c r="I128" s="20">
        <v>13.799999999999999</v>
      </c>
      <c r="K128">
        <v>1.833</v>
      </c>
      <c r="L128">
        <f>Estimation!K128 + ROW(Estimation!K128)/10000000</f>
        <v>1.8330127999999999</v>
      </c>
    </row>
    <row r="129" spans="2:9" x14ac:dyDescent="0.3">
      <c r="C129" s="20"/>
      <c r="D129" s="20"/>
      <c r="E129" s="20"/>
      <c r="F129" s="20"/>
      <c r="G129" s="20"/>
      <c r="H129" s="20"/>
      <c r="I129" s="20"/>
    </row>
    <row r="130" spans="2:9" x14ac:dyDescent="0.3">
      <c r="C130" s="20"/>
      <c r="D130" s="20"/>
      <c r="E130" s="20"/>
      <c r="F130" s="20"/>
      <c r="G130" s="20"/>
      <c r="H130" s="20"/>
      <c r="I130" s="20"/>
    </row>
    <row r="131" spans="2:9" x14ac:dyDescent="0.3">
      <c r="C131" s="20"/>
      <c r="D131" s="20"/>
      <c r="E131" s="20"/>
      <c r="F131" s="20"/>
      <c r="G131" s="20"/>
      <c r="H131" s="20"/>
      <c r="I131" s="20"/>
    </row>
    <row r="132" spans="2:9" x14ac:dyDescent="0.3">
      <c r="C132" s="20"/>
      <c r="D132" s="20"/>
      <c r="E132" s="20"/>
      <c r="F132" s="20"/>
      <c r="G132" s="20"/>
      <c r="H132" s="20"/>
      <c r="I132" s="20"/>
    </row>
    <row r="134" spans="2:9" x14ac:dyDescent="0.3">
      <c r="B134" t="s">
        <v>142</v>
      </c>
      <c r="C134" s="20">
        <f>AVERAGE(C2:C128)</f>
        <v>-0.77322834645669258</v>
      </c>
      <c r="D134" s="20">
        <f t="shared" ref="D134:I134" si="0">AVERAGE(D2:D128)</f>
        <v>-0.54015748031496058</v>
      </c>
      <c r="E134" s="20">
        <f t="shared" si="0"/>
        <v>0.31889763779527486</v>
      </c>
      <c r="F134" s="20">
        <f t="shared" si="0"/>
        <v>-0.50314960629921246</v>
      </c>
      <c r="G134" s="20">
        <f t="shared" si="0"/>
        <v>-0.15078740157480316</v>
      </c>
      <c r="H134" s="20">
        <f t="shared" si="0"/>
        <v>-1.8503937007873804E-2</v>
      </c>
      <c r="I134" s="20">
        <f t="shared" si="0"/>
        <v>8.298031496062988</v>
      </c>
    </row>
  </sheetData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topLeftCell="E1" workbookViewId="0">
      <selection activeCell="Q16" sqref="Q16"/>
    </sheetView>
  </sheetViews>
  <sheetFormatPr defaultRowHeight="14.4" x14ac:dyDescent="0.3"/>
  <cols>
    <col min="2" max="2" width="10.44140625" bestFit="1" customWidth="1"/>
    <col min="3" max="3" width="12.6640625" bestFit="1" customWidth="1"/>
    <col min="4" max="4" width="12" bestFit="1" customWidth="1"/>
    <col min="5" max="5" width="8.33203125" bestFit="1" customWidth="1"/>
    <col min="6" max="6" width="9.88671875" bestFit="1" customWidth="1"/>
    <col min="7" max="7" width="10.88671875" bestFit="1" customWidth="1"/>
    <col min="8" max="8" width="6.44140625" bestFit="1" customWidth="1"/>
  </cols>
  <sheetData>
    <row r="1" spans="1:8" x14ac:dyDescent="0.3">
      <c r="B1" s="12" t="s">
        <v>129</v>
      </c>
      <c r="C1" s="7" t="s">
        <v>131</v>
      </c>
      <c r="D1" s="7" t="s">
        <v>133</v>
      </c>
      <c r="E1" s="7" t="s">
        <v>135</v>
      </c>
      <c r="F1" s="7" t="s">
        <v>137</v>
      </c>
      <c r="G1" s="7" t="s">
        <v>139</v>
      </c>
      <c r="H1" s="19" t="s">
        <v>141</v>
      </c>
    </row>
    <row r="2" spans="1:8" x14ac:dyDescent="0.3">
      <c r="A2" t="s">
        <v>142</v>
      </c>
      <c r="B2" s="20">
        <f>Estimation!C134</f>
        <v>-0.77322834645669258</v>
      </c>
      <c r="C2" s="20">
        <f>Estimation!D134</f>
        <v>-0.54015748031496058</v>
      </c>
      <c r="D2" s="20">
        <f>Estimation!E134</f>
        <v>0.31889763779527486</v>
      </c>
      <c r="E2" s="20">
        <f>Estimation!F134</f>
        <v>-0.50314960629921246</v>
      </c>
      <c r="F2" s="20">
        <f>Estimation!G134</f>
        <v>-0.15078740157480316</v>
      </c>
      <c r="G2" s="20">
        <f>Estimation!H134</f>
        <v>-1.8503937007873804E-2</v>
      </c>
      <c r="H2" s="20">
        <f>Estimation!I134</f>
        <v>8.298031496062988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28"/>
  <sheetViews>
    <sheetView topLeftCell="P1" workbookViewId="0">
      <selection activeCell="S3" sqref="S3:W3"/>
    </sheetView>
  </sheetViews>
  <sheetFormatPr defaultRowHeight="14.4" x14ac:dyDescent="0.3"/>
  <cols>
    <col min="2" max="2" width="9.77734375" bestFit="1" customWidth="1"/>
  </cols>
  <sheetData>
    <row r="1" spans="1:23" x14ac:dyDescent="0.3">
      <c r="A1" t="s">
        <v>147</v>
      </c>
      <c r="B1" s="21" t="s">
        <v>128</v>
      </c>
      <c r="C1" s="22" t="s">
        <v>148</v>
      </c>
      <c r="D1" s="23" t="s">
        <v>143</v>
      </c>
      <c r="E1" s="24" t="s">
        <v>145</v>
      </c>
      <c r="F1" s="25" t="s">
        <v>146</v>
      </c>
      <c r="G1" s="26" t="s">
        <v>144</v>
      </c>
      <c r="J1" t="s">
        <v>147</v>
      </c>
      <c r="K1" s="21" t="s">
        <v>128</v>
      </c>
      <c r="L1" s="22" t="s">
        <v>148</v>
      </c>
      <c r="M1" s="23" t="s">
        <v>143</v>
      </c>
      <c r="N1" s="24" t="s">
        <v>145</v>
      </c>
      <c r="O1" s="25" t="s">
        <v>146</v>
      </c>
      <c r="P1" s="26"/>
    </row>
    <row r="2" spans="1:23" x14ac:dyDescent="0.3">
      <c r="A2" t="s">
        <v>0</v>
      </c>
      <c r="B2" s="20">
        <f>ABS(MAX(Estimation!C2:D2,0)-MIN(Estimation!C2:D2,0))</f>
        <v>10.099999999999998</v>
      </c>
      <c r="C2" s="20">
        <f>ABS(MAX(Estimation!E2,0)-MIN(Estimation!E2,0))</f>
        <v>10.166666666666664</v>
      </c>
      <c r="D2" s="20">
        <f>ABS(MAX(Estimation!F2,0)-MIN(Estimation!F2,0))</f>
        <v>6.6999999999999993</v>
      </c>
      <c r="E2" s="20">
        <f>ABS(MAX(Estimation!G2,0)-MIN(Estimation!G2,0))</f>
        <v>2.5000000000000009</v>
      </c>
      <c r="F2" s="20">
        <f>ABS(MAX(Estimation!H2,0)-MIN(Estimation!H2,0))</f>
        <v>1.0999999999999996</v>
      </c>
      <c r="G2" s="20">
        <f t="shared" ref="G2:G33" si="0">+SUM(B2:F2)</f>
        <v>30.566666666666663</v>
      </c>
      <c r="J2" t="s">
        <v>0</v>
      </c>
      <c r="K2">
        <f>B2/$G2</f>
        <v>0.33042529989094871</v>
      </c>
      <c r="L2">
        <f t="shared" ref="L2:O2" si="1">C2/$G2</f>
        <v>0.33260632497273718</v>
      </c>
      <c r="M2">
        <f t="shared" si="1"/>
        <v>0.21919302071973829</v>
      </c>
      <c r="N2">
        <f t="shared" si="1"/>
        <v>8.1788440567066564E-2</v>
      </c>
      <c r="O2">
        <f t="shared" si="1"/>
        <v>3.5986913849509264E-2</v>
      </c>
      <c r="S2" s="21" t="s">
        <v>128</v>
      </c>
      <c r="T2" s="22" t="s">
        <v>148</v>
      </c>
      <c r="U2" s="23" t="s">
        <v>143</v>
      </c>
      <c r="V2" s="24" t="s">
        <v>145</v>
      </c>
      <c r="W2" s="25" t="s">
        <v>146</v>
      </c>
    </row>
    <row r="3" spans="1:23" x14ac:dyDescent="0.3">
      <c r="A3" t="s">
        <v>1</v>
      </c>
      <c r="B3" s="20">
        <f>ABS(MAX(Estimation!C3:D3,0)-MIN(Estimation!C3:D3,0))</f>
        <v>3.1333333333333306</v>
      </c>
      <c r="C3" s="20">
        <f>ABS(MAX(Estimation!E3,0)-MIN(Estimation!E3,0))</f>
        <v>4.1666666666666599</v>
      </c>
      <c r="D3" s="20">
        <f>ABS(MAX(Estimation!F3,0)-MIN(Estimation!F3,0))</f>
        <v>2.6999999999999975</v>
      </c>
      <c r="E3" s="20">
        <f>ABS(MAX(Estimation!G3,0)-MIN(Estimation!G3,0))</f>
        <v>1.2999999999999978</v>
      </c>
      <c r="F3" s="20">
        <f>ABS(MAX(Estimation!H3,0)-MIN(Estimation!H3,0))</f>
        <v>1.3000000000000014</v>
      </c>
      <c r="G3" s="20">
        <f t="shared" si="0"/>
        <v>12.599999999999985</v>
      </c>
      <c r="J3" t="s">
        <v>1</v>
      </c>
      <c r="K3">
        <f t="shared" ref="K3:K66" si="2">B3/$G3</f>
        <v>0.24867724867724875</v>
      </c>
      <c r="L3">
        <f t="shared" ref="L3:L66" si="3">C3/$G3</f>
        <v>0.33068783068783053</v>
      </c>
      <c r="M3">
        <f t="shared" ref="M3:M66" si="4">D3/$G3</f>
        <v>0.21428571428571433</v>
      </c>
      <c r="N3">
        <f t="shared" ref="N3:N66" si="5">E3/$G3</f>
        <v>0.10317460317460313</v>
      </c>
      <c r="O3">
        <f t="shared" ref="O3:O66" si="6">F3/$G3</f>
        <v>0.1031746031746034</v>
      </c>
      <c r="R3" t="s">
        <v>142</v>
      </c>
      <c r="S3" s="28">
        <f>AVERAGE(K2:K128)</f>
        <v>0.27790075366566724</v>
      </c>
      <c r="T3" s="28">
        <f t="shared" ref="T3:W3" si="7">AVERAGE(L2:L128)</f>
        <v>0.24711173860438976</v>
      </c>
      <c r="U3" s="28">
        <f t="shared" si="7"/>
        <v>0.16755040496134113</v>
      </c>
      <c r="V3" s="28">
        <f t="shared" si="7"/>
        <v>0.16045565182533481</v>
      </c>
      <c r="W3" s="28">
        <f t="shared" si="7"/>
        <v>0.14698145094326703</v>
      </c>
    </row>
    <row r="4" spans="1:23" x14ac:dyDescent="0.3">
      <c r="A4" t="s">
        <v>2</v>
      </c>
      <c r="B4" s="20">
        <f>ABS(MAX(Estimation!C4:D4,0)-MIN(Estimation!C4:D4,0))</f>
        <v>4.0000000000000009</v>
      </c>
      <c r="C4" s="20">
        <f>ABS(MAX(Estimation!E4,0)-MIN(Estimation!E4,0))</f>
        <v>7.0000000000000018</v>
      </c>
      <c r="D4" s="20">
        <f>ABS(MAX(Estimation!F4,0)-MIN(Estimation!F4,0))</f>
        <v>3.5000000000000022</v>
      </c>
      <c r="E4" s="20">
        <f>ABS(MAX(Estimation!G4,0)-MIN(Estimation!G4,0))</f>
        <v>3.2999999999999985</v>
      </c>
      <c r="F4" s="20">
        <f>ABS(MAX(Estimation!H4,0)-MIN(Estimation!H4,0))</f>
        <v>2.299999999999998</v>
      </c>
      <c r="G4" s="20">
        <f t="shared" si="0"/>
        <v>20.100000000000001</v>
      </c>
      <c r="J4" t="s">
        <v>2</v>
      </c>
      <c r="K4">
        <f t="shared" si="2"/>
        <v>0.19900497512437815</v>
      </c>
      <c r="L4">
        <f t="shared" si="3"/>
        <v>0.34825870646766177</v>
      </c>
      <c r="M4">
        <f t="shared" si="4"/>
        <v>0.17412935323383094</v>
      </c>
      <c r="N4">
        <f t="shared" si="5"/>
        <v>0.16417910447761186</v>
      </c>
      <c r="O4">
        <f t="shared" si="6"/>
        <v>0.11442786069651731</v>
      </c>
    </row>
    <row r="5" spans="1:23" x14ac:dyDescent="0.3">
      <c r="A5" t="s">
        <v>3</v>
      </c>
      <c r="B5" s="20">
        <f>ABS(MAX(Estimation!C5:D5,0)-MIN(Estimation!C5:D5,0))</f>
        <v>4.3333333333333348</v>
      </c>
      <c r="C5" s="20">
        <f>ABS(MAX(Estimation!E5,0)-MIN(Estimation!E5,0))</f>
        <v>2.6666666666666679</v>
      </c>
      <c r="D5" s="20">
        <f>ABS(MAX(Estimation!F5,0)-MIN(Estimation!F5,0))</f>
        <v>1.0000000000000013</v>
      </c>
      <c r="E5" s="20">
        <f>ABS(MAX(Estimation!G5,0)-MIN(Estimation!G5,0))</f>
        <v>2.4499999999999997</v>
      </c>
      <c r="F5" s="20">
        <f>ABS(MAX(Estimation!H5,0)-MIN(Estimation!H5,0))</f>
        <v>2.4499999999999966</v>
      </c>
      <c r="G5" s="20">
        <f t="shared" si="0"/>
        <v>12.899999999999999</v>
      </c>
      <c r="J5" t="s">
        <v>3</v>
      </c>
      <c r="K5">
        <f t="shared" si="2"/>
        <v>0.33591731266149888</v>
      </c>
      <c r="L5">
        <f t="shared" si="3"/>
        <v>0.2067183462532301</v>
      </c>
      <c r="M5">
        <f t="shared" si="4"/>
        <v>7.751937984496135E-2</v>
      </c>
      <c r="N5">
        <f t="shared" si="5"/>
        <v>0.18992248062015504</v>
      </c>
      <c r="O5">
        <f t="shared" si="6"/>
        <v>0.18992248062015479</v>
      </c>
    </row>
    <row r="6" spans="1:23" x14ac:dyDescent="0.3">
      <c r="A6" t="s">
        <v>4</v>
      </c>
      <c r="B6" s="20">
        <f>ABS(MAX(Estimation!C6:D6,0)-MIN(Estimation!C6:D6,0))</f>
        <v>4.2000000000000046</v>
      </c>
      <c r="C6" s="20">
        <f>ABS(MAX(Estimation!E6,0)-MIN(Estimation!E6,0))</f>
        <v>6.0000000000000044</v>
      </c>
      <c r="D6" s="20">
        <f>ABS(MAX(Estimation!F6,0)-MIN(Estimation!F6,0))</f>
        <v>6.4000000000000057</v>
      </c>
      <c r="E6" s="20">
        <f>ABS(MAX(Estimation!G6,0)-MIN(Estimation!G6,0))</f>
        <v>1.8000000000000014</v>
      </c>
      <c r="F6" s="20">
        <f>ABS(MAX(Estimation!H6,0)-MIN(Estimation!H6,0))</f>
        <v>7.4000000000000039</v>
      </c>
      <c r="G6" s="20">
        <f t="shared" si="0"/>
        <v>25.800000000000018</v>
      </c>
      <c r="J6" t="s">
        <v>4</v>
      </c>
      <c r="K6">
        <f t="shared" si="2"/>
        <v>0.16279069767441867</v>
      </c>
      <c r="L6">
        <f t="shared" si="3"/>
        <v>0.23255813953488372</v>
      </c>
      <c r="M6">
        <f t="shared" si="4"/>
        <v>0.24806201550387602</v>
      </c>
      <c r="N6">
        <f t="shared" si="5"/>
        <v>6.9767441860465115E-2</v>
      </c>
      <c r="O6">
        <f t="shared" si="6"/>
        <v>0.28682170542635654</v>
      </c>
    </row>
    <row r="7" spans="1:23" x14ac:dyDescent="0.3">
      <c r="A7" t="s">
        <v>5</v>
      </c>
      <c r="B7" s="20">
        <f>ABS(MAX(Estimation!C7:D7,0)-MIN(Estimation!C7:D7,0))</f>
        <v>5.466666666666665</v>
      </c>
      <c r="C7" s="20">
        <f>ABS(MAX(Estimation!E7,0)-MIN(Estimation!E7,0))</f>
        <v>6.3333333333333339</v>
      </c>
      <c r="D7" s="20">
        <f>ABS(MAX(Estimation!F7,0)-MIN(Estimation!F7,0))</f>
        <v>0.20000000000000065</v>
      </c>
      <c r="E7" s="20">
        <f>ABS(MAX(Estimation!G7,0)-MIN(Estimation!G7,0))</f>
        <v>0.7</v>
      </c>
      <c r="F7" s="20">
        <f>ABS(MAX(Estimation!H7,0)-MIN(Estimation!H7,0))</f>
        <v>0.7000000000000004</v>
      </c>
      <c r="G7" s="20">
        <f t="shared" si="0"/>
        <v>13.4</v>
      </c>
      <c r="J7" t="s">
        <v>5</v>
      </c>
      <c r="K7">
        <f t="shared" si="2"/>
        <v>0.40796019900497499</v>
      </c>
      <c r="L7">
        <f t="shared" si="3"/>
        <v>0.47263681592039802</v>
      </c>
      <c r="M7">
        <f t="shared" si="4"/>
        <v>1.4925373134328406E-2</v>
      </c>
      <c r="N7">
        <f t="shared" si="5"/>
        <v>5.2238805970149252E-2</v>
      </c>
      <c r="O7">
        <f t="shared" si="6"/>
        <v>5.223880597014928E-2</v>
      </c>
    </row>
    <row r="8" spans="1:23" x14ac:dyDescent="0.3">
      <c r="A8" t="s">
        <v>6</v>
      </c>
      <c r="B8" s="20">
        <f>ABS(MAX(Estimation!C8:D8,0)-MIN(Estimation!C8:D8,0))</f>
        <v>0.30000000000000465</v>
      </c>
      <c r="C8" s="20">
        <f>ABS(MAX(Estimation!E8,0)-MIN(Estimation!E8,0))</f>
        <v>1.1666666666666607</v>
      </c>
      <c r="D8" s="20">
        <f>ABS(MAX(Estimation!F8,0)-MIN(Estimation!F8,0))</f>
        <v>1.8999999999999966</v>
      </c>
      <c r="E8" s="20">
        <f>ABS(MAX(Estimation!G8,0)-MIN(Estimation!G8,0))</f>
        <v>3.299999999999998</v>
      </c>
      <c r="F8" s="20">
        <f>ABS(MAX(Estimation!H8,0)-MIN(Estimation!H8,0))</f>
        <v>1.8999999999999986</v>
      </c>
      <c r="G8" s="20">
        <f t="shared" si="0"/>
        <v>8.5666666666666593</v>
      </c>
      <c r="J8" t="s">
        <v>6</v>
      </c>
      <c r="K8">
        <f t="shared" si="2"/>
        <v>3.5019455252918864E-2</v>
      </c>
      <c r="L8">
        <f t="shared" si="3"/>
        <v>0.136186770428015</v>
      </c>
      <c r="M8">
        <f t="shared" si="4"/>
        <v>0.22178988326848229</v>
      </c>
      <c r="N8">
        <f t="shared" si="5"/>
        <v>0.38521400778210124</v>
      </c>
      <c r="O8">
        <f t="shared" si="6"/>
        <v>0.22178988326848251</v>
      </c>
    </row>
    <row r="9" spans="1:23" x14ac:dyDescent="0.3">
      <c r="A9" t="s">
        <v>7</v>
      </c>
      <c r="B9" s="20">
        <f>ABS(MAX(Estimation!C9:D9,0)-MIN(Estimation!C9:D9,0))</f>
        <v>2.0000000000000009</v>
      </c>
      <c r="C9" s="20">
        <f>ABS(MAX(Estimation!E9,0)-MIN(Estimation!E9,0))</f>
        <v>5</v>
      </c>
      <c r="D9" s="20">
        <f>ABS(MAX(Estimation!F9,0)-MIN(Estimation!F9,0))</f>
        <v>5.5000000000000018</v>
      </c>
      <c r="E9" s="20">
        <f>ABS(MAX(Estimation!G9,0)-MIN(Estimation!G9,0))</f>
        <v>1.8999999999999992</v>
      </c>
      <c r="F9" s="20">
        <f>ABS(MAX(Estimation!H9,0)-MIN(Estimation!H9,0))</f>
        <v>6.1000000000000023</v>
      </c>
      <c r="G9" s="20">
        <f t="shared" si="0"/>
        <v>20.500000000000004</v>
      </c>
      <c r="J9" t="s">
        <v>7</v>
      </c>
      <c r="K9">
        <f t="shared" si="2"/>
        <v>9.7560975609756129E-2</v>
      </c>
      <c r="L9">
        <f t="shared" si="3"/>
        <v>0.24390243902439021</v>
      </c>
      <c r="M9">
        <f t="shared" si="4"/>
        <v>0.26829268292682928</v>
      </c>
      <c r="N9">
        <f t="shared" si="5"/>
        <v>9.2682926829268236E-2</v>
      </c>
      <c r="O9">
        <f t="shared" si="6"/>
        <v>0.29756097560975614</v>
      </c>
    </row>
    <row r="10" spans="1:23" x14ac:dyDescent="0.3">
      <c r="A10" t="s">
        <v>8</v>
      </c>
      <c r="B10" s="20">
        <f>ABS(MAX(Estimation!C10:D10,0)-MIN(Estimation!C10:D10,0))</f>
        <v>1.6666666666666672</v>
      </c>
      <c r="C10" s="20">
        <f>ABS(MAX(Estimation!E10,0)-MIN(Estimation!E10,0))</f>
        <v>1.3333333333333313</v>
      </c>
      <c r="D10" s="20">
        <f>ABS(MAX(Estimation!F10,0)-MIN(Estimation!F10,0))</f>
        <v>1.0000000000000004</v>
      </c>
      <c r="E10" s="20">
        <f>ABS(MAX(Estimation!G10,0)-MIN(Estimation!G10,0))</f>
        <v>1.3264793286218329E-15</v>
      </c>
      <c r="F10" s="20">
        <f>ABS(MAX(Estimation!H10,0)-MIN(Estimation!H10,0))</f>
        <v>4.1245289668970032E-16</v>
      </c>
      <c r="G10" s="20">
        <f t="shared" si="0"/>
        <v>4</v>
      </c>
      <c r="J10" t="s">
        <v>8</v>
      </c>
      <c r="K10">
        <f t="shared" si="2"/>
        <v>0.4166666666666668</v>
      </c>
      <c r="L10">
        <f t="shared" si="3"/>
        <v>0.33333333333333282</v>
      </c>
      <c r="M10">
        <f t="shared" si="4"/>
        <v>0.25000000000000011</v>
      </c>
      <c r="N10">
        <f t="shared" si="5"/>
        <v>3.3161983215545823E-16</v>
      </c>
      <c r="O10">
        <f t="shared" si="6"/>
        <v>1.0311322417242508E-16</v>
      </c>
    </row>
    <row r="11" spans="1:23" x14ac:dyDescent="0.3">
      <c r="A11" t="s">
        <v>9</v>
      </c>
      <c r="B11" s="20">
        <f>ABS(MAX(Estimation!C11:D11,0)-MIN(Estimation!C11:D11,0))</f>
        <v>3.9000000000000012</v>
      </c>
      <c r="C11" s="20">
        <f>ABS(MAX(Estimation!E11,0)-MIN(Estimation!E11,0))</f>
        <v>0.49999999999999484</v>
      </c>
      <c r="D11" s="20">
        <f>ABS(MAX(Estimation!F11,0)-MIN(Estimation!F11,0))</f>
        <v>1.4000000000000037</v>
      </c>
      <c r="E11" s="20">
        <f>ABS(MAX(Estimation!G11,0)-MIN(Estimation!G11,0))</f>
        <v>0.29999999999999755</v>
      </c>
      <c r="F11" s="20">
        <f>ABS(MAX(Estimation!H11,0)-MIN(Estimation!H11,0))</f>
        <v>4.5000000000000009</v>
      </c>
      <c r="G11" s="20">
        <f t="shared" si="0"/>
        <v>10.599999999999998</v>
      </c>
      <c r="J11" t="s">
        <v>9</v>
      </c>
      <c r="K11">
        <f t="shared" si="2"/>
        <v>0.36792452830188699</v>
      </c>
      <c r="L11">
        <f t="shared" si="3"/>
        <v>4.7169811320754242E-2</v>
      </c>
      <c r="M11">
        <f t="shared" si="4"/>
        <v>0.13207547169811359</v>
      </c>
      <c r="N11">
        <f t="shared" si="5"/>
        <v>2.8301886792452605E-2</v>
      </c>
      <c r="O11">
        <f t="shared" si="6"/>
        <v>0.42452830188679264</v>
      </c>
    </row>
    <row r="12" spans="1:23" x14ac:dyDescent="0.3">
      <c r="A12" t="s">
        <v>10</v>
      </c>
      <c r="B12" s="20">
        <f>ABS(MAX(Estimation!C12:D12,0)-MIN(Estimation!C12:D12,0))</f>
        <v>6.0999999999999908</v>
      </c>
      <c r="C12" s="20">
        <f>ABS(MAX(Estimation!E12,0)-MIN(Estimation!E12,0))</f>
        <v>7.8333333333333215</v>
      </c>
      <c r="D12" s="20">
        <f>ABS(MAX(Estimation!F12,0)-MIN(Estimation!F12,0))</f>
        <v>5.1999999999999966</v>
      </c>
      <c r="E12" s="20">
        <f>ABS(MAX(Estimation!G12,0)-MIN(Estimation!G12,0))</f>
        <v>0.59999999999999865</v>
      </c>
      <c r="F12" s="20">
        <f>ABS(MAX(Estimation!H12,0)-MIN(Estimation!H12,0))</f>
        <v>1.9999999999999984</v>
      </c>
      <c r="G12" s="20">
        <f t="shared" si="0"/>
        <v>21.733333333333306</v>
      </c>
      <c r="J12" t="s">
        <v>10</v>
      </c>
      <c r="K12">
        <f t="shared" si="2"/>
        <v>0.28067484662576681</v>
      </c>
      <c r="L12">
        <f t="shared" si="3"/>
        <v>0.36042944785276065</v>
      </c>
      <c r="M12">
        <f t="shared" si="4"/>
        <v>0.23926380368098174</v>
      </c>
      <c r="N12">
        <f t="shared" si="5"/>
        <v>2.7607361963190157E-2</v>
      </c>
      <c r="O12">
        <f t="shared" si="6"/>
        <v>9.2024539877300665E-2</v>
      </c>
    </row>
    <row r="13" spans="1:23" x14ac:dyDescent="0.3">
      <c r="A13" t="s">
        <v>11</v>
      </c>
      <c r="B13" s="20">
        <f>ABS(MAX(Estimation!C13:D13,0)-MIN(Estimation!C13:D13,0))</f>
        <v>5.6666666666666652</v>
      </c>
      <c r="C13" s="20">
        <f>ABS(MAX(Estimation!E13,0)-MIN(Estimation!E13,0))</f>
        <v>5.1666666666666643</v>
      </c>
      <c r="D13" s="20">
        <f>ABS(MAX(Estimation!F13,0)-MIN(Estimation!F13,0))</f>
        <v>5.9999999999999991</v>
      </c>
      <c r="E13" s="20">
        <f>ABS(MAX(Estimation!G13,0)-MIN(Estimation!G13,0))</f>
        <v>5.6999999999999993</v>
      </c>
      <c r="F13" s="20">
        <f>ABS(MAX(Estimation!H13,0)-MIN(Estimation!H13,0))</f>
        <v>2.6999999999999997</v>
      </c>
      <c r="G13" s="20">
        <f t="shared" si="0"/>
        <v>25.233333333333327</v>
      </c>
      <c r="J13" t="s">
        <v>11</v>
      </c>
      <c r="K13">
        <f t="shared" si="2"/>
        <v>0.22457067371202113</v>
      </c>
      <c r="L13">
        <f t="shared" si="3"/>
        <v>0.20475561426684274</v>
      </c>
      <c r="M13">
        <f t="shared" si="4"/>
        <v>0.23778071334214004</v>
      </c>
      <c r="N13">
        <f t="shared" si="5"/>
        <v>0.22589167767503304</v>
      </c>
      <c r="O13">
        <f t="shared" si="6"/>
        <v>0.10700132100396302</v>
      </c>
    </row>
    <row r="14" spans="1:23" x14ac:dyDescent="0.3">
      <c r="A14" t="s">
        <v>12</v>
      </c>
      <c r="B14" s="20">
        <f>ABS(MAX(Estimation!C14:D14,0)-MIN(Estimation!C14:D14,0))</f>
        <v>2.966666666666665</v>
      </c>
      <c r="C14" s="20">
        <f>ABS(MAX(Estimation!E14,0)-MIN(Estimation!E14,0))</f>
        <v>0.1666666666666681</v>
      </c>
      <c r="D14" s="20">
        <f>ABS(MAX(Estimation!F14,0)-MIN(Estimation!F14,0))</f>
        <v>0.20000000000000018</v>
      </c>
      <c r="E14" s="20">
        <f>ABS(MAX(Estimation!G14,0)-MIN(Estimation!G14,0))</f>
        <v>1.1999999999999982</v>
      </c>
      <c r="F14" s="20">
        <f>ABS(MAX(Estimation!H14,0)-MIN(Estimation!H14,0))</f>
        <v>1.5999999999999992</v>
      </c>
      <c r="G14" s="20">
        <f t="shared" si="0"/>
        <v>6.1333333333333311</v>
      </c>
      <c r="J14" t="s">
        <v>12</v>
      </c>
      <c r="K14">
        <f t="shared" si="2"/>
        <v>0.48369565217391297</v>
      </c>
      <c r="L14">
        <f t="shared" si="3"/>
        <v>2.7173913043478503E-2</v>
      </c>
      <c r="M14">
        <f t="shared" si="4"/>
        <v>3.2608695652173954E-2</v>
      </c>
      <c r="N14">
        <f t="shared" si="5"/>
        <v>0.19565217391304326</v>
      </c>
      <c r="O14">
        <f t="shared" si="6"/>
        <v>0.2608695652173913</v>
      </c>
    </row>
    <row r="15" spans="1:23" x14ac:dyDescent="0.3">
      <c r="A15" t="s">
        <v>13</v>
      </c>
      <c r="B15" s="20">
        <f>ABS(MAX(Estimation!C15:D15,0)-MIN(Estimation!C15:D15,0))</f>
        <v>4.8000000000000007</v>
      </c>
      <c r="C15" s="20">
        <f>ABS(MAX(Estimation!E15,0)-MIN(Estimation!E15,0))</f>
        <v>1.5000000000000056</v>
      </c>
      <c r="D15" s="20">
        <f>ABS(MAX(Estimation!F15,0)-MIN(Estimation!F15,0))</f>
        <v>0.29999999999999671</v>
      </c>
      <c r="E15" s="20">
        <f>ABS(MAX(Estimation!G15,0)-MIN(Estimation!G15,0))</f>
        <v>0.15000000000000066</v>
      </c>
      <c r="F15" s="20">
        <f>ABS(MAX(Estimation!H15,0)-MIN(Estimation!H15,0))</f>
        <v>2.2499999999999982</v>
      </c>
      <c r="G15" s="20">
        <f t="shared" si="0"/>
        <v>9.0000000000000018</v>
      </c>
      <c r="J15" t="s">
        <v>13</v>
      </c>
      <c r="K15">
        <f t="shared" si="2"/>
        <v>0.53333333333333333</v>
      </c>
      <c r="L15">
        <f t="shared" si="3"/>
        <v>0.16666666666666724</v>
      </c>
      <c r="M15">
        <f t="shared" si="4"/>
        <v>3.3333333333332958E-2</v>
      </c>
      <c r="N15">
        <f t="shared" si="5"/>
        <v>1.6666666666666736E-2</v>
      </c>
      <c r="O15">
        <f t="shared" si="6"/>
        <v>0.24999999999999975</v>
      </c>
    </row>
    <row r="16" spans="1:23" x14ac:dyDescent="0.3">
      <c r="A16" t="s">
        <v>14</v>
      </c>
      <c r="B16" s="20">
        <f>ABS(MAX(Estimation!C16:D16,0)-MIN(Estimation!C16:D16,0))</f>
        <v>7.1999999999999895</v>
      </c>
      <c r="C16" s="20">
        <f>ABS(MAX(Estimation!E16,0)-MIN(Estimation!E16,0))</f>
        <v>4.6666666666666545</v>
      </c>
      <c r="D16" s="20">
        <f>ABS(MAX(Estimation!F16,0)-MIN(Estimation!F16,0))</f>
        <v>1.3999999999999964</v>
      </c>
      <c r="E16" s="20">
        <f>ABS(MAX(Estimation!G16,0)-MIN(Estimation!G16,0))</f>
        <v>1.5000000000000013</v>
      </c>
      <c r="F16" s="20">
        <f>ABS(MAX(Estimation!H16,0)-MIN(Estimation!H16,0))</f>
        <v>2.6999999999999984</v>
      </c>
      <c r="G16" s="20">
        <f t="shared" si="0"/>
        <v>17.46666666666664</v>
      </c>
      <c r="J16" t="s">
        <v>14</v>
      </c>
      <c r="K16">
        <f t="shared" si="2"/>
        <v>0.41221374045801529</v>
      </c>
      <c r="L16">
        <f t="shared" si="3"/>
        <v>0.26717557251908369</v>
      </c>
      <c r="M16">
        <f t="shared" si="4"/>
        <v>8.0152671755725102E-2</v>
      </c>
      <c r="N16">
        <f t="shared" si="5"/>
        <v>8.587786259542006E-2</v>
      </c>
      <c r="O16">
        <f t="shared" si="6"/>
        <v>0.15458015267175587</v>
      </c>
    </row>
    <row r="17" spans="1:15" x14ac:dyDescent="0.3">
      <c r="A17" t="s">
        <v>15</v>
      </c>
      <c r="B17" s="20">
        <f>ABS(MAX(Estimation!C17:D17,0)-MIN(Estimation!C17:D17,0))</f>
        <v>1.9333333333333311</v>
      </c>
      <c r="C17" s="20">
        <f>ABS(MAX(Estimation!E17,0)-MIN(Estimation!E17,0))</f>
        <v>0.83333333333332738</v>
      </c>
      <c r="D17" s="20">
        <f>ABS(MAX(Estimation!F17,0)-MIN(Estimation!F17,0))</f>
        <v>1.600000000000003</v>
      </c>
      <c r="E17" s="20">
        <f>ABS(MAX(Estimation!G17,0)-MIN(Estimation!G17,0))</f>
        <v>2.8</v>
      </c>
      <c r="F17" s="20">
        <f>ABS(MAX(Estimation!H17,0)-MIN(Estimation!H17,0))</f>
        <v>1.399999999999997</v>
      </c>
      <c r="G17" s="20">
        <f t="shared" si="0"/>
        <v>8.5666666666666593</v>
      </c>
      <c r="J17" t="s">
        <v>15</v>
      </c>
      <c r="K17">
        <f t="shared" si="2"/>
        <v>0.22568093385214003</v>
      </c>
      <c r="L17">
        <f t="shared" si="3"/>
        <v>9.7276264591439079E-2</v>
      </c>
      <c r="M17">
        <f t="shared" si="4"/>
        <v>0.1867704280155647</v>
      </c>
      <c r="N17">
        <f t="shared" si="5"/>
        <v>0.32684824902723764</v>
      </c>
      <c r="O17">
        <f t="shared" si="6"/>
        <v>0.16342412451361846</v>
      </c>
    </row>
    <row r="18" spans="1:15" x14ac:dyDescent="0.3">
      <c r="A18" t="s">
        <v>16</v>
      </c>
      <c r="B18" s="20">
        <f>ABS(MAX(Estimation!C18:D18,0)-MIN(Estimation!C18:D18,0))</f>
        <v>0.69999999999999463</v>
      </c>
      <c r="C18" s="20">
        <f>ABS(MAX(Estimation!E18,0)-MIN(Estimation!E18,0))</f>
        <v>0.83333333333333937</v>
      </c>
      <c r="D18" s="20">
        <f>ABS(MAX(Estimation!F18,0)-MIN(Estimation!F18,0))</f>
        <v>0.39999999999999808</v>
      </c>
      <c r="E18" s="20">
        <f>ABS(MAX(Estimation!G18,0)-MIN(Estimation!G18,0))</f>
        <v>5.4000000000000021</v>
      </c>
      <c r="F18" s="20">
        <f>ABS(MAX(Estimation!H18,0)-MIN(Estimation!H18,0))</f>
        <v>1.5999999999999988</v>
      </c>
      <c r="G18" s="20">
        <f t="shared" si="0"/>
        <v>8.9333333333333336</v>
      </c>
      <c r="J18" t="s">
        <v>16</v>
      </c>
      <c r="K18">
        <f t="shared" si="2"/>
        <v>7.8358208955223274E-2</v>
      </c>
      <c r="L18">
        <f t="shared" si="3"/>
        <v>9.3283582089552911E-2</v>
      </c>
      <c r="M18">
        <f t="shared" si="4"/>
        <v>4.4776119402984857E-2</v>
      </c>
      <c r="N18">
        <f t="shared" si="5"/>
        <v>0.6044776119402987</v>
      </c>
      <c r="O18">
        <f t="shared" si="6"/>
        <v>0.17910447761194015</v>
      </c>
    </row>
    <row r="19" spans="1:15" x14ac:dyDescent="0.3">
      <c r="A19" t="s">
        <v>17</v>
      </c>
      <c r="B19" s="20">
        <f>ABS(MAX(Estimation!C19:D19,0)-MIN(Estimation!C19:D19,0))</f>
        <v>6.1999999999999975</v>
      </c>
      <c r="C19" s="20">
        <f>ABS(MAX(Estimation!E19,0)-MIN(Estimation!E19,0))</f>
        <v>6.6666666666666625</v>
      </c>
      <c r="D19" s="20">
        <f>ABS(MAX(Estimation!F19,0)-MIN(Estimation!F19,0))</f>
        <v>6.8999999999999986</v>
      </c>
      <c r="E19" s="20">
        <f>ABS(MAX(Estimation!G19,0)-MIN(Estimation!G19,0))</f>
        <v>1.8000000000000007</v>
      </c>
      <c r="F19" s="20">
        <f>ABS(MAX(Estimation!H19,0)-MIN(Estimation!H19,0))</f>
        <v>0.99999999999999922</v>
      </c>
      <c r="G19" s="20">
        <f t="shared" si="0"/>
        <v>22.566666666666659</v>
      </c>
      <c r="J19" t="s">
        <v>17</v>
      </c>
      <c r="K19">
        <f t="shared" si="2"/>
        <v>0.27474150664697189</v>
      </c>
      <c r="L19">
        <f t="shared" si="3"/>
        <v>0.29542097488921704</v>
      </c>
      <c r="M19">
        <f t="shared" si="4"/>
        <v>0.30576070901033975</v>
      </c>
      <c r="N19">
        <f t="shared" si="5"/>
        <v>7.9763663220088682E-2</v>
      </c>
      <c r="O19">
        <f t="shared" si="6"/>
        <v>4.4313146233382547E-2</v>
      </c>
    </row>
    <row r="20" spans="1:15" x14ac:dyDescent="0.3">
      <c r="A20" t="s">
        <v>18</v>
      </c>
      <c r="B20" s="20">
        <f>ABS(MAX(Estimation!C20:D20,0)-MIN(Estimation!C20:D20,0))</f>
        <v>2.900000000000003</v>
      </c>
      <c r="C20" s="20">
        <f>ABS(MAX(Estimation!E20,0)-MIN(Estimation!E20,0))</f>
        <v>2.4999999999999938</v>
      </c>
      <c r="D20" s="20">
        <f>ABS(MAX(Estimation!F20,0)-MIN(Estimation!F20,0))</f>
        <v>3.3999999999999981</v>
      </c>
      <c r="E20" s="20">
        <f>ABS(MAX(Estimation!G20,0)-MIN(Estimation!G20,0))</f>
        <v>0.3500000000000002</v>
      </c>
      <c r="F20" s="20">
        <f>ABS(MAX(Estimation!H20,0)-MIN(Estimation!H20,0))</f>
        <v>3.8499999999999983</v>
      </c>
      <c r="G20" s="20">
        <f t="shared" si="0"/>
        <v>12.999999999999993</v>
      </c>
      <c r="J20" t="s">
        <v>18</v>
      </c>
      <c r="K20">
        <f t="shared" si="2"/>
        <v>0.22307692307692342</v>
      </c>
      <c r="L20">
        <f t="shared" si="3"/>
        <v>0.19230769230769193</v>
      </c>
      <c r="M20">
        <f t="shared" si="4"/>
        <v>0.26153846153846155</v>
      </c>
      <c r="N20">
        <f t="shared" si="5"/>
        <v>2.6923076923076952E-2</v>
      </c>
      <c r="O20">
        <f t="shared" si="6"/>
        <v>0.29615384615384621</v>
      </c>
    </row>
    <row r="21" spans="1:15" x14ac:dyDescent="0.3">
      <c r="A21" t="s">
        <v>19</v>
      </c>
      <c r="B21" s="20">
        <f>ABS(MAX(Estimation!C21:D21,0)-MIN(Estimation!C21:D21,0))</f>
        <v>8.0999999999999961</v>
      </c>
      <c r="C21" s="20">
        <f>ABS(MAX(Estimation!E21,0)-MIN(Estimation!E21,0))</f>
        <v>11.499999999999991</v>
      </c>
      <c r="D21" s="20">
        <f>ABS(MAX(Estimation!F21,0)-MIN(Estimation!F21,0))</f>
        <v>8.399999999999995</v>
      </c>
      <c r="E21" s="20">
        <f>ABS(MAX(Estimation!G21,0)-MIN(Estimation!G21,0))</f>
        <v>0.54999999999999905</v>
      </c>
      <c r="F21" s="20">
        <f>ABS(MAX(Estimation!H21,0)-MIN(Estimation!H21,0))</f>
        <v>2.6500000000000004</v>
      </c>
      <c r="G21" s="20">
        <f t="shared" si="0"/>
        <v>31.199999999999982</v>
      </c>
      <c r="J21" t="s">
        <v>19</v>
      </c>
      <c r="K21">
        <f t="shared" si="2"/>
        <v>0.25961538461538464</v>
      </c>
      <c r="L21">
        <f t="shared" si="3"/>
        <v>0.3685897435897435</v>
      </c>
      <c r="M21">
        <f t="shared" si="4"/>
        <v>0.26923076923076922</v>
      </c>
      <c r="N21">
        <f t="shared" si="5"/>
        <v>1.7628205128205107E-2</v>
      </c>
      <c r="O21">
        <f t="shared" si="6"/>
        <v>8.4935897435897495E-2</v>
      </c>
    </row>
    <row r="22" spans="1:15" x14ac:dyDescent="0.3">
      <c r="A22" t="s">
        <v>20</v>
      </c>
      <c r="B22" s="20">
        <f>ABS(MAX(Estimation!C22:D22,0)-MIN(Estimation!C22:D22,0))</f>
        <v>0.90000000000000702</v>
      </c>
      <c r="C22" s="20">
        <f>ABS(MAX(Estimation!E22,0)-MIN(Estimation!E22,0))</f>
        <v>5.1666666666666581</v>
      </c>
      <c r="D22" s="20">
        <f>ABS(MAX(Estimation!F22,0)-MIN(Estimation!F22,0))</f>
        <v>2.1999999999999957</v>
      </c>
      <c r="E22" s="20">
        <f>ABS(MAX(Estimation!G22,0)-MIN(Estimation!G22,0))</f>
        <v>1.900000000000001</v>
      </c>
      <c r="F22" s="20">
        <f>ABS(MAX(Estimation!H22,0)-MIN(Estimation!H22,0))</f>
        <v>0.50000000000000222</v>
      </c>
      <c r="G22" s="20">
        <f t="shared" si="0"/>
        <v>10.666666666666663</v>
      </c>
      <c r="J22" t="s">
        <v>20</v>
      </c>
      <c r="K22">
        <f t="shared" si="2"/>
        <v>8.4375000000000686E-2</v>
      </c>
      <c r="L22">
        <f t="shared" si="3"/>
        <v>0.48437499999999939</v>
      </c>
      <c r="M22">
        <f t="shared" si="4"/>
        <v>0.20624999999999968</v>
      </c>
      <c r="N22">
        <f t="shared" si="5"/>
        <v>0.17812500000000017</v>
      </c>
      <c r="O22">
        <f t="shared" si="6"/>
        <v>4.6875000000000229E-2</v>
      </c>
    </row>
    <row r="23" spans="1:15" x14ac:dyDescent="0.3">
      <c r="A23" t="s">
        <v>21</v>
      </c>
      <c r="B23" s="20">
        <f>ABS(MAX(Estimation!C23:D23,0)-MIN(Estimation!C23:D23,0))</f>
        <v>4.700000000000002</v>
      </c>
      <c r="C23" s="20">
        <f>ABS(MAX(Estimation!E23,0)-MIN(Estimation!E23,0))</f>
        <v>5.1666666666666705</v>
      </c>
      <c r="D23" s="20">
        <f>ABS(MAX(Estimation!F23,0)-MIN(Estimation!F23,0))</f>
        <v>1.9000000000000032</v>
      </c>
      <c r="E23" s="20">
        <f>ABS(MAX(Estimation!G23,0)-MIN(Estimation!G23,0))</f>
        <v>4.9000000000000012</v>
      </c>
      <c r="F23" s="20">
        <f>ABS(MAX(Estimation!H23,0)-MIN(Estimation!H23,0))</f>
        <v>0.70000000000000095</v>
      </c>
      <c r="G23" s="20">
        <f t="shared" si="0"/>
        <v>17.366666666666678</v>
      </c>
      <c r="J23" t="s">
        <v>21</v>
      </c>
      <c r="K23">
        <f t="shared" si="2"/>
        <v>0.27063339731285985</v>
      </c>
      <c r="L23">
        <f t="shared" si="3"/>
        <v>0.2975047984644914</v>
      </c>
      <c r="M23">
        <f t="shared" si="4"/>
        <v>0.10940499040307114</v>
      </c>
      <c r="N23">
        <f t="shared" si="5"/>
        <v>0.28214971209213041</v>
      </c>
      <c r="O23">
        <f t="shared" si="6"/>
        <v>4.0307101727447246E-2</v>
      </c>
    </row>
    <row r="24" spans="1:15" x14ac:dyDescent="0.3">
      <c r="A24" t="s">
        <v>22</v>
      </c>
      <c r="B24" s="20">
        <f>ABS(MAX(Estimation!C24:D24,0)-MIN(Estimation!C24:D24,0))</f>
        <v>4.7999999999999963</v>
      </c>
      <c r="C24" s="20">
        <f>ABS(MAX(Estimation!E24,0)-MIN(Estimation!E24,0))</f>
        <v>2.8333333333333299</v>
      </c>
      <c r="D24" s="20">
        <f>ABS(MAX(Estimation!F24,0)-MIN(Estimation!F24,0))</f>
        <v>5.6</v>
      </c>
      <c r="E24" s="20">
        <f>ABS(MAX(Estimation!G24,0)-MIN(Estimation!G24,0))</f>
        <v>1.8499999999999996</v>
      </c>
      <c r="F24" s="20">
        <f>ABS(MAX(Estimation!H24,0)-MIN(Estimation!H24,0))</f>
        <v>3.9500000000000011</v>
      </c>
      <c r="G24" s="20">
        <f t="shared" si="0"/>
        <v>19.033333333333324</v>
      </c>
      <c r="J24" t="s">
        <v>22</v>
      </c>
      <c r="K24">
        <f t="shared" si="2"/>
        <v>0.25218914185639224</v>
      </c>
      <c r="L24">
        <f t="shared" si="3"/>
        <v>0.1488616462346759</v>
      </c>
      <c r="M24">
        <f t="shared" si="4"/>
        <v>0.29422066549912446</v>
      </c>
      <c r="N24">
        <f t="shared" si="5"/>
        <v>9.7197898423817888E-2</v>
      </c>
      <c r="O24">
        <f t="shared" si="6"/>
        <v>0.20753064798598964</v>
      </c>
    </row>
    <row r="25" spans="1:15" x14ac:dyDescent="0.3">
      <c r="A25" t="s">
        <v>23</v>
      </c>
      <c r="B25" s="20">
        <f>ABS(MAX(Estimation!C25:D25,0)-MIN(Estimation!C25:D25,0))</f>
        <v>2.0999999999999983</v>
      </c>
      <c r="C25" s="20">
        <f>ABS(MAX(Estimation!E25,0)-MIN(Estimation!E25,0))</f>
        <v>1.4503892858778857E-15</v>
      </c>
      <c r="D25" s="20">
        <f>ABS(MAX(Estimation!F25,0)-MIN(Estimation!F25,0))</f>
        <v>2.0999999999999992</v>
      </c>
      <c r="E25" s="20">
        <f>ABS(MAX(Estimation!G25,0)-MIN(Estimation!G25,0))</f>
        <v>2.4</v>
      </c>
      <c r="F25" s="20">
        <f>ABS(MAX(Estimation!H25,0)-MIN(Estimation!H25,0))</f>
        <v>4.6000000000000005</v>
      </c>
      <c r="G25" s="20">
        <f t="shared" si="0"/>
        <v>11.2</v>
      </c>
      <c r="J25" t="s">
        <v>23</v>
      </c>
      <c r="K25">
        <f t="shared" si="2"/>
        <v>0.18749999999999986</v>
      </c>
      <c r="L25">
        <f t="shared" si="3"/>
        <v>1.2949904338195409E-16</v>
      </c>
      <c r="M25">
        <f t="shared" si="4"/>
        <v>0.18749999999999994</v>
      </c>
      <c r="N25">
        <f t="shared" si="5"/>
        <v>0.2142857142857143</v>
      </c>
      <c r="O25">
        <f t="shared" si="6"/>
        <v>0.41071428571428581</v>
      </c>
    </row>
    <row r="26" spans="1:15" x14ac:dyDescent="0.3">
      <c r="A26" t="s">
        <v>24</v>
      </c>
      <c r="B26" s="20">
        <f>ABS(MAX(Estimation!C26:D26,0)-MIN(Estimation!C26:D26,0))</f>
        <v>1.7999999999999972</v>
      </c>
      <c r="C26" s="20">
        <f>ABS(MAX(Estimation!E26,0)-MIN(Estimation!E26,0))</f>
        <v>8.7023357152673135E-15</v>
      </c>
      <c r="D26" s="20">
        <f>ABS(MAX(Estimation!F26,0)-MIN(Estimation!F26,0))</f>
        <v>1.1999999999999964</v>
      </c>
      <c r="E26" s="20">
        <f>ABS(MAX(Estimation!G26,0)-MIN(Estimation!G26,0))</f>
        <v>0.6000000000000012</v>
      </c>
      <c r="F26" s="20">
        <f>ABS(MAX(Estimation!H26,0)-MIN(Estimation!H26,0))</f>
        <v>2.1999999999999993</v>
      </c>
      <c r="G26" s="20">
        <f t="shared" si="0"/>
        <v>5.8000000000000025</v>
      </c>
      <c r="J26" t="s">
        <v>24</v>
      </c>
      <c r="K26">
        <f t="shared" si="2"/>
        <v>0.3103448275862063</v>
      </c>
      <c r="L26">
        <f t="shared" si="3"/>
        <v>1.5004027095288465E-15</v>
      </c>
      <c r="M26">
        <f t="shared" si="4"/>
        <v>0.20689655172413723</v>
      </c>
      <c r="N26">
        <f t="shared" si="5"/>
        <v>0.10344827586206913</v>
      </c>
      <c r="O26">
        <f t="shared" si="6"/>
        <v>0.37931034482758591</v>
      </c>
    </row>
    <row r="27" spans="1:15" x14ac:dyDescent="0.3">
      <c r="A27" t="s">
        <v>25</v>
      </c>
      <c r="B27" s="20">
        <f>ABS(MAX(Estimation!C27:D27,0)-MIN(Estimation!C27:D27,0))</f>
        <v>5.6333333333333346</v>
      </c>
      <c r="C27" s="20">
        <f>ABS(MAX(Estimation!E27,0)-MIN(Estimation!E27,0))</f>
        <v>1.3333333333333339</v>
      </c>
      <c r="D27" s="20">
        <f>ABS(MAX(Estimation!F27,0)-MIN(Estimation!F27,0))</f>
        <v>1.3000000000000012</v>
      </c>
      <c r="E27" s="20">
        <f>ABS(MAX(Estimation!G27,0)-MIN(Estimation!G27,0))</f>
        <v>0.49999999999999939</v>
      </c>
      <c r="F27" s="20">
        <f>ABS(MAX(Estimation!H27,0)-MIN(Estimation!H27,0))</f>
        <v>0.90000000000000013</v>
      </c>
      <c r="G27" s="20">
        <f t="shared" si="0"/>
        <v>9.6666666666666696</v>
      </c>
      <c r="J27" t="s">
        <v>25</v>
      </c>
      <c r="K27">
        <f t="shared" si="2"/>
        <v>0.58275862068965512</v>
      </c>
      <c r="L27">
        <f t="shared" si="3"/>
        <v>0.13793103448275865</v>
      </c>
      <c r="M27">
        <f t="shared" si="4"/>
        <v>0.13448275862068973</v>
      </c>
      <c r="N27">
        <f t="shared" si="5"/>
        <v>5.1724137931034406E-2</v>
      </c>
      <c r="O27">
        <f t="shared" si="6"/>
        <v>9.3103448275862061E-2</v>
      </c>
    </row>
    <row r="28" spans="1:15" x14ac:dyDescent="0.3">
      <c r="A28" t="s">
        <v>26</v>
      </c>
      <c r="B28" s="20">
        <f>ABS(MAX(Estimation!C28:D28,0)-MIN(Estimation!C28:D28,0))</f>
        <v>5.4999999999999964</v>
      </c>
      <c r="C28" s="20">
        <f>ABS(MAX(Estimation!E28,0)-MIN(Estimation!E28,0))</f>
        <v>5.1666666666666643</v>
      </c>
      <c r="D28" s="20">
        <f>ABS(MAX(Estimation!F28,0)-MIN(Estimation!F28,0))</f>
        <v>8.5000000000000036</v>
      </c>
      <c r="E28" s="20">
        <f>ABS(MAX(Estimation!G28,0)-MIN(Estimation!G28,0))</f>
        <v>3.5</v>
      </c>
      <c r="F28" s="20">
        <f>ABS(MAX(Estimation!H28,0)-MIN(Estimation!H28,0))</f>
        <v>3.5000000000000009</v>
      </c>
      <c r="G28" s="20">
        <f t="shared" si="0"/>
        <v>26.166666666666664</v>
      </c>
      <c r="J28" t="s">
        <v>26</v>
      </c>
      <c r="K28">
        <f t="shared" si="2"/>
        <v>0.21019108280254764</v>
      </c>
      <c r="L28">
        <f t="shared" si="3"/>
        <v>0.19745222929936299</v>
      </c>
      <c r="M28">
        <f t="shared" si="4"/>
        <v>0.32484076433121034</v>
      </c>
      <c r="N28">
        <f t="shared" si="5"/>
        <v>0.13375796178343952</v>
      </c>
      <c r="O28">
        <f t="shared" si="6"/>
        <v>0.13375796178343954</v>
      </c>
    </row>
    <row r="29" spans="1:15" x14ac:dyDescent="0.3">
      <c r="A29" t="s">
        <v>27</v>
      </c>
      <c r="B29" s="20">
        <f>ABS(MAX(Estimation!C29:D29,0)-MIN(Estimation!C29:D29,0))</f>
        <v>5.899999999999995</v>
      </c>
      <c r="C29" s="20">
        <f>ABS(MAX(Estimation!E29,0)-MIN(Estimation!E29,0))</f>
        <v>4.4999999999999947</v>
      </c>
      <c r="D29" s="20">
        <f>ABS(MAX(Estimation!F29,0)-MIN(Estimation!F29,0))</f>
        <v>7.7999999999999989</v>
      </c>
      <c r="E29" s="20">
        <f>ABS(MAX(Estimation!G29,0)-MIN(Estimation!G29,0))</f>
        <v>3.3000000000000007</v>
      </c>
      <c r="F29" s="20">
        <f>ABS(MAX(Estimation!H29,0)-MIN(Estimation!H29,0))</f>
        <v>3.7000000000000006</v>
      </c>
      <c r="G29" s="20">
        <f t="shared" si="0"/>
        <v>25.199999999999989</v>
      </c>
      <c r="J29" t="s">
        <v>27</v>
      </c>
      <c r="K29">
        <f t="shared" si="2"/>
        <v>0.23412698412698404</v>
      </c>
      <c r="L29">
        <f t="shared" si="3"/>
        <v>0.17857142857142844</v>
      </c>
      <c r="M29">
        <f t="shared" si="4"/>
        <v>0.30952380952380965</v>
      </c>
      <c r="N29">
        <f t="shared" si="5"/>
        <v>0.13095238095238104</v>
      </c>
      <c r="O29">
        <f t="shared" si="6"/>
        <v>0.14682539682539691</v>
      </c>
    </row>
    <row r="30" spans="1:15" x14ac:dyDescent="0.3">
      <c r="A30" t="s">
        <v>28</v>
      </c>
      <c r="B30" s="20">
        <f>ABS(MAX(Estimation!C30:D30,0)-MIN(Estimation!C30:D30,0))</f>
        <v>6.8999999999999906</v>
      </c>
      <c r="C30" s="20">
        <f>ABS(MAX(Estimation!E30,0)-MIN(Estimation!E30,0))</f>
        <v>10.166666666666655</v>
      </c>
      <c r="D30" s="20">
        <f>ABS(MAX(Estimation!F30,0)-MIN(Estimation!F30,0))</f>
        <v>9.7999999999999989</v>
      </c>
      <c r="E30" s="20">
        <f>ABS(MAX(Estimation!G30,0)-MIN(Estimation!G30,0))</f>
        <v>1.4999999999999989</v>
      </c>
      <c r="F30" s="20">
        <f>ABS(MAX(Estimation!H30,0)-MIN(Estimation!H30,0))</f>
        <v>2.8999999999999995</v>
      </c>
      <c r="G30" s="20">
        <f t="shared" si="0"/>
        <v>31.266666666666644</v>
      </c>
      <c r="J30" t="s">
        <v>28</v>
      </c>
      <c r="K30">
        <f t="shared" si="2"/>
        <v>0.22068230277185485</v>
      </c>
      <c r="L30">
        <f t="shared" si="3"/>
        <v>0.32515991471215339</v>
      </c>
      <c r="M30">
        <f t="shared" si="4"/>
        <v>0.31343283582089571</v>
      </c>
      <c r="N30">
        <f t="shared" si="5"/>
        <v>4.7974413646055439E-2</v>
      </c>
      <c r="O30">
        <f t="shared" si="6"/>
        <v>9.2750533049040559E-2</v>
      </c>
    </row>
    <row r="31" spans="1:15" x14ac:dyDescent="0.3">
      <c r="A31" t="s">
        <v>29</v>
      </c>
      <c r="B31" s="20">
        <f>ABS(MAX(Estimation!C31:D31,0)-MIN(Estimation!C31:D31,0))</f>
        <v>0.46666666666666612</v>
      </c>
      <c r="C31" s="20">
        <f>ABS(MAX(Estimation!E31,0)-MIN(Estimation!E31,0))</f>
        <v>2.666666666666667</v>
      </c>
      <c r="D31" s="20">
        <f>ABS(MAX(Estimation!F31,0)-MIN(Estimation!F31,0))</f>
        <v>5.7</v>
      </c>
      <c r="E31" s="20">
        <f>ABS(MAX(Estimation!G31,0)-MIN(Estimation!G31,0))</f>
        <v>0.35000000000000048</v>
      </c>
      <c r="F31" s="20">
        <f>ABS(MAX(Estimation!H31,0)-MIN(Estimation!H31,0))</f>
        <v>5.2500000000000036</v>
      </c>
      <c r="G31" s="20">
        <f t="shared" si="0"/>
        <v>14.433333333333335</v>
      </c>
      <c r="J31" t="s">
        <v>29</v>
      </c>
      <c r="K31">
        <f t="shared" si="2"/>
        <v>3.233256351039257E-2</v>
      </c>
      <c r="L31">
        <f t="shared" si="3"/>
        <v>0.18475750577367206</v>
      </c>
      <c r="M31">
        <f t="shared" si="4"/>
        <v>0.394919168591224</v>
      </c>
      <c r="N31">
        <f t="shared" si="5"/>
        <v>2.4249422632794487E-2</v>
      </c>
      <c r="O31">
        <f t="shared" si="6"/>
        <v>0.36374133949191706</v>
      </c>
    </row>
    <row r="32" spans="1:15" x14ac:dyDescent="0.3">
      <c r="A32" t="s">
        <v>30</v>
      </c>
      <c r="B32" s="20">
        <f>ABS(MAX(Estimation!C32:D32,0)-MIN(Estimation!C32:D32,0))</f>
        <v>3.800000000000006</v>
      </c>
      <c r="C32" s="20">
        <f>ABS(MAX(Estimation!E32,0)-MIN(Estimation!E32,0))</f>
        <v>6.8333333333333419</v>
      </c>
      <c r="D32" s="20">
        <f>ABS(MAX(Estimation!F32,0)-MIN(Estimation!F32,0))</f>
        <v>0.10000000000000341</v>
      </c>
      <c r="E32" s="20">
        <f>ABS(MAX(Estimation!G32,0)-MIN(Estimation!G32,0))</f>
        <v>4.7500000000000009</v>
      </c>
      <c r="F32" s="20">
        <f>ABS(MAX(Estimation!H32,0)-MIN(Estimation!H32,0))</f>
        <v>2.949999999999998</v>
      </c>
      <c r="G32" s="20">
        <f t="shared" si="0"/>
        <v>18.433333333333351</v>
      </c>
      <c r="J32" t="s">
        <v>30</v>
      </c>
      <c r="K32">
        <f t="shared" si="2"/>
        <v>0.20614828209764932</v>
      </c>
      <c r="L32">
        <f t="shared" si="3"/>
        <v>0.37070524412296574</v>
      </c>
      <c r="M32">
        <f t="shared" si="4"/>
        <v>5.4249547920435792E-3</v>
      </c>
      <c r="N32">
        <f t="shared" si="5"/>
        <v>0.25768535262206127</v>
      </c>
      <c r="O32">
        <f t="shared" si="6"/>
        <v>0.16003616636528004</v>
      </c>
    </row>
    <row r="33" spans="1:15" x14ac:dyDescent="0.3">
      <c r="A33" t="s">
        <v>31</v>
      </c>
      <c r="B33" s="20">
        <f>ABS(MAX(Estimation!C33:D33,0)-MIN(Estimation!C33:D33,0))</f>
        <v>3.4000000000000012</v>
      </c>
      <c r="C33" s="20">
        <f>ABS(MAX(Estimation!E33,0)-MIN(Estimation!E33,0))</f>
        <v>6.3333333333333348</v>
      </c>
      <c r="D33" s="20">
        <f>ABS(MAX(Estimation!F33,0)-MIN(Estimation!F33,0))</f>
        <v>5.8000000000000025</v>
      </c>
      <c r="E33" s="20">
        <f>ABS(MAX(Estimation!G33,0)-MIN(Estimation!G33,0))</f>
        <v>0.8000000000000006</v>
      </c>
      <c r="F33" s="20">
        <f>ABS(MAX(Estimation!H33,0)-MIN(Estimation!H33,0))</f>
        <v>3.6000000000000019</v>
      </c>
      <c r="G33" s="20">
        <f t="shared" si="0"/>
        <v>19.933333333333341</v>
      </c>
      <c r="J33" t="s">
        <v>31</v>
      </c>
      <c r="K33">
        <f t="shared" si="2"/>
        <v>0.1705685618729097</v>
      </c>
      <c r="L33">
        <f t="shared" si="3"/>
        <v>0.31772575250836116</v>
      </c>
      <c r="M33">
        <f t="shared" si="4"/>
        <v>0.29096989966555187</v>
      </c>
      <c r="N33">
        <f t="shared" si="5"/>
        <v>4.0133779264214062E-2</v>
      </c>
      <c r="O33">
        <f t="shared" si="6"/>
        <v>0.18060200668896323</v>
      </c>
    </row>
    <row r="34" spans="1:15" x14ac:dyDescent="0.3">
      <c r="A34" t="s">
        <v>32</v>
      </c>
      <c r="B34" s="20">
        <f>ABS(MAX(Estimation!C34:D34,0)-MIN(Estimation!C34:D34,0))</f>
        <v>0.70000000000000029</v>
      </c>
      <c r="C34" s="20">
        <f>ABS(MAX(Estimation!E34,0)-MIN(Estimation!E34,0))</f>
        <v>3.0000000000000022</v>
      </c>
      <c r="D34" s="20">
        <f>ABS(MAX(Estimation!F34,0)-MIN(Estimation!F34,0))</f>
        <v>3.3000000000000012</v>
      </c>
      <c r="E34" s="20">
        <f>ABS(MAX(Estimation!G34,0)-MIN(Estimation!G34,0))</f>
        <v>4.8</v>
      </c>
      <c r="F34" s="20">
        <f>ABS(MAX(Estimation!H34,0)-MIN(Estimation!H34,0))</f>
        <v>0.60000000000000198</v>
      </c>
      <c r="G34" s="20">
        <f t="shared" ref="G34:G65" si="8">+SUM(B34:F34)</f>
        <v>12.400000000000006</v>
      </c>
      <c r="J34" t="s">
        <v>32</v>
      </c>
      <c r="K34">
        <f t="shared" si="2"/>
        <v>5.6451612903225805E-2</v>
      </c>
      <c r="L34">
        <f t="shared" si="3"/>
        <v>0.2419354838709678</v>
      </c>
      <c r="M34">
        <f t="shared" si="4"/>
        <v>0.2661290322580645</v>
      </c>
      <c r="N34">
        <f t="shared" si="5"/>
        <v>0.38709677419354821</v>
      </c>
      <c r="O34">
        <f t="shared" si="6"/>
        <v>4.8387096774193686E-2</v>
      </c>
    </row>
    <row r="35" spans="1:15" x14ac:dyDescent="0.3">
      <c r="A35" t="s">
        <v>33</v>
      </c>
      <c r="B35" s="20">
        <f>ABS(MAX(Estimation!C35:D35,0)-MIN(Estimation!C35:D35,0))</f>
        <v>9.4999999999999964</v>
      </c>
      <c r="C35" s="20">
        <f>ABS(MAX(Estimation!E35,0)-MIN(Estimation!E35,0))</f>
        <v>5.4999999999999973</v>
      </c>
      <c r="D35" s="20">
        <f>ABS(MAX(Estimation!F35,0)-MIN(Estimation!F35,0))</f>
        <v>3.0000000000000004</v>
      </c>
      <c r="E35" s="20">
        <f>ABS(MAX(Estimation!G35,0)-MIN(Estimation!G35,0))</f>
        <v>2.6999999999999984</v>
      </c>
      <c r="F35" s="20">
        <f>ABS(MAX(Estimation!H35,0)-MIN(Estimation!H35,0))</f>
        <v>1.3000000000000018</v>
      </c>
      <c r="G35" s="20">
        <f t="shared" si="8"/>
        <v>21.999999999999993</v>
      </c>
      <c r="J35" t="s">
        <v>33</v>
      </c>
      <c r="K35">
        <f t="shared" si="2"/>
        <v>0.43181818181818182</v>
      </c>
      <c r="L35">
        <f t="shared" si="3"/>
        <v>0.24999999999999997</v>
      </c>
      <c r="M35">
        <f t="shared" si="4"/>
        <v>0.13636363636363644</v>
      </c>
      <c r="N35">
        <f t="shared" si="5"/>
        <v>0.1227272727272727</v>
      </c>
      <c r="O35">
        <f t="shared" si="6"/>
        <v>5.9090909090909194E-2</v>
      </c>
    </row>
    <row r="36" spans="1:15" x14ac:dyDescent="0.3">
      <c r="A36" t="s">
        <v>34</v>
      </c>
      <c r="B36" s="20">
        <f>ABS(MAX(Estimation!C36:D36,0)-MIN(Estimation!C36:D36,0))</f>
        <v>3.2000000000000046</v>
      </c>
      <c r="C36" s="20">
        <f>ABS(MAX(Estimation!E36,0)-MIN(Estimation!E36,0))</f>
        <v>2.5000000000000084</v>
      </c>
      <c r="D36" s="20">
        <f>ABS(MAX(Estimation!F36,0)-MIN(Estimation!F36,0))</f>
        <v>1.3000000000000058</v>
      </c>
      <c r="E36" s="20">
        <f>ABS(MAX(Estimation!G36,0)-MIN(Estimation!G36,0))</f>
        <v>1.0500000000000018</v>
      </c>
      <c r="F36" s="20">
        <f>ABS(MAX(Estimation!H36,0)-MIN(Estimation!H36,0))</f>
        <v>0.35000000000000236</v>
      </c>
      <c r="G36" s="20">
        <f t="shared" si="8"/>
        <v>8.4000000000000252</v>
      </c>
      <c r="J36" t="s">
        <v>34</v>
      </c>
      <c r="K36">
        <f t="shared" si="2"/>
        <v>0.38095238095238038</v>
      </c>
      <c r="L36">
        <f t="shared" si="3"/>
        <v>0.29761904761904773</v>
      </c>
      <c r="M36">
        <f t="shared" si="4"/>
        <v>0.15476190476190499</v>
      </c>
      <c r="N36">
        <f t="shared" si="5"/>
        <v>0.12499999999999985</v>
      </c>
      <c r="O36">
        <f t="shared" si="6"/>
        <v>4.1666666666666824E-2</v>
      </c>
    </row>
    <row r="37" spans="1:15" x14ac:dyDescent="0.3">
      <c r="A37" t="s">
        <v>35</v>
      </c>
      <c r="B37" s="20">
        <f>ABS(MAX(Estimation!C37:D37,0)-MIN(Estimation!C37:D37,0))</f>
        <v>5.2</v>
      </c>
      <c r="C37" s="20">
        <f>ABS(MAX(Estimation!E37,0)-MIN(Estimation!E37,0))</f>
        <v>4.4999999999999973</v>
      </c>
      <c r="D37" s="20">
        <f>ABS(MAX(Estimation!F37,0)-MIN(Estimation!F37,0))</f>
        <v>0.70000000000000229</v>
      </c>
      <c r="E37" s="20">
        <f>ABS(MAX(Estimation!G37,0)-MIN(Estimation!G37,0))</f>
        <v>1.9999999999999984</v>
      </c>
      <c r="F37" s="20">
        <f>ABS(MAX(Estimation!H37,0)-MIN(Estimation!H37,0))</f>
        <v>3.6000000000000005</v>
      </c>
      <c r="G37" s="20">
        <f t="shared" si="8"/>
        <v>16</v>
      </c>
      <c r="J37" t="s">
        <v>35</v>
      </c>
      <c r="K37">
        <f t="shared" si="2"/>
        <v>0.32500000000000001</v>
      </c>
      <c r="L37">
        <f t="shared" si="3"/>
        <v>0.28124999999999983</v>
      </c>
      <c r="M37">
        <f t="shared" si="4"/>
        <v>4.3750000000000143E-2</v>
      </c>
      <c r="N37">
        <f t="shared" si="5"/>
        <v>0.1249999999999999</v>
      </c>
      <c r="O37">
        <f t="shared" si="6"/>
        <v>0.22500000000000003</v>
      </c>
    </row>
    <row r="38" spans="1:15" x14ac:dyDescent="0.3">
      <c r="A38" t="s">
        <v>36</v>
      </c>
      <c r="B38" s="20">
        <f>ABS(MAX(Estimation!C38:D38,0)-MIN(Estimation!C38:D38,0))</f>
        <v>4.6666666666666679</v>
      </c>
      <c r="C38" s="20">
        <f>ABS(MAX(Estimation!E38,0)-MIN(Estimation!E38,0))</f>
        <v>7.166666666666667</v>
      </c>
      <c r="D38" s="20">
        <f>ABS(MAX(Estimation!F38,0)-MIN(Estimation!F38,0))</f>
        <v>3.500000000000004</v>
      </c>
      <c r="E38" s="20">
        <f>ABS(MAX(Estimation!G38,0)-MIN(Estimation!G38,0))</f>
        <v>1.0500000000000012</v>
      </c>
      <c r="F38" s="20">
        <f>ABS(MAX(Estimation!H38,0)-MIN(Estimation!H38,0))</f>
        <v>1.0499999999999996</v>
      </c>
      <c r="G38" s="20">
        <f t="shared" si="8"/>
        <v>17.433333333333341</v>
      </c>
      <c r="J38" t="s">
        <v>36</v>
      </c>
      <c r="K38">
        <f t="shared" si="2"/>
        <v>0.26768642447418733</v>
      </c>
      <c r="L38">
        <f t="shared" si="3"/>
        <v>0.41108986615678761</v>
      </c>
      <c r="M38">
        <f t="shared" si="4"/>
        <v>0.20076481835564067</v>
      </c>
      <c r="N38">
        <f t="shared" si="5"/>
        <v>6.0229445506692202E-2</v>
      </c>
      <c r="O38">
        <f t="shared" si="6"/>
        <v>6.0229445506692111E-2</v>
      </c>
    </row>
    <row r="39" spans="1:15" x14ac:dyDescent="0.3">
      <c r="A39" t="s">
        <v>37</v>
      </c>
      <c r="B39" s="20">
        <f>ABS(MAX(Estimation!C39:D39,0)-MIN(Estimation!C39:D39,0))</f>
        <v>5.4666666666666668</v>
      </c>
      <c r="C39" s="20">
        <f>ABS(MAX(Estimation!E39,0)-MIN(Estimation!E39,0))</f>
        <v>0.16666666666666374</v>
      </c>
      <c r="D39" s="20">
        <f>ABS(MAX(Estimation!F39,0)-MIN(Estimation!F39,0))</f>
        <v>2.2999999999999963</v>
      </c>
      <c r="E39" s="20">
        <f>ABS(MAX(Estimation!G39,0)-MIN(Estimation!G39,0))</f>
        <v>1.4999999999999991</v>
      </c>
      <c r="F39" s="20">
        <f>ABS(MAX(Estimation!H39,0)-MIN(Estimation!H39,0))</f>
        <v>0.10000000000000125</v>
      </c>
      <c r="G39" s="20">
        <f t="shared" si="8"/>
        <v>9.5333333333333279</v>
      </c>
      <c r="J39" t="s">
        <v>37</v>
      </c>
      <c r="K39">
        <f t="shared" si="2"/>
        <v>0.57342657342657377</v>
      </c>
      <c r="L39">
        <f t="shared" si="3"/>
        <v>1.7482517482517185E-2</v>
      </c>
      <c r="M39">
        <f t="shared" si="4"/>
        <v>0.241258741258741</v>
      </c>
      <c r="N39">
        <f t="shared" si="5"/>
        <v>0.15734265734265734</v>
      </c>
      <c r="O39">
        <f t="shared" si="6"/>
        <v>1.0489510489510627E-2</v>
      </c>
    </row>
    <row r="40" spans="1:15" x14ac:dyDescent="0.3">
      <c r="A40" t="s">
        <v>38</v>
      </c>
      <c r="B40" s="20">
        <f>ABS(MAX(Estimation!C40:D40,0)-MIN(Estimation!C40:D40,0))</f>
        <v>2.4666666666666659</v>
      </c>
      <c r="C40" s="20">
        <f>ABS(MAX(Estimation!E40,0)-MIN(Estimation!E40,0))</f>
        <v>0.33333333333332948</v>
      </c>
      <c r="D40" s="20">
        <f>ABS(MAX(Estimation!F40,0)-MIN(Estimation!F40,0))</f>
        <v>4.8000000000000025</v>
      </c>
      <c r="E40" s="20">
        <f>ABS(MAX(Estimation!G40,0)-MIN(Estimation!G40,0))</f>
        <v>1.3499999999999996</v>
      </c>
      <c r="F40" s="20">
        <f>ABS(MAX(Estimation!H40,0)-MIN(Estimation!H40,0))</f>
        <v>4.9499999999999984</v>
      </c>
      <c r="G40" s="20">
        <f t="shared" si="8"/>
        <v>13.899999999999995</v>
      </c>
      <c r="J40" t="s">
        <v>38</v>
      </c>
      <c r="K40">
        <f t="shared" si="2"/>
        <v>0.17745803357314149</v>
      </c>
      <c r="L40">
        <f t="shared" si="3"/>
        <v>2.3980815347721555E-2</v>
      </c>
      <c r="M40">
        <f t="shared" si="4"/>
        <v>0.34532374100719454</v>
      </c>
      <c r="N40">
        <f t="shared" si="5"/>
        <v>9.7122302158273388E-2</v>
      </c>
      <c r="O40">
        <f t="shared" si="6"/>
        <v>0.35611510791366907</v>
      </c>
    </row>
    <row r="41" spans="1:15" x14ac:dyDescent="0.3">
      <c r="A41" t="s">
        <v>39</v>
      </c>
      <c r="B41" s="20">
        <f>ABS(MAX(Estimation!C41:D41,0)-MIN(Estimation!C41:D41,0))</f>
        <v>6.1666666666666679</v>
      </c>
      <c r="C41" s="20">
        <f>ABS(MAX(Estimation!E41,0)-MIN(Estimation!E41,0))</f>
        <v>4.1666666666666625</v>
      </c>
      <c r="D41" s="20">
        <f>ABS(MAX(Estimation!F41,0)-MIN(Estimation!F41,0))</f>
        <v>3.9999999999999991</v>
      </c>
      <c r="E41" s="20">
        <f>ABS(MAX(Estimation!G41,0)-MIN(Estimation!G41,0))</f>
        <v>1.0499999999999987</v>
      </c>
      <c r="F41" s="20">
        <f>ABS(MAX(Estimation!H41,0)-MIN(Estimation!H41,0))</f>
        <v>1.0499999999999989</v>
      </c>
      <c r="G41" s="20">
        <f t="shared" si="8"/>
        <v>16.433333333333326</v>
      </c>
      <c r="J41" t="s">
        <v>39</v>
      </c>
      <c r="K41">
        <f t="shared" si="2"/>
        <v>0.3752535496957406</v>
      </c>
      <c r="L41">
        <f t="shared" si="3"/>
        <v>0.25354969574036496</v>
      </c>
      <c r="M41">
        <f t="shared" si="4"/>
        <v>0.24340770791075056</v>
      </c>
      <c r="N41">
        <f t="shared" si="5"/>
        <v>6.3894523326571959E-2</v>
      </c>
      <c r="O41">
        <f t="shared" si="6"/>
        <v>6.3894523326571973E-2</v>
      </c>
    </row>
    <row r="42" spans="1:15" x14ac:dyDescent="0.3">
      <c r="A42" t="s">
        <v>40</v>
      </c>
      <c r="B42" s="20">
        <f>ABS(MAX(Estimation!C42:D42,0)-MIN(Estimation!C42:D42,0))</f>
        <v>2.9999999999999969</v>
      </c>
      <c r="C42" s="20">
        <f>ABS(MAX(Estimation!E42,0)-MIN(Estimation!E42,0))</f>
        <v>9.4999999999999947</v>
      </c>
      <c r="D42" s="20">
        <f>ABS(MAX(Estimation!F42,0)-MIN(Estimation!F42,0))</f>
        <v>1.4999999999999956</v>
      </c>
      <c r="E42" s="20">
        <f>ABS(MAX(Estimation!G42,0)-MIN(Estimation!G42,0))</f>
        <v>4.2499999999999991</v>
      </c>
      <c r="F42" s="20">
        <f>ABS(MAX(Estimation!H42,0)-MIN(Estimation!H42,0))</f>
        <v>0.74999999999999956</v>
      </c>
      <c r="G42" s="20">
        <f t="shared" si="8"/>
        <v>18.999999999999986</v>
      </c>
      <c r="J42" t="s">
        <v>40</v>
      </c>
      <c r="K42">
        <f t="shared" si="2"/>
        <v>0.15789473684210523</v>
      </c>
      <c r="L42">
        <f t="shared" si="3"/>
        <v>0.50000000000000011</v>
      </c>
      <c r="M42">
        <f t="shared" si="4"/>
        <v>7.8947368421052461E-2</v>
      </c>
      <c r="N42">
        <f t="shared" si="5"/>
        <v>0.2236842105263159</v>
      </c>
      <c r="O42">
        <f t="shared" si="6"/>
        <v>3.9473684210526321E-2</v>
      </c>
    </row>
    <row r="43" spans="1:15" x14ac:dyDescent="0.3">
      <c r="A43" t="s">
        <v>41</v>
      </c>
      <c r="B43" s="20">
        <f>ABS(MAX(Estimation!C43:D43,0)-MIN(Estimation!C43:D43,0))</f>
        <v>11.699999999999994</v>
      </c>
      <c r="C43" s="20">
        <f>ABS(MAX(Estimation!E43,0)-MIN(Estimation!E43,0))</f>
        <v>10.833333333333325</v>
      </c>
      <c r="D43" s="20">
        <f>ABS(MAX(Estimation!F43,0)-MIN(Estimation!F43,0))</f>
        <v>4.8999999999999986</v>
      </c>
      <c r="E43" s="20">
        <f>ABS(MAX(Estimation!G43,0)-MIN(Estimation!G43,0))</f>
        <v>2.9999999999999991</v>
      </c>
      <c r="F43" s="20">
        <f>ABS(MAX(Estimation!H43,0)-MIN(Estimation!H43,0))</f>
        <v>7.2000000000000011</v>
      </c>
      <c r="G43" s="20">
        <f t="shared" si="8"/>
        <v>37.633333333333319</v>
      </c>
      <c r="J43" t="s">
        <v>41</v>
      </c>
      <c r="K43">
        <f t="shared" si="2"/>
        <v>0.31089459698848537</v>
      </c>
      <c r="L43">
        <f t="shared" si="3"/>
        <v>0.28786536758193082</v>
      </c>
      <c r="M43">
        <f t="shared" si="4"/>
        <v>0.13020372010628875</v>
      </c>
      <c r="N43">
        <f t="shared" si="5"/>
        <v>7.971656333038088E-2</v>
      </c>
      <c r="O43">
        <f t="shared" si="6"/>
        <v>0.19131975199291418</v>
      </c>
    </row>
    <row r="44" spans="1:15" x14ac:dyDescent="0.3">
      <c r="A44" t="s">
        <v>42</v>
      </c>
      <c r="B44" s="20">
        <f>ABS(MAX(Estimation!C44:D44,0)-MIN(Estimation!C44:D44,0))</f>
        <v>6.6</v>
      </c>
      <c r="C44" s="20">
        <f>ABS(MAX(Estimation!E44,0)-MIN(Estimation!E44,0))</f>
        <v>5.1666666666666661</v>
      </c>
      <c r="D44" s="20">
        <f>ABS(MAX(Estimation!F44,0)-MIN(Estimation!F44,0))</f>
        <v>0.29999999999999882</v>
      </c>
      <c r="E44" s="20">
        <f>ABS(MAX(Estimation!G44,0)-MIN(Estimation!G44,0))</f>
        <v>3.8499999999999988</v>
      </c>
      <c r="F44" s="20">
        <f>ABS(MAX(Estimation!H44,0)-MIN(Estimation!H44,0))</f>
        <v>1.7500000000000022</v>
      </c>
      <c r="G44" s="20">
        <f t="shared" si="8"/>
        <v>17.666666666666668</v>
      </c>
      <c r="J44" t="s">
        <v>42</v>
      </c>
      <c r="K44">
        <f t="shared" si="2"/>
        <v>0.37358490566037733</v>
      </c>
      <c r="L44">
        <f t="shared" si="3"/>
        <v>0.29245283018867918</v>
      </c>
      <c r="M44">
        <f t="shared" si="4"/>
        <v>1.6981132075471632E-2</v>
      </c>
      <c r="N44">
        <f t="shared" si="5"/>
        <v>0.21792452830188672</v>
      </c>
      <c r="O44">
        <f t="shared" si="6"/>
        <v>9.9056603773585022E-2</v>
      </c>
    </row>
    <row r="45" spans="1:15" x14ac:dyDescent="0.3">
      <c r="A45" t="s">
        <v>43</v>
      </c>
      <c r="B45" s="20">
        <f>ABS(MAX(Estimation!C45:D45,0)-MIN(Estimation!C45:D45,0))</f>
        <v>10.200000000000001</v>
      </c>
      <c r="C45" s="20">
        <f>ABS(MAX(Estimation!E45,0)-MIN(Estimation!E45,0))</f>
        <v>12.666666666666668</v>
      </c>
      <c r="D45" s="20">
        <f>ABS(MAX(Estimation!F45,0)-MIN(Estimation!F45,0))</f>
        <v>7.4000000000000021</v>
      </c>
      <c r="E45" s="20">
        <f>ABS(MAX(Estimation!G45,0)-MIN(Estimation!G45,0))</f>
        <v>5.4000000000000012</v>
      </c>
      <c r="F45" s="20">
        <f>ABS(MAX(Estimation!H45,0)-MIN(Estimation!H45,0))</f>
        <v>0.19999999999999846</v>
      </c>
      <c r="G45" s="20">
        <f t="shared" si="8"/>
        <v>35.866666666666667</v>
      </c>
      <c r="J45" t="s">
        <v>43</v>
      </c>
      <c r="K45">
        <f t="shared" si="2"/>
        <v>0.28438661710037177</v>
      </c>
      <c r="L45">
        <f t="shared" si="3"/>
        <v>0.35315985130111527</v>
      </c>
      <c r="M45">
        <f t="shared" si="4"/>
        <v>0.20631970260223054</v>
      </c>
      <c r="N45">
        <f t="shared" si="5"/>
        <v>0.15055762081784391</v>
      </c>
      <c r="O45">
        <f t="shared" si="6"/>
        <v>5.5762081784386189E-3</v>
      </c>
    </row>
    <row r="46" spans="1:15" x14ac:dyDescent="0.3">
      <c r="A46" t="s">
        <v>44</v>
      </c>
      <c r="B46" s="20">
        <f>ABS(MAX(Estimation!C46:D46,0)-MIN(Estimation!C46:D46,0))</f>
        <v>6.3999999999999986</v>
      </c>
      <c r="C46" s="20">
        <f>ABS(MAX(Estimation!E46,0)-MIN(Estimation!E46,0))</f>
        <v>4.6666666666666643</v>
      </c>
      <c r="D46" s="20">
        <f>ABS(MAX(Estimation!F46,0)-MIN(Estimation!F46,0))</f>
        <v>1.2999999999999989</v>
      </c>
      <c r="E46" s="20">
        <f>ABS(MAX(Estimation!G46,0)-MIN(Estimation!G46,0))</f>
        <v>0.49999999999999994</v>
      </c>
      <c r="F46" s="20">
        <f>ABS(MAX(Estimation!H46,0)-MIN(Estimation!H46,0))</f>
        <v>1.8999999999999997</v>
      </c>
      <c r="G46" s="20">
        <f t="shared" si="8"/>
        <v>14.766666666666662</v>
      </c>
      <c r="J46" t="s">
        <v>44</v>
      </c>
      <c r="K46">
        <f t="shared" si="2"/>
        <v>0.43340857787810388</v>
      </c>
      <c r="L46">
        <f t="shared" si="3"/>
        <v>0.31602708803611734</v>
      </c>
      <c r="M46">
        <f t="shared" si="4"/>
        <v>8.8036117381489795E-2</v>
      </c>
      <c r="N46">
        <f t="shared" si="5"/>
        <v>3.3860045146726872E-2</v>
      </c>
      <c r="O46">
        <f t="shared" si="6"/>
        <v>0.12866817155756211</v>
      </c>
    </row>
    <row r="47" spans="1:15" x14ac:dyDescent="0.3">
      <c r="A47" t="s">
        <v>45</v>
      </c>
      <c r="B47" s="20">
        <f>ABS(MAX(Estimation!C47:D47,0)-MIN(Estimation!C47:D47,0))</f>
        <v>9.7000000000000011</v>
      </c>
      <c r="C47" s="20">
        <f>ABS(MAX(Estimation!E47,0)-MIN(Estimation!E47,0))</f>
        <v>9.3333333333333339</v>
      </c>
      <c r="D47" s="20">
        <f>ABS(MAX(Estimation!F47,0)-MIN(Estimation!F47,0))</f>
        <v>4.4000000000000012</v>
      </c>
      <c r="E47" s="20">
        <f>ABS(MAX(Estimation!G47,0)-MIN(Estimation!G47,0))</f>
        <v>3.1499999999999995</v>
      </c>
      <c r="F47" s="20">
        <f>ABS(MAX(Estimation!H47,0)-MIN(Estimation!H47,0))</f>
        <v>1.0500000000000014</v>
      </c>
      <c r="G47" s="20">
        <f t="shared" si="8"/>
        <v>27.633333333333336</v>
      </c>
      <c r="J47" t="s">
        <v>45</v>
      </c>
      <c r="K47">
        <f t="shared" si="2"/>
        <v>0.35102533172496986</v>
      </c>
      <c r="L47">
        <f t="shared" si="3"/>
        <v>0.33775633293124246</v>
      </c>
      <c r="M47">
        <f t="shared" si="4"/>
        <v>0.15922798552472861</v>
      </c>
      <c r="N47">
        <f t="shared" si="5"/>
        <v>0.1139927623642943</v>
      </c>
      <c r="O47">
        <f t="shared" si="6"/>
        <v>3.7997587454764822E-2</v>
      </c>
    </row>
    <row r="48" spans="1:15" x14ac:dyDescent="0.3">
      <c r="A48" t="s">
        <v>46</v>
      </c>
      <c r="B48" s="20">
        <f>ABS(MAX(Estimation!C48:D48,0)-MIN(Estimation!C48:D48,0))</f>
        <v>6.2000000000000011</v>
      </c>
      <c r="C48" s="20">
        <f>ABS(MAX(Estimation!E48,0)-MIN(Estimation!E48,0))</f>
        <v>8.0000000000000036</v>
      </c>
      <c r="D48" s="20">
        <f>ABS(MAX(Estimation!F48,0)-MIN(Estimation!F48,0))</f>
        <v>7.9000000000000039</v>
      </c>
      <c r="E48" s="20">
        <f>ABS(MAX(Estimation!G48,0)-MIN(Estimation!G48,0))</f>
        <v>6.2000000000000011</v>
      </c>
      <c r="F48" s="20">
        <f>ABS(MAX(Estimation!H48,0)-MIN(Estimation!H48,0))</f>
        <v>2.0000000000000027</v>
      </c>
      <c r="G48" s="20">
        <f t="shared" si="8"/>
        <v>30.300000000000015</v>
      </c>
      <c r="J48" t="s">
        <v>46</v>
      </c>
      <c r="K48">
        <f t="shared" si="2"/>
        <v>0.20462046204620454</v>
      </c>
      <c r="L48">
        <f t="shared" si="3"/>
        <v>0.264026402640264</v>
      </c>
      <c r="M48">
        <f t="shared" si="4"/>
        <v>0.26072607260726072</v>
      </c>
      <c r="N48">
        <f t="shared" si="5"/>
        <v>0.20462046204620454</v>
      </c>
      <c r="O48">
        <f t="shared" si="6"/>
        <v>6.6006600660066056E-2</v>
      </c>
    </row>
    <row r="49" spans="1:15" x14ac:dyDescent="0.3">
      <c r="A49" t="s">
        <v>47</v>
      </c>
      <c r="B49" s="20">
        <f>ABS(MAX(Estimation!C49:D49,0)-MIN(Estimation!C49:D49,0))</f>
        <v>12.399999999999997</v>
      </c>
      <c r="C49" s="20">
        <f>ABS(MAX(Estimation!E49,0)-MIN(Estimation!E49,0))</f>
        <v>11.999999999999995</v>
      </c>
      <c r="D49" s="20">
        <f>ABS(MAX(Estimation!F49,0)-MIN(Estimation!F49,0))</f>
        <v>7.3</v>
      </c>
      <c r="E49" s="20">
        <f>ABS(MAX(Estimation!G49,0)-MIN(Estimation!G49,0))</f>
        <v>2.8999999999999995</v>
      </c>
      <c r="F49" s="20">
        <f>ABS(MAX(Estimation!H49,0)-MIN(Estimation!H49,0))</f>
        <v>1.5000000000000018</v>
      </c>
      <c r="G49" s="20">
        <f t="shared" si="8"/>
        <v>36.099999999999994</v>
      </c>
      <c r="J49" t="s">
        <v>47</v>
      </c>
      <c r="K49">
        <f t="shared" si="2"/>
        <v>0.34349030470914121</v>
      </c>
      <c r="L49">
        <f t="shared" si="3"/>
        <v>0.33240997229916885</v>
      </c>
      <c r="M49">
        <f t="shared" si="4"/>
        <v>0.2022160664819945</v>
      </c>
      <c r="N49">
        <f t="shared" si="5"/>
        <v>8.0332409972299165E-2</v>
      </c>
      <c r="O49">
        <f t="shared" si="6"/>
        <v>4.1551246537396176E-2</v>
      </c>
    </row>
    <row r="50" spans="1:15" x14ac:dyDescent="0.3">
      <c r="A50" t="s">
        <v>48</v>
      </c>
      <c r="B50" s="20">
        <f>ABS(MAX(Estimation!C50:D50,0)-MIN(Estimation!C50:D50,0))</f>
        <v>2.1666666666666643</v>
      </c>
      <c r="C50" s="20">
        <f>ABS(MAX(Estimation!E50,0)-MIN(Estimation!E50,0))</f>
        <v>2.6666666666666639</v>
      </c>
      <c r="D50" s="20">
        <f>ABS(MAX(Estimation!F50,0)-MIN(Estimation!F50,0))</f>
        <v>0.99999999999999845</v>
      </c>
      <c r="E50" s="20">
        <f>ABS(MAX(Estimation!G50,0)-MIN(Estimation!G50,0))</f>
        <v>0.24999999999999956</v>
      </c>
      <c r="F50" s="20">
        <f>ABS(MAX(Estimation!H50,0)-MIN(Estimation!H50,0))</f>
        <v>3.25</v>
      </c>
      <c r="G50" s="20">
        <f t="shared" si="8"/>
        <v>9.3333333333333268</v>
      </c>
      <c r="J50" t="s">
        <v>48</v>
      </c>
      <c r="K50">
        <f t="shared" si="2"/>
        <v>0.23214285714285704</v>
      </c>
      <c r="L50">
        <f t="shared" si="3"/>
        <v>0.28571428571428559</v>
      </c>
      <c r="M50">
        <f t="shared" si="4"/>
        <v>0.10714285714285705</v>
      </c>
      <c r="N50">
        <f t="shared" si="5"/>
        <v>2.6785714285714256E-2</v>
      </c>
      <c r="O50">
        <f t="shared" si="6"/>
        <v>0.34821428571428598</v>
      </c>
    </row>
    <row r="51" spans="1:15" x14ac:dyDescent="0.3">
      <c r="A51" t="s">
        <v>49</v>
      </c>
      <c r="B51" s="20">
        <f>ABS(MAX(Estimation!C51:D51,0)-MIN(Estimation!C51:D51,0))</f>
        <v>1.8333333333333313</v>
      </c>
      <c r="C51" s="20">
        <f>ABS(MAX(Estimation!E51,0)-MIN(Estimation!E51,0))</f>
        <v>1.6666666666666692</v>
      </c>
      <c r="D51" s="20">
        <f>ABS(MAX(Estimation!F51,0)-MIN(Estimation!F51,0))</f>
        <v>3.0000000000000022</v>
      </c>
      <c r="E51" s="20">
        <f>ABS(MAX(Estimation!G51,0)-MIN(Estimation!G51,0))</f>
        <v>1.25</v>
      </c>
      <c r="F51" s="20">
        <f>ABS(MAX(Estimation!H51,0)-MIN(Estimation!H51,0))</f>
        <v>2.2500000000000022</v>
      </c>
      <c r="G51" s="20">
        <f t="shared" si="8"/>
        <v>10.000000000000005</v>
      </c>
      <c r="J51" t="s">
        <v>49</v>
      </c>
      <c r="K51">
        <f t="shared" si="2"/>
        <v>0.18333333333333302</v>
      </c>
      <c r="L51">
        <f t="shared" si="3"/>
        <v>0.16666666666666682</v>
      </c>
      <c r="M51">
        <f t="shared" si="4"/>
        <v>0.30000000000000004</v>
      </c>
      <c r="N51">
        <f t="shared" si="5"/>
        <v>0.12499999999999993</v>
      </c>
      <c r="O51">
        <f t="shared" si="6"/>
        <v>0.22500000000000009</v>
      </c>
    </row>
    <row r="52" spans="1:15" x14ac:dyDescent="0.3">
      <c r="A52" t="s">
        <v>50</v>
      </c>
      <c r="B52" s="20">
        <f>ABS(MAX(Estimation!C52:D52,0)-MIN(Estimation!C52:D52,0))</f>
        <v>6.200000000000002</v>
      </c>
      <c r="C52" s="20">
        <f>ABS(MAX(Estimation!E52,0)-MIN(Estimation!E52,0))</f>
        <v>6.0000000000000044</v>
      </c>
      <c r="D52" s="20">
        <f>ABS(MAX(Estimation!F52,0)-MIN(Estimation!F52,0))</f>
        <v>3.8000000000000012</v>
      </c>
      <c r="E52" s="20">
        <f>ABS(MAX(Estimation!G52,0)-MIN(Estimation!G52,0))</f>
        <v>3.7000000000000015</v>
      </c>
      <c r="F52" s="20">
        <f>ABS(MAX(Estimation!H52,0)-MIN(Estimation!H52,0))</f>
        <v>3.3000000000000007</v>
      </c>
      <c r="G52" s="20">
        <f t="shared" si="8"/>
        <v>23.000000000000011</v>
      </c>
      <c r="J52" t="s">
        <v>50</v>
      </c>
      <c r="K52">
        <f t="shared" si="2"/>
        <v>0.26956521739130429</v>
      </c>
      <c r="L52">
        <f t="shared" si="3"/>
        <v>0.26086956521739135</v>
      </c>
      <c r="M52">
        <f t="shared" si="4"/>
        <v>0.16521739130434779</v>
      </c>
      <c r="N52">
        <f t="shared" si="5"/>
        <v>0.16086956521739129</v>
      </c>
      <c r="O52">
        <f t="shared" si="6"/>
        <v>0.14347826086956519</v>
      </c>
    </row>
    <row r="53" spans="1:15" x14ac:dyDescent="0.3">
      <c r="A53" t="s">
        <v>51</v>
      </c>
      <c r="B53" s="20">
        <f>ABS(MAX(Estimation!C53:D53,0)-MIN(Estimation!C53:D53,0))</f>
        <v>8.5999999999999961</v>
      </c>
      <c r="C53" s="20">
        <f>ABS(MAX(Estimation!E53,0)-MIN(Estimation!E53,0))</f>
        <v>10.499999999999991</v>
      </c>
      <c r="D53" s="20">
        <f>ABS(MAX(Estimation!F53,0)-MIN(Estimation!F53,0))</f>
        <v>9.8999999999999986</v>
      </c>
      <c r="E53" s="20">
        <f>ABS(MAX(Estimation!G53,0)-MIN(Estimation!G53,0))</f>
        <v>0.74999999999999978</v>
      </c>
      <c r="F53" s="20">
        <f>ABS(MAX(Estimation!H53,0)-MIN(Estimation!H53,0))</f>
        <v>1.4500000000000002</v>
      </c>
      <c r="G53" s="20">
        <f t="shared" si="8"/>
        <v>31.199999999999985</v>
      </c>
      <c r="J53" t="s">
        <v>51</v>
      </c>
      <c r="K53">
        <f t="shared" si="2"/>
        <v>0.27564102564102566</v>
      </c>
      <c r="L53">
        <f t="shared" si="3"/>
        <v>0.3365384615384614</v>
      </c>
      <c r="M53">
        <f t="shared" si="4"/>
        <v>0.3173076923076924</v>
      </c>
      <c r="N53">
        <f t="shared" si="5"/>
        <v>2.4038461538461543E-2</v>
      </c>
      <c r="O53">
        <f t="shared" si="6"/>
        <v>4.6474358974359004E-2</v>
      </c>
    </row>
    <row r="54" spans="1:15" x14ac:dyDescent="0.3">
      <c r="A54" t="s">
        <v>52</v>
      </c>
      <c r="B54" s="20">
        <f>ABS(MAX(Estimation!C54:D54,0)-MIN(Estimation!C54:D54,0))</f>
        <v>3.5666666666666673</v>
      </c>
      <c r="C54" s="20">
        <f>ABS(MAX(Estimation!E54,0)-MIN(Estimation!E54,0))</f>
        <v>0.16666666666666083</v>
      </c>
      <c r="D54" s="20">
        <f>ABS(MAX(Estimation!F54,0)-MIN(Estimation!F54,0))</f>
        <v>0.60000000000000331</v>
      </c>
      <c r="E54" s="20">
        <f>ABS(MAX(Estimation!G54,0)-MIN(Estimation!G54,0))</f>
        <v>5.45</v>
      </c>
      <c r="F54" s="20">
        <f>ABS(MAX(Estimation!H54,0)-MIN(Estimation!H54,0))</f>
        <v>2.2500000000000009</v>
      </c>
      <c r="G54" s="20">
        <f t="shared" si="8"/>
        <v>12.033333333333331</v>
      </c>
      <c r="J54" t="s">
        <v>52</v>
      </c>
      <c r="K54">
        <f t="shared" si="2"/>
        <v>0.29639889196675911</v>
      </c>
      <c r="L54">
        <f t="shared" si="3"/>
        <v>1.3850415512464891E-2</v>
      </c>
      <c r="M54">
        <f t="shared" si="4"/>
        <v>4.9861495844875627E-2</v>
      </c>
      <c r="N54">
        <f t="shared" si="5"/>
        <v>0.45290858725761779</v>
      </c>
      <c r="O54">
        <f t="shared" si="6"/>
        <v>0.18698060941828265</v>
      </c>
    </row>
    <row r="55" spans="1:15" x14ac:dyDescent="0.3">
      <c r="A55" t="s">
        <v>53</v>
      </c>
      <c r="B55" s="20">
        <f>ABS(MAX(Estimation!C55:D55,0)-MIN(Estimation!C55:D55,0))</f>
        <v>2.0000000000000004</v>
      </c>
      <c r="C55" s="20">
        <f>ABS(MAX(Estimation!E55,0)-MIN(Estimation!E55,0))</f>
        <v>1.6316879466126213E-15</v>
      </c>
      <c r="D55" s="20">
        <f>ABS(MAX(Estimation!F55,0)-MIN(Estimation!F55,0))</f>
        <v>2.0000000000000022</v>
      </c>
      <c r="E55" s="20">
        <f>ABS(MAX(Estimation!G55,0)-MIN(Estimation!G55,0))</f>
        <v>2.3999999999999972</v>
      </c>
      <c r="F55" s="20">
        <f>ABS(MAX(Estimation!H55,0)-MIN(Estimation!H55,0))</f>
        <v>7.4</v>
      </c>
      <c r="G55" s="20">
        <f t="shared" si="8"/>
        <v>13.800000000000002</v>
      </c>
      <c r="J55" t="s">
        <v>53</v>
      </c>
      <c r="K55">
        <f t="shared" si="2"/>
        <v>0.14492753623188406</v>
      </c>
      <c r="L55">
        <f t="shared" si="3"/>
        <v>1.1823825700091457E-16</v>
      </c>
      <c r="M55">
        <f t="shared" si="4"/>
        <v>0.1449275362318842</v>
      </c>
      <c r="N55">
        <f t="shared" si="5"/>
        <v>0.17391304347826064</v>
      </c>
      <c r="O55">
        <f t="shared" si="6"/>
        <v>0.53623188405797095</v>
      </c>
    </row>
    <row r="56" spans="1:15" x14ac:dyDescent="0.3">
      <c r="A56" t="s">
        <v>54</v>
      </c>
      <c r="B56" s="20">
        <f>ABS(MAX(Estimation!C56:D56,0)-MIN(Estimation!C56:D56,0))</f>
        <v>1.2999999999999989</v>
      </c>
      <c r="C56" s="20">
        <f>ABS(MAX(Estimation!E56,0)-MIN(Estimation!E56,0))</f>
        <v>2.1666666666666683</v>
      </c>
      <c r="D56" s="20">
        <f>ABS(MAX(Estimation!F56,0)-MIN(Estimation!F56,0))</f>
        <v>1.6000000000000003</v>
      </c>
      <c r="E56" s="20">
        <f>ABS(MAX(Estimation!G56,0)-MIN(Estimation!G56,0))</f>
        <v>5.0000000000000009</v>
      </c>
      <c r="F56" s="20">
        <f>ABS(MAX(Estimation!H56,0)-MIN(Estimation!H56,0))</f>
        <v>4.8000000000000025</v>
      </c>
      <c r="G56" s="20">
        <f t="shared" si="8"/>
        <v>14.866666666666671</v>
      </c>
      <c r="J56" t="s">
        <v>54</v>
      </c>
      <c r="K56">
        <f t="shared" si="2"/>
        <v>8.7443946188340713E-2</v>
      </c>
      <c r="L56">
        <f t="shared" si="3"/>
        <v>0.14573991031390141</v>
      </c>
      <c r="M56">
        <f t="shared" si="4"/>
        <v>0.10762331838565022</v>
      </c>
      <c r="N56">
        <f t="shared" si="5"/>
        <v>0.33632286995515692</v>
      </c>
      <c r="O56">
        <f t="shared" si="6"/>
        <v>0.32286995515695077</v>
      </c>
    </row>
    <row r="57" spans="1:15" x14ac:dyDescent="0.3">
      <c r="A57" t="s">
        <v>55</v>
      </c>
      <c r="B57" s="20">
        <f>ABS(MAX(Estimation!C57:D57,0)-MIN(Estimation!C57:D57,0))</f>
        <v>5.7999999999999963</v>
      </c>
      <c r="C57" s="20">
        <f>ABS(MAX(Estimation!E57,0)-MIN(Estimation!E57,0))</f>
        <v>5.1666666666666616</v>
      </c>
      <c r="D57" s="20">
        <f>ABS(MAX(Estimation!F57,0)-MIN(Estimation!F57,0))</f>
        <v>2.5999999999999992</v>
      </c>
      <c r="E57" s="20">
        <f>ABS(MAX(Estimation!G57,0)-MIN(Estimation!G57,0))</f>
        <v>2.9499999999999984</v>
      </c>
      <c r="F57" s="20">
        <f>ABS(MAX(Estimation!H57,0)-MIN(Estimation!H57,0))</f>
        <v>0.85000000000000075</v>
      </c>
      <c r="G57" s="20">
        <f t="shared" si="8"/>
        <v>17.366666666666656</v>
      </c>
      <c r="J57" t="s">
        <v>55</v>
      </c>
      <c r="K57">
        <f t="shared" si="2"/>
        <v>0.33397312859884837</v>
      </c>
      <c r="L57">
        <f t="shared" si="3"/>
        <v>0.29750479846449124</v>
      </c>
      <c r="M57">
        <f t="shared" si="4"/>
        <v>0.14971209213051828</v>
      </c>
      <c r="N57">
        <f t="shared" si="5"/>
        <v>0.16986564299424184</v>
      </c>
      <c r="O57">
        <f t="shared" si="6"/>
        <v>4.8944337811900267E-2</v>
      </c>
    </row>
    <row r="58" spans="1:15" x14ac:dyDescent="0.3">
      <c r="A58" t="s">
        <v>56</v>
      </c>
      <c r="B58" s="20">
        <f>ABS(MAX(Estimation!C58:D58,0)-MIN(Estimation!C58:D58,0))</f>
        <v>7.4333333333333291</v>
      </c>
      <c r="C58" s="20">
        <f>ABS(MAX(Estimation!E58,0)-MIN(Estimation!E58,0))</f>
        <v>8.833333333333325</v>
      </c>
      <c r="D58" s="20">
        <f>ABS(MAX(Estimation!F58,0)-MIN(Estimation!F58,0))</f>
        <v>7.8999999999999968</v>
      </c>
      <c r="E58" s="20">
        <f>ABS(MAX(Estimation!G58,0)-MIN(Estimation!G58,0))</f>
        <v>2.5</v>
      </c>
      <c r="F58" s="20">
        <f>ABS(MAX(Estimation!H58,0)-MIN(Estimation!H58,0))</f>
        <v>1.7000000000000008</v>
      </c>
      <c r="G58" s="20">
        <f t="shared" si="8"/>
        <v>28.366666666666649</v>
      </c>
      <c r="J58" t="s">
        <v>56</v>
      </c>
      <c r="K58">
        <f t="shared" si="2"/>
        <v>0.26204465334900118</v>
      </c>
      <c r="L58">
        <f t="shared" si="3"/>
        <v>0.31139835487661566</v>
      </c>
      <c r="M58">
        <f t="shared" si="4"/>
        <v>0.27849588719153945</v>
      </c>
      <c r="N58">
        <f t="shared" si="5"/>
        <v>8.8131609870740354E-2</v>
      </c>
      <c r="O58">
        <f t="shared" si="6"/>
        <v>5.9929494712103473E-2</v>
      </c>
    </row>
    <row r="59" spans="1:15" x14ac:dyDescent="0.3">
      <c r="A59" t="s">
        <v>57</v>
      </c>
      <c r="B59" s="20">
        <f>ABS(MAX(Estimation!C59:D59,0)-MIN(Estimation!C59:D59,0))</f>
        <v>5.9999999999999902</v>
      </c>
      <c r="C59" s="20">
        <f>ABS(MAX(Estimation!E59,0)-MIN(Estimation!E59,0))</f>
        <v>11.833333333333323</v>
      </c>
      <c r="D59" s="20">
        <f>ABS(MAX(Estimation!F59,0)-MIN(Estimation!F59,0))</f>
        <v>6.9999999999999973</v>
      </c>
      <c r="E59" s="20">
        <f>ABS(MAX(Estimation!G59,0)-MIN(Estimation!G59,0))</f>
        <v>2.3499999999999979</v>
      </c>
      <c r="F59" s="20">
        <f>ABS(MAX(Estimation!H59,0)-MIN(Estimation!H59,0))</f>
        <v>1.6500000000000006</v>
      </c>
      <c r="G59" s="20">
        <f t="shared" si="8"/>
        <v>28.833333333333311</v>
      </c>
      <c r="J59" t="s">
        <v>57</v>
      </c>
      <c r="K59">
        <f t="shared" si="2"/>
        <v>0.20809248554913276</v>
      </c>
      <c r="L59">
        <f t="shared" si="3"/>
        <v>0.41040462427745661</v>
      </c>
      <c r="M59">
        <f t="shared" si="4"/>
        <v>0.24277456647398854</v>
      </c>
      <c r="N59">
        <f t="shared" si="5"/>
        <v>8.1502890173410392E-2</v>
      </c>
      <c r="O59">
        <f t="shared" si="6"/>
        <v>5.7225433526011622E-2</v>
      </c>
    </row>
    <row r="60" spans="1:15" x14ac:dyDescent="0.3">
      <c r="A60" t="s">
        <v>58</v>
      </c>
      <c r="B60" s="20">
        <f>ABS(MAX(Estimation!C60:D60,0)-MIN(Estimation!C60:D60,0))</f>
        <v>1.7999999999999996</v>
      </c>
      <c r="C60" s="20">
        <f>ABS(MAX(Estimation!E60,0)-MIN(Estimation!E60,0))</f>
        <v>4.9999999999999956</v>
      </c>
      <c r="D60" s="20">
        <f>ABS(MAX(Estimation!F60,0)-MIN(Estimation!F60,0))</f>
        <v>4.1999999999999993</v>
      </c>
      <c r="E60" s="20">
        <f>ABS(MAX(Estimation!G60,0)-MIN(Estimation!G60,0))</f>
        <v>3.8999999999999977</v>
      </c>
      <c r="F60" s="20">
        <f>ABS(MAX(Estimation!H60,0)-MIN(Estimation!H60,0))</f>
        <v>0.29999999999999966</v>
      </c>
      <c r="G60" s="20">
        <f t="shared" si="8"/>
        <v>15.19999999999999</v>
      </c>
      <c r="J60" t="s">
        <v>58</v>
      </c>
      <c r="K60">
        <f t="shared" si="2"/>
        <v>0.118421052631579</v>
      </c>
      <c r="L60">
        <f t="shared" si="3"/>
        <v>0.32894736842105254</v>
      </c>
      <c r="M60">
        <f t="shared" si="4"/>
        <v>0.27631578947368435</v>
      </c>
      <c r="N60">
        <f t="shared" si="5"/>
        <v>0.25657894736842107</v>
      </c>
      <c r="O60">
        <f t="shared" si="6"/>
        <v>1.9736842105263146E-2</v>
      </c>
    </row>
    <row r="61" spans="1:15" x14ac:dyDescent="0.3">
      <c r="A61" t="s">
        <v>59</v>
      </c>
      <c r="B61" s="20">
        <f>ABS(MAX(Estimation!C61:D61,0)-MIN(Estimation!C61:D61,0))</f>
        <v>2.0333333333333328</v>
      </c>
      <c r="C61" s="20">
        <f>ABS(MAX(Estimation!E61,0)-MIN(Estimation!E61,0))</f>
        <v>6.6666666666666625</v>
      </c>
      <c r="D61" s="20">
        <f>ABS(MAX(Estimation!F61,0)-MIN(Estimation!F61,0))</f>
        <v>1.2999999999999983</v>
      </c>
      <c r="E61" s="20">
        <f>ABS(MAX(Estimation!G61,0)-MIN(Estimation!G61,0))</f>
        <v>1.9500000000000008</v>
      </c>
      <c r="F61" s="20">
        <f>ABS(MAX(Estimation!H61,0)-MIN(Estimation!H61,0))</f>
        <v>4.3499999999999996</v>
      </c>
      <c r="G61" s="20">
        <f t="shared" si="8"/>
        <v>16.299999999999997</v>
      </c>
      <c r="J61" t="s">
        <v>59</v>
      </c>
      <c r="K61">
        <f t="shared" si="2"/>
        <v>0.1247443762781186</v>
      </c>
      <c r="L61">
        <f t="shared" si="3"/>
        <v>0.40899795501022479</v>
      </c>
      <c r="M61">
        <f t="shared" si="4"/>
        <v>7.9754601226993779E-2</v>
      </c>
      <c r="N61">
        <f t="shared" si="5"/>
        <v>0.11963190184049087</v>
      </c>
      <c r="O61">
        <f t="shared" si="6"/>
        <v>0.26687116564417179</v>
      </c>
    </row>
    <row r="62" spans="1:15" x14ac:dyDescent="0.3">
      <c r="A62" t="s">
        <v>60</v>
      </c>
      <c r="B62" s="20">
        <f>ABS(MAX(Estimation!C62:D62,0)-MIN(Estimation!C62:D62,0))</f>
        <v>4.6333333333333311</v>
      </c>
      <c r="C62" s="20">
        <f>ABS(MAX(Estimation!E62,0)-MIN(Estimation!E62,0))</f>
        <v>3.6666666666666603</v>
      </c>
      <c r="D62" s="20">
        <f>ABS(MAX(Estimation!F62,0)-MIN(Estimation!F62,0))</f>
        <v>0.30000000000000288</v>
      </c>
      <c r="E62" s="20">
        <f>ABS(MAX(Estimation!G62,0)-MIN(Estimation!G62,0))</f>
        <v>2.050000000000002</v>
      </c>
      <c r="F62" s="20">
        <f>ABS(MAX(Estimation!H62,0)-MIN(Estimation!H62,0))</f>
        <v>5.6500000000000012</v>
      </c>
      <c r="G62" s="20">
        <f t="shared" si="8"/>
        <v>16.299999999999997</v>
      </c>
      <c r="J62" t="s">
        <v>60</v>
      </c>
      <c r="K62">
        <f t="shared" si="2"/>
        <v>0.28425357873210627</v>
      </c>
      <c r="L62">
        <f t="shared" si="3"/>
        <v>0.22494887525562338</v>
      </c>
      <c r="M62">
        <f t="shared" si="4"/>
        <v>1.8404907975460301E-2</v>
      </c>
      <c r="N62">
        <f t="shared" si="5"/>
        <v>0.12576687116564431</v>
      </c>
      <c r="O62">
        <f t="shared" si="6"/>
        <v>0.34662576687116581</v>
      </c>
    </row>
    <row r="63" spans="1:15" x14ac:dyDescent="0.3">
      <c r="A63" t="s">
        <v>61</v>
      </c>
      <c r="B63" s="20">
        <f>ABS(MAX(Estimation!C63:D63,0)-MIN(Estimation!C63:D63,0))</f>
        <v>4.8999999999999932</v>
      </c>
      <c r="C63" s="20">
        <f>ABS(MAX(Estimation!E63,0)-MIN(Estimation!E63,0))</f>
        <v>2.1666666666666603</v>
      </c>
      <c r="D63" s="20">
        <f>ABS(MAX(Estimation!F63,0)-MIN(Estimation!F63,0))</f>
        <v>1.7999999999999972</v>
      </c>
      <c r="E63" s="20">
        <f>ABS(MAX(Estimation!G63,0)-MIN(Estimation!G63,0))</f>
        <v>3.5000000000000018</v>
      </c>
      <c r="F63" s="20">
        <f>ABS(MAX(Estimation!H63,0)-MIN(Estimation!H63,0))</f>
        <v>4.9000000000000004</v>
      </c>
      <c r="G63" s="20">
        <f t="shared" si="8"/>
        <v>17.266666666666652</v>
      </c>
      <c r="J63" t="s">
        <v>61</v>
      </c>
      <c r="K63">
        <f t="shared" si="2"/>
        <v>0.28378378378378366</v>
      </c>
      <c r="L63">
        <f t="shared" si="3"/>
        <v>0.12548262548262523</v>
      </c>
      <c r="M63">
        <f t="shared" si="4"/>
        <v>0.10424710424710418</v>
      </c>
      <c r="N63">
        <f t="shared" si="5"/>
        <v>0.20270270270270299</v>
      </c>
      <c r="O63">
        <f t="shared" si="6"/>
        <v>0.28378378378378405</v>
      </c>
    </row>
    <row r="64" spans="1:15" x14ac:dyDescent="0.3">
      <c r="A64" t="s">
        <v>62</v>
      </c>
      <c r="B64" s="20">
        <f>ABS(MAX(Estimation!C64:D64,0)-MIN(Estimation!C64:D64,0))</f>
        <v>3.6333333333333306</v>
      </c>
      <c r="C64" s="20">
        <f>ABS(MAX(Estimation!E64,0)-MIN(Estimation!E64,0))</f>
        <v>1.6666666666666692</v>
      </c>
      <c r="D64" s="20">
        <f>ABS(MAX(Estimation!F64,0)-MIN(Estimation!F64,0))</f>
        <v>0.80000000000000271</v>
      </c>
      <c r="E64" s="20">
        <f>ABS(MAX(Estimation!G64,0)-MIN(Estimation!G64,0))</f>
        <v>1.0499999999999987</v>
      </c>
      <c r="F64" s="20">
        <f>ABS(MAX(Estimation!H64,0)-MIN(Estimation!H64,0))</f>
        <v>0.3500000000000022</v>
      </c>
      <c r="G64" s="20">
        <f t="shared" si="8"/>
        <v>7.5000000000000036</v>
      </c>
      <c r="J64" t="s">
        <v>62</v>
      </c>
      <c r="K64">
        <f t="shared" si="2"/>
        <v>0.48444444444444384</v>
      </c>
      <c r="L64">
        <f t="shared" si="3"/>
        <v>0.22222222222222246</v>
      </c>
      <c r="M64">
        <f t="shared" si="4"/>
        <v>0.10666666666666698</v>
      </c>
      <c r="N64">
        <f t="shared" si="5"/>
        <v>0.13999999999999976</v>
      </c>
      <c r="O64">
        <f t="shared" si="6"/>
        <v>4.6666666666666939E-2</v>
      </c>
    </row>
    <row r="65" spans="1:15" x14ac:dyDescent="0.3">
      <c r="A65" t="s">
        <v>63</v>
      </c>
      <c r="B65" s="20">
        <f>ABS(MAX(Estimation!C65:D65,0)-MIN(Estimation!C65:D65,0))</f>
        <v>6.1</v>
      </c>
      <c r="C65" s="20">
        <f>ABS(MAX(Estimation!E65,0)-MIN(Estimation!E65,0))</f>
        <v>7.9999999999999982</v>
      </c>
      <c r="D65" s="20">
        <f>ABS(MAX(Estimation!F65,0)-MIN(Estimation!F65,0))</f>
        <v>1.2</v>
      </c>
      <c r="E65" s="20">
        <f>ABS(MAX(Estimation!G65,0)-MIN(Estimation!G65,0))</f>
        <v>1.6499999999999984</v>
      </c>
      <c r="F65" s="20">
        <f>ABS(MAX(Estimation!H65,0)-MIN(Estimation!H65,0))</f>
        <v>0.95000000000000073</v>
      </c>
      <c r="G65" s="20">
        <f t="shared" si="8"/>
        <v>17.899999999999995</v>
      </c>
      <c r="J65" t="s">
        <v>63</v>
      </c>
      <c r="K65">
        <f t="shared" si="2"/>
        <v>0.34078212290502802</v>
      </c>
      <c r="L65">
        <f t="shared" si="3"/>
        <v>0.44692737430167601</v>
      </c>
      <c r="M65">
        <f t="shared" si="4"/>
        <v>6.7039106145251409E-2</v>
      </c>
      <c r="N65">
        <f t="shared" si="5"/>
        <v>9.2178770949720601E-2</v>
      </c>
      <c r="O65">
        <f t="shared" si="6"/>
        <v>5.3072625698324077E-2</v>
      </c>
    </row>
    <row r="66" spans="1:15" x14ac:dyDescent="0.3">
      <c r="A66" t="s">
        <v>64</v>
      </c>
      <c r="B66" s="20">
        <f>ABS(MAX(Estimation!C66:D66,0)-MIN(Estimation!C66:D66,0))</f>
        <v>6.6333333333333311</v>
      </c>
      <c r="C66" s="20">
        <f>ABS(MAX(Estimation!E66,0)-MIN(Estimation!E66,0))</f>
        <v>8.666666666666659</v>
      </c>
      <c r="D66" s="20">
        <f>ABS(MAX(Estimation!F66,0)-MIN(Estimation!F66,0))</f>
        <v>2.6999999999999957</v>
      </c>
      <c r="E66" s="20">
        <f>ABS(MAX(Estimation!G66,0)-MIN(Estimation!G66,0))</f>
        <v>1.5000000000000002</v>
      </c>
      <c r="F66" s="20">
        <f>ABS(MAX(Estimation!H66,0)-MIN(Estimation!H66,0))</f>
        <v>4.0999999999999979</v>
      </c>
      <c r="G66" s="20">
        <f t="shared" ref="G66:G97" si="9">+SUM(B66:F66)</f>
        <v>23.599999999999984</v>
      </c>
      <c r="J66" t="s">
        <v>64</v>
      </c>
      <c r="K66">
        <f t="shared" si="2"/>
        <v>0.28107344632768372</v>
      </c>
      <c r="L66">
        <f t="shared" si="3"/>
        <v>0.36723163841807904</v>
      </c>
      <c r="M66">
        <f t="shared" si="4"/>
        <v>0.11440677966101685</v>
      </c>
      <c r="N66">
        <f t="shared" si="5"/>
        <v>6.3559322033898358E-2</v>
      </c>
      <c r="O66">
        <f t="shared" si="6"/>
        <v>0.17372881355932207</v>
      </c>
    </row>
    <row r="67" spans="1:15" x14ac:dyDescent="0.3">
      <c r="A67" t="s">
        <v>65</v>
      </c>
      <c r="B67" s="20">
        <f>ABS(MAX(Estimation!C67:D67,0)-MIN(Estimation!C67:D67,0))</f>
        <v>7.0000000000000036</v>
      </c>
      <c r="C67" s="20">
        <f>ABS(MAX(Estimation!E67,0)-MIN(Estimation!E67,0))</f>
        <v>8.5000000000000036</v>
      </c>
      <c r="D67" s="20">
        <f>ABS(MAX(Estimation!F67,0)-MIN(Estimation!F67,0))</f>
        <v>5.0000000000000044</v>
      </c>
      <c r="E67" s="20">
        <f>ABS(MAX(Estimation!G67,0)-MIN(Estimation!G67,0))</f>
        <v>1.3500000000000008</v>
      </c>
      <c r="F67" s="20">
        <f>ABS(MAX(Estimation!H67,0)-MIN(Estimation!H67,0))</f>
        <v>0.65000000000000291</v>
      </c>
      <c r="G67" s="20">
        <f t="shared" si="9"/>
        <v>22.500000000000014</v>
      </c>
      <c r="J67" t="s">
        <v>65</v>
      </c>
      <c r="K67">
        <f t="shared" ref="K67:K128" si="10">B67/$G67</f>
        <v>0.31111111111111106</v>
      </c>
      <c r="L67">
        <f t="shared" ref="L67:L128" si="11">C67/$G67</f>
        <v>0.37777777777777771</v>
      </c>
      <c r="M67">
        <f t="shared" ref="M67:M128" si="12">D67/$G67</f>
        <v>0.22222222222222227</v>
      </c>
      <c r="N67">
        <f t="shared" ref="N67:N128" si="13">E67/$G67</f>
        <v>0.06</v>
      </c>
      <c r="O67">
        <f t="shared" ref="O67:O127" si="14">F67/$G67</f>
        <v>2.8888888888888999E-2</v>
      </c>
    </row>
    <row r="68" spans="1:15" x14ac:dyDescent="0.3">
      <c r="A68" t="s">
        <v>66</v>
      </c>
      <c r="B68" s="20">
        <f>ABS(MAX(Estimation!C68:D68,0)-MIN(Estimation!C68:D68,0))</f>
        <v>4.9000000000000012</v>
      </c>
      <c r="C68" s="20">
        <f>ABS(MAX(Estimation!E68,0)-MIN(Estimation!E68,0))</f>
        <v>5.5000000000000044</v>
      </c>
      <c r="D68" s="20">
        <f>ABS(MAX(Estimation!F68,0)-MIN(Estimation!F68,0))</f>
        <v>0.60000000000000386</v>
      </c>
      <c r="E68" s="20">
        <f>ABS(MAX(Estimation!G68,0)-MIN(Estimation!G68,0))</f>
        <v>1.7999999999999994</v>
      </c>
      <c r="F68" s="20">
        <f>ABS(MAX(Estimation!H68,0)-MIN(Estimation!H68,0))</f>
        <v>6.6000000000000041</v>
      </c>
      <c r="G68" s="20">
        <f t="shared" si="9"/>
        <v>19.400000000000013</v>
      </c>
      <c r="J68" t="s">
        <v>66</v>
      </c>
      <c r="K68">
        <f t="shared" si="10"/>
        <v>0.25257731958762875</v>
      </c>
      <c r="L68">
        <f t="shared" si="11"/>
        <v>0.28350515463917531</v>
      </c>
      <c r="M68">
        <f t="shared" si="12"/>
        <v>3.092783505154657E-2</v>
      </c>
      <c r="N68">
        <f t="shared" si="13"/>
        <v>9.2783505154639082E-2</v>
      </c>
      <c r="O68">
        <f t="shared" si="14"/>
        <v>0.34020618556701032</v>
      </c>
    </row>
    <row r="69" spans="1:15" x14ac:dyDescent="0.3">
      <c r="A69" t="s">
        <v>67</v>
      </c>
      <c r="B69" s="20">
        <f>ABS(MAX(Estimation!C69:D69,0)-MIN(Estimation!C69:D69,0))</f>
        <v>6.2999999999999954</v>
      </c>
      <c r="C69" s="20">
        <f>ABS(MAX(Estimation!E69,0)-MIN(Estimation!E69,0))</f>
        <v>3.9999999999999964</v>
      </c>
      <c r="D69" s="20">
        <f>ABS(MAX(Estimation!F69,0)-MIN(Estimation!F69,0))</f>
        <v>2.5999999999999992</v>
      </c>
      <c r="E69" s="20">
        <f>ABS(MAX(Estimation!G69,0)-MIN(Estimation!G69,0))</f>
        <v>5.0000000000000142E-2</v>
      </c>
      <c r="F69" s="20">
        <f>ABS(MAX(Estimation!H69,0)-MIN(Estimation!H69,0))</f>
        <v>2.1500000000000008</v>
      </c>
      <c r="G69" s="20">
        <f t="shared" si="9"/>
        <v>15.099999999999993</v>
      </c>
      <c r="J69" t="s">
        <v>67</v>
      </c>
      <c r="K69">
        <f t="shared" si="10"/>
        <v>0.41721854304635753</v>
      </c>
      <c r="L69">
        <f t="shared" si="11"/>
        <v>0.26490066225165554</v>
      </c>
      <c r="M69">
        <f t="shared" si="12"/>
        <v>0.17218543046357618</v>
      </c>
      <c r="N69">
        <f t="shared" si="13"/>
        <v>3.3112582781457062E-3</v>
      </c>
      <c r="O69">
        <f t="shared" si="14"/>
        <v>0.14238410596026502</v>
      </c>
    </row>
    <row r="70" spans="1:15" x14ac:dyDescent="0.3">
      <c r="A70" t="s">
        <v>68</v>
      </c>
      <c r="B70" s="20">
        <f>ABS(MAX(Estimation!C70:D70,0)-MIN(Estimation!C70:D70,0))</f>
        <v>6.2999999999999954</v>
      </c>
      <c r="C70" s="20">
        <f>ABS(MAX(Estimation!E70,0)-MIN(Estimation!E70,0))</f>
        <v>8.4999999999999929</v>
      </c>
      <c r="D70" s="20">
        <f>ABS(MAX(Estimation!F70,0)-MIN(Estimation!F70,0))</f>
        <v>10.599999999999998</v>
      </c>
      <c r="E70" s="20">
        <f>ABS(MAX(Estimation!G70,0)-MIN(Estimation!G70,0))</f>
        <v>3.3999999999999981</v>
      </c>
      <c r="F70" s="20">
        <f>ABS(MAX(Estimation!H70,0)-MIN(Estimation!H70,0))</f>
        <v>3.4000000000000017</v>
      </c>
      <c r="G70" s="20">
        <f t="shared" si="9"/>
        <v>32.199999999999982</v>
      </c>
      <c r="J70" t="s">
        <v>68</v>
      </c>
      <c r="K70">
        <f t="shared" si="10"/>
        <v>0.19565217391304346</v>
      </c>
      <c r="L70">
        <f t="shared" si="11"/>
        <v>0.26397515527950305</v>
      </c>
      <c r="M70">
        <f t="shared" si="12"/>
        <v>0.32919254658385105</v>
      </c>
      <c r="N70">
        <f t="shared" si="13"/>
        <v>0.10559006211180125</v>
      </c>
      <c r="O70">
        <f t="shared" si="14"/>
        <v>0.10559006211180136</v>
      </c>
    </row>
    <row r="71" spans="1:15" x14ac:dyDescent="0.3">
      <c r="A71" t="s">
        <v>69</v>
      </c>
      <c r="B71" s="20">
        <f>ABS(MAX(Estimation!C71:D71,0)-MIN(Estimation!C71:D71,0))</f>
        <v>4.4333333333333282</v>
      </c>
      <c r="C71" s="20">
        <f>ABS(MAX(Estimation!E71,0)-MIN(Estimation!E71,0))</f>
        <v>9.3333333333333233</v>
      </c>
      <c r="D71" s="20">
        <f>ABS(MAX(Estimation!F71,0)-MIN(Estimation!F71,0))</f>
        <v>4.3999999999999959</v>
      </c>
      <c r="E71" s="20">
        <f>ABS(MAX(Estimation!G71,0)-MIN(Estimation!G71,0))</f>
        <v>2.0499999999999985</v>
      </c>
      <c r="F71" s="20">
        <f>ABS(MAX(Estimation!H71,0)-MIN(Estimation!H71,0))</f>
        <v>4.1500000000000004</v>
      </c>
      <c r="G71" s="20">
        <f t="shared" si="9"/>
        <v>24.366666666666646</v>
      </c>
      <c r="J71" t="s">
        <v>69</v>
      </c>
      <c r="K71">
        <f t="shared" si="10"/>
        <v>0.18194254445964428</v>
      </c>
      <c r="L71">
        <f t="shared" si="11"/>
        <v>0.3830369357045143</v>
      </c>
      <c r="M71">
        <f t="shared" si="12"/>
        <v>0.18057455540355677</v>
      </c>
      <c r="N71">
        <f t="shared" si="13"/>
        <v>8.4131326949384411E-2</v>
      </c>
      <c r="O71">
        <f t="shared" si="14"/>
        <v>0.17031463748290029</v>
      </c>
    </row>
    <row r="72" spans="1:15" x14ac:dyDescent="0.3">
      <c r="A72" t="s">
        <v>70</v>
      </c>
      <c r="B72" s="20">
        <f>ABS(MAX(Estimation!C72:D72,0)-MIN(Estimation!C72:D72,0))</f>
        <v>8.1999999999999957</v>
      </c>
      <c r="C72" s="20">
        <f>ABS(MAX(Estimation!E72,0)-MIN(Estimation!E72,0))</f>
        <v>7.6666666666666634</v>
      </c>
      <c r="D72" s="20">
        <f>ABS(MAX(Estimation!F72,0)-MIN(Estimation!F72,0))</f>
        <v>1.8999999999999988</v>
      </c>
      <c r="E72" s="20">
        <f>ABS(MAX(Estimation!G72,0)-MIN(Estimation!G72,0))</f>
        <v>2.7999999999999985</v>
      </c>
      <c r="F72" s="20">
        <f>ABS(MAX(Estimation!H72,0)-MIN(Estimation!H72,0))</f>
        <v>1.400000000000001</v>
      </c>
      <c r="G72" s="20">
        <f t="shared" si="9"/>
        <v>21.966666666666658</v>
      </c>
      <c r="J72" t="s">
        <v>70</v>
      </c>
      <c r="K72">
        <f t="shared" si="10"/>
        <v>0.37329286798179057</v>
      </c>
      <c r="L72">
        <f t="shared" si="11"/>
        <v>0.34901365705614568</v>
      </c>
      <c r="M72">
        <f t="shared" si="12"/>
        <v>8.6494688922609989E-2</v>
      </c>
      <c r="N72">
        <f t="shared" si="13"/>
        <v>0.12746585735963578</v>
      </c>
      <c r="O72">
        <f t="shared" si="14"/>
        <v>6.3732928679817974E-2</v>
      </c>
    </row>
    <row r="73" spans="1:15" x14ac:dyDescent="0.3">
      <c r="A73" t="s">
        <v>71</v>
      </c>
      <c r="B73" s="20">
        <f>ABS(MAX(Estimation!C73:D73,0)-MIN(Estimation!C73:D73,0))</f>
        <v>4.0999999999999996</v>
      </c>
      <c r="C73" s="20">
        <f>ABS(MAX(Estimation!E73,0)-MIN(Estimation!E73,0))</f>
        <v>2.0000000000000009</v>
      </c>
      <c r="D73" s="20">
        <f>ABS(MAX(Estimation!F73,0)-MIN(Estimation!F73,0))</f>
        <v>9.9999999999999603E-2</v>
      </c>
      <c r="E73" s="20">
        <f>ABS(MAX(Estimation!G73,0)-MIN(Estimation!G73,0))</f>
        <v>0.39999999999999958</v>
      </c>
      <c r="F73" s="20">
        <f>ABS(MAX(Estimation!H73,0)-MIN(Estimation!H73,0))</f>
        <v>1.7999999999999998</v>
      </c>
      <c r="G73" s="20">
        <f t="shared" si="9"/>
        <v>8.3999999999999986</v>
      </c>
      <c r="J73" t="s">
        <v>71</v>
      </c>
      <c r="K73">
        <f t="shared" si="10"/>
        <v>0.48809523809523814</v>
      </c>
      <c r="L73">
        <f t="shared" si="11"/>
        <v>0.23809523809523825</v>
      </c>
      <c r="M73">
        <f t="shared" si="12"/>
        <v>1.1904761904761859E-2</v>
      </c>
      <c r="N73">
        <f t="shared" si="13"/>
        <v>4.7619047619047575E-2</v>
      </c>
      <c r="O73">
        <f t="shared" si="14"/>
        <v>0.2142857142857143</v>
      </c>
    </row>
    <row r="74" spans="1:15" x14ac:dyDescent="0.3">
      <c r="A74" t="s">
        <v>72</v>
      </c>
      <c r="B74" s="20">
        <f>ABS(MAX(Estimation!C74:D74,0)-MIN(Estimation!C74:D74,0))</f>
        <v>3.6333333333333351</v>
      </c>
      <c r="C74" s="20">
        <f>ABS(MAX(Estimation!E74,0)-MIN(Estimation!E74,0))</f>
        <v>4.3333333333333366</v>
      </c>
      <c r="D74" s="20">
        <f>ABS(MAX(Estimation!F74,0)-MIN(Estimation!F74,0))</f>
        <v>6.7000000000000028</v>
      </c>
      <c r="E74" s="20">
        <f>ABS(MAX(Estimation!G74,0)-MIN(Estimation!G74,0))</f>
        <v>4.8</v>
      </c>
      <c r="F74" s="20">
        <f>ABS(MAX(Estimation!H74,0)-MIN(Estimation!H74,0))</f>
        <v>2.199999999999998</v>
      </c>
      <c r="G74" s="20">
        <f t="shared" si="9"/>
        <v>21.666666666666675</v>
      </c>
      <c r="J74" t="s">
        <v>72</v>
      </c>
      <c r="K74">
        <f t="shared" si="10"/>
        <v>0.1676923076923077</v>
      </c>
      <c r="L74">
        <f t="shared" si="11"/>
        <v>0.20000000000000007</v>
      </c>
      <c r="M74">
        <f t="shared" si="12"/>
        <v>0.30923076923076925</v>
      </c>
      <c r="N74">
        <f t="shared" si="13"/>
        <v>0.22153846153846143</v>
      </c>
      <c r="O74">
        <f t="shared" si="14"/>
        <v>0.10153846153846141</v>
      </c>
    </row>
    <row r="75" spans="1:15" x14ac:dyDescent="0.3">
      <c r="A75" t="s">
        <v>73</v>
      </c>
      <c r="B75" s="20">
        <f>ABS(MAX(Estimation!C75:D75,0)-MIN(Estimation!C75:D75,0))</f>
        <v>5.5999999999999979</v>
      </c>
      <c r="C75" s="20">
        <f>ABS(MAX(Estimation!E75,0)-MIN(Estimation!E75,0))</f>
        <v>2.0000000000000142</v>
      </c>
      <c r="D75" s="20">
        <f>ABS(MAX(Estimation!F75,0)-MIN(Estimation!F75,0))</f>
        <v>3.600000000000009</v>
      </c>
      <c r="E75" s="20">
        <f>ABS(MAX(Estimation!G75,0)-MIN(Estimation!G75,0))</f>
        <v>0.6</v>
      </c>
      <c r="F75" s="20">
        <f>ABS(MAX(Estimation!H75,0)-MIN(Estimation!H75,0))</f>
        <v>0.79999999999999571</v>
      </c>
      <c r="G75" s="20">
        <f t="shared" si="9"/>
        <v>12.600000000000016</v>
      </c>
      <c r="J75" t="s">
        <v>73</v>
      </c>
      <c r="K75">
        <f t="shared" si="10"/>
        <v>0.4444444444444437</v>
      </c>
      <c r="L75">
        <f t="shared" si="11"/>
        <v>0.15873015873015967</v>
      </c>
      <c r="M75">
        <f t="shared" si="12"/>
        <v>0.28571428571428609</v>
      </c>
      <c r="N75">
        <f t="shared" si="13"/>
        <v>4.7619047619047561E-2</v>
      </c>
      <c r="O75">
        <f t="shared" si="14"/>
        <v>6.3492063492063072E-2</v>
      </c>
    </row>
    <row r="76" spans="1:15" x14ac:dyDescent="0.3">
      <c r="A76" t="s">
        <v>74</v>
      </c>
      <c r="B76" s="20">
        <f>ABS(MAX(Estimation!C76:D76,0)-MIN(Estimation!C76:D76,0))</f>
        <v>6</v>
      </c>
      <c r="C76" s="20">
        <f>ABS(MAX(Estimation!E76,0)-MIN(Estimation!E76,0))</f>
        <v>12.833333333333336</v>
      </c>
      <c r="D76" s="20">
        <f>ABS(MAX(Estimation!F76,0)-MIN(Estimation!F76,0))</f>
        <v>8.5000000000000036</v>
      </c>
      <c r="E76" s="20">
        <f>ABS(MAX(Estimation!G76,0)-MIN(Estimation!G76,0))</f>
        <v>0.65000000000000135</v>
      </c>
      <c r="F76" s="20">
        <f>ABS(MAX(Estimation!H76,0)-MIN(Estimation!H76,0))</f>
        <v>1.350000000000001</v>
      </c>
      <c r="G76" s="20">
        <f t="shared" si="9"/>
        <v>29.333333333333343</v>
      </c>
      <c r="J76" t="s">
        <v>74</v>
      </c>
      <c r="K76">
        <f t="shared" si="10"/>
        <v>0.20454545454545447</v>
      </c>
      <c r="L76">
        <f t="shared" si="11"/>
        <v>0.43749999999999994</v>
      </c>
      <c r="M76">
        <f t="shared" si="12"/>
        <v>0.28977272727272729</v>
      </c>
      <c r="N76">
        <f t="shared" si="13"/>
        <v>2.2159090909090948E-2</v>
      </c>
      <c r="O76">
        <f t="shared" si="14"/>
        <v>4.6022727272727292E-2</v>
      </c>
    </row>
    <row r="77" spans="1:15" x14ac:dyDescent="0.3">
      <c r="A77" t="s">
        <v>75</v>
      </c>
      <c r="B77" s="20">
        <f>ABS(MAX(Estimation!C77:D77,0)-MIN(Estimation!C77:D77,0))</f>
        <v>0.69999999999999818</v>
      </c>
      <c r="C77" s="20">
        <f>ABS(MAX(Estimation!E77,0)-MIN(Estimation!E77,0))</f>
        <v>1.499999999999996</v>
      </c>
      <c r="D77" s="20">
        <f>ABS(MAX(Estimation!F77,0)-MIN(Estimation!F77,0))</f>
        <v>0.79999999999999793</v>
      </c>
      <c r="E77" s="20">
        <f>ABS(MAX(Estimation!G77,0)-MIN(Estimation!G77,0))</f>
        <v>0.84999999999999931</v>
      </c>
      <c r="F77" s="20">
        <f>ABS(MAX(Estimation!H77,0)-MIN(Estimation!H77,0))</f>
        <v>1.5499999999999983</v>
      </c>
      <c r="G77" s="20">
        <f t="shared" si="9"/>
        <v>5.3999999999999897</v>
      </c>
      <c r="J77" t="s">
        <v>75</v>
      </c>
      <c r="K77">
        <f t="shared" si="10"/>
        <v>0.12962962962962954</v>
      </c>
      <c r="L77">
        <f t="shared" si="11"/>
        <v>0.27777777777777757</v>
      </c>
      <c r="M77">
        <f t="shared" si="12"/>
        <v>0.14814814814814806</v>
      </c>
      <c r="N77">
        <f t="shared" si="13"/>
        <v>0.15740740740740758</v>
      </c>
      <c r="O77">
        <f t="shared" si="14"/>
        <v>0.28703703703703726</v>
      </c>
    </row>
    <row r="78" spans="1:15" x14ac:dyDescent="0.3">
      <c r="A78" t="s">
        <v>76</v>
      </c>
      <c r="B78" s="20">
        <f>ABS(MAX(Estimation!C78:D78,0)-MIN(Estimation!C78:D78,0))</f>
        <v>14.799999999999992</v>
      </c>
      <c r="C78" s="20">
        <f>ABS(MAX(Estimation!E78,0)-MIN(Estimation!E78,0))</f>
        <v>19.999999999999993</v>
      </c>
      <c r="D78" s="20">
        <f>ABS(MAX(Estimation!F78,0)-MIN(Estimation!F78,0))</f>
        <v>9.6</v>
      </c>
      <c r="E78" s="20">
        <f>ABS(MAX(Estimation!G78,0)-MIN(Estimation!G78,0))</f>
        <v>1.3</v>
      </c>
      <c r="F78" s="20">
        <f>ABS(MAX(Estimation!H78,0)-MIN(Estimation!H78,0))</f>
        <v>5.5000000000000018</v>
      </c>
      <c r="G78" s="20">
        <f t="shared" si="9"/>
        <v>51.199999999999982</v>
      </c>
      <c r="J78" t="s">
        <v>76</v>
      </c>
      <c r="K78">
        <f t="shared" si="10"/>
        <v>0.28906249999999994</v>
      </c>
      <c r="L78">
        <f t="shared" si="11"/>
        <v>0.390625</v>
      </c>
      <c r="M78">
        <f t="shared" si="12"/>
        <v>0.18750000000000006</v>
      </c>
      <c r="N78">
        <f t="shared" si="13"/>
        <v>2.539062500000001E-2</v>
      </c>
      <c r="O78">
        <f t="shared" si="14"/>
        <v>0.10742187500000007</v>
      </c>
    </row>
    <row r="79" spans="1:15" x14ac:dyDescent="0.3">
      <c r="A79" t="s">
        <v>77</v>
      </c>
      <c r="B79" s="20">
        <f>ABS(MAX(Estimation!C79:D79,0)-MIN(Estimation!C79:D79,0))</f>
        <v>6.8333333333333357</v>
      </c>
      <c r="C79" s="20">
        <f>ABS(MAX(Estimation!E79,0)-MIN(Estimation!E79,0))</f>
        <v>0.1666666666666681</v>
      </c>
      <c r="D79" s="20">
        <f>ABS(MAX(Estimation!F79,0)-MIN(Estimation!F79,0))</f>
        <v>3</v>
      </c>
      <c r="E79" s="20">
        <f>ABS(MAX(Estimation!G79,0)-MIN(Estimation!G79,0))</f>
        <v>1.3499999999999996</v>
      </c>
      <c r="F79" s="20">
        <f>ABS(MAX(Estimation!H79,0)-MIN(Estimation!H79,0))</f>
        <v>0.65000000000000047</v>
      </c>
      <c r="G79" s="20">
        <f t="shared" si="9"/>
        <v>12.000000000000004</v>
      </c>
      <c r="J79" t="s">
        <v>77</v>
      </c>
      <c r="K79">
        <f t="shared" si="10"/>
        <v>0.56944444444444442</v>
      </c>
      <c r="L79">
        <f t="shared" si="11"/>
        <v>1.3888888888889004E-2</v>
      </c>
      <c r="M79">
        <f t="shared" si="12"/>
        <v>0.24999999999999992</v>
      </c>
      <c r="N79">
        <f t="shared" si="13"/>
        <v>0.11249999999999993</v>
      </c>
      <c r="O79">
        <f t="shared" si="14"/>
        <v>5.4166666666666689E-2</v>
      </c>
    </row>
    <row r="80" spans="1:15" x14ac:dyDescent="0.3">
      <c r="A80" t="s">
        <v>78</v>
      </c>
      <c r="B80" s="20">
        <f>ABS(MAX(Estimation!C80:D80,0)-MIN(Estimation!C80:D80,0))</f>
        <v>11.19999999999999</v>
      </c>
      <c r="C80" s="20">
        <f>ABS(MAX(Estimation!E80,0)-MIN(Estimation!E80,0))</f>
        <v>15.499999999999989</v>
      </c>
      <c r="D80" s="20">
        <f>ABS(MAX(Estimation!F80,0)-MIN(Estimation!F80,0))</f>
        <v>8.8999999999999968</v>
      </c>
      <c r="E80" s="20">
        <f>ABS(MAX(Estimation!G80,0)-MIN(Estimation!G80,0))</f>
        <v>2.1499999999999986</v>
      </c>
      <c r="F80" s="20">
        <f>ABS(MAX(Estimation!H80,0)-MIN(Estimation!H80,0))</f>
        <v>4.9999999999999996E-2</v>
      </c>
      <c r="G80" s="20">
        <f t="shared" si="9"/>
        <v>37.799999999999976</v>
      </c>
      <c r="J80" t="s">
        <v>78</v>
      </c>
      <c r="K80">
        <f t="shared" si="10"/>
        <v>0.29629629629629622</v>
      </c>
      <c r="L80">
        <f t="shared" si="11"/>
        <v>0.41005291005291006</v>
      </c>
      <c r="M80">
        <f t="shared" si="12"/>
        <v>0.23544973544973552</v>
      </c>
      <c r="N80">
        <f t="shared" si="13"/>
        <v>5.6878306878306875E-2</v>
      </c>
      <c r="O80">
        <f t="shared" si="14"/>
        <v>1.3227513227513235E-3</v>
      </c>
    </row>
    <row r="81" spans="1:15" x14ac:dyDescent="0.3">
      <c r="A81" t="s">
        <v>79</v>
      </c>
      <c r="B81" s="20">
        <f>ABS(MAX(Estimation!C81:D81,0)-MIN(Estimation!C81:D81,0))</f>
        <v>9.5</v>
      </c>
      <c r="C81" s="20">
        <f>ABS(MAX(Estimation!E81,0)-MIN(Estimation!E81,0))</f>
        <v>7.833333333333333</v>
      </c>
      <c r="D81" s="20">
        <f>ABS(MAX(Estimation!F81,0)-MIN(Estimation!F81,0))</f>
        <v>2.0000000000000036</v>
      </c>
      <c r="E81" s="20">
        <f>ABS(MAX(Estimation!G81,0)-MIN(Estimation!G81,0))</f>
        <v>0.60000000000000042</v>
      </c>
      <c r="F81" s="20">
        <f>ABS(MAX(Estimation!H81,0)-MIN(Estimation!H81,0))</f>
        <v>3.4000000000000017</v>
      </c>
      <c r="G81" s="20">
        <f t="shared" si="9"/>
        <v>23.333333333333339</v>
      </c>
      <c r="J81" t="s">
        <v>79</v>
      </c>
      <c r="K81">
        <f t="shared" si="10"/>
        <v>0.40714285714285703</v>
      </c>
      <c r="L81">
        <f t="shared" si="11"/>
        <v>0.33571428571428563</v>
      </c>
      <c r="M81">
        <f t="shared" si="12"/>
        <v>8.571428571428584E-2</v>
      </c>
      <c r="N81">
        <f t="shared" si="13"/>
        <v>2.5714285714285724E-2</v>
      </c>
      <c r="O81">
        <f t="shared" si="14"/>
        <v>0.14571428571428574</v>
      </c>
    </row>
    <row r="82" spans="1:15" x14ac:dyDescent="0.3">
      <c r="A82" t="s">
        <v>80</v>
      </c>
      <c r="B82" s="20">
        <f>ABS(MAX(Estimation!C82:D82,0)-MIN(Estimation!C82:D82,0))</f>
        <v>6.9666666666666632</v>
      </c>
      <c r="C82" s="20">
        <f>ABS(MAX(Estimation!E82,0)-MIN(Estimation!E82,0))</f>
        <v>7.1666666666666581</v>
      </c>
      <c r="D82" s="20">
        <f>ABS(MAX(Estimation!F82,0)-MIN(Estimation!F82,0))</f>
        <v>2.1999999999999971</v>
      </c>
      <c r="E82" s="20">
        <f>ABS(MAX(Estimation!G82,0)-MIN(Estimation!G82,0))</f>
        <v>2.15</v>
      </c>
      <c r="F82" s="20">
        <f>ABS(MAX(Estimation!H82,0)-MIN(Estimation!H82,0))</f>
        <v>2.7499999999999991</v>
      </c>
      <c r="G82" s="20">
        <f t="shared" si="9"/>
        <v>21.233333333333317</v>
      </c>
      <c r="J82" t="s">
        <v>80</v>
      </c>
      <c r="K82">
        <f t="shared" si="10"/>
        <v>0.32810047095761391</v>
      </c>
      <c r="L82">
        <f t="shared" si="11"/>
        <v>0.33751962323390883</v>
      </c>
      <c r="M82">
        <f t="shared" si="12"/>
        <v>0.10361067503924641</v>
      </c>
      <c r="N82">
        <f t="shared" si="13"/>
        <v>0.10125588697017276</v>
      </c>
      <c r="O82">
        <f t="shared" si="14"/>
        <v>0.12951334379905816</v>
      </c>
    </row>
    <row r="83" spans="1:15" x14ac:dyDescent="0.3">
      <c r="A83" t="s">
        <v>81</v>
      </c>
      <c r="B83" s="20">
        <f>ABS(MAX(Estimation!C83:D83,0)-MIN(Estimation!C83:D83,0))</f>
        <v>6.2999999999999972</v>
      </c>
      <c r="C83" s="20">
        <f>ABS(MAX(Estimation!E83,0)-MIN(Estimation!E83,0))</f>
        <v>6.6666666666666625</v>
      </c>
      <c r="D83" s="20">
        <f>ABS(MAX(Estimation!F83,0)-MIN(Estimation!F83,0))</f>
        <v>6.0999999999999988</v>
      </c>
      <c r="E83" s="20">
        <f>ABS(MAX(Estimation!G83,0)-MIN(Estimation!G83,0))</f>
        <v>4.05</v>
      </c>
      <c r="F83" s="20">
        <f>ABS(MAX(Estimation!H83,0)-MIN(Estimation!H83,0))</f>
        <v>2.2500000000000022</v>
      </c>
      <c r="G83" s="20">
        <f t="shared" si="9"/>
        <v>25.366666666666664</v>
      </c>
      <c r="J83" t="s">
        <v>81</v>
      </c>
      <c r="K83">
        <f t="shared" si="10"/>
        <v>0.24835742444152423</v>
      </c>
      <c r="L83">
        <f t="shared" si="11"/>
        <v>0.26281208935611022</v>
      </c>
      <c r="M83">
        <f t="shared" si="12"/>
        <v>0.24047306176084099</v>
      </c>
      <c r="N83">
        <f t="shared" si="13"/>
        <v>0.15965834428383707</v>
      </c>
      <c r="O83">
        <f t="shared" si="14"/>
        <v>8.8699080157687349E-2</v>
      </c>
    </row>
    <row r="84" spans="1:15" x14ac:dyDescent="0.3">
      <c r="A84" t="s">
        <v>82</v>
      </c>
      <c r="B84" s="20">
        <f>ABS(MAX(Estimation!C84:D84,0)-MIN(Estimation!C84:D84,0))</f>
        <v>1.1333333333333342</v>
      </c>
      <c r="C84" s="20">
        <f>ABS(MAX(Estimation!E84,0)-MIN(Estimation!E84,0))</f>
        <v>2.1666666666666723</v>
      </c>
      <c r="D84" s="20">
        <f>ABS(MAX(Estimation!F84,0)-MIN(Estimation!F84,0))</f>
        <v>0.7000000000000034</v>
      </c>
      <c r="E84" s="20">
        <f>ABS(MAX(Estimation!G84,0)-MIN(Estimation!G84,0))</f>
        <v>3.25</v>
      </c>
      <c r="F84" s="20">
        <f>ABS(MAX(Estimation!H84,0)-MIN(Estimation!H84,0))</f>
        <v>1.6499999999999972</v>
      </c>
      <c r="G84" s="20">
        <f t="shared" si="9"/>
        <v>8.9000000000000075</v>
      </c>
      <c r="J84" t="s">
        <v>82</v>
      </c>
      <c r="K84">
        <f t="shared" si="10"/>
        <v>0.12734082397003743</v>
      </c>
      <c r="L84">
        <f t="shared" si="11"/>
        <v>0.24344569288389556</v>
      </c>
      <c r="M84">
        <f t="shared" si="12"/>
        <v>7.8651685393258744E-2</v>
      </c>
      <c r="N84">
        <f t="shared" si="13"/>
        <v>0.36516853932584237</v>
      </c>
      <c r="O84">
        <f t="shared" si="14"/>
        <v>0.18539325842696583</v>
      </c>
    </row>
    <row r="85" spans="1:15" x14ac:dyDescent="0.3">
      <c r="A85" t="s">
        <v>83</v>
      </c>
      <c r="B85" s="20">
        <f>ABS(MAX(Estimation!C85:D85,0)-MIN(Estimation!C85:D85,0))</f>
        <v>4.1333333333333346</v>
      </c>
      <c r="C85" s="20">
        <f>ABS(MAX(Estimation!E85,0)-MIN(Estimation!E85,0))</f>
        <v>0.33333333333332965</v>
      </c>
      <c r="D85" s="20">
        <f>ABS(MAX(Estimation!F85,0)-MIN(Estimation!F85,0))</f>
        <v>2.2000000000000028</v>
      </c>
      <c r="E85" s="20">
        <f>ABS(MAX(Estimation!G85,0)-MIN(Estimation!G85,0))</f>
        <v>3.4000000000000026</v>
      </c>
      <c r="F85" s="20">
        <f>ABS(MAX(Estimation!H85,0)-MIN(Estimation!H85,0))</f>
        <v>0.79999999999999782</v>
      </c>
      <c r="G85" s="20">
        <f t="shared" si="9"/>
        <v>10.866666666666667</v>
      </c>
      <c r="J85" t="s">
        <v>83</v>
      </c>
      <c r="K85">
        <f t="shared" si="10"/>
        <v>0.38036809815950928</v>
      </c>
      <c r="L85">
        <f t="shared" si="11"/>
        <v>3.0674846625766531E-2</v>
      </c>
      <c r="M85">
        <f t="shared" si="12"/>
        <v>0.2024539877300616</v>
      </c>
      <c r="N85">
        <f t="shared" si="13"/>
        <v>0.31288343558282233</v>
      </c>
      <c r="O85">
        <f t="shared" si="14"/>
        <v>7.3619631901840288E-2</v>
      </c>
    </row>
    <row r="86" spans="1:15" x14ac:dyDescent="0.3">
      <c r="A86" t="s">
        <v>84</v>
      </c>
      <c r="B86" s="20">
        <f>ABS(MAX(Estimation!C86:D86,0)-MIN(Estimation!C86:D86,0))</f>
        <v>5.7333333333333316</v>
      </c>
      <c r="C86" s="20">
        <f>ABS(MAX(Estimation!E86,0)-MIN(Estimation!E86,0))</f>
        <v>4.6666666666666643</v>
      </c>
      <c r="D86" s="20">
        <f>ABS(MAX(Estimation!F86,0)-MIN(Estimation!F86,0))</f>
        <v>2.5999999999999996</v>
      </c>
      <c r="E86" s="20">
        <f>ABS(MAX(Estimation!G86,0)-MIN(Estimation!G86,0))</f>
        <v>3.4999999999999978</v>
      </c>
      <c r="F86" s="20">
        <f>ABS(MAX(Estimation!H86,0)-MIN(Estimation!H86,0))</f>
        <v>0.69999999999999929</v>
      </c>
      <c r="G86" s="20">
        <f t="shared" si="9"/>
        <v>17.199999999999992</v>
      </c>
      <c r="J86" t="s">
        <v>84</v>
      </c>
      <c r="K86">
        <f t="shared" si="10"/>
        <v>0.33333333333333337</v>
      </c>
      <c r="L86">
        <f t="shared" si="11"/>
        <v>0.27131782945736432</v>
      </c>
      <c r="M86">
        <f t="shared" si="12"/>
        <v>0.15116279069767447</v>
      </c>
      <c r="N86">
        <f t="shared" si="13"/>
        <v>0.20348837209302323</v>
      </c>
      <c r="O86">
        <f t="shared" si="14"/>
        <v>4.0697674418604626E-2</v>
      </c>
    </row>
    <row r="87" spans="1:15" x14ac:dyDescent="0.3">
      <c r="A87" t="s">
        <v>85</v>
      </c>
      <c r="B87" s="20">
        <f>ABS(MAX(Estimation!C87:D87,0)-MIN(Estimation!C87:D87,0))</f>
        <v>3.4999999999999964</v>
      </c>
      <c r="C87" s="20">
        <f>ABS(MAX(Estimation!E87,0)-MIN(Estimation!E87,0))</f>
        <v>3.6666666666666625</v>
      </c>
      <c r="D87" s="20">
        <f>ABS(MAX(Estimation!F87,0)-MIN(Estimation!F87,0))</f>
        <v>0.999999999999998</v>
      </c>
      <c r="E87" s="20">
        <f>ABS(MAX(Estimation!G87,0)-MIN(Estimation!G87,0))</f>
        <v>1.0500000000000003</v>
      </c>
      <c r="F87" s="20">
        <f>ABS(MAX(Estimation!H87,0)-MIN(Estimation!H87,0))</f>
        <v>1.0500000000000016</v>
      </c>
      <c r="G87" s="20">
        <f t="shared" si="9"/>
        <v>10.266666666666659</v>
      </c>
      <c r="J87" t="s">
        <v>85</v>
      </c>
      <c r="K87">
        <f t="shared" si="10"/>
        <v>0.34090909090909083</v>
      </c>
      <c r="L87">
        <f t="shared" si="11"/>
        <v>0.35714285714285704</v>
      </c>
      <c r="M87">
        <f t="shared" si="12"/>
        <v>9.7402597402597282E-2</v>
      </c>
      <c r="N87">
        <f t="shared" si="13"/>
        <v>0.10227272727272738</v>
      </c>
      <c r="O87">
        <f t="shared" si="14"/>
        <v>0.10227272727272751</v>
      </c>
    </row>
    <row r="88" spans="1:15" x14ac:dyDescent="0.3">
      <c r="A88" t="s">
        <v>86</v>
      </c>
      <c r="B88" s="20">
        <f>ABS(MAX(Estimation!C88:D88,0)-MIN(Estimation!C88:D88,0))</f>
        <v>2.6999999999999984</v>
      </c>
      <c r="C88" s="20">
        <f>ABS(MAX(Estimation!E88,0)-MIN(Estimation!E88,0))</f>
        <v>4.8333333333333313</v>
      </c>
      <c r="D88" s="20">
        <f>ABS(MAX(Estimation!F88,0)-MIN(Estimation!F88,0))</f>
        <v>3.8999999999999995</v>
      </c>
      <c r="E88" s="20">
        <f>ABS(MAX(Estimation!G88,0)-MIN(Estimation!G88,0))</f>
        <v>1.7000000000000002</v>
      </c>
      <c r="F88" s="20">
        <f>ABS(MAX(Estimation!H88,0)-MIN(Estimation!H88,0))</f>
        <v>4.4999999999999991</v>
      </c>
      <c r="G88" s="20">
        <f t="shared" si="9"/>
        <v>17.633333333333329</v>
      </c>
      <c r="J88" t="s">
        <v>86</v>
      </c>
      <c r="K88">
        <f t="shared" si="10"/>
        <v>0.15311909262759918</v>
      </c>
      <c r="L88">
        <f t="shared" si="11"/>
        <v>0.27410207939508502</v>
      </c>
      <c r="M88">
        <f t="shared" si="12"/>
        <v>0.22117202268431005</v>
      </c>
      <c r="N88">
        <f t="shared" si="13"/>
        <v>9.6408317580340297E-2</v>
      </c>
      <c r="O88">
        <f t="shared" si="14"/>
        <v>0.2551984877126654</v>
      </c>
    </row>
    <row r="89" spans="1:15" x14ac:dyDescent="0.3">
      <c r="A89" t="s">
        <v>87</v>
      </c>
      <c r="B89" s="20">
        <f>ABS(MAX(Estimation!C89:D89,0)-MIN(Estimation!C89:D89,0))</f>
        <v>4.4000000000000004</v>
      </c>
      <c r="C89" s="20">
        <f>ABS(MAX(Estimation!E89,0)-MIN(Estimation!E89,0))</f>
        <v>3.5000000000000022</v>
      </c>
      <c r="D89" s="20">
        <f>ABS(MAX(Estimation!F89,0)-MIN(Estimation!F89,0))</f>
        <v>4.8999999999999995</v>
      </c>
      <c r="E89" s="20">
        <f>ABS(MAX(Estimation!G89,0)-MIN(Estimation!G89,0))</f>
        <v>4.3500000000000005</v>
      </c>
      <c r="F89" s="20">
        <f>ABS(MAX(Estimation!H89,0)-MIN(Estimation!H89,0))</f>
        <v>0.55000000000000004</v>
      </c>
      <c r="G89" s="20">
        <f t="shared" si="9"/>
        <v>17.700000000000003</v>
      </c>
      <c r="J89" t="s">
        <v>87</v>
      </c>
      <c r="K89">
        <f t="shared" si="10"/>
        <v>0.24858757062146891</v>
      </c>
      <c r="L89">
        <f t="shared" si="11"/>
        <v>0.19774011299435038</v>
      </c>
      <c r="M89">
        <f t="shared" si="12"/>
        <v>0.27683615819209034</v>
      </c>
      <c r="N89">
        <f t="shared" si="13"/>
        <v>0.24576271186440676</v>
      </c>
      <c r="O89">
        <f t="shared" si="14"/>
        <v>3.1073446327683614E-2</v>
      </c>
    </row>
    <row r="90" spans="1:15" x14ac:dyDescent="0.3">
      <c r="A90" t="s">
        <v>88</v>
      </c>
      <c r="B90" s="20">
        <f>ABS(MAX(Estimation!C90:D90,0)-MIN(Estimation!C90:D90,0))</f>
        <v>7.5999999999999961</v>
      </c>
      <c r="C90" s="20">
        <f>ABS(MAX(Estimation!E90,0)-MIN(Estimation!E90,0))</f>
        <v>6.4999999999999956</v>
      </c>
      <c r="D90" s="20">
        <f>ABS(MAX(Estimation!F90,0)-MIN(Estimation!F90,0))</f>
        <v>2.899999999999999</v>
      </c>
      <c r="E90" s="20">
        <f>ABS(MAX(Estimation!G90,0)-MIN(Estimation!G90,0))</f>
        <v>3.1499999999999986</v>
      </c>
      <c r="F90" s="20">
        <f>ABS(MAX(Estimation!H90,0)-MIN(Estimation!H90,0))</f>
        <v>1.05</v>
      </c>
      <c r="G90" s="20">
        <f t="shared" si="9"/>
        <v>21.199999999999989</v>
      </c>
      <c r="J90" t="s">
        <v>88</v>
      </c>
      <c r="K90">
        <f t="shared" si="10"/>
        <v>0.35849056603773588</v>
      </c>
      <c r="L90">
        <f t="shared" si="11"/>
        <v>0.30660377358490559</v>
      </c>
      <c r="M90">
        <f t="shared" si="12"/>
        <v>0.1367924528301887</v>
      </c>
      <c r="N90">
        <f t="shared" si="13"/>
        <v>0.14858490566037738</v>
      </c>
      <c r="O90">
        <f t="shared" si="14"/>
        <v>4.9528301886792483E-2</v>
      </c>
    </row>
    <row r="91" spans="1:15" x14ac:dyDescent="0.3">
      <c r="A91" t="s">
        <v>89</v>
      </c>
      <c r="B91" s="20">
        <f>ABS(MAX(Estimation!C91:D91,0)-MIN(Estimation!C91:D91,0))</f>
        <v>7.4333333333333336</v>
      </c>
      <c r="C91" s="20">
        <f>ABS(MAX(Estimation!E91,0)-MIN(Estimation!E91,0))</f>
        <v>1.6666666666666721</v>
      </c>
      <c r="D91" s="20">
        <f>ABS(MAX(Estimation!F91,0)-MIN(Estimation!F91,0))</f>
        <v>3.0999999999999961</v>
      </c>
      <c r="E91" s="20">
        <f>ABS(MAX(Estimation!G91,0)-MIN(Estimation!G91,0))</f>
        <v>0.25000000000000017</v>
      </c>
      <c r="F91" s="20">
        <f>ABS(MAX(Estimation!H91,0)-MIN(Estimation!H91,0))</f>
        <v>0.9500000000000014</v>
      </c>
      <c r="G91" s="20">
        <f t="shared" si="9"/>
        <v>13.400000000000002</v>
      </c>
      <c r="J91" t="s">
        <v>89</v>
      </c>
      <c r="K91">
        <f t="shared" si="10"/>
        <v>0.55472636815920395</v>
      </c>
      <c r="L91">
        <f t="shared" si="11"/>
        <v>0.1243781094527367</v>
      </c>
      <c r="M91">
        <f t="shared" si="12"/>
        <v>0.23134328358208922</v>
      </c>
      <c r="N91">
        <f t="shared" si="13"/>
        <v>1.8656716417910457E-2</v>
      </c>
      <c r="O91">
        <f t="shared" si="14"/>
        <v>7.0895522388059795E-2</v>
      </c>
    </row>
    <row r="92" spans="1:15" x14ac:dyDescent="0.3">
      <c r="A92" t="s">
        <v>90</v>
      </c>
      <c r="B92" s="20">
        <f>ABS(MAX(Estimation!C92:D92,0)-MIN(Estimation!C92:D92,0))</f>
        <v>8.5</v>
      </c>
      <c r="C92" s="20">
        <f>ABS(MAX(Estimation!E92,0)-MIN(Estimation!E92,0))</f>
        <v>8</v>
      </c>
      <c r="D92" s="20">
        <f>ABS(MAX(Estimation!F92,0)-MIN(Estimation!F92,0))</f>
        <v>7.0000000000000018</v>
      </c>
      <c r="E92" s="20">
        <f>ABS(MAX(Estimation!G92,0)-MIN(Estimation!G92,0))</f>
        <v>1.7499999999999998</v>
      </c>
      <c r="F92" s="20">
        <f>ABS(MAX(Estimation!H92,0)-MIN(Estimation!H92,0))</f>
        <v>5.2500000000000018</v>
      </c>
      <c r="G92" s="20">
        <f t="shared" si="9"/>
        <v>30.5</v>
      </c>
      <c r="J92" t="s">
        <v>90</v>
      </c>
      <c r="K92">
        <f t="shared" si="10"/>
        <v>0.27868852459016391</v>
      </c>
      <c r="L92">
        <f t="shared" si="11"/>
        <v>0.26229508196721313</v>
      </c>
      <c r="M92">
        <f t="shared" si="12"/>
        <v>0.22950819672131154</v>
      </c>
      <c r="N92">
        <f t="shared" si="13"/>
        <v>5.7377049180327863E-2</v>
      </c>
      <c r="O92">
        <f t="shared" si="14"/>
        <v>0.17213114754098366</v>
      </c>
    </row>
    <row r="93" spans="1:15" x14ac:dyDescent="0.3">
      <c r="A93" t="s">
        <v>91</v>
      </c>
      <c r="B93" s="20">
        <f>ABS(MAX(Estimation!C93:D93,0)-MIN(Estimation!C93:D93,0))</f>
        <v>10.199999999999999</v>
      </c>
      <c r="C93" s="20">
        <f>ABS(MAX(Estimation!E93,0)-MIN(Estimation!E93,0))</f>
        <v>14.499999999999998</v>
      </c>
      <c r="D93" s="20">
        <f>ABS(MAX(Estimation!F93,0)-MIN(Estimation!F93,0))</f>
        <v>10.4</v>
      </c>
      <c r="E93" s="20">
        <f>ABS(MAX(Estimation!G93,0)-MIN(Estimation!G93,0))</f>
        <v>0.15000000000000119</v>
      </c>
      <c r="F93" s="20">
        <f>ABS(MAX(Estimation!H93,0)-MIN(Estimation!H93,0))</f>
        <v>5.0500000000000025</v>
      </c>
      <c r="G93" s="20">
        <f t="shared" si="9"/>
        <v>40.299999999999997</v>
      </c>
      <c r="J93" t="s">
        <v>91</v>
      </c>
      <c r="K93">
        <f t="shared" si="10"/>
        <v>0.25310173697270472</v>
      </c>
      <c r="L93">
        <f t="shared" si="11"/>
        <v>0.35980148883374685</v>
      </c>
      <c r="M93">
        <f t="shared" si="12"/>
        <v>0.25806451612903231</v>
      </c>
      <c r="N93">
        <f t="shared" si="13"/>
        <v>3.7220843672456875E-3</v>
      </c>
      <c r="O93">
        <f t="shared" si="14"/>
        <v>0.12531017369727054</v>
      </c>
    </row>
    <row r="94" spans="1:15" x14ac:dyDescent="0.3">
      <c r="A94" t="s">
        <v>92</v>
      </c>
      <c r="B94" s="20">
        <f>ABS(MAX(Estimation!C94:D94,0)-MIN(Estimation!C94:D94,0))</f>
        <v>6.1999999999999948</v>
      </c>
      <c r="C94" s="20">
        <f>ABS(MAX(Estimation!E94,0)-MIN(Estimation!E94,0))</f>
        <v>6.8333333333333277</v>
      </c>
      <c r="D94" s="20">
        <f>ABS(MAX(Estimation!F94,0)-MIN(Estimation!F94,0))</f>
        <v>6.8999999999999995</v>
      </c>
      <c r="E94" s="20">
        <f>ABS(MAX(Estimation!G94,0)-MIN(Estimation!G94,0))</f>
        <v>5.85</v>
      </c>
      <c r="F94" s="20">
        <f>ABS(MAX(Estimation!H94,0)-MIN(Estimation!H94,0))</f>
        <v>6.0500000000000007</v>
      </c>
      <c r="G94" s="20">
        <f t="shared" si="9"/>
        <v>31.833333333333325</v>
      </c>
      <c r="J94" t="s">
        <v>92</v>
      </c>
      <c r="K94">
        <f t="shared" si="10"/>
        <v>0.19476439790575906</v>
      </c>
      <c r="L94">
        <f t="shared" si="11"/>
        <v>0.21465968586387421</v>
      </c>
      <c r="M94">
        <f t="shared" si="12"/>
        <v>0.21675392670157073</v>
      </c>
      <c r="N94">
        <f t="shared" si="13"/>
        <v>0.18376963350785344</v>
      </c>
      <c r="O94">
        <f t="shared" si="14"/>
        <v>0.19005235602094248</v>
      </c>
    </row>
    <row r="95" spans="1:15" x14ac:dyDescent="0.3">
      <c r="A95" t="s">
        <v>93</v>
      </c>
      <c r="B95" s="20">
        <f>ABS(MAX(Estimation!C95:D95,0)-MIN(Estimation!C95:D95,0))</f>
        <v>3.6999999999999988</v>
      </c>
      <c r="C95" s="20">
        <f>ABS(MAX(Estimation!E95,0)-MIN(Estimation!E95,0))</f>
        <v>1.4999999999999982</v>
      </c>
      <c r="D95" s="20">
        <f>ABS(MAX(Estimation!F95,0)-MIN(Estimation!F95,0))</f>
        <v>2.1999999999999997</v>
      </c>
      <c r="E95" s="20">
        <f>ABS(MAX(Estimation!G95,0)-MIN(Estimation!G95,0))</f>
        <v>2.2999999999999994</v>
      </c>
      <c r="F95" s="20">
        <f>ABS(MAX(Estimation!H95,0)-MIN(Estimation!H95,0))</f>
        <v>2.3000000000000007</v>
      </c>
      <c r="G95" s="20">
        <f t="shared" si="9"/>
        <v>11.999999999999996</v>
      </c>
      <c r="J95" t="s">
        <v>93</v>
      </c>
      <c r="K95">
        <f t="shared" si="10"/>
        <v>0.30833333333333335</v>
      </c>
      <c r="L95">
        <f t="shared" si="11"/>
        <v>0.12499999999999989</v>
      </c>
      <c r="M95">
        <f t="shared" si="12"/>
        <v>0.18333333333333338</v>
      </c>
      <c r="N95">
        <f t="shared" si="13"/>
        <v>0.19166666666666668</v>
      </c>
      <c r="O95">
        <f t="shared" si="14"/>
        <v>0.19166666666666679</v>
      </c>
    </row>
    <row r="96" spans="1:15" x14ac:dyDescent="0.3">
      <c r="A96" t="s">
        <v>94</v>
      </c>
      <c r="B96" s="20">
        <f>ABS(MAX(Estimation!C96:D96,0)-MIN(Estimation!C96:D96,0))</f>
        <v>11.099999999999994</v>
      </c>
      <c r="C96" s="20">
        <f>ABS(MAX(Estimation!E96,0)-MIN(Estimation!E96,0))</f>
        <v>7.6666666666666607</v>
      </c>
      <c r="D96" s="20">
        <f>ABS(MAX(Estimation!F96,0)-MIN(Estimation!F96,0))</f>
        <v>2.6999999999999975</v>
      </c>
      <c r="E96" s="20">
        <f>ABS(MAX(Estimation!G96,0)-MIN(Estimation!G96,0))</f>
        <v>0.9499999999999994</v>
      </c>
      <c r="F96" s="20">
        <f>ABS(MAX(Estimation!H96,0)-MIN(Estimation!H96,0))</f>
        <v>1.6499999999999995</v>
      </c>
      <c r="G96" s="20">
        <f t="shared" si="9"/>
        <v>24.066666666666652</v>
      </c>
      <c r="J96" t="s">
        <v>94</v>
      </c>
      <c r="K96">
        <f t="shared" si="10"/>
        <v>0.46121883656509699</v>
      </c>
      <c r="L96">
        <f t="shared" si="11"/>
        <v>0.31855955678670356</v>
      </c>
      <c r="M96">
        <f t="shared" si="12"/>
        <v>0.1121883656509695</v>
      </c>
      <c r="N96">
        <f t="shared" si="13"/>
        <v>3.9473684210526314E-2</v>
      </c>
      <c r="O96">
        <f t="shared" si="14"/>
        <v>6.8559556786703627E-2</v>
      </c>
    </row>
    <row r="97" spans="1:15" x14ac:dyDescent="0.3">
      <c r="A97" t="s">
        <v>95</v>
      </c>
      <c r="B97" s="20">
        <f>ABS(MAX(Estimation!C97:D97,0)-MIN(Estimation!C97:D97,0))</f>
        <v>8.6999999999999975</v>
      </c>
      <c r="C97" s="20">
        <f>ABS(MAX(Estimation!E97,0)-MIN(Estimation!E97,0))</f>
        <v>13.33333333333333</v>
      </c>
      <c r="D97" s="20">
        <f>ABS(MAX(Estimation!F97,0)-MIN(Estimation!F97,0))</f>
        <v>4.4000000000000021</v>
      </c>
      <c r="E97" s="20">
        <f>ABS(MAX(Estimation!G97,0)-MIN(Estimation!G97,0))</f>
        <v>3.3500000000000014</v>
      </c>
      <c r="F97" s="20">
        <f>ABS(MAX(Estimation!H97,0)-MIN(Estimation!H97,0))</f>
        <v>0.15000000000000088</v>
      </c>
      <c r="G97" s="20">
        <f t="shared" si="9"/>
        <v>29.933333333333334</v>
      </c>
      <c r="J97" t="s">
        <v>95</v>
      </c>
      <c r="K97">
        <f t="shared" si="10"/>
        <v>0.29064587973273931</v>
      </c>
      <c r="L97">
        <f t="shared" si="11"/>
        <v>0.44543429844097987</v>
      </c>
      <c r="M97">
        <f t="shared" si="12"/>
        <v>0.14699331848552347</v>
      </c>
      <c r="N97">
        <f t="shared" si="13"/>
        <v>0.11191536748329627</v>
      </c>
      <c r="O97">
        <f t="shared" si="14"/>
        <v>5.0111358574610543E-3</v>
      </c>
    </row>
    <row r="98" spans="1:15" x14ac:dyDescent="0.3">
      <c r="A98" t="s">
        <v>96</v>
      </c>
      <c r="B98" s="20">
        <f>ABS(MAX(Estimation!C98:D98,0)-MIN(Estimation!C98:D98,0))</f>
        <v>3.133333333333336</v>
      </c>
      <c r="C98" s="20">
        <f>ABS(MAX(Estimation!E98,0)-MIN(Estimation!E98,0))</f>
        <v>1.6666666666666627</v>
      </c>
      <c r="D98" s="20">
        <f>ABS(MAX(Estimation!F98,0)-MIN(Estimation!F98,0))</f>
        <v>1.2000000000000042</v>
      </c>
      <c r="E98" s="20">
        <f>ABS(MAX(Estimation!G98,0)-MIN(Estimation!G98,0))</f>
        <v>0.50000000000000033</v>
      </c>
      <c r="F98" s="20">
        <f>ABS(MAX(Estimation!H98,0)-MIN(Estimation!H98,0))</f>
        <v>0.89999999999999836</v>
      </c>
      <c r="G98" s="20">
        <f t="shared" ref="G98:G101" si="15">+SUM(B98:F98)</f>
        <v>7.4000000000000021</v>
      </c>
      <c r="J98" t="s">
        <v>96</v>
      </c>
      <c r="K98">
        <f t="shared" si="10"/>
        <v>0.42342342342342365</v>
      </c>
      <c r="L98">
        <f t="shared" si="11"/>
        <v>0.22522522522522462</v>
      </c>
      <c r="M98">
        <f t="shared" si="12"/>
        <v>0.16216216216216267</v>
      </c>
      <c r="N98">
        <f t="shared" si="13"/>
        <v>6.7567567567567599E-2</v>
      </c>
      <c r="O98">
        <f t="shared" si="14"/>
        <v>0.12162162162162136</v>
      </c>
    </row>
    <row r="99" spans="1:15" x14ac:dyDescent="0.3">
      <c r="A99" t="s">
        <v>97</v>
      </c>
      <c r="B99" s="20">
        <f>ABS(MAX(Estimation!C99:D99,0)-MIN(Estimation!C99:D99,0))</f>
        <v>4.8</v>
      </c>
      <c r="C99" s="20">
        <f>ABS(MAX(Estimation!E99,0)-MIN(Estimation!E99,0))</f>
        <v>8.6666666666666661</v>
      </c>
      <c r="D99" s="20">
        <f>ABS(MAX(Estimation!F99,0)-MIN(Estimation!F99,0))</f>
        <v>5.1000000000000005</v>
      </c>
      <c r="E99" s="20">
        <f>ABS(MAX(Estimation!G99,0)-MIN(Estimation!G99,0))</f>
        <v>3.1000000000000005</v>
      </c>
      <c r="F99" s="20">
        <f>ABS(MAX(Estimation!H99,0)-MIN(Estimation!H99,0))</f>
        <v>1.7000000000000004</v>
      </c>
      <c r="G99" s="20">
        <f t="shared" si="15"/>
        <v>23.366666666666667</v>
      </c>
      <c r="J99" t="s">
        <v>97</v>
      </c>
      <c r="K99">
        <f t="shared" si="10"/>
        <v>0.20542082738944364</v>
      </c>
      <c r="L99">
        <f t="shared" si="11"/>
        <v>0.37089871611982878</v>
      </c>
      <c r="M99">
        <f t="shared" si="12"/>
        <v>0.21825962910128391</v>
      </c>
      <c r="N99">
        <f t="shared" si="13"/>
        <v>0.13266761768901572</v>
      </c>
      <c r="O99">
        <f t="shared" si="14"/>
        <v>7.2753209700427979E-2</v>
      </c>
    </row>
    <row r="100" spans="1:15" x14ac:dyDescent="0.3">
      <c r="A100" t="s">
        <v>98</v>
      </c>
      <c r="B100" s="20">
        <f>ABS(MAX(Estimation!C100:D100,0)-MIN(Estimation!C100:D100,0))</f>
        <v>2.7333333333333316</v>
      </c>
      <c r="C100" s="20">
        <f>ABS(MAX(Estimation!E100,0)-MIN(Estimation!E100,0))</f>
        <v>4.1666666666666607</v>
      </c>
      <c r="D100" s="20">
        <f>ABS(MAX(Estimation!F100,0)-MIN(Estimation!F100,0))</f>
        <v>0.90000000000000335</v>
      </c>
      <c r="E100" s="20">
        <f>ABS(MAX(Estimation!G100,0)-MIN(Estimation!G100,0))</f>
        <v>2.6999999999999988</v>
      </c>
      <c r="F100" s="20">
        <f>ABS(MAX(Estimation!H100,0)-MIN(Estimation!H100,0))</f>
        <v>2.9000000000000021</v>
      </c>
      <c r="G100" s="20">
        <f t="shared" si="15"/>
        <v>13.399999999999997</v>
      </c>
      <c r="J100" t="s">
        <v>98</v>
      </c>
      <c r="K100">
        <f t="shared" si="10"/>
        <v>0.20398009950248749</v>
      </c>
      <c r="L100">
        <f t="shared" si="11"/>
        <v>0.31094527363184044</v>
      </c>
      <c r="M100">
        <f t="shared" si="12"/>
        <v>6.7164179104477875E-2</v>
      </c>
      <c r="N100">
        <f t="shared" si="13"/>
        <v>0.20149253731343281</v>
      </c>
      <c r="O100">
        <f t="shared" si="14"/>
        <v>0.2164179104477614</v>
      </c>
    </row>
    <row r="101" spans="1:15" x14ac:dyDescent="0.3">
      <c r="A101" t="s">
        <v>99</v>
      </c>
      <c r="B101" s="20">
        <f>ABS(MAX(Estimation!C101:D101,0)-MIN(Estimation!C101:D101,0))</f>
        <v>9.0000000000000018</v>
      </c>
      <c r="C101" s="20">
        <f>ABS(MAX(Estimation!E101,0)-MIN(Estimation!E101,0))</f>
        <v>7.1666666666666696</v>
      </c>
      <c r="D101" s="20">
        <f>ABS(MAX(Estimation!F101,0)-MIN(Estimation!F101,0))</f>
        <v>2.0000000000000018</v>
      </c>
      <c r="E101" s="20">
        <f>ABS(MAX(Estimation!G101,0)-MIN(Estimation!G101,0))</f>
        <v>2.3499999999999988</v>
      </c>
      <c r="F101" s="20">
        <f>ABS(MAX(Estimation!H101,0)-MIN(Estimation!H101,0))</f>
        <v>1.6500000000000037</v>
      </c>
      <c r="G101" s="20">
        <f t="shared" si="15"/>
        <v>22.166666666666671</v>
      </c>
      <c r="J101" t="s">
        <v>99</v>
      </c>
      <c r="K101">
        <f t="shared" si="10"/>
        <v>0.40601503759398494</v>
      </c>
      <c r="L101">
        <f t="shared" si="11"/>
        <v>0.32330827067669177</v>
      </c>
      <c r="M101">
        <f t="shared" si="12"/>
        <v>9.02255639097745E-2</v>
      </c>
      <c r="N101">
        <f t="shared" si="13"/>
        <v>0.10601503759398488</v>
      </c>
      <c r="O101">
        <f t="shared" si="14"/>
        <v>7.4436090225564064E-2</v>
      </c>
    </row>
    <row r="102" spans="1:15" x14ac:dyDescent="0.3">
      <c r="A102" t="s">
        <v>161</v>
      </c>
      <c r="B102" s="20">
        <f>ABS(MAX(Estimation!C102:D102,0)-MIN(Estimation!C102:D102,0))</f>
        <v>5.8999999999999995</v>
      </c>
      <c r="C102" s="20">
        <f>ABS(MAX(Estimation!E102,0)-MIN(Estimation!E102,0))</f>
        <v>0.66666666666666707</v>
      </c>
      <c r="D102" s="20">
        <f>ABS(MAX(Estimation!F102,0)-MIN(Estimation!F102,0))</f>
        <v>0.79999999999999982</v>
      </c>
      <c r="E102" s="20">
        <f>ABS(MAX(Estimation!G102,0)-MIN(Estimation!G102,0))</f>
        <v>3.25</v>
      </c>
      <c r="F102" s="20">
        <f>ABS(MAX(Estimation!H102,0)-MIN(Estimation!H102,0))</f>
        <v>1.6500000000000006</v>
      </c>
      <c r="G102" s="20">
        <f t="shared" ref="G102:G128" si="16">+SUM(B102:F102)</f>
        <v>12.266666666666667</v>
      </c>
      <c r="J102" t="s">
        <v>161</v>
      </c>
      <c r="K102">
        <f t="shared" si="10"/>
        <v>0.48097826086956513</v>
      </c>
      <c r="L102">
        <f t="shared" si="11"/>
        <v>5.4347826086956548E-2</v>
      </c>
      <c r="M102">
        <f t="shared" si="12"/>
        <v>6.521739130434781E-2</v>
      </c>
      <c r="N102">
        <f t="shared" si="13"/>
        <v>0.26494565217391303</v>
      </c>
      <c r="O102">
        <f t="shared" si="14"/>
        <v>0.13451086956521743</v>
      </c>
    </row>
    <row r="103" spans="1:15" x14ac:dyDescent="0.3">
      <c r="A103" t="s">
        <v>162</v>
      </c>
      <c r="B103" s="20">
        <f>ABS(MAX(Estimation!C103:D103,0)-MIN(Estimation!C103:D103,0))</f>
        <v>5.0000000000000036</v>
      </c>
      <c r="C103" s="20">
        <f>ABS(MAX(Estimation!E103,0)-MIN(Estimation!E103,0))</f>
        <v>9.0000000000000071</v>
      </c>
      <c r="D103" s="20">
        <f>ABS(MAX(Estimation!F103,0)-MIN(Estimation!F103,0))</f>
        <v>4.0000000000000044</v>
      </c>
      <c r="E103" s="20">
        <f>ABS(MAX(Estimation!G103,0)-MIN(Estimation!G103,0))</f>
        <v>3.8000000000000016</v>
      </c>
      <c r="F103" s="20">
        <f>ABS(MAX(Estimation!H103,0)-MIN(Estimation!H103,0))</f>
        <v>1.7999999999999974</v>
      </c>
      <c r="G103" s="20">
        <f t="shared" si="16"/>
        <v>23.600000000000012</v>
      </c>
      <c r="J103" t="s">
        <v>162</v>
      </c>
      <c r="K103">
        <f t="shared" si="10"/>
        <v>0.21186440677966106</v>
      </c>
      <c r="L103">
        <f t="shared" si="11"/>
        <v>0.38135593220338992</v>
      </c>
      <c r="M103">
        <f t="shared" si="12"/>
        <v>0.16949152542372892</v>
      </c>
      <c r="N103">
        <f t="shared" si="13"/>
        <v>0.16101694915254236</v>
      </c>
      <c r="O103">
        <f t="shared" si="14"/>
        <v>7.6271186440677818E-2</v>
      </c>
    </row>
    <row r="104" spans="1:15" x14ac:dyDescent="0.3">
      <c r="A104" t="s">
        <v>163</v>
      </c>
      <c r="B104" s="20">
        <f>ABS(MAX(Estimation!C104:D104,0)-MIN(Estimation!C104:D104,0))</f>
        <v>5.733333333333329</v>
      </c>
      <c r="C104" s="20">
        <f>ABS(MAX(Estimation!E104,0)-MIN(Estimation!E104,0))</f>
        <v>1.8333333333333344</v>
      </c>
      <c r="D104" s="20">
        <f>ABS(MAX(Estimation!F104,0)-MIN(Estimation!F104,0))</f>
        <v>9.9999999999999603E-2</v>
      </c>
      <c r="E104" s="20">
        <f>ABS(MAX(Estimation!G104,0)-MIN(Estimation!G104,0))</f>
        <v>1.5999999999999996</v>
      </c>
      <c r="F104" s="20">
        <f>ABS(MAX(Estimation!H104,0)-MIN(Estimation!H104,0))</f>
        <v>2.6000000000000023</v>
      </c>
      <c r="G104" s="20">
        <f t="shared" si="16"/>
        <v>11.866666666666664</v>
      </c>
      <c r="J104" t="s">
        <v>163</v>
      </c>
      <c r="K104">
        <f t="shared" si="10"/>
        <v>0.48314606741573007</v>
      </c>
      <c r="L104">
        <f t="shared" si="11"/>
        <v>0.15449438202247204</v>
      </c>
      <c r="M104">
        <f t="shared" si="12"/>
        <v>8.4269662921348E-3</v>
      </c>
      <c r="N104">
        <f t="shared" si="13"/>
        <v>0.1348314606741573</v>
      </c>
      <c r="O104">
        <f t="shared" si="14"/>
        <v>0.21910112359550588</v>
      </c>
    </row>
    <row r="105" spans="1:15" x14ac:dyDescent="0.3">
      <c r="A105" t="s">
        <v>164</v>
      </c>
      <c r="B105" s="20">
        <f>ABS(MAX(Estimation!C105:D105,0)-MIN(Estimation!C105:D105,0))</f>
        <v>4.0999999999999988</v>
      </c>
      <c r="C105" s="20">
        <f>ABS(MAX(Estimation!E105,0)-MIN(Estimation!E105,0))</f>
        <v>2.3333333333333321</v>
      </c>
      <c r="D105" s="20">
        <f>ABS(MAX(Estimation!F105,0)-MIN(Estimation!F105,0))</f>
        <v>3.7</v>
      </c>
      <c r="E105" s="20">
        <f>ABS(MAX(Estimation!G105,0)-MIN(Estimation!G105,0))</f>
        <v>5.0000000000000142E-2</v>
      </c>
      <c r="F105" s="20">
        <f>ABS(MAX(Estimation!H105,0)-MIN(Estimation!H105,0))</f>
        <v>3.4500000000000006</v>
      </c>
      <c r="G105" s="20">
        <f t="shared" si="16"/>
        <v>13.633333333333333</v>
      </c>
      <c r="J105" t="s">
        <v>164</v>
      </c>
      <c r="K105">
        <f t="shared" si="10"/>
        <v>0.30073349633251828</v>
      </c>
      <c r="L105">
        <f t="shared" si="11"/>
        <v>0.17114914425427866</v>
      </c>
      <c r="M105">
        <f t="shared" si="12"/>
        <v>0.27139364303178487</v>
      </c>
      <c r="N105">
        <f t="shared" si="13"/>
        <v>3.6674816625916974E-3</v>
      </c>
      <c r="O105">
        <f t="shared" si="14"/>
        <v>0.25305623471882643</v>
      </c>
    </row>
    <row r="106" spans="1:15" x14ac:dyDescent="0.3">
      <c r="A106" t="s">
        <v>165</v>
      </c>
      <c r="B106" s="20">
        <f>ABS(MAX(Estimation!C106:D106,0)-MIN(Estimation!C106:D106,0))</f>
        <v>2.5333333333333319</v>
      </c>
      <c r="C106" s="20">
        <f>ABS(MAX(Estimation!E106,0)-MIN(Estimation!E106,0))</f>
        <v>4.3333333333333304</v>
      </c>
      <c r="D106" s="20">
        <f>ABS(MAX(Estimation!F106,0)-MIN(Estimation!F106,0))</f>
        <v>3.7999999999999994</v>
      </c>
      <c r="E106" s="20">
        <f>ABS(MAX(Estimation!G106,0)-MIN(Estimation!G106,0))</f>
        <v>5.2</v>
      </c>
      <c r="F106" s="20">
        <f>ABS(MAX(Estimation!H106,0)-MIN(Estimation!H106,0))</f>
        <v>5.2000000000000011</v>
      </c>
      <c r="G106" s="20">
        <f t="shared" si="16"/>
        <v>21.066666666666663</v>
      </c>
      <c r="J106" t="s">
        <v>165</v>
      </c>
      <c r="K106">
        <f t="shared" si="10"/>
        <v>0.12025316455696197</v>
      </c>
      <c r="L106">
        <f t="shared" si="11"/>
        <v>0.20569620253164547</v>
      </c>
      <c r="M106">
        <f t="shared" si="12"/>
        <v>0.18037974683544303</v>
      </c>
      <c r="N106">
        <f t="shared" si="13"/>
        <v>0.24683544303797475</v>
      </c>
      <c r="O106">
        <f t="shared" si="14"/>
        <v>0.24683544303797478</v>
      </c>
    </row>
    <row r="107" spans="1:15" x14ac:dyDescent="0.3">
      <c r="A107" t="s">
        <v>166</v>
      </c>
      <c r="B107" s="20">
        <f>ABS(MAX(Estimation!C107:D107,0)-MIN(Estimation!C107:D107,0))</f>
        <v>1.4999999999999982</v>
      </c>
      <c r="C107" s="20">
        <f>ABS(MAX(Estimation!E107,0)-MIN(Estimation!E107,0))</f>
        <v>5.6666666666666687</v>
      </c>
      <c r="D107" s="20">
        <f>ABS(MAX(Estimation!F107,0)-MIN(Estimation!F107,0))</f>
        <v>1.499999999999998</v>
      </c>
      <c r="E107" s="20">
        <f>ABS(MAX(Estimation!G107,0)-MIN(Estimation!G107,0))</f>
        <v>2.5499999999999998</v>
      </c>
      <c r="F107" s="20">
        <f>ABS(MAX(Estimation!H107,0)-MIN(Estimation!H107,0))</f>
        <v>0.45000000000000173</v>
      </c>
      <c r="G107" s="20">
        <f t="shared" si="16"/>
        <v>11.666666666666666</v>
      </c>
      <c r="J107" t="s">
        <v>166</v>
      </c>
      <c r="K107">
        <f t="shared" si="10"/>
        <v>0.12857142857142842</v>
      </c>
      <c r="L107">
        <f t="shared" si="11"/>
        <v>0.48571428571428593</v>
      </c>
      <c r="M107">
        <f t="shared" si="12"/>
        <v>0.12857142857142842</v>
      </c>
      <c r="N107">
        <f t="shared" si="13"/>
        <v>0.21857142857142856</v>
      </c>
      <c r="O107">
        <f t="shared" si="14"/>
        <v>3.8571428571428722E-2</v>
      </c>
    </row>
    <row r="108" spans="1:15" x14ac:dyDescent="0.3">
      <c r="A108" t="s">
        <v>167</v>
      </c>
      <c r="B108" s="20">
        <f>ABS(MAX(Estimation!C108:D108,0)-MIN(Estimation!C108:D108,0))</f>
        <v>7.2666666666666684</v>
      </c>
      <c r="C108" s="20">
        <f>ABS(MAX(Estimation!E108,0)-MIN(Estimation!E108,0))</f>
        <v>1.3333333333333339</v>
      </c>
      <c r="D108" s="20">
        <f>ABS(MAX(Estimation!F108,0)-MIN(Estimation!F108,0))</f>
        <v>0.59999999999999909</v>
      </c>
      <c r="E108" s="20">
        <f>ABS(MAX(Estimation!G108,0)-MIN(Estimation!G108,0))</f>
        <v>2.4000000000000008</v>
      </c>
      <c r="F108" s="20">
        <f>ABS(MAX(Estimation!H108,0)-MIN(Estimation!H108,0))</f>
        <v>2.4000000000000012</v>
      </c>
      <c r="G108" s="20">
        <f t="shared" si="16"/>
        <v>14.000000000000004</v>
      </c>
      <c r="J108" t="s">
        <v>167</v>
      </c>
      <c r="K108">
        <f t="shared" si="10"/>
        <v>0.51904761904761909</v>
      </c>
      <c r="L108">
        <f t="shared" si="11"/>
        <v>9.5238095238095261E-2</v>
      </c>
      <c r="M108">
        <f t="shared" si="12"/>
        <v>4.2857142857142781E-2</v>
      </c>
      <c r="N108">
        <f t="shared" si="13"/>
        <v>0.17142857142857143</v>
      </c>
      <c r="O108">
        <f t="shared" si="14"/>
        <v>0.17142857142857149</v>
      </c>
    </row>
    <row r="109" spans="1:15" x14ac:dyDescent="0.3">
      <c r="A109" t="s">
        <v>168</v>
      </c>
      <c r="B109" s="20">
        <f>ABS(MAX(Estimation!C109:D109,0)-MIN(Estimation!C109:D109,0))</f>
        <v>2.4000000000000004</v>
      </c>
      <c r="C109" s="20">
        <f>ABS(MAX(Estimation!E109,0)-MIN(Estimation!E109,0))</f>
        <v>1.5000000000000033</v>
      </c>
      <c r="D109" s="20">
        <f>ABS(MAX(Estimation!F109,0)-MIN(Estimation!F109,0))</f>
        <v>0.10000000000000103</v>
      </c>
      <c r="E109" s="20">
        <f>ABS(MAX(Estimation!G109,0)-MIN(Estimation!G109,0))</f>
        <v>9.8999999999999986</v>
      </c>
      <c r="F109" s="20">
        <f>ABS(MAX(Estimation!H109,0)-MIN(Estimation!H109,0))</f>
        <v>4.1000000000000014</v>
      </c>
      <c r="G109" s="20">
        <f t="shared" si="16"/>
        <v>18.000000000000007</v>
      </c>
      <c r="J109" t="s">
        <v>168</v>
      </c>
      <c r="K109">
        <f t="shared" si="10"/>
        <v>0.1333333333333333</v>
      </c>
      <c r="L109">
        <f t="shared" si="11"/>
        <v>8.3333333333333481E-2</v>
      </c>
      <c r="M109">
        <f t="shared" si="12"/>
        <v>5.5555555555556104E-3</v>
      </c>
      <c r="N109">
        <f t="shared" si="13"/>
        <v>0.54999999999999971</v>
      </c>
      <c r="O109">
        <f t="shared" si="14"/>
        <v>0.22777777777777777</v>
      </c>
    </row>
    <row r="110" spans="1:15" x14ac:dyDescent="0.3">
      <c r="A110" t="s">
        <v>169</v>
      </c>
      <c r="B110" s="20">
        <f>ABS(MAX(Estimation!C110:D110,0)-MIN(Estimation!C110:D110,0))</f>
        <v>2.1999999999999993</v>
      </c>
      <c r="C110" s="20">
        <f>ABS(MAX(Estimation!E110,0)-MIN(Estimation!E110,0))</f>
        <v>0.33333333333333481</v>
      </c>
      <c r="D110" s="20">
        <f>ABS(MAX(Estimation!F110,0)-MIN(Estimation!F110,0))</f>
        <v>0.3999999999999988</v>
      </c>
      <c r="E110" s="20">
        <f>ABS(MAX(Estimation!G110,0)-MIN(Estimation!G110,0))</f>
        <v>9.4</v>
      </c>
      <c r="F110" s="20">
        <f>ABS(MAX(Estimation!H110,0)-MIN(Estimation!H110,0))</f>
        <v>4.6000000000000014</v>
      </c>
      <c r="G110" s="20">
        <f t="shared" si="16"/>
        <v>16.933333333333334</v>
      </c>
      <c r="J110" t="s">
        <v>169</v>
      </c>
      <c r="K110">
        <f t="shared" si="10"/>
        <v>0.12992125984251965</v>
      </c>
      <c r="L110">
        <f t="shared" si="11"/>
        <v>1.9685039370078827E-2</v>
      </c>
      <c r="M110">
        <f t="shared" si="12"/>
        <v>2.3622047244094418E-2</v>
      </c>
      <c r="N110">
        <f t="shared" si="13"/>
        <v>0.55511811023622049</v>
      </c>
      <c r="O110">
        <f t="shared" si="14"/>
        <v>0.27165354330708669</v>
      </c>
    </row>
    <row r="111" spans="1:15" x14ac:dyDescent="0.3">
      <c r="A111" t="s">
        <v>170</v>
      </c>
      <c r="B111" s="20">
        <f>ABS(MAX(Estimation!C111:D111,0)-MIN(Estimation!C111:D111,0))</f>
        <v>3.2666666666666653</v>
      </c>
      <c r="C111" s="20">
        <f>ABS(MAX(Estimation!E111,0)-MIN(Estimation!E111,0))</f>
        <v>3.1666666666666639</v>
      </c>
      <c r="D111" s="20">
        <f>ABS(MAX(Estimation!F111,0)-MIN(Estimation!F111,0))</f>
        <v>1.8999999999999992</v>
      </c>
      <c r="E111" s="20">
        <f>ABS(MAX(Estimation!G111,0)-MIN(Estimation!G111,0))</f>
        <v>6.1500000000000012</v>
      </c>
      <c r="F111" s="20">
        <f>ABS(MAX(Estimation!H111,0)-MIN(Estimation!H111,0))</f>
        <v>0.35000000000000053</v>
      </c>
      <c r="G111" s="20">
        <f t="shared" si="16"/>
        <v>14.833333333333332</v>
      </c>
      <c r="J111" t="s">
        <v>170</v>
      </c>
      <c r="K111">
        <f t="shared" si="10"/>
        <v>0.22022471910112351</v>
      </c>
      <c r="L111">
        <f t="shared" si="11"/>
        <v>0.21348314606741556</v>
      </c>
      <c r="M111">
        <f t="shared" si="12"/>
        <v>0.1280898876404494</v>
      </c>
      <c r="N111">
        <f t="shared" si="13"/>
        <v>0.41460674157303384</v>
      </c>
      <c r="O111">
        <f t="shared" si="14"/>
        <v>2.3595505617977564E-2</v>
      </c>
    </row>
    <row r="112" spans="1:15" x14ac:dyDescent="0.3">
      <c r="A112" t="s">
        <v>171</v>
      </c>
      <c r="B112" s="20">
        <f>ABS(MAX(Estimation!C112:D112,0)-MIN(Estimation!C112:D112,0))</f>
        <v>2.9333333333333362</v>
      </c>
      <c r="C112" s="20">
        <f>ABS(MAX(Estimation!E112,0)-MIN(Estimation!E112,0))</f>
        <v>3.6666666666666674</v>
      </c>
      <c r="D112" s="20">
        <f>ABS(MAX(Estimation!F112,0)-MIN(Estimation!F112,0))</f>
        <v>5.6000000000000005</v>
      </c>
      <c r="E112" s="20">
        <f>ABS(MAX(Estimation!G112,0)-MIN(Estimation!G112,0))</f>
        <v>0.6000000000000002</v>
      </c>
      <c r="F112" s="20">
        <f>ABS(MAX(Estimation!H112,0)-MIN(Estimation!H112,0))</f>
        <v>0.60000000000000009</v>
      </c>
      <c r="G112" s="20">
        <f t="shared" si="16"/>
        <v>13.400000000000002</v>
      </c>
      <c r="J112" t="s">
        <v>171</v>
      </c>
      <c r="K112">
        <f t="shared" si="10"/>
        <v>0.21890547263681609</v>
      </c>
      <c r="L112">
        <f t="shared" si="11"/>
        <v>0.27363184079601993</v>
      </c>
      <c r="M112">
        <f t="shared" si="12"/>
        <v>0.41791044776119401</v>
      </c>
      <c r="N112">
        <f t="shared" si="13"/>
        <v>4.4776119402985079E-2</v>
      </c>
      <c r="O112">
        <f t="shared" si="14"/>
        <v>4.4776119402985072E-2</v>
      </c>
    </row>
    <row r="113" spans="1:15" x14ac:dyDescent="0.3">
      <c r="A113" t="s">
        <v>172</v>
      </c>
      <c r="B113" s="20">
        <f>ABS(MAX(Estimation!C113:D113,0)-MIN(Estimation!C113:D113,0))</f>
        <v>5.7999999999999989</v>
      </c>
      <c r="C113" s="20">
        <f>ABS(MAX(Estimation!E113,0)-MIN(Estimation!E113,0))</f>
        <v>1.8333333333333337</v>
      </c>
      <c r="D113" s="20">
        <f>ABS(MAX(Estimation!F113,0)-MIN(Estimation!F113,0))</f>
        <v>1.0999999999999999</v>
      </c>
      <c r="E113" s="20">
        <f>ABS(MAX(Estimation!G113,0)-MIN(Estimation!G113,0))</f>
        <v>2.3499999999999996</v>
      </c>
      <c r="F113" s="20">
        <f>ABS(MAX(Estimation!H113,0)-MIN(Estimation!H113,0))</f>
        <v>1.1499999999999999</v>
      </c>
      <c r="G113" s="20">
        <f t="shared" si="16"/>
        <v>12.233333333333333</v>
      </c>
      <c r="J113" t="s">
        <v>172</v>
      </c>
      <c r="K113">
        <f t="shared" si="10"/>
        <v>0.47411444141689368</v>
      </c>
      <c r="L113">
        <f t="shared" si="11"/>
        <v>0.1498637602179837</v>
      </c>
      <c r="M113">
        <f t="shared" si="12"/>
        <v>8.9918256130790186E-2</v>
      </c>
      <c r="N113">
        <f t="shared" si="13"/>
        <v>0.19209809264305175</v>
      </c>
      <c r="O113">
        <f t="shared" si="14"/>
        <v>9.4005449591280654E-2</v>
      </c>
    </row>
    <row r="114" spans="1:15" x14ac:dyDescent="0.3">
      <c r="A114" t="s">
        <v>173</v>
      </c>
      <c r="B114" s="20">
        <f>ABS(MAX(Estimation!C114:D114,0)-MIN(Estimation!C114:D114,0))</f>
        <v>4.3999999999999995</v>
      </c>
      <c r="C114" s="20">
        <f>ABS(MAX(Estimation!E114,0)-MIN(Estimation!E114,0))</f>
        <v>5.0000000000000009</v>
      </c>
      <c r="D114" s="20">
        <f>ABS(MAX(Estimation!F114,0)-MIN(Estimation!F114,0))</f>
        <v>1.099999999999999</v>
      </c>
      <c r="E114" s="20">
        <f>ABS(MAX(Estimation!G114,0)-MIN(Estimation!G114,0))</f>
        <v>1.1499999999999988</v>
      </c>
      <c r="F114" s="20">
        <f>ABS(MAX(Estimation!H114,0)-MIN(Estimation!H114,0))</f>
        <v>0.94999999999999896</v>
      </c>
      <c r="G114" s="20">
        <f t="shared" si="16"/>
        <v>12.599999999999998</v>
      </c>
      <c r="J114" t="s">
        <v>173</v>
      </c>
      <c r="K114">
        <f t="shared" si="10"/>
        <v>0.34920634920634924</v>
      </c>
      <c r="L114">
        <f t="shared" si="11"/>
        <v>0.39682539682539697</v>
      </c>
      <c r="M114">
        <f t="shared" si="12"/>
        <v>8.7301587301587241E-2</v>
      </c>
      <c r="N114">
        <f t="shared" si="13"/>
        <v>9.1269841269841195E-2</v>
      </c>
      <c r="O114">
        <f t="shared" si="14"/>
        <v>7.5396825396825323E-2</v>
      </c>
    </row>
    <row r="115" spans="1:15" x14ac:dyDescent="0.3">
      <c r="A115" t="s">
        <v>174</v>
      </c>
      <c r="B115" s="20">
        <f>ABS(MAX(Estimation!C115:D115,0)-MIN(Estimation!C115:D115,0))</f>
        <v>7.2666666666666666</v>
      </c>
      <c r="C115" s="20">
        <f>ABS(MAX(Estimation!E115,0)-MIN(Estimation!E115,0))</f>
        <v>1.1666666666666636</v>
      </c>
      <c r="D115" s="20">
        <f>ABS(MAX(Estimation!F115,0)-MIN(Estimation!F115,0))</f>
        <v>0.8999999999999998</v>
      </c>
      <c r="E115" s="20">
        <f>ABS(MAX(Estimation!G115,0)-MIN(Estimation!G115,0))</f>
        <v>1.8500000000000016</v>
      </c>
      <c r="F115" s="20">
        <f>ABS(MAX(Estimation!H115,0)-MIN(Estimation!H115,0))</f>
        <v>3.0500000000000012</v>
      </c>
      <c r="G115" s="20">
        <f t="shared" si="16"/>
        <v>14.233333333333333</v>
      </c>
      <c r="J115" t="s">
        <v>174</v>
      </c>
      <c r="K115">
        <f t="shared" si="10"/>
        <v>0.51053864168618268</v>
      </c>
      <c r="L115">
        <f t="shared" si="11"/>
        <v>8.1967213114753884E-2</v>
      </c>
      <c r="M115">
        <f t="shared" si="12"/>
        <v>6.3231850117096006E-2</v>
      </c>
      <c r="N115">
        <f t="shared" si="13"/>
        <v>0.12997658079625304</v>
      </c>
      <c r="O115">
        <f t="shared" si="14"/>
        <v>0.21428571428571438</v>
      </c>
    </row>
    <row r="116" spans="1:15" x14ac:dyDescent="0.3">
      <c r="A116" t="s">
        <v>175</v>
      </c>
      <c r="B116" s="20">
        <f>ABS(MAX(Estimation!C116:D116,0)-MIN(Estimation!C116:D116,0))</f>
        <v>7.2333333333333352</v>
      </c>
      <c r="C116" s="20">
        <f>ABS(MAX(Estimation!E116,0)-MIN(Estimation!E116,0))</f>
        <v>3.1666666666666687</v>
      </c>
      <c r="D116" s="20">
        <f>ABS(MAX(Estimation!F116,0)-MIN(Estimation!F116,0))</f>
        <v>1.6000000000000008</v>
      </c>
      <c r="E116" s="20">
        <f>ABS(MAX(Estimation!G116,0)-MIN(Estimation!G116,0))</f>
        <v>2.7500000000000004</v>
      </c>
      <c r="F116" s="20">
        <f>ABS(MAX(Estimation!H116,0)-MIN(Estimation!H116,0))</f>
        <v>2.0500000000000007</v>
      </c>
      <c r="G116" s="20">
        <f t="shared" si="16"/>
        <v>16.800000000000004</v>
      </c>
      <c r="J116" t="s">
        <v>175</v>
      </c>
      <c r="K116">
        <f t="shared" si="10"/>
        <v>0.43055555555555558</v>
      </c>
      <c r="L116">
        <f t="shared" si="11"/>
        <v>0.18849206349206357</v>
      </c>
      <c r="M116">
        <f t="shared" si="12"/>
        <v>9.5238095238095261E-2</v>
      </c>
      <c r="N116">
        <f t="shared" si="13"/>
        <v>0.16369047619047616</v>
      </c>
      <c r="O116">
        <f t="shared" si="14"/>
        <v>0.12202380952380953</v>
      </c>
    </row>
    <row r="117" spans="1:15" x14ac:dyDescent="0.3">
      <c r="A117" t="s">
        <v>176</v>
      </c>
      <c r="B117" s="20">
        <f>ABS(MAX(Estimation!C117:D117,0)-MIN(Estimation!C117:D117,0))</f>
        <v>0.39999999999999725</v>
      </c>
      <c r="C117" s="20">
        <f>ABS(MAX(Estimation!E117,0)-MIN(Estimation!E117,0))</f>
        <v>2.333333333333337</v>
      </c>
      <c r="D117" s="20">
        <f>ABS(MAX(Estimation!F117,0)-MIN(Estimation!F117,0))</f>
        <v>0.70000000000000195</v>
      </c>
      <c r="E117" s="20">
        <f>ABS(MAX(Estimation!G117,0)-MIN(Estimation!G117,0))</f>
        <v>9.7999999999999989</v>
      </c>
      <c r="F117" s="20">
        <f>ABS(MAX(Estimation!H117,0)-MIN(Estimation!H117,0))</f>
        <v>4.2000000000000011</v>
      </c>
      <c r="G117" s="20">
        <f t="shared" si="16"/>
        <v>17.433333333333337</v>
      </c>
      <c r="J117" t="s">
        <v>176</v>
      </c>
      <c r="K117">
        <f t="shared" si="10"/>
        <v>2.2944550669215899E-2</v>
      </c>
      <c r="L117">
        <f t="shared" si="11"/>
        <v>0.13384321223709386</v>
      </c>
      <c r="M117">
        <f t="shared" si="12"/>
        <v>4.0152963671128208E-2</v>
      </c>
      <c r="N117">
        <f t="shared" si="13"/>
        <v>0.56214149139579328</v>
      </c>
      <c r="O117">
        <f t="shared" si="14"/>
        <v>0.24091778202676864</v>
      </c>
    </row>
    <row r="118" spans="1:15" x14ac:dyDescent="0.3">
      <c r="A118" t="s">
        <v>177</v>
      </c>
      <c r="B118" s="20">
        <f>ABS(MAX(Estimation!C118:D118,0)-MIN(Estimation!C118:D118,0))</f>
        <v>7.2999999999999954</v>
      </c>
      <c r="C118" s="20">
        <f>ABS(MAX(Estimation!E118,0)-MIN(Estimation!E118,0))</f>
        <v>1.3333333333333299</v>
      </c>
      <c r="D118" s="20">
        <f>ABS(MAX(Estimation!F118,0)-MIN(Estimation!F118,0))</f>
        <v>4.0999999999999988</v>
      </c>
      <c r="E118" s="20">
        <f>ABS(MAX(Estimation!G118,0)-MIN(Estimation!G118,0))</f>
        <v>0.25000000000000017</v>
      </c>
      <c r="F118" s="20">
        <f>ABS(MAX(Estimation!H118,0)-MIN(Estimation!H118,0))</f>
        <v>0.95000000000000073</v>
      </c>
      <c r="G118" s="20">
        <f t="shared" si="16"/>
        <v>13.933333333333325</v>
      </c>
      <c r="J118" t="s">
        <v>177</v>
      </c>
      <c r="K118">
        <f t="shared" si="10"/>
        <v>0.52392344497607657</v>
      </c>
      <c r="L118">
        <f t="shared" si="11"/>
        <v>9.5693779904306039E-2</v>
      </c>
      <c r="M118">
        <f t="shared" si="12"/>
        <v>0.29425837320574172</v>
      </c>
      <c r="N118">
        <f t="shared" si="13"/>
        <v>1.7942583732057441E-2</v>
      </c>
      <c r="O118">
        <f t="shared" si="14"/>
        <v>6.8181818181818274E-2</v>
      </c>
    </row>
    <row r="119" spans="1:15" x14ac:dyDescent="0.3">
      <c r="A119" t="s">
        <v>178</v>
      </c>
      <c r="B119" s="20">
        <f>ABS(MAX(Estimation!C119:D119,0)-MIN(Estimation!C119:D119,0))</f>
        <v>2.7666666666666675</v>
      </c>
      <c r="C119" s="20">
        <f>ABS(MAX(Estimation!E119,0)-MIN(Estimation!E119,0))</f>
        <v>4.1666666666666607</v>
      </c>
      <c r="D119" s="20">
        <f>ABS(MAX(Estimation!F119,0)-MIN(Estimation!F119,0))</f>
        <v>3.5999999999999988</v>
      </c>
      <c r="E119" s="20">
        <f>ABS(MAX(Estimation!G119,0)-MIN(Estimation!G119,0))</f>
        <v>5.2499999999999991</v>
      </c>
      <c r="F119" s="20">
        <f>ABS(MAX(Estimation!H119,0)-MIN(Estimation!H119,0))</f>
        <v>3.5499999999999994</v>
      </c>
      <c r="G119" s="20">
        <f t="shared" si="16"/>
        <v>19.333333333333329</v>
      </c>
      <c r="J119" t="s">
        <v>178</v>
      </c>
      <c r="K119">
        <f t="shared" si="10"/>
        <v>0.14310344827586216</v>
      </c>
      <c r="L119">
        <f t="shared" si="11"/>
        <v>0.21551724137931008</v>
      </c>
      <c r="M119">
        <f t="shared" si="12"/>
        <v>0.18620689655172412</v>
      </c>
      <c r="N119">
        <f t="shared" si="13"/>
        <v>0.27155172413793105</v>
      </c>
      <c r="O119">
        <f t="shared" si="14"/>
        <v>0.18362068965517242</v>
      </c>
    </row>
    <row r="120" spans="1:15" x14ac:dyDescent="0.3">
      <c r="A120" t="s">
        <v>179</v>
      </c>
      <c r="B120" s="20">
        <f>ABS(MAX(Estimation!C120:D120,0)-MIN(Estimation!C120:D120,0))</f>
        <v>3.0333333333333314</v>
      </c>
      <c r="C120" s="20">
        <f>ABS(MAX(Estimation!E120,0)-MIN(Estimation!E120,0))</f>
        <v>6.8333333333333277</v>
      </c>
      <c r="D120" s="20">
        <f>ABS(MAX(Estimation!F120,0)-MIN(Estimation!F120,0))</f>
        <v>5.7999999999999989</v>
      </c>
      <c r="E120" s="20">
        <f>ABS(MAX(Estimation!G120,0)-MIN(Estimation!G120,0))</f>
        <v>3.4499999999999993</v>
      </c>
      <c r="F120" s="20">
        <f>ABS(MAX(Estimation!H120,0)-MIN(Estimation!H120,0))</f>
        <v>6.9500000000000011</v>
      </c>
      <c r="G120" s="20">
        <f t="shared" si="16"/>
        <v>26.066666666666663</v>
      </c>
      <c r="J120" t="s">
        <v>179</v>
      </c>
      <c r="K120">
        <f t="shared" si="10"/>
        <v>0.11636828644501274</v>
      </c>
      <c r="L120">
        <f t="shared" si="11"/>
        <v>0.26214833759590778</v>
      </c>
      <c r="M120">
        <f t="shared" si="12"/>
        <v>0.22250639386189258</v>
      </c>
      <c r="N120">
        <f t="shared" si="13"/>
        <v>0.13235294117647059</v>
      </c>
      <c r="O120">
        <f t="shared" si="14"/>
        <v>0.26662404092071618</v>
      </c>
    </row>
    <row r="121" spans="1:15" x14ac:dyDescent="0.3">
      <c r="A121" t="s">
        <v>180</v>
      </c>
      <c r="B121" s="20">
        <f>ABS(MAX(Estimation!C121:D121,0)-MIN(Estimation!C121:D121,0))</f>
        <v>2.2666666666666657</v>
      </c>
      <c r="C121" s="20">
        <f>ABS(MAX(Estimation!E121,0)-MIN(Estimation!E121,0))</f>
        <v>4.1666666666666634</v>
      </c>
      <c r="D121" s="20">
        <f>ABS(MAX(Estimation!F121,0)-MIN(Estimation!F121,0))</f>
        <v>2.399999999999999</v>
      </c>
      <c r="E121" s="20">
        <f>ABS(MAX(Estimation!G121,0)-MIN(Estimation!G121,0))</f>
        <v>5.0999999999999996</v>
      </c>
      <c r="F121" s="20">
        <f>ABS(MAX(Estimation!H121,0)-MIN(Estimation!H121,0))</f>
        <v>5.1000000000000014</v>
      </c>
      <c r="G121" s="20">
        <f t="shared" si="16"/>
        <v>19.033333333333331</v>
      </c>
      <c r="J121" t="s">
        <v>180</v>
      </c>
      <c r="K121">
        <f t="shared" si="10"/>
        <v>0.11908931698774076</v>
      </c>
      <c r="L121">
        <f t="shared" si="11"/>
        <v>0.21891418563922926</v>
      </c>
      <c r="M121">
        <f t="shared" si="12"/>
        <v>0.12609457092819612</v>
      </c>
      <c r="N121">
        <f t="shared" si="13"/>
        <v>0.26795096322241679</v>
      </c>
      <c r="O121">
        <f t="shared" si="14"/>
        <v>0.2679509632224169</v>
      </c>
    </row>
    <row r="122" spans="1:15" x14ac:dyDescent="0.3">
      <c r="A122" t="s">
        <v>181</v>
      </c>
      <c r="B122" s="20">
        <f>ABS(MAX(Estimation!C122:D122,0)-MIN(Estimation!C122:D122,0))</f>
        <v>2.5666666666666651</v>
      </c>
      <c r="C122" s="20">
        <f>ABS(MAX(Estimation!E122,0)-MIN(Estimation!E122,0))</f>
        <v>0.83333333333333903</v>
      </c>
      <c r="D122" s="20">
        <f>ABS(MAX(Estimation!F122,0)-MIN(Estimation!F122,0))</f>
        <v>9.999999999999723E-2</v>
      </c>
      <c r="E122" s="20">
        <f>ABS(MAX(Estimation!G122,0)-MIN(Estimation!G122,0))</f>
        <v>8.4999999999999982</v>
      </c>
      <c r="F122" s="20">
        <f>ABS(MAX(Estimation!H122,0)-MIN(Estimation!H122,0))</f>
        <v>2.7000000000000006</v>
      </c>
      <c r="G122" s="20">
        <f t="shared" si="16"/>
        <v>14.700000000000001</v>
      </c>
      <c r="J122" t="s">
        <v>181</v>
      </c>
      <c r="K122">
        <f t="shared" si="10"/>
        <v>0.17460317460317448</v>
      </c>
      <c r="L122">
        <f t="shared" si="11"/>
        <v>5.6689342403628502E-2</v>
      </c>
      <c r="M122">
        <f t="shared" si="12"/>
        <v>6.8027210884351848E-3</v>
      </c>
      <c r="N122">
        <f t="shared" si="13"/>
        <v>0.57823129251700667</v>
      </c>
      <c r="O122">
        <f t="shared" si="14"/>
        <v>0.18367346938775514</v>
      </c>
    </row>
    <row r="123" spans="1:15" x14ac:dyDescent="0.3">
      <c r="A123" t="s">
        <v>182</v>
      </c>
      <c r="B123" s="20">
        <f>ABS(MAX(Estimation!C123:D123,0)-MIN(Estimation!C123:D123,0))</f>
        <v>2.5333333333333319</v>
      </c>
      <c r="C123" s="20">
        <f>ABS(MAX(Estimation!E123,0)-MIN(Estimation!E123,0))</f>
        <v>4.3333333333333304</v>
      </c>
      <c r="D123" s="20">
        <f>ABS(MAX(Estimation!F123,0)-MIN(Estimation!F123,0))</f>
        <v>3.7999999999999994</v>
      </c>
      <c r="E123" s="20">
        <f>ABS(MAX(Estimation!G123,0)-MIN(Estimation!G123,0))</f>
        <v>5.2</v>
      </c>
      <c r="F123" s="20">
        <f>ABS(MAX(Estimation!H123,0)-MIN(Estimation!H123,0))</f>
        <v>5.2000000000000011</v>
      </c>
      <c r="G123" s="20">
        <f t="shared" si="16"/>
        <v>21.066666666666663</v>
      </c>
      <c r="J123" t="s">
        <v>182</v>
      </c>
      <c r="K123">
        <f t="shared" si="10"/>
        <v>0.12025316455696197</v>
      </c>
      <c r="L123">
        <f t="shared" si="11"/>
        <v>0.20569620253164547</v>
      </c>
      <c r="M123">
        <f t="shared" si="12"/>
        <v>0.18037974683544303</v>
      </c>
      <c r="N123">
        <f t="shared" si="13"/>
        <v>0.24683544303797475</v>
      </c>
      <c r="O123">
        <f t="shared" si="14"/>
        <v>0.24683544303797478</v>
      </c>
    </row>
    <row r="124" spans="1:15" x14ac:dyDescent="0.3">
      <c r="A124" t="s">
        <v>183</v>
      </c>
      <c r="B124" s="20">
        <f>ABS(MAX(Estimation!C124:D124,0)-MIN(Estimation!C124:D124,0))</f>
        <v>3.4</v>
      </c>
      <c r="C124" s="20">
        <f>ABS(MAX(Estimation!E124,0)-MIN(Estimation!E124,0))</f>
        <v>2</v>
      </c>
      <c r="D124" s="20">
        <f>ABS(MAX(Estimation!F124,0)-MIN(Estimation!F124,0))</f>
        <v>1.2000000000000013</v>
      </c>
      <c r="E124" s="20">
        <f>ABS(MAX(Estimation!G124,0)-MIN(Estimation!G124,0))</f>
        <v>3.0999999999999996</v>
      </c>
      <c r="F124" s="20">
        <f>ABS(MAX(Estimation!H124,0)-MIN(Estimation!H124,0))</f>
        <v>4.5000000000000009</v>
      </c>
      <c r="G124" s="20">
        <f t="shared" si="16"/>
        <v>14.200000000000003</v>
      </c>
      <c r="J124" t="s">
        <v>183</v>
      </c>
      <c r="K124">
        <f t="shared" si="10"/>
        <v>0.23943661971830982</v>
      </c>
      <c r="L124">
        <f t="shared" si="11"/>
        <v>0.14084507042253519</v>
      </c>
      <c r="M124">
        <f>D124/$G124</f>
        <v>8.4507042253521195E-2</v>
      </c>
      <c r="N124">
        <f t="shared" si="13"/>
        <v>0.21830985915492951</v>
      </c>
      <c r="O124">
        <f t="shared" si="14"/>
        <v>0.31690140845070425</v>
      </c>
    </row>
    <row r="125" spans="1:15" x14ac:dyDescent="0.3">
      <c r="A125" t="s">
        <v>184</v>
      </c>
      <c r="B125" s="20">
        <f>ABS(MAX(Estimation!C125:D125,0)-MIN(Estimation!C125:D125,0))</f>
        <v>2.5333333333333314</v>
      </c>
      <c r="C125" s="20">
        <f>ABS(MAX(Estimation!E125,0)-MIN(Estimation!E125,0))</f>
        <v>2.6666666666666643</v>
      </c>
      <c r="D125" s="20">
        <f>ABS(MAX(Estimation!F125,0)-MIN(Estimation!F125,0))</f>
        <v>1.7999999999999989</v>
      </c>
      <c r="E125" s="20">
        <f>ABS(MAX(Estimation!G125,0)-MIN(Estimation!G125,0))</f>
        <v>6.6999999999999984</v>
      </c>
      <c r="F125" s="20">
        <f>ABS(MAX(Estimation!H125,0)-MIN(Estimation!H125,0))</f>
        <v>0.30000000000000154</v>
      </c>
      <c r="G125" s="20">
        <f t="shared" si="16"/>
        <v>13.999999999999993</v>
      </c>
      <c r="J125" t="s">
        <v>184</v>
      </c>
      <c r="K125">
        <f t="shared" si="10"/>
        <v>0.18095238095238092</v>
      </c>
      <c r="L125">
        <f t="shared" si="11"/>
        <v>0.19047619047619041</v>
      </c>
      <c r="M125">
        <f t="shared" si="12"/>
        <v>0.12857142857142856</v>
      </c>
      <c r="N125">
        <f t="shared" si="13"/>
        <v>0.4785714285714287</v>
      </c>
      <c r="O125">
        <f t="shared" si="14"/>
        <v>2.142857142857155E-2</v>
      </c>
    </row>
    <row r="126" spans="1:15" x14ac:dyDescent="0.3">
      <c r="A126" t="s">
        <v>185</v>
      </c>
      <c r="B126" s="20">
        <f>ABS(MAX(Estimation!C126:D126,0)-MIN(Estimation!C126:D126,0))</f>
        <v>2.533333333333331</v>
      </c>
      <c r="C126" s="20">
        <f>ABS(MAX(Estimation!E126,0)-MIN(Estimation!E126,0))</f>
        <v>4.3333333333333286</v>
      </c>
      <c r="D126" s="20">
        <f>ABS(MAX(Estimation!F126,0)-MIN(Estimation!F126,0))</f>
        <v>3.7999999999999985</v>
      </c>
      <c r="E126" s="20">
        <f>ABS(MAX(Estimation!G126,0)-MIN(Estimation!G126,0))</f>
        <v>8.7999999999999989</v>
      </c>
      <c r="F126" s="20">
        <f>ABS(MAX(Estimation!H126,0)-MIN(Estimation!H126,0))</f>
        <v>5.2</v>
      </c>
      <c r="G126" s="20">
        <f t="shared" si="16"/>
        <v>24.666666666666657</v>
      </c>
      <c r="J126" t="s">
        <v>185</v>
      </c>
      <c r="K126">
        <f t="shared" si="10"/>
        <v>0.10270270270270265</v>
      </c>
      <c r="L126">
        <f t="shared" si="11"/>
        <v>0.17567567567567555</v>
      </c>
      <c r="M126">
        <f t="shared" si="12"/>
        <v>0.15405405405405406</v>
      </c>
      <c r="N126">
        <f t="shared" si="13"/>
        <v>0.35675675675675683</v>
      </c>
      <c r="O126">
        <f t="shared" si="14"/>
        <v>0.21081081081081091</v>
      </c>
    </row>
    <row r="127" spans="1:15" x14ac:dyDescent="0.3">
      <c r="A127" t="s">
        <v>186</v>
      </c>
      <c r="B127" s="20">
        <f>ABS(MAX(Estimation!C127:D127,0)-MIN(Estimation!C127:D127,0))</f>
        <v>0.56666666666666854</v>
      </c>
      <c r="C127" s="20">
        <f>ABS(MAX(Estimation!E127,0)-MIN(Estimation!E127,0))</f>
        <v>8.1666666666666696</v>
      </c>
      <c r="D127" s="20">
        <f>ABS(MAX(Estimation!F127,0)-MIN(Estimation!F127,0))</f>
        <v>1.100000000000001</v>
      </c>
      <c r="E127" s="20">
        <f>ABS(MAX(Estimation!G127,0)-MIN(Estimation!G127,0))</f>
        <v>2.8000000000000003</v>
      </c>
      <c r="F127" s="20">
        <f>ABS(MAX(Estimation!H127,0)-MIN(Estimation!H127,0))</f>
        <v>1.7997944582823287E-15</v>
      </c>
      <c r="G127" s="20">
        <f t="shared" si="16"/>
        <v>12.633333333333342</v>
      </c>
      <c r="J127" t="s">
        <v>186</v>
      </c>
      <c r="K127">
        <f t="shared" si="10"/>
        <v>4.4854881266490884E-2</v>
      </c>
      <c r="L127">
        <f t="shared" si="11"/>
        <v>0.64643799472295493</v>
      </c>
      <c r="M127">
        <f t="shared" si="12"/>
        <v>8.7071240105540917E-2</v>
      </c>
      <c r="N127">
        <f t="shared" si="13"/>
        <v>0.22163588390501307</v>
      </c>
      <c r="O127">
        <f t="shared" si="14"/>
        <v>1.4246394128883859E-16</v>
      </c>
    </row>
    <row r="128" spans="1:15" x14ac:dyDescent="0.3">
      <c r="A128" t="s">
        <v>187</v>
      </c>
      <c r="B128" s="20">
        <f>ABS(MAX(Estimation!C128:D128,0)-MIN(Estimation!C128:D128,0))</f>
        <v>5.0999999999999988</v>
      </c>
      <c r="C128" s="20">
        <f>ABS(MAX(Estimation!E128,0)-MIN(Estimation!E128,0))</f>
        <v>1.8333333333333315</v>
      </c>
      <c r="D128" s="20">
        <f>ABS(MAX(Estimation!F128,0)-MIN(Estimation!F128,0))</f>
        <v>0.69999999999999873</v>
      </c>
      <c r="E128" s="20">
        <f>ABS(MAX(Estimation!G128,0)-MIN(Estimation!G128,0))</f>
        <v>6.2</v>
      </c>
      <c r="F128" s="20">
        <f>ABS(MAX(Estimation!H128,0)-MIN(Estimation!H128,0))</f>
        <v>0.79999999999999993</v>
      </c>
      <c r="G128" s="20">
        <f t="shared" si="16"/>
        <v>14.633333333333329</v>
      </c>
      <c r="J128" t="s">
        <v>187</v>
      </c>
      <c r="K128">
        <f t="shared" si="10"/>
        <v>0.34851936218678814</v>
      </c>
      <c r="L128">
        <f t="shared" si="11"/>
        <v>0.12528473804100218</v>
      </c>
      <c r="M128">
        <f t="shared" si="12"/>
        <v>4.7835990888382612E-2</v>
      </c>
      <c r="N128">
        <f t="shared" si="13"/>
        <v>0.42369020501138965</v>
      </c>
      <c r="O128">
        <f>F128/$G128</f>
        <v>5.4669703872437365E-2</v>
      </c>
    </row>
  </sheetData>
  <phoneticPr fontId="2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9"/>
  <sheetViews>
    <sheetView topLeftCell="F1" workbookViewId="0">
      <selection activeCell="N12" sqref="N12"/>
    </sheetView>
  </sheetViews>
  <sheetFormatPr defaultRowHeight="14.4" x14ac:dyDescent="0.3"/>
  <cols>
    <col min="3" max="3" width="13.109375" bestFit="1" customWidth="1"/>
    <col min="4" max="4" width="12.6640625" bestFit="1" customWidth="1"/>
    <col min="5" max="5" width="14.88671875" bestFit="1" customWidth="1"/>
    <col min="6" max="6" width="10.5546875" bestFit="1" customWidth="1"/>
    <col min="7" max="7" width="12.6640625" bestFit="1" customWidth="1"/>
    <col min="8" max="8" width="13.6640625" bestFit="1" customWidth="1"/>
    <col min="9" max="9" width="8.21875" bestFit="1" customWidth="1"/>
    <col min="12" max="12" width="20" bestFit="1" customWidth="1"/>
    <col min="13" max="13" width="13.109375" bestFit="1" customWidth="1"/>
    <col min="14" max="14" width="11.88671875" bestFit="1" customWidth="1"/>
    <col min="15" max="15" width="14.88671875" bestFit="1" customWidth="1"/>
    <col min="16" max="16" width="18.88671875" bestFit="1" customWidth="1"/>
  </cols>
  <sheetData>
    <row r="1" spans="1:19" x14ac:dyDescent="0.3">
      <c r="A1" t="s">
        <v>150</v>
      </c>
      <c r="B1" s="29" t="s">
        <v>149</v>
      </c>
      <c r="C1" s="29" t="s">
        <v>129</v>
      </c>
      <c r="D1" s="29" t="s">
        <v>131</v>
      </c>
      <c r="E1" s="29" t="s">
        <v>133</v>
      </c>
      <c r="F1" s="29" t="s">
        <v>135</v>
      </c>
      <c r="G1" s="29" t="s">
        <v>137</v>
      </c>
      <c r="H1" s="29" t="s">
        <v>139</v>
      </c>
      <c r="I1" s="29" t="s">
        <v>141</v>
      </c>
    </row>
    <row r="2" spans="1:19" x14ac:dyDescent="0.3">
      <c r="A2">
        <v>1</v>
      </c>
      <c r="B2" s="29" t="str">
        <f>VLOOKUP($A2,Estimation!$A$1:$I$101,2,0)</f>
        <v>Person 77</v>
      </c>
      <c r="C2" s="30">
        <f>VLOOKUP($A2,Estimation!$A$1:$I$128,3,0)</f>
        <v>-14.799999999999992</v>
      </c>
      <c r="D2" s="30">
        <f>VLOOKUP($A2,Estimation!$A$1:$I$128,4,0)</f>
        <v>-7.3999999999999986</v>
      </c>
      <c r="E2" s="30">
        <f>VLOOKUP($A2,Estimation!$A$1:$I$128,5,0)</f>
        <v>19.999999999999993</v>
      </c>
      <c r="F2" s="30">
        <f>VLOOKUP($A2,Estimation!$A$1:$I$128,6,0)</f>
        <v>-9.6</v>
      </c>
      <c r="G2" s="30">
        <f>VLOOKUP($A2,Estimation!$A$1:$I$128,7,0)</f>
        <v>1.3</v>
      </c>
      <c r="H2" s="30">
        <f>VLOOKUP($A2,Estimation!$A$1:$I$128,8,0)</f>
        <v>-5.5000000000000018</v>
      </c>
      <c r="I2" s="30">
        <f>VLOOKUP($A2,Estimation!$A$1:$I$128,9,0)</f>
        <v>14.899999999999999</v>
      </c>
      <c r="L2" t="s">
        <v>188</v>
      </c>
    </row>
    <row r="3" spans="1:19" x14ac:dyDescent="0.3">
      <c r="A3">
        <v>2</v>
      </c>
      <c r="B3" s="29" t="str">
        <f>VLOOKUP($A3,Estimation!$A$1:$I$101,2,0)</f>
        <v>Person 79</v>
      </c>
      <c r="C3" s="30">
        <f>VLOOKUP($A3,Estimation!$A$1:$I$128,3,0)</f>
        <v>-11.19999999999999</v>
      </c>
      <c r="D3" s="30">
        <f>VLOOKUP($A3,Estimation!$A$1:$I$128,4,0)</f>
        <v>-6.5999999999999961</v>
      </c>
      <c r="E3" s="30">
        <f>VLOOKUP($A3,Estimation!$A$1:$I$128,5,0)</f>
        <v>15.499999999999989</v>
      </c>
      <c r="F3" s="30">
        <f>VLOOKUP($A3,Estimation!$A$1:$I$128,6,0)</f>
        <v>-8.8999999999999968</v>
      </c>
      <c r="G3" s="30">
        <f>VLOOKUP($A3,Estimation!$A$1:$I$128,7,0)</f>
        <v>2.1499999999999986</v>
      </c>
      <c r="H3" s="30">
        <f>VLOOKUP($A3,Estimation!$A$1:$I$128,8,0)</f>
        <v>-4.9999999999999996E-2</v>
      </c>
      <c r="I3" s="30">
        <f>VLOOKUP($A3,Estimation!$A$1:$I$128,9,0)</f>
        <v>12.349999999999998</v>
      </c>
      <c r="M3" s="29" t="s">
        <v>129</v>
      </c>
      <c r="N3" s="29" t="s">
        <v>131</v>
      </c>
      <c r="O3" s="29" t="s">
        <v>133</v>
      </c>
      <c r="P3" s="29" t="s">
        <v>135</v>
      </c>
      <c r="Q3" s="29" t="s">
        <v>137</v>
      </c>
      <c r="R3" s="29" t="s">
        <v>139</v>
      </c>
      <c r="S3" s="29" t="s">
        <v>141</v>
      </c>
    </row>
    <row r="4" spans="1:19" x14ac:dyDescent="0.3">
      <c r="A4">
        <v>3</v>
      </c>
      <c r="B4" s="29" t="str">
        <f>VLOOKUP($A4,Estimation!$A$1:$I$101,2,0)</f>
        <v>Person 92</v>
      </c>
      <c r="C4" s="30">
        <f>VLOOKUP($A4,Estimation!$A$1:$I$128,3,0)</f>
        <v>-10.199999999999999</v>
      </c>
      <c r="D4" s="30">
        <f>VLOOKUP($A4,Estimation!$A$1:$I$128,4,0)</f>
        <v>-7.1</v>
      </c>
      <c r="E4" s="30">
        <f>VLOOKUP($A4,Estimation!$A$1:$I$128,5,0)</f>
        <v>14.499999999999998</v>
      </c>
      <c r="F4" s="30">
        <f>VLOOKUP($A4,Estimation!$A$1:$I$128,6,0)</f>
        <v>-10.4</v>
      </c>
      <c r="G4" s="30">
        <f>VLOOKUP($A4,Estimation!$A$1:$I$128,7,0)</f>
        <v>0.15000000000000119</v>
      </c>
      <c r="H4" s="30">
        <f>VLOOKUP($A4,Estimation!$A$1:$I$128,8,0)</f>
        <v>-5.0500000000000025</v>
      </c>
      <c r="I4" s="30">
        <f>VLOOKUP($A4,Estimation!$A$1:$I$128,9,0)</f>
        <v>15.85</v>
      </c>
      <c r="L4" t="s">
        <v>151</v>
      </c>
      <c r="M4" s="27">
        <f>AVERAGE(C2:C33)</f>
        <v>-6.5093749999999968</v>
      </c>
      <c r="N4" s="27">
        <f t="shared" ref="N4:S4" si="0">AVERAGE(D2:D33)</f>
        <v>-3.4499999999999997</v>
      </c>
      <c r="O4" s="27">
        <f t="shared" si="0"/>
        <v>8.1874999999999929</v>
      </c>
      <c r="P4" s="27">
        <f t="shared" si="0"/>
        <v>-4.8781249999999998</v>
      </c>
      <c r="Q4" s="27">
        <f t="shared" si="0"/>
        <v>1.6671874999999994</v>
      </c>
      <c r="R4" s="27">
        <f t="shared" si="0"/>
        <v>-1.5140625000000005</v>
      </c>
      <c r="S4" s="27">
        <f t="shared" si="0"/>
        <v>10.770312499999999</v>
      </c>
    </row>
    <row r="5" spans="1:19" x14ac:dyDescent="0.3">
      <c r="A5">
        <v>4</v>
      </c>
      <c r="B5" s="29" t="str">
        <f>VLOOKUP($A5,Estimation!$A$1:$I$101,2,0)</f>
        <v>Person 48</v>
      </c>
      <c r="C5" s="30">
        <f>VLOOKUP($A5,Estimation!$A$1:$I$128,3,0)</f>
        <v>-12.399999999999997</v>
      </c>
      <c r="D5" s="30">
        <f>VLOOKUP($A5,Estimation!$A$1:$I$128,4,0)</f>
        <v>-8.6999999999999975</v>
      </c>
      <c r="E5" s="30">
        <f>VLOOKUP($A5,Estimation!$A$1:$I$128,5,0)</f>
        <v>11.999999999999995</v>
      </c>
      <c r="F5" s="30">
        <f>VLOOKUP($A5,Estimation!$A$1:$I$128,6,0)</f>
        <v>-7.3</v>
      </c>
      <c r="G5" s="30">
        <f>VLOOKUP($A5,Estimation!$A$1:$I$128,7,0)</f>
        <v>2.8999999999999995</v>
      </c>
      <c r="H5" s="30">
        <f>VLOOKUP($A5,Estimation!$A$1:$I$128,8,0)</f>
        <v>-1.5000000000000018</v>
      </c>
      <c r="I5" s="30">
        <f>VLOOKUP($A5,Estimation!$A$1:$I$128,9,0)</f>
        <v>15.2</v>
      </c>
    </row>
    <row r="6" spans="1:19" x14ac:dyDescent="0.3">
      <c r="A6">
        <v>5</v>
      </c>
      <c r="B6" s="29" t="str">
        <f>VLOOKUP($A6,Estimation!$A$1:$I$101,2,0)</f>
        <v>Person 20</v>
      </c>
      <c r="C6" s="30">
        <f>VLOOKUP($A6,Estimation!$A$1:$I$128,3,0)</f>
        <v>-4.199999999999994</v>
      </c>
      <c r="D6" s="30">
        <f>VLOOKUP($A6,Estimation!$A$1:$I$128,4,0)</f>
        <v>-8.0999999999999961</v>
      </c>
      <c r="E6" s="30">
        <f>VLOOKUP($A6,Estimation!$A$1:$I$128,5,0)</f>
        <v>11.499999999999991</v>
      </c>
      <c r="F6" s="30">
        <f>VLOOKUP($A6,Estimation!$A$1:$I$128,6,0)</f>
        <v>-8.399999999999995</v>
      </c>
      <c r="G6" s="30">
        <f>VLOOKUP($A6,Estimation!$A$1:$I$128,7,0)</f>
        <v>0.54999999999999905</v>
      </c>
      <c r="H6" s="30">
        <f>VLOOKUP($A6,Estimation!$A$1:$I$128,8,0)</f>
        <v>-2.6500000000000004</v>
      </c>
      <c r="I6" s="30">
        <f>VLOOKUP($A6,Estimation!$A$1:$I$128,9,0)</f>
        <v>12.849999999999998</v>
      </c>
    </row>
    <row r="7" spans="1:19" x14ac:dyDescent="0.3">
      <c r="A7">
        <v>6</v>
      </c>
      <c r="B7" s="29" t="str">
        <f>VLOOKUP($A7,Estimation!$A$1:$I$101,2,0)</f>
        <v>Person 29</v>
      </c>
      <c r="C7" s="30">
        <f>VLOOKUP($A7,Estimation!$A$1:$I$128,3,0)</f>
        <v>-6.8999999999999906</v>
      </c>
      <c r="D7" s="30">
        <f>VLOOKUP($A7,Estimation!$A$1:$I$128,4,0)</f>
        <v>-5.8666666666666627</v>
      </c>
      <c r="E7" s="30">
        <f>VLOOKUP($A7,Estimation!$A$1:$I$128,5,0)</f>
        <v>10.166666666666655</v>
      </c>
      <c r="F7" s="30">
        <f>VLOOKUP($A7,Estimation!$A$1:$I$128,6,0)</f>
        <v>-9.7999999999999989</v>
      </c>
      <c r="G7" s="30">
        <f>VLOOKUP($A7,Estimation!$A$1:$I$128,7,0)</f>
        <v>1.4999999999999989</v>
      </c>
      <c r="H7" s="30">
        <f>VLOOKUP($A7,Estimation!$A$1:$I$128,8,0)</f>
        <v>-2.8999999999999995</v>
      </c>
      <c r="I7" s="30">
        <f>VLOOKUP($A7,Estimation!$A$1:$I$128,9,0)</f>
        <v>14.199999999999998</v>
      </c>
      <c r="L7" s="45" t="s">
        <v>152</v>
      </c>
      <c r="M7" s="45" t="s">
        <v>154</v>
      </c>
      <c r="N7" s="45" t="s">
        <v>155</v>
      </c>
      <c r="O7" s="45" t="s">
        <v>156</v>
      </c>
      <c r="P7" s="45" t="s">
        <v>157</v>
      </c>
    </row>
    <row r="8" spans="1:19" x14ac:dyDescent="0.3">
      <c r="A8">
        <v>7</v>
      </c>
      <c r="B8" s="29" t="str">
        <f>VLOOKUP($A8,Estimation!$A$1:$I$101,2,0)</f>
        <v>Person 1</v>
      </c>
      <c r="C8" s="30">
        <f>VLOOKUP($A8,Estimation!$A$1:$I$128,3,0)</f>
        <v>-10.099999999999998</v>
      </c>
      <c r="D8" s="30">
        <f>VLOOKUP($A8,Estimation!$A$1:$I$128,4,0)</f>
        <v>-1.9666666666666659</v>
      </c>
      <c r="E8" s="30">
        <f>VLOOKUP($A8,Estimation!$A$1:$I$128,5,0)</f>
        <v>10.166666666666664</v>
      </c>
      <c r="F8" s="30">
        <f>VLOOKUP($A8,Estimation!$A$1:$I$128,6,0)</f>
        <v>-6.6999999999999993</v>
      </c>
      <c r="G8" s="30">
        <f>VLOOKUP($A8,Estimation!$A$1:$I$128,7,0)</f>
        <v>2.5000000000000009</v>
      </c>
      <c r="H8" s="30">
        <f>VLOOKUP($A8,Estimation!$A$1:$I$128,8,0)</f>
        <v>-1.0999999999999996</v>
      </c>
      <c r="I8" s="30">
        <f>VLOOKUP($A8,Estimation!$A$1:$I$128,9,0)</f>
        <v>11.299999999999997</v>
      </c>
      <c r="L8" s="45" t="s">
        <v>153</v>
      </c>
      <c r="M8" s="46">
        <f>ABS(P4)</f>
        <v>4.8781249999999998</v>
      </c>
      <c r="N8" s="45">
        <v>1</v>
      </c>
      <c r="O8" s="45">
        <f>N8/M8</f>
        <v>0.20499679692504805</v>
      </c>
      <c r="P8" s="46">
        <f>O8*O4</f>
        <v>1.6784112748238293</v>
      </c>
    </row>
    <row r="9" spans="1:19" x14ac:dyDescent="0.3">
      <c r="A9">
        <v>8</v>
      </c>
      <c r="B9" s="29" t="str">
        <f>VLOOKUP($A9,Estimation!$A$1:$I$101,2,0)</f>
        <v>Person 41</v>
      </c>
      <c r="C9" s="30">
        <f>VLOOKUP($A9,Estimation!$A$1:$I$128,3,0)</f>
        <v>-2.9999999999999969</v>
      </c>
      <c r="D9" s="30">
        <f>VLOOKUP($A9,Estimation!$A$1:$I$128,4,0)</f>
        <v>-2.9999999999999969</v>
      </c>
      <c r="E9" s="30">
        <f>VLOOKUP($A9,Estimation!$A$1:$I$128,5,0)</f>
        <v>9.4999999999999947</v>
      </c>
      <c r="F9" s="30">
        <f>VLOOKUP($A9,Estimation!$A$1:$I$128,6,0)</f>
        <v>-1.4999999999999956</v>
      </c>
      <c r="G9" s="30">
        <f>VLOOKUP($A9,Estimation!$A$1:$I$128,7,0)</f>
        <v>4.2499999999999991</v>
      </c>
      <c r="H9" s="30">
        <f>VLOOKUP($A9,Estimation!$A$1:$I$128,8,0)</f>
        <v>-0.74999999999999956</v>
      </c>
      <c r="I9" s="30">
        <f>VLOOKUP($A9,Estimation!$A$1:$I$128,9,0)</f>
        <v>5.2499999999999973</v>
      </c>
    </row>
    <row r="10" spans="1:19" x14ac:dyDescent="0.3">
      <c r="A10">
        <v>9</v>
      </c>
      <c r="B10" s="29" t="str">
        <f>VLOOKUP($A10,Estimation!$A$1:$I$101,2,0)</f>
        <v>Person 46</v>
      </c>
      <c r="C10" s="30">
        <f>VLOOKUP($A10,Estimation!$A$1:$I$128,3,0)</f>
        <v>-9.7000000000000011</v>
      </c>
      <c r="D10" s="30">
        <f>VLOOKUP($A10,Estimation!$A$1:$I$128,4,0)</f>
        <v>-0.43333333333333396</v>
      </c>
      <c r="E10" s="30">
        <f>VLOOKUP($A10,Estimation!$A$1:$I$128,5,0)</f>
        <v>9.3333333333333339</v>
      </c>
      <c r="F10" s="30">
        <f>VLOOKUP($A10,Estimation!$A$1:$I$128,6,0)</f>
        <v>-4.4000000000000012</v>
      </c>
      <c r="G10" s="30">
        <f>VLOOKUP($A10,Estimation!$A$1:$I$128,7,0)</f>
        <v>3.1499999999999995</v>
      </c>
      <c r="H10" s="30">
        <f>VLOOKUP($A10,Estimation!$A$1:$I$128,8,0)</f>
        <v>-1.0500000000000014</v>
      </c>
      <c r="I10" s="30">
        <f>VLOOKUP($A10,Estimation!$A$1:$I$128,9,0)</f>
        <v>9.3500000000000014</v>
      </c>
    </row>
    <row r="11" spans="1:19" x14ac:dyDescent="0.3">
      <c r="A11">
        <v>10</v>
      </c>
      <c r="B11" s="29" t="str">
        <f>VLOOKUP($A11,Estimation!$A$1:$I$101,2,0)</f>
        <v>Person 98</v>
      </c>
      <c r="C11" s="30">
        <f>VLOOKUP($A11,Estimation!$A$1:$I$128,3,0)</f>
        <v>-4.8</v>
      </c>
      <c r="D11" s="30">
        <f>VLOOKUP($A11,Estimation!$A$1:$I$128,4,0)</f>
        <v>-1.5666666666666667</v>
      </c>
      <c r="E11" s="30">
        <f>VLOOKUP($A11,Estimation!$A$1:$I$128,5,0)</f>
        <v>8.6666666666666661</v>
      </c>
      <c r="F11" s="30">
        <f>VLOOKUP($A11,Estimation!$A$1:$I$128,6,0)</f>
        <v>-5.1000000000000005</v>
      </c>
      <c r="G11" s="30">
        <f>VLOOKUP($A11,Estimation!$A$1:$I$128,7,0)</f>
        <v>3.1000000000000005</v>
      </c>
      <c r="H11" s="30">
        <f>VLOOKUP($A11,Estimation!$A$1:$I$128,8,0)</f>
        <v>-1.7000000000000004</v>
      </c>
      <c r="I11" s="30">
        <f>VLOOKUP($A11,Estimation!$A$1:$I$128,9,0)</f>
        <v>8.4</v>
      </c>
    </row>
    <row r="12" spans="1:19" x14ac:dyDescent="0.3">
      <c r="A12">
        <v>11</v>
      </c>
      <c r="B12" s="29" t="str">
        <f>VLOOKUP($A12,Estimation!$A$1:$I$101,2,0)</f>
        <v>Person 65</v>
      </c>
      <c r="C12" s="30">
        <f>VLOOKUP($A12,Estimation!$A$1:$I$128,3,0)</f>
        <v>-6.5999999999999934</v>
      </c>
      <c r="D12" s="30">
        <f>VLOOKUP($A12,Estimation!$A$1:$I$128,4,0)</f>
        <v>3.3333333333338024E-2</v>
      </c>
      <c r="E12" s="30">
        <f>VLOOKUP($A12,Estimation!$A$1:$I$128,5,0)</f>
        <v>8.666666666666659</v>
      </c>
      <c r="F12" s="30">
        <f>VLOOKUP($A12,Estimation!$A$1:$I$128,6,0)</f>
        <v>-2.6999999999999957</v>
      </c>
      <c r="G12" s="30">
        <f>VLOOKUP($A12,Estimation!$A$1:$I$128,7,0)</f>
        <v>-1.5000000000000002</v>
      </c>
      <c r="H12" s="30">
        <f>VLOOKUP($A12,Estimation!$A$1:$I$128,8,0)</f>
        <v>-4.0999999999999979</v>
      </c>
      <c r="I12" s="30">
        <f>VLOOKUP($A12,Estimation!$A$1:$I$128,9,0)</f>
        <v>9.7999999999999954</v>
      </c>
    </row>
    <row r="13" spans="1:19" x14ac:dyDescent="0.3">
      <c r="A13">
        <v>12</v>
      </c>
      <c r="B13" s="29" t="str">
        <f>VLOOKUP($A13,Estimation!$A$1:$I$101,2,0)</f>
        <v>Person 64</v>
      </c>
      <c r="C13" s="30">
        <f>VLOOKUP($A13,Estimation!$A$1:$I$128,3,0)</f>
        <v>-6.1</v>
      </c>
      <c r="D13" s="30">
        <f>VLOOKUP($A13,Estimation!$A$1:$I$128,4,0)</f>
        <v>-2.3000000000000007</v>
      </c>
      <c r="E13" s="30">
        <f>VLOOKUP($A13,Estimation!$A$1:$I$128,5,0)</f>
        <v>7.9999999999999982</v>
      </c>
      <c r="F13" s="30">
        <f>VLOOKUP($A13,Estimation!$A$1:$I$128,6,0)</f>
        <v>-1.2</v>
      </c>
      <c r="G13" s="30">
        <f>VLOOKUP($A13,Estimation!$A$1:$I$128,7,0)</f>
        <v>1.6499999999999984</v>
      </c>
      <c r="H13" s="30">
        <f>VLOOKUP($A13,Estimation!$A$1:$I$128,8,0)</f>
        <v>-0.95000000000000073</v>
      </c>
      <c r="I13" s="30">
        <f>VLOOKUP($A13,Estimation!$A$1:$I$128,9,0)</f>
        <v>8.0500000000000007</v>
      </c>
    </row>
    <row r="14" spans="1:19" x14ac:dyDescent="0.3">
      <c r="A14">
        <v>13</v>
      </c>
      <c r="B14" s="29" t="str">
        <f>VLOOKUP($A14,Estimation!$A$1:$I$101,2,0)</f>
        <v>Person 11</v>
      </c>
      <c r="C14" s="30">
        <f>VLOOKUP($A14,Estimation!$A$1:$I$128,3,0)</f>
        <v>-6.0999999999999908</v>
      </c>
      <c r="D14" s="30">
        <f>VLOOKUP($A14,Estimation!$A$1:$I$128,4,0)</f>
        <v>-3.1333333333333289</v>
      </c>
      <c r="E14" s="30">
        <f>VLOOKUP($A14,Estimation!$A$1:$I$128,5,0)</f>
        <v>7.8333333333333215</v>
      </c>
      <c r="F14" s="30">
        <f>VLOOKUP($A14,Estimation!$A$1:$I$128,6,0)</f>
        <v>-5.1999999999999966</v>
      </c>
      <c r="G14" s="30">
        <f>VLOOKUP($A14,Estimation!$A$1:$I$128,7,0)</f>
        <v>0.59999999999999865</v>
      </c>
      <c r="H14" s="30">
        <f>VLOOKUP($A14,Estimation!$A$1:$I$128,8,0)</f>
        <v>-1.9999999999999984</v>
      </c>
      <c r="I14" s="30">
        <f>VLOOKUP($A14,Estimation!$A$1:$I$128,9,0)</f>
        <v>11.299999999999997</v>
      </c>
    </row>
    <row r="15" spans="1:19" x14ac:dyDescent="0.3">
      <c r="A15">
        <v>14</v>
      </c>
      <c r="B15" s="29" t="str">
        <f>VLOOKUP($A15,Estimation!$A$1:$I$101,2,0)</f>
        <v>Person 95</v>
      </c>
      <c r="C15" s="30">
        <f>VLOOKUP($A15,Estimation!$A$1:$I$128,3,0)</f>
        <v>-11.099999999999994</v>
      </c>
      <c r="D15" s="30">
        <f>VLOOKUP($A15,Estimation!$A$1:$I$128,4,0)</f>
        <v>-2.4666666666666641</v>
      </c>
      <c r="E15" s="30">
        <f>VLOOKUP($A15,Estimation!$A$1:$I$128,5,0)</f>
        <v>7.6666666666666607</v>
      </c>
      <c r="F15" s="30">
        <f>VLOOKUP($A15,Estimation!$A$1:$I$128,6,0)</f>
        <v>-2.6999999999999975</v>
      </c>
      <c r="G15" s="30">
        <f>VLOOKUP($A15,Estimation!$A$1:$I$128,7,0)</f>
        <v>0.9499999999999994</v>
      </c>
      <c r="H15" s="30">
        <f>VLOOKUP($A15,Estimation!$A$1:$I$128,8,0)</f>
        <v>-1.6499999999999995</v>
      </c>
      <c r="I15" s="30">
        <f>VLOOKUP($A15,Estimation!$A$1:$I$128,9,0)</f>
        <v>12.049999999999997</v>
      </c>
    </row>
    <row r="16" spans="1:19" x14ac:dyDescent="0.3">
      <c r="A16">
        <v>15</v>
      </c>
      <c r="B16" s="29" t="str">
        <f>VLOOKUP($A16,Estimation!$A$1:$I$101,2,0)</f>
        <v>Person 71</v>
      </c>
      <c r="C16" s="30">
        <f>VLOOKUP($A16,Estimation!$A$1:$I$128,3,0)</f>
        <v>-8.1999999999999957</v>
      </c>
      <c r="D16" s="30">
        <f>VLOOKUP($A16,Estimation!$A$1:$I$128,4,0)</f>
        <v>-7.7666666666666666</v>
      </c>
      <c r="E16" s="30">
        <f>VLOOKUP($A16,Estimation!$A$1:$I$128,5,0)</f>
        <v>7.6666666666666634</v>
      </c>
      <c r="F16" s="30">
        <f>VLOOKUP($A16,Estimation!$A$1:$I$128,6,0)</f>
        <v>-1.8999999999999988</v>
      </c>
      <c r="G16" s="30">
        <f>VLOOKUP($A16,Estimation!$A$1:$I$128,7,0)</f>
        <v>2.7999999999999985</v>
      </c>
      <c r="H16" s="30">
        <f>VLOOKUP($A16,Estimation!$A$1:$I$128,8,0)</f>
        <v>-1.400000000000001</v>
      </c>
      <c r="I16" s="30">
        <f>VLOOKUP($A16,Estimation!$A$1:$I$128,9,0)</f>
        <v>12.1</v>
      </c>
    </row>
    <row r="17" spans="1:9" x14ac:dyDescent="0.3">
      <c r="A17">
        <v>16</v>
      </c>
      <c r="B17" s="29" t="str">
        <f>VLOOKUP($A17,Estimation!$A$1:$I$101,2,0)</f>
        <v>Person 81</v>
      </c>
      <c r="C17" s="30">
        <f>VLOOKUP($A17,Estimation!$A$1:$I$128,3,0)</f>
        <v>-6.5999999999999934</v>
      </c>
      <c r="D17" s="30">
        <f>VLOOKUP($A17,Estimation!$A$1:$I$128,4,0)</f>
        <v>-6.9666666666666632</v>
      </c>
      <c r="E17" s="30">
        <f>VLOOKUP($A17,Estimation!$A$1:$I$128,5,0)</f>
        <v>7.1666666666666581</v>
      </c>
      <c r="F17" s="30">
        <f>VLOOKUP($A17,Estimation!$A$1:$I$128,6,0)</f>
        <v>-2.1999999999999971</v>
      </c>
      <c r="G17" s="30">
        <f>VLOOKUP($A17,Estimation!$A$1:$I$128,7,0)</f>
        <v>-2.15</v>
      </c>
      <c r="H17" s="30">
        <f>VLOOKUP($A17,Estimation!$A$1:$I$128,8,0)</f>
        <v>-2.7499999999999991</v>
      </c>
      <c r="I17" s="30">
        <f>VLOOKUP($A17,Estimation!$A$1:$I$128,9,0)</f>
        <v>13.549999999999997</v>
      </c>
    </row>
    <row r="18" spans="1:9" x14ac:dyDescent="0.3">
      <c r="A18">
        <v>17</v>
      </c>
      <c r="B18" s="29" t="str">
        <f>VLOOKUP($A18,Estimation!$A$1:$I$101,2,0)</f>
        <v>Person 37</v>
      </c>
      <c r="C18" s="30">
        <f>VLOOKUP($A18,Estimation!$A$1:$I$128,3,0)</f>
        <v>-4.0000000000000009</v>
      </c>
      <c r="D18" s="30">
        <f>VLOOKUP($A18,Estimation!$A$1:$I$128,4,0)</f>
        <v>-4.6666666666666679</v>
      </c>
      <c r="E18" s="30">
        <f>VLOOKUP($A18,Estimation!$A$1:$I$128,5,0)</f>
        <v>7.166666666666667</v>
      </c>
      <c r="F18" s="30">
        <f>VLOOKUP($A18,Estimation!$A$1:$I$128,6,0)</f>
        <v>-3.500000000000004</v>
      </c>
      <c r="G18" s="30">
        <f>VLOOKUP($A18,Estimation!$A$1:$I$128,7,0)</f>
        <v>1.0500000000000012</v>
      </c>
      <c r="H18" s="30">
        <f>VLOOKUP($A18,Estimation!$A$1:$I$128,8,0)</f>
        <v>1.0499999999999996</v>
      </c>
      <c r="I18" s="30">
        <f>VLOOKUP($A18,Estimation!$A$1:$I$128,9,0)</f>
        <v>9.2500000000000018</v>
      </c>
    </row>
    <row r="19" spans="1:9" x14ac:dyDescent="0.3">
      <c r="A19">
        <v>18</v>
      </c>
      <c r="B19" s="29" t="str">
        <f>VLOOKUP($A19,Estimation!$A$1:$I$101,2,0)</f>
        <v>Person 3</v>
      </c>
      <c r="C19" s="30">
        <f>VLOOKUP($A19,Estimation!$A$1:$I$128,3,0)</f>
        <v>-4.0000000000000009</v>
      </c>
      <c r="D19" s="30">
        <f>VLOOKUP($A19,Estimation!$A$1:$I$128,4,0)</f>
        <v>-2.5000000000000018</v>
      </c>
      <c r="E19" s="30">
        <f>VLOOKUP($A19,Estimation!$A$1:$I$128,5,0)</f>
        <v>7.0000000000000018</v>
      </c>
      <c r="F19" s="30">
        <f>VLOOKUP($A19,Estimation!$A$1:$I$128,6,0)</f>
        <v>-3.5000000000000022</v>
      </c>
      <c r="G19" s="30">
        <f>VLOOKUP($A19,Estimation!$A$1:$I$128,7,0)</f>
        <v>3.2999999999999985</v>
      </c>
      <c r="H19" s="30">
        <f>VLOOKUP($A19,Estimation!$A$1:$I$128,8,0)</f>
        <v>2.299999999999998</v>
      </c>
      <c r="I19" s="30">
        <f>VLOOKUP($A19,Estimation!$A$1:$I$128,9,0)</f>
        <v>7.0000000000000018</v>
      </c>
    </row>
    <row r="20" spans="1:9" x14ac:dyDescent="0.3">
      <c r="A20">
        <v>19</v>
      </c>
      <c r="B20" s="29" t="str">
        <f>VLOOKUP($A20,Estimation!$A$1:$I$101,2,0)</f>
        <v>Person 93</v>
      </c>
      <c r="C20" s="30">
        <f>VLOOKUP($A20,Estimation!$A$1:$I$128,3,0)</f>
        <v>-6.1999999999999948</v>
      </c>
      <c r="D20" s="30">
        <f>VLOOKUP($A20,Estimation!$A$1:$I$128,4,0)</f>
        <v>-4.9333333333333318</v>
      </c>
      <c r="E20" s="30">
        <f>VLOOKUP($A20,Estimation!$A$1:$I$128,5,0)</f>
        <v>6.8333333333333277</v>
      </c>
      <c r="F20" s="30">
        <f>VLOOKUP($A20,Estimation!$A$1:$I$128,6,0)</f>
        <v>-6.8999999999999995</v>
      </c>
      <c r="G20" s="30">
        <f>VLOOKUP($A20,Estimation!$A$1:$I$128,7,0)</f>
        <v>-5.85</v>
      </c>
      <c r="H20" s="30">
        <f>VLOOKUP($A20,Estimation!$A$1:$I$128,8,0)</f>
        <v>-6.0500000000000007</v>
      </c>
      <c r="I20" s="30">
        <f>VLOOKUP($A20,Estimation!$A$1:$I$128,9,0)</f>
        <v>17.349999999999998</v>
      </c>
    </row>
    <row r="21" spans="1:9" x14ac:dyDescent="0.3">
      <c r="A21">
        <v>20</v>
      </c>
      <c r="B21" s="29" t="str">
        <f>VLOOKUP($A21,Estimation!$A$1:$I$101,2,0)</f>
        <v>Person 82</v>
      </c>
      <c r="C21" s="30">
        <f>VLOOKUP($A21,Estimation!$A$1:$I$128,3,0)</f>
        <v>-6.2999999999999972</v>
      </c>
      <c r="D21" s="30">
        <f>VLOOKUP($A21,Estimation!$A$1:$I$128,4,0)</f>
        <v>-6.6666666666665458E-2</v>
      </c>
      <c r="E21" s="30">
        <f>VLOOKUP($A21,Estimation!$A$1:$I$128,5,0)</f>
        <v>6.6666666666666625</v>
      </c>
      <c r="F21" s="30">
        <f>VLOOKUP($A21,Estimation!$A$1:$I$128,6,0)</f>
        <v>-6.0999999999999988</v>
      </c>
      <c r="G21" s="30">
        <f>VLOOKUP($A21,Estimation!$A$1:$I$128,7,0)</f>
        <v>4.05</v>
      </c>
      <c r="H21" s="30">
        <f>VLOOKUP($A21,Estimation!$A$1:$I$128,8,0)</f>
        <v>2.2500000000000022</v>
      </c>
      <c r="I21" s="30">
        <f>VLOOKUP($A21,Estimation!$A$1:$I$128,9,0)</f>
        <v>8.1499999999999986</v>
      </c>
    </row>
    <row r="22" spans="1:9" x14ac:dyDescent="0.3">
      <c r="A22">
        <v>21</v>
      </c>
      <c r="B22" s="29" t="str">
        <f>VLOOKUP($A22,Estimation!$A$1:$I$101,2,0)</f>
        <v>Person 18</v>
      </c>
      <c r="C22" s="30">
        <f>VLOOKUP($A22,Estimation!$A$1:$I$128,3,0)</f>
        <v>-6.1999999999999975</v>
      </c>
      <c r="D22" s="30">
        <f>VLOOKUP($A22,Estimation!$A$1:$I$128,4,0)</f>
        <v>-0.76666666666666494</v>
      </c>
      <c r="E22" s="30">
        <f>VLOOKUP($A22,Estimation!$A$1:$I$128,5,0)</f>
        <v>6.6666666666666625</v>
      </c>
      <c r="F22" s="30">
        <f>VLOOKUP($A22,Estimation!$A$1:$I$128,6,0)</f>
        <v>-6.8999999999999986</v>
      </c>
      <c r="G22" s="30">
        <f>VLOOKUP($A22,Estimation!$A$1:$I$128,7,0)</f>
        <v>-1.8000000000000007</v>
      </c>
      <c r="H22" s="30">
        <f>VLOOKUP($A22,Estimation!$A$1:$I$128,8,0)</f>
        <v>-0.99999999999999922</v>
      </c>
      <c r="I22" s="30">
        <f>VLOOKUP($A22,Estimation!$A$1:$I$128,9,0)</f>
        <v>12.099999999999998</v>
      </c>
    </row>
    <row r="23" spans="1:9" x14ac:dyDescent="0.3">
      <c r="A23">
        <v>22</v>
      </c>
      <c r="B23" s="29" t="str">
        <f>VLOOKUP($A23,Estimation!$A$1:$I$101,2,0)</f>
        <v>Person 89</v>
      </c>
      <c r="C23" s="30">
        <f>VLOOKUP($A23,Estimation!$A$1:$I$128,3,0)</f>
        <v>-7.1999999999999948</v>
      </c>
      <c r="D23" s="30">
        <f>VLOOKUP($A23,Estimation!$A$1:$I$128,4,0)</f>
        <v>0.40000000000000124</v>
      </c>
      <c r="E23" s="30">
        <f>VLOOKUP($A23,Estimation!$A$1:$I$128,5,0)</f>
        <v>6.4999999999999956</v>
      </c>
      <c r="F23" s="30">
        <f>VLOOKUP($A23,Estimation!$A$1:$I$128,6,0)</f>
        <v>-2.899999999999999</v>
      </c>
      <c r="G23" s="30">
        <f>VLOOKUP($A23,Estimation!$A$1:$I$128,7,0)</f>
        <v>3.1499999999999986</v>
      </c>
      <c r="H23" s="30">
        <f>VLOOKUP($A23,Estimation!$A$1:$I$128,8,0)</f>
        <v>-1.05</v>
      </c>
      <c r="I23" s="30">
        <f>VLOOKUP($A23,Estimation!$A$1:$I$128,9,0)</f>
        <v>8.3499999999999979</v>
      </c>
    </row>
    <row r="24" spans="1:9" x14ac:dyDescent="0.3">
      <c r="A24">
        <v>23</v>
      </c>
      <c r="B24" s="29" t="str">
        <f>VLOOKUP($A24,Estimation!$A$1:$I$101,2,0)</f>
        <v>Person 51</v>
      </c>
      <c r="C24" s="30">
        <f>VLOOKUP($A24,Estimation!$A$1:$I$128,3,0)</f>
        <v>-5.400000000000003</v>
      </c>
      <c r="D24" s="30">
        <f>VLOOKUP($A24,Estimation!$A$1:$I$128,4,0)</f>
        <v>-6.200000000000002</v>
      </c>
      <c r="E24" s="30">
        <f>VLOOKUP($A24,Estimation!$A$1:$I$128,5,0)</f>
        <v>6.0000000000000044</v>
      </c>
      <c r="F24" s="30">
        <f>VLOOKUP($A24,Estimation!$A$1:$I$128,6,0)</f>
        <v>-3.8000000000000012</v>
      </c>
      <c r="G24" s="30">
        <f>VLOOKUP($A24,Estimation!$A$1:$I$128,7,0)</f>
        <v>3.7000000000000015</v>
      </c>
      <c r="H24" s="30">
        <f>VLOOKUP($A24,Estimation!$A$1:$I$128,8,0)</f>
        <v>3.3000000000000007</v>
      </c>
      <c r="I24" s="30">
        <f>VLOOKUP($A24,Estimation!$A$1:$I$128,9,0)</f>
        <v>9.6999999999999993</v>
      </c>
    </row>
    <row r="25" spans="1:9" x14ac:dyDescent="0.3">
      <c r="A25">
        <v>24</v>
      </c>
      <c r="B25" s="29" t="str">
        <f>VLOOKUP($A25,Estimation!$A$1:$I$101,2,0)</f>
        <v>Person 67</v>
      </c>
      <c r="C25" s="30">
        <f>VLOOKUP($A25,Estimation!$A$1:$I$128,3,0)</f>
        <v>-4.3000000000000034</v>
      </c>
      <c r="D25" s="30">
        <f>VLOOKUP($A25,Estimation!$A$1:$I$128,4,0)</f>
        <v>0.59999999999999809</v>
      </c>
      <c r="E25" s="30">
        <f>VLOOKUP($A25,Estimation!$A$1:$I$128,5,0)</f>
        <v>5.5000000000000044</v>
      </c>
      <c r="F25" s="30">
        <f>VLOOKUP($A25,Estimation!$A$1:$I$128,6,0)</f>
        <v>-0.60000000000000386</v>
      </c>
      <c r="G25" s="30">
        <f>VLOOKUP($A25,Estimation!$A$1:$I$128,7,0)</f>
        <v>-1.7999999999999994</v>
      </c>
      <c r="H25" s="30">
        <f>VLOOKUP($A25,Estimation!$A$1:$I$128,8,0)</f>
        <v>-6.6000000000000041</v>
      </c>
      <c r="I25" s="30">
        <f>VLOOKUP($A25,Estimation!$A$1:$I$128,9,0)</f>
        <v>9.9000000000000039</v>
      </c>
    </row>
    <row r="26" spans="1:9" x14ac:dyDescent="0.3">
      <c r="A26">
        <v>25</v>
      </c>
      <c r="B26" s="29" t="str">
        <f>VLOOKUP($A26,Estimation!$A$1:$I$101,2,0)</f>
        <v>Person 34</v>
      </c>
      <c r="C26" s="30">
        <f>VLOOKUP($A26,Estimation!$A$1:$I$128,3,0)</f>
        <v>-9.4999999999999964</v>
      </c>
      <c r="D26" s="30">
        <f>VLOOKUP($A26,Estimation!$A$1:$I$128,4,0)</f>
        <v>-0.99999999999999956</v>
      </c>
      <c r="E26" s="30">
        <f>VLOOKUP($A26,Estimation!$A$1:$I$128,5,0)</f>
        <v>5.4999999999999973</v>
      </c>
      <c r="F26" s="30">
        <f>VLOOKUP($A26,Estimation!$A$1:$I$128,6,0)</f>
        <v>-3.0000000000000004</v>
      </c>
      <c r="G26" s="30">
        <f>VLOOKUP($A26,Estimation!$A$1:$I$128,7,0)</f>
        <v>2.6999999999999984</v>
      </c>
      <c r="H26" s="30">
        <f>VLOOKUP($A26,Estimation!$A$1:$I$128,8,0)</f>
        <v>-1.3000000000000018</v>
      </c>
      <c r="I26" s="30">
        <f>VLOOKUP($A26,Estimation!$A$1:$I$128,9,0)</f>
        <v>11.000000000000002</v>
      </c>
    </row>
    <row r="27" spans="1:9" x14ac:dyDescent="0.3">
      <c r="A27">
        <v>26</v>
      </c>
      <c r="B27" s="29" t="str">
        <f>VLOOKUP($A27,Estimation!$A$1:$I$101,2,0)</f>
        <v>Person 56</v>
      </c>
      <c r="C27" s="30">
        <f>VLOOKUP($A27,Estimation!$A$1:$I$128,3,0)</f>
        <v>-5.7999999999999963</v>
      </c>
      <c r="D27" s="30">
        <f>VLOOKUP($A27,Estimation!$A$1:$I$128,4,0)</f>
        <v>-2.5666666666666647</v>
      </c>
      <c r="E27" s="30">
        <f>VLOOKUP($A27,Estimation!$A$1:$I$128,5,0)</f>
        <v>5.1666666666666616</v>
      </c>
      <c r="F27" s="30">
        <f>VLOOKUP($A27,Estimation!$A$1:$I$128,6,0)</f>
        <v>-2.5999999999999992</v>
      </c>
      <c r="G27" s="30">
        <f>VLOOKUP($A27,Estimation!$A$1:$I$128,7,0)</f>
        <v>2.9499999999999984</v>
      </c>
      <c r="H27" s="30">
        <f>VLOOKUP($A27,Estimation!$A$1:$I$128,8,0)</f>
        <v>-0.85000000000000075</v>
      </c>
      <c r="I27" s="30">
        <f>VLOOKUP($A27,Estimation!$A$1:$I$128,9,0)</f>
        <v>9.65</v>
      </c>
    </row>
    <row r="28" spans="1:9" x14ac:dyDescent="0.3">
      <c r="A28">
        <v>27</v>
      </c>
      <c r="B28" s="29" t="str">
        <f>VLOOKUP($A28,Estimation!$A$1:$I$101,2,0)</f>
        <v>Person 27</v>
      </c>
      <c r="C28" s="30">
        <f>VLOOKUP($A28,Estimation!$A$1:$I$128,3,0)</f>
        <v>-5.4999999999999964</v>
      </c>
      <c r="D28" s="30">
        <f>VLOOKUP($A28,Estimation!$A$1:$I$128,4,0)</f>
        <v>-5.166666666666667</v>
      </c>
      <c r="E28" s="30">
        <f>VLOOKUP($A28,Estimation!$A$1:$I$128,5,0)</f>
        <v>5.1666666666666643</v>
      </c>
      <c r="F28" s="30">
        <f>VLOOKUP($A28,Estimation!$A$1:$I$128,6,0)</f>
        <v>-8.5000000000000036</v>
      </c>
      <c r="G28" s="30">
        <f>VLOOKUP($A28,Estimation!$A$1:$I$128,7,0)</f>
        <v>3.5</v>
      </c>
      <c r="H28" s="30">
        <f>VLOOKUP($A28,Estimation!$A$1:$I$128,8,0)</f>
        <v>-3.5000000000000009</v>
      </c>
      <c r="I28" s="30">
        <f>VLOOKUP($A28,Estimation!$A$1:$I$128,9,0)</f>
        <v>14.500000000000002</v>
      </c>
    </row>
    <row r="29" spans="1:9" x14ac:dyDescent="0.3">
      <c r="A29">
        <v>28</v>
      </c>
      <c r="B29" s="29" t="str">
        <f>VLOOKUP($A29,Estimation!$A$1:$I$101,2,0)</f>
        <v>Person 22</v>
      </c>
      <c r="C29" s="30">
        <f>VLOOKUP($A29,Estimation!$A$1:$I$128,3,0)</f>
        <v>-4.700000000000002</v>
      </c>
      <c r="D29" s="30">
        <f>VLOOKUP($A29,Estimation!$A$1:$I$128,4,0)</f>
        <v>-1.7666666666666699</v>
      </c>
      <c r="E29" s="30">
        <f>VLOOKUP($A29,Estimation!$A$1:$I$128,5,0)</f>
        <v>5.1666666666666705</v>
      </c>
      <c r="F29" s="30">
        <f>VLOOKUP($A29,Estimation!$A$1:$I$128,6,0)</f>
        <v>-1.9000000000000032</v>
      </c>
      <c r="G29" s="30">
        <f>VLOOKUP($A29,Estimation!$A$1:$I$128,7,0)</f>
        <v>4.9000000000000012</v>
      </c>
      <c r="H29" s="30">
        <f>VLOOKUP($A29,Estimation!$A$1:$I$128,8,0)</f>
        <v>0.70000000000000095</v>
      </c>
      <c r="I29" s="30">
        <f>VLOOKUP($A29,Estimation!$A$1:$I$128,9,0)</f>
        <v>7.1000000000000032</v>
      </c>
    </row>
    <row r="30" spans="1:9" x14ac:dyDescent="0.3">
      <c r="A30">
        <v>29</v>
      </c>
      <c r="B30" s="29" t="str">
        <f>VLOOKUP($A30,Estimation!$A$1:$I$101,2,0)</f>
        <v>Person 21</v>
      </c>
      <c r="C30" s="30">
        <f>VLOOKUP($A30,Estimation!$A$1:$I$128,3,0)</f>
        <v>0.90000000000000702</v>
      </c>
      <c r="D30" s="30">
        <f>VLOOKUP($A30,Estimation!$A$1:$I$128,4,0)</f>
        <v>0.53333333333333766</v>
      </c>
      <c r="E30" s="30">
        <f>VLOOKUP($A30,Estimation!$A$1:$I$128,5,0)</f>
        <v>5.1666666666666581</v>
      </c>
      <c r="F30" s="30">
        <f>VLOOKUP($A30,Estimation!$A$1:$I$128,6,0)</f>
        <v>-2.1999999999999957</v>
      </c>
      <c r="G30" s="30">
        <f>VLOOKUP($A30,Estimation!$A$1:$I$128,7,0)</f>
        <v>-1.900000000000001</v>
      </c>
      <c r="H30" s="30">
        <f>VLOOKUP($A30,Estimation!$A$1:$I$128,8,0)</f>
        <v>0.50000000000000222</v>
      </c>
      <c r="I30" s="30">
        <f>VLOOKUP($A30,Estimation!$A$1:$I$128,9,0)</f>
        <v>5.7999999999999963</v>
      </c>
    </row>
    <row r="31" spans="1:9" x14ac:dyDescent="0.3">
      <c r="A31">
        <v>30</v>
      </c>
      <c r="B31" s="29" t="str">
        <f>VLOOKUP($A31,Estimation!$A$1:$I$101,2,0)</f>
        <v>Person 12</v>
      </c>
      <c r="C31" s="30">
        <f>VLOOKUP($A31,Estimation!$A$1:$I$128,3,0)</f>
        <v>-4.4999999999999973</v>
      </c>
      <c r="D31" s="30">
        <f>VLOOKUP($A31,Estimation!$A$1:$I$128,4,0)</f>
        <v>-5.6666666666666652</v>
      </c>
      <c r="E31" s="30">
        <f>VLOOKUP($A31,Estimation!$A$1:$I$128,5,0)</f>
        <v>5.1666666666666643</v>
      </c>
      <c r="F31" s="30">
        <f>VLOOKUP($A31,Estimation!$A$1:$I$128,6,0)</f>
        <v>-5.9999999999999991</v>
      </c>
      <c r="G31" s="30">
        <f>VLOOKUP($A31,Estimation!$A$1:$I$128,7,0)</f>
        <v>5.6999999999999993</v>
      </c>
      <c r="H31" s="30">
        <f>VLOOKUP($A31,Estimation!$A$1:$I$128,8,0)</f>
        <v>2.6999999999999997</v>
      </c>
      <c r="I31" s="30">
        <f>VLOOKUP($A31,Estimation!$A$1:$I$128,9,0)</f>
        <v>9.9999999999999982</v>
      </c>
    </row>
    <row r="32" spans="1:9" x14ac:dyDescent="0.3">
      <c r="A32">
        <v>31</v>
      </c>
      <c r="B32" s="29" t="str">
        <f>VLOOKUP($A32,Estimation!$A$1:$I$101,2,0)</f>
        <v>Person 59</v>
      </c>
      <c r="C32" s="30">
        <f>VLOOKUP($A32,Estimation!$A$1:$I$128,3,0)</f>
        <v>-1.5999999999999959</v>
      </c>
      <c r="D32" s="30">
        <f>VLOOKUP($A32,Estimation!$A$1:$I$128,4,0)</f>
        <v>-1.7999999999999996</v>
      </c>
      <c r="E32" s="30">
        <f>VLOOKUP($A32,Estimation!$A$1:$I$128,5,0)</f>
        <v>4.9999999999999956</v>
      </c>
      <c r="F32" s="30">
        <f>VLOOKUP($A32,Estimation!$A$1:$I$128,6,0)</f>
        <v>-4.1999999999999993</v>
      </c>
      <c r="G32" s="30">
        <f>VLOOKUP($A32,Estimation!$A$1:$I$128,7,0)</f>
        <v>3.8999999999999977</v>
      </c>
      <c r="H32" s="30">
        <f>VLOOKUP($A32,Estimation!$A$1:$I$128,8,0)</f>
        <v>0.29999999999999966</v>
      </c>
      <c r="I32" s="30">
        <f>VLOOKUP($A32,Estimation!$A$1:$I$128,9,0)</f>
        <v>7.3000000000000007</v>
      </c>
    </row>
    <row r="33" spans="1:19" x14ac:dyDescent="0.3">
      <c r="A33">
        <v>32</v>
      </c>
      <c r="B33" s="29" t="str">
        <f>VLOOKUP($A33,Estimation!$A$1:$I$101,2,0)</f>
        <v>Person 8</v>
      </c>
      <c r="C33" s="30">
        <f>VLOOKUP($A33,Estimation!$A$1:$I$128,3,0)</f>
        <v>-2.0000000000000009</v>
      </c>
      <c r="D33" s="30">
        <f>VLOOKUP($A33,Estimation!$A$1:$I$128,4,0)</f>
        <v>-1.5000000000000002</v>
      </c>
      <c r="E33" s="30">
        <f>VLOOKUP($A33,Estimation!$A$1:$I$128,5,0)</f>
        <v>5</v>
      </c>
      <c r="F33" s="30">
        <f>VLOOKUP($A33,Estimation!$A$1:$I$128,6,0)</f>
        <v>-5.5000000000000018</v>
      </c>
      <c r="G33" s="30">
        <f>VLOOKUP($A33,Estimation!$A$1:$I$128,7,0)</f>
        <v>1.8999999999999992</v>
      </c>
      <c r="H33" s="30">
        <f>VLOOKUP($A33,Estimation!$A$1:$I$128,8,0)</f>
        <v>-6.1000000000000023</v>
      </c>
      <c r="I33" s="30">
        <f>VLOOKUP($A33,Estimation!$A$1:$I$128,9,0)</f>
        <v>11</v>
      </c>
    </row>
    <row r="34" spans="1:19" x14ac:dyDescent="0.3">
      <c r="B34" s="29"/>
      <c r="C34" s="30"/>
      <c r="D34" s="30"/>
      <c r="E34" s="30"/>
      <c r="F34" s="30"/>
      <c r="G34" s="30"/>
      <c r="H34" s="30"/>
      <c r="I34" s="30"/>
    </row>
    <row r="35" spans="1:19" x14ac:dyDescent="0.3">
      <c r="B35" s="29"/>
      <c r="C35" s="30"/>
      <c r="D35" s="30"/>
      <c r="E35" s="30"/>
      <c r="F35" s="30"/>
      <c r="G35" s="30"/>
      <c r="H35" s="30"/>
      <c r="I35" s="30"/>
    </row>
    <row r="36" spans="1:19" x14ac:dyDescent="0.3">
      <c r="B36" s="29"/>
      <c r="C36" s="30"/>
      <c r="D36" s="30"/>
      <c r="E36" s="30"/>
      <c r="F36" s="30"/>
      <c r="G36" s="30"/>
      <c r="H36" s="30"/>
      <c r="I36" s="30"/>
    </row>
    <row r="37" spans="1:19" x14ac:dyDescent="0.3">
      <c r="B37" s="29"/>
      <c r="C37" s="30"/>
      <c r="D37" s="30"/>
      <c r="E37" s="30"/>
      <c r="F37" s="30"/>
      <c r="G37" s="30"/>
      <c r="H37" s="30"/>
      <c r="I37" s="30"/>
    </row>
    <row r="38" spans="1:19" x14ac:dyDescent="0.3">
      <c r="B38" s="29"/>
      <c r="C38" s="30"/>
      <c r="D38" s="30"/>
      <c r="E38" s="30"/>
      <c r="F38" s="30"/>
      <c r="G38" s="30"/>
      <c r="H38" s="30"/>
      <c r="I38" s="30"/>
    </row>
    <row r="39" spans="1:19" x14ac:dyDescent="0.3">
      <c r="B39" s="29"/>
      <c r="C39" s="30"/>
      <c r="D39" s="30"/>
      <c r="E39" s="30"/>
      <c r="F39" s="30"/>
      <c r="G39" s="30"/>
      <c r="H39" s="30"/>
      <c r="I39" s="30"/>
    </row>
    <row r="40" spans="1:19" x14ac:dyDescent="0.3">
      <c r="B40" s="29"/>
      <c r="C40" s="30"/>
      <c r="D40" s="30"/>
      <c r="E40" s="30"/>
      <c r="F40" s="30"/>
      <c r="G40" s="30"/>
      <c r="H40" s="30"/>
      <c r="I40" s="30"/>
    </row>
    <row r="41" spans="1:19" x14ac:dyDescent="0.3">
      <c r="B41" s="29"/>
      <c r="C41" s="29"/>
      <c r="D41" s="29"/>
      <c r="E41" s="29"/>
      <c r="F41" s="29"/>
      <c r="G41" s="29"/>
      <c r="H41" s="29"/>
      <c r="I41" s="29"/>
    </row>
    <row r="42" spans="1:19" x14ac:dyDescent="0.3">
      <c r="B42" s="29"/>
      <c r="C42" s="29"/>
      <c r="D42" s="29"/>
      <c r="E42" s="29"/>
      <c r="F42" s="29"/>
      <c r="G42" s="29"/>
      <c r="H42" s="29"/>
      <c r="I42" s="29"/>
    </row>
    <row r="43" spans="1:19" x14ac:dyDescent="0.3">
      <c r="A43" t="s">
        <v>158</v>
      </c>
      <c r="B43" s="29"/>
      <c r="C43" s="29"/>
      <c r="D43" s="29"/>
      <c r="E43" s="29"/>
      <c r="F43" s="29"/>
      <c r="G43" s="29"/>
      <c r="H43" s="29"/>
      <c r="I43" s="29"/>
    </row>
    <row r="44" spans="1:19" x14ac:dyDescent="0.3">
      <c r="A44" t="s">
        <v>150</v>
      </c>
      <c r="B44" s="29" t="s">
        <v>149</v>
      </c>
      <c r="C44" s="29" t="s">
        <v>129</v>
      </c>
      <c r="D44" s="29" t="s">
        <v>131</v>
      </c>
      <c r="E44" s="29" t="s">
        <v>133</v>
      </c>
      <c r="F44" s="29" t="s">
        <v>135</v>
      </c>
      <c r="G44" s="29" t="s">
        <v>137</v>
      </c>
      <c r="H44" s="29" t="s">
        <v>139</v>
      </c>
      <c r="I44" s="29" t="s">
        <v>141</v>
      </c>
    </row>
    <row r="45" spans="1:19" x14ac:dyDescent="0.3">
      <c r="A45">
        <v>33</v>
      </c>
      <c r="B45" s="29" t="str">
        <f>VLOOKUP($A45,Estimation!$A$1:$I$128,2,0)</f>
        <v>Person 87</v>
      </c>
      <c r="C45" s="30">
        <f>VLOOKUP($A45,Estimation!$A$1:$I$128,3,0)</f>
        <v>-2.6999999999999984</v>
      </c>
      <c r="D45" s="30">
        <f>VLOOKUP($A45,Estimation!$A$1:$I$128,4,0)</f>
        <v>-1.4333333333333322</v>
      </c>
      <c r="E45" s="30">
        <f>VLOOKUP($A45,Estimation!$A$1:$I$128,5,0)</f>
        <v>4.8333333333333313</v>
      </c>
      <c r="F45" s="30">
        <f>VLOOKUP($A45,Estimation!$A$1:$I$128,6,0)</f>
        <v>-3.8999999999999995</v>
      </c>
      <c r="G45" s="30">
        <f>VLOOKUP($A45,Estimation!$A$1:$I$128,7,0)</f>
        <v>1.7000000000000002</v>
      </c>
      <c r="H45" s="30">
        <f>VLOOKUP($A45,Estimation!$A$1:$I$128,8,0)</f>
        <v>-4.4999999999999991</v>
      </c>
      <c r="I45" s="30">
        <f>VLOOKUP($A45,Estimation!$A$1:$I$128,9,0)</f>
        <v>10.1</v>
      </c>
    </row>
    <row r="46" spans="1:19" x14ac:dyDescent="0.3">
      <c r="A46">
        <v>34</v>
      </c>
      <c r="B46" s="29" t="str">
        <f>VLOOKUP($A46,Estimation!$A$1:$I$128,2,0)</f>
        <v>Person 85</v>
      </c>
      <c r="C46" s="30">
        <f>VLOOKUP($A46,Estimation!$A$1:$I$128,3,0)</f>
        <v>-4.799999999999998</v>
      </c>
      <c r="D46" s="30">
        <f>VLOOKUP($A46,Estimation!$A$1:$I$128,4,0)</f>
        <v>0.93333333333333357</v>
      </c>
      <c r="E46" s="30">
        <f>VLOOKUP($A46,Estimation!$A$1:$I$128,5,0)</f>
        <v>4.6666666666666643</v>
      </c>
      <c r="F46" s="30">
        <f>VLOOKUP($A46,Estimation!$A$1:$I$128,6,0)</f>
        <v>-2.5999999999999996</v>
      </c>
      <c r="G46" s="30">
        <f>VLOOKUP($A46,Estimation!$A$1:$I$128,7,0)</f>
        <v>3.4999999999999978</v>
      </c>
      <c r="H46" s="30">
        <f>VLOOKUP($A46,Estimation!$A$1:$I$128,8,0)</f>
        <v>0.69999999999999929</v>
      </c>
      <c r="I46" s="30">
        <f>VLOOKUP($A46,Estimation!$A$1:$I$128,9,0)</f>
        <v>6.9</v>
      </c>
      <c r="M46" s="29" t="s">
        <v>129</v>
      </c>
      <c r="N46" s="29" t="s">
        <v>131</v>
      </c>
      <c r="O46" s="29" t="s">
        <v>133</v>
      </c>
      <c r="P46" s="29" t="s">
        <v>135</v>
      </c>
      <c r="Q46" s="29" t="s">
        <v>137</v>
      </c>
      <c r="R46" s="29" t="s">
        <v>139</v>
      </c>
      <c r="S46" s="29" t="s">
        <v>141</v>
      </c>
    </row>
    <row r="47" spans="1:19" x14ac:dyDescent="0.3">
      <c r="A47">
        <v>35</v>
      </c>
      <c r="B47" s="29" t="str">
        <f>VLOOKUP($A47,Estimation!$A$1:$I$128,2,0)</f>
        <v>Person 28</v>
      </c>
      <c r="C47" s="30">
        <f>VLOOKUP($A47,Estimation!$A$1:$I$128,3,0)</f>
        <v>-5.899999999999995</v>
      </c>
      <c r="D47" s="30">
        <f>VLOOKUP($A47,Estimation!$A$1:$I$128,4,0)</f>
        <v>-1.1999999999999977</v>
      </c>
      <c r="E47" s="30">
        <f>VLOOKUP($A47,Estimation!$A$1:$I$128,5,0)</f>
        <v>4.4999999999999947</v>
      </c>
      <c r="F47" s="30">
        <f>VLOOKUP($A47,Estimation!$A$1:$I$128,6,0)</f>
        <v>-7.7999999999999989</v>
      </c>
      <c r="G47" s="30">
        <f>VLOOKUP($A47,Estimation!$A$1:$I$128,7,0)</f>
        <v>-3.3000000000000007</v>
      </c>
      <c r="H47" s="30">
        <f>VLOOKUP($A47,Estimation!$A$1:$I$128,8,0)</f>
        <v>-3.7000000000000006</v>
      </c>
      <c r="I47" s="30">
        <f>VLOOKUP($A47,Estimation!$A$1:$I$128,9,0)</f>
        <v>15.2</v>
      </c>
      <c r="L47" t="s">
        <v>159</v>
      </c>
      <c r="M47" s="27">
        <f>AVERAGE(C45:C139)</f>
        <v>1.1589473684210521</v>
      </c>
      <c r="N47" s="27">
        <f t="shared" ref="N47:S47" si="1">AVERAGE(D45:D139)</f>
        <v>0.43999999999999984</v>
      </c>
      <c r="O47" s="27">
        <f t="shared" si="1"/>
        <v>-2.3315789473684205</v>
      </c>
      <c r="P47" s="27">
        <f t="shared" si="1"/>
        <v>0.9705263157894739</v>
      </c>
      <c r="Q47" s="27">
        <f t="shared" si="1"/>
        <v>-0.76315789473684215</v>
      </c>
      <c r="R47" s="27">
        <f t="shared" si="1"/>
        <v>0.48526315789473723</v>
      </c>
      <c r="S47" s="27">
        <f t="shared" si="1"/>
        <v>7.4652631578947348</v>
      </c>
    </row>
    <row r="48" spans="1:19" x14ac:dyDescent="0.3">
      <c r="A48">
        <v>36</v>
      </c>
      <c r="B48" s="29" t="str">
        <f>VLOOKUP($A48,Estimation!$A$1:$I$128,2,0)</f>
        <v>Person 105</v>
      </c>
      <c r="C48" s="30">
        <f>VLOOKUP($A48,Estimation!$A$1:$I$128,3,0)</f>
        <v>-1.3999999999999977</v>
      </c>
      <c r="D48" s="30">
        <f>VLOOKUP($A48,Estimation!$A$1:$I$128,4,0)</f>
        <v>-2.5333333333333319</v>
      </c>
      <c r="E48" s="30">
        <f>VLOOKUP($A48,Estimation!$A$1:$I$128,5,0)</f>
        <v>4.3333333333333304</v>
      </c>
      <c r="F48" s="30">
        <f>VLOOKUP($A48,Estimation!$A$1:$I$128,6,0)</f>
        <v>-3.7999999999999994</v>
      </c>
      <c r="G48" s="30">
        <f>VLOOKUP($A48,Estimation!$A$1:$I$128,7,0)</f>
        <v>5.2</v>
      </c>
      <c r="H48" s="30">
        <f>VLOOKUP($A48,Estimation!$A$1:$I$128,8,0)</f>
        <v>-5.2000000000000011</v>
      </c>
      <c r="I48" s="30">
        <f>VLOOKUP($A48,Estimation!$A$1:$I$128,9,0)</f>
        <v>9.2000000000000011</v>
      </c>
    </row>
    <row r="49" spans="1:16" x14ac:dyDescent="0.3">
      <c r="A49">
        <v>37</v>
      </c>
      <c r="B49" s="29" t="str">
        <f>VLOOKUP($A49,Estimation!$A$1:$I$128,2,0)</f>
        <v>Person 120</v>
      </c>
      <c r="C49" s="30">
        <f>VLOOKUP($A49,Estimation!$A$1:$I$128,3,0)</f>
        <v>-1.6999999999999982</v>
      </c>
      <c r="D49" s="30">
        <f>VLOOKUP($A49,Estimation!$A$1:$I$128,4,0)</f>
        <v>-2.2666666666666657</v>
      </c>
      <c r="E49" s="30">
        <f>VLOOKUP($A49,Estimation!$A$1:$I$128,5,0)</f>
        <v>4.1666666666666634</v>
      </c>
      <c r="F49" s="30">
        <f>VLOOKUP($A49,Estimation!$A$1:$I$128,6,0)</f>
        <v>-2.399999999999999</v>
      </c>
      <c r="G49" s="30">
        <f>VLOOKUP($A49,Estimation!$A$1:$I$128,7,0)</f>
        <v>5.0999999999999996</v>
      </c>
      <c r="H49" s="30">
        <f>VLOOKUP($A49,Estimation!$A$1:$I$128,8,0)</f>
        <v>-5.1000000000000014</v>
      </c>
      <c r="I49" s="30">
        <f>VLOOKUP($A49,Estimation!$A$1:$I$128,9,0)</f>
        <v>8.6000000000000014</v>
      </c>
    </row>
    <row r="50" spans="1:16" x14ac:dyDescent="0.3">
      <c r="A50">
        <v>38</v>
      </c>
      <c r="B50" s="29" t="str">
        <f>VLOOKUP($A50,Estimation!$A$1:$I$128,2,0)</f>
        <v>Person 99</v>
      </c>
      <c r="C50" s="30">
        <f>VLOOKUP($A50,Estimation!$A$1:$I$128,3,0)</f>
        <v>-2.2999999999999945</v>
      </c>
      <c r="D50" s="30">
        <f>VLOOKUP($A50,Estimation!$A$1:$I$128,4,0)</f>
        <v>0.43333333333333712</v>
      </c>
      <c r="E50" s="30">
        <f>VLOOKUP($A50,Estimation!$A$1:$I$128,5,0)</f>
        <v>4.1666666666666607</v>
      </c>
      <c r="F50" s="30">
        <f>VLOOKUP($A50,Estimation!$A$1:$I$128,6,0)</f>
        <v>0.90000000000000335</v>
      </c>
      <c r="G50" s="30">
        <f>VLOOKUP($A50,Estimation!$A$1:$I$128,7,0)</f>
        <v>2.6999999999999988</v>
      </c>
      <c r="H50" s="30">
        <f>VLOOKUP($A50,Estimation!$A$1:$I$128,8,0)</f>
        <v>2.9000000000000021</v>
      </c>
      <c r="I50" s="30">
        <f>VLOOKUP($A50,Estimation!$A$1:$I$128,9,0)</f>
        <v>3.8999999999999964</v>
      </c>
      <c r="L50" s="45" t="s">
        <v>160</v>
      </c>
      <c r="M50" s="45" t="s">
        <v>154</v>
      </c>
      <c r="N50" s="45" t="s">
        <v>155</v>
      </c>
      <c r="O50" s="45" t="s">
        <v>156</v>
      </c>
      <c r="P50" s="45" t="s">
        <v>157</v>
      </c>
    </row>
    <row r="51" spans="1:16" x14ac:dyDescent="0.3">
      <c r="A51">
        <v>39</v>
      </c>
      <c r="B51" s="29" t="str">
        <f>VLOOKUP($A51,Estimation!$A$1:$I$128,2,0)</f>
        <v>Person 40</v>
      </c>
      <c r="C51" s="30">
        <f>VLOOKUP($A51,Estimation!$A$1:$I$128,3,0)</f>
        <v>2.0000000000000031</v>
      </c>
      <c r="D51" s="30">
        <f>VLOOKUP($A51,Estimation!$A$1:$I$128,4,0)</f>
        <v>-4.1666666666666652</v>
      </c>
      <c r="E51" s="30">
        <f>VLOOKUP($A51,Estimation!$A$1:$I$128,5,0)</f>
        <v>4.1666666666666625</v>
      </c>
      <c r="F51" s="30">
        <f>VLOOKUP($A51,Estimation!$A$1:$I$128,6,0)</f>
        <v>-3.9999999999999991</v>
      </c>
      <c r="G51" s="30">
        <f>VLOOKUP($A51,Estimation!$A$1:$I$128,7,0)</f>
        <v>-1.0499999999999987</v>
      </c>
      <c r="H51" s="30">
        <f>VLOOKUP($A51,Estimation!$A$1:$I$128,8,0)</f>
        <v>-1.0499999999999989</v>
      </c>
      <c r="I51" s="30">
        <f>VLOOKUP($A51,Estimation!$A$1:$I$128,9,0)</f>
        <v>9.2499999999999982</v>
      </c>
      <c r="L51" s="45" t="s">
        <v>153</v>
      </c>
      <c r="M51" s="46">
        <f>P47</f>
        <v>0.9705263157894739</v>
      </c>
      <c r="N51" s="45">
        <v>1</v>
      </c>
      <c r="O51" s="45">
        <f>N51/M51</f>
        <v>1.0303687635574834</v>
      </c>
      <c r="P51" s="46">
        <f>O51*O47</f>
        <v>-2.4023861171366581</v>
      </c>
    </row>
    <row r="52" spans="1:16" x14ac:dyDescent="0.3">
      <c r="A52">
        <v>40</v>
      </c>
      <c r="B52" s="29" t="str">
        <f>VLOOKUP($A52,Estimation!$A$1:$I$128,2,0)</f>
        <v>Person 86</v>
      </c>
      <c r="C52" s="30">
        <f>VLOOKUP($A52,Estimation!$A$1:$I$128,3,0)</f>
        <v>-3.4999999999999964</v>
      </c>
      <c r="D52" s="30">
        <f>VLOOKUP($A52,Estimation!$A$1:$I$128,4,0)</f>
        <v>-2.1666666666666643</v>
      </c>
      <c r="E52" s="30">
        <f>VLOOKUP($A52,Estimation!$A$1:$I$128,5,0)</f>
        <v>3.6666666666666625</v>
      </c>
      <c r="F52" s="30">
        <f>VLOOKUP($A52,Estimation!$A$1:$I$128,6,0)</f>
        <v>-0.999999999999998</v>
      </c>
      <c r="G52" s="30">
        <f>VLOOKUP($A52,Estimation!$A$1:$I$128,7,0)</f>
        <v>1.0500000000000003</v>
      </c>
      <c r="H52" s="30">
        <f>VLOOKUP($A52,Estimation!$A$1:$I$128,8,0)</f>
        <v>1.0500000000000016</v>
      </c>
      <c r="I52" s="30">
        <f>VLOOKUP($A52,Estimation!$A$1:$I$128,9,0)</f>
        <v>8.2499999999999964</v>
      </c>
    </row>
    <row r="53" spans="1:16" x14ac:dyDescent="0.3">
      <c r="A53">
        <v>41</v>
      </c>
      <c r="B53" s="29" t="str">
        <f>VLOOKUP($A53,Estimation!$A$1:$I$128,2,0)</f>
        <v>Person 88</v>
      </c>
      <c r="C53" s="30">
        <f>VLOOKUP($A53,Estimation!$A$1:$I$128,3,0)</f>
        <v>-3.8000000000000012</v>
      </c>
      <c r="D53" s="30">
        <f>VLOOKUP($A53,Estimation!$A$1:$I$128,4,0)</f>
        <v>0.5999999999999992</v>
      </c>
      <c r="E53" s="30">
        <f>VLOOKUP($A53,Estimation!$A$1:$I$128,5,0)</f>
        <v>3.5000000000000022</v>
      </c>
      <c r="F53" s="30">
        <f>VLOOKUP($A53,Estimation!$A$1:$I$128,6,0)</f>
        <v>4.8999999999999995</v>
      </c>
      <c r="G53" s="30">
        <f>VLOOKUP($A53,Estimation!$A$1:$I$128,7,0)</f>
        <v>4.3500000000000005</v>
      </c>
      <c r="H53" s="30">
        <f>VLOOKUP($A53,Estimation!$A$1:$I$128,8,0)</f>
        <v>0.55000000000000004</v>
      </c>
      <c r="I53" s="30">
        <f>VLOOKUP($A53,Estimation!$A$1:$I$128,9,0)</f>
        <v>3.1500000000000004</v>
      </c>
    </row>
    <row r="54" spans="1:16" x14ac:dyDescent="0.3">
      <c r="A54">
        <v>42</v>
      </c>
      <c r="B54" s="29" t="str">
        <f>VLOOKUP($A54,Estimation!$A$1:$I$128,2,0)</f>
        <v>Person 33</v>
      </c>
      <c r="C54" s="30">
        <f>VLOOKUP($A54,Estimation!$A$1:$I$128,3,0)</f>
        <v>-0.40000000000000208</v>
      </c>
      <c r="D54" s="30">
        <f>VLOOKUP($A54,Estimation!$A$1:$I$128,4,0)</f>
        <v>-0.70000000000000029</v>
      </c>
      <c r="E54" s="30">
        <f>VLOOKUP($A54,Estimation!$A$1:$I$128,5,0)</f>
        <v>3.0000000000000022</v>
      </c>
      <c r="F54" s="30">
        <f>VLOOKUP($A54,Estimation!$A$1:$I$128,6,0)</f>
        <v>-3.3000000000000012</v>
      </c>
      <c r="G54" s="30">
        <f>VLOOKUP($A54,Estimation!$A$1:$I$128,7,0)</f>
        <v>4.8</v>
      </c>
      <c r="H54" s="30">
        <f>VLOOKUP($A54,Estimation!$A$1:$I$128,8,0)</f>
        <v>-0.60000000000000198</v>
      </c>
      <c r="I54" s="30">
        <f>VLOOKUP($A54,Estimation!$A$1:$I$128,9,0)</f>
        <v>6.700000000000002</v>
      </c>
    </row>
    <row r="55" spans="1:16" x14ac:dyDescent="0.3">
      <c r="A55">
        <v>43</v>
      </c>
      <c r="B55" s="29" t="str">
        <f>VLOOKUP($A55,Estimation!$A$1:$I$128,2,0)</f>
        <v>Person 23</v>
      </c>
      <c r="C55" s="30">
        <f>VLOOKUP($A55,Estimation!$A$1:$I$128,3,0)</f>
        <v>-4.7999999999999963</v>
      </c>
      <c r="D55" s="30">
        <f>VLOOKUP($A55,Estimation!$A$1:$I$128,4,0)</f>
        <v>-4.2333333333333325</v>
      </c>
      <c r="E55" s="30">
        <f>VLOOKUP($A55,Estimation!$A$1:$I$128,5,0)</f>
        <v>2.8333333333333299</v>
      </c>
      <c r="F55" s="30">
        <f>VLOOKUP($A55,Estimation!$A$1:$I$128,6,0)</f>
        <v>-5.6</v>
      </c>
      <c r="G55" s="30">
        <f>VLOOKUP($A55,Estimation!$A$1:$I$128,7,0)</f>
        <v>1.8499999999999996</v>
      </c>
      <c r="H55" s="30">
        <f>VLOOKUP($A55,Estimation!$A$1:$I$128,8,0)</f>
        <v>-3.9500000000000011</v>
      </c>
      <c r="I55" s="30">
        <f>VLOOKUP($A55,Estimation!$A$1:$I$128,9,0)</f>
        <v>14.150000000000002</v>
      </c>
    </row>
    <row r="56" spans="1:16" x14ac:dyDescent="0.3">
      <c r="A56">
        <v>44</v>
      </c>
      <c r="B56" s="29" t="str">
        <f>VLOOKUP($A56,Estimation!$A$1:$I$128,2,0)</f>
        <v>Person 49</v>
      </c>
      <c r="C56" s="30">
        <f>VLOOKUP($A56,Estimation!$A$1:$I$128,3,0)</f>
        <v>-1.4999999999999973</v>
      </c>
      <c r="D56" s="30">
        <f>VLOOKUP($A56,Estimation!$A$1:$I$128,4,0)</f>
        <v>-2.1666666666666643</v>
      </c>
      <c r="E56" s="30">
        <f>VLOOKUP($A56,Estimation!$A$1:$I$128,5,0)</f>
        <v>2.6666666666666639</v>
      </c>
      <c r="F56" s="30">
        <f>VLOOKUP($A56,Estimation!$A$1:$I$128,6,0)</f>
        <v>-0.99999999999999845</v>
      </c>
      <c r="G56" s="30">
        <f>VLOOKUP($A56,Estimation!$A$1:$I$128,7,0)</f>
        <v>-0.24999999999999956</v>
      </c>
      <c r="H56" s="30">
        <f>VLOOKUP($A56,Estimation!$A$1:$I$128,8,0)</f>
        <v>-3.25</v>
      </c>
      <c r="I56" s="30">
        <f>VLOOKUP($A56,Estimation!$A$1:$I$128,9,0)</f>
        <v>9.7499999999999982</v>
      </c>
    </row>
    <row r="57" spans="1:16" x14ac:dyDescent="0.3">
      <c r="A57">
        <v>45</v>
      </c>
      <c r="B57" s="29" t="str">
        <f>VLOOKUP($A57,Estimation!$A$1:$I$128,2,0)</f>
        <v>Person 4</v>
      </c>
      <c r="C57" s="30">
        <f>VLOOKUP($A57,Estimation!$A$1:$I$128,3,0)</f>
        <v>-2.5000000000000013</v>
      </c>
      <c r="D57" s="30">
        <f>VLOOKUP($A57,Estimation!$A$1:$I$128,4,0)</f>
        <v>1.8333333333333335</v>
      </c>
      <c r="E57" s="30">
        <f>VLOOKUP($A57,Estimation!$A$1:$I$128,5,0)</f>
        <v>2.6666666666666679</v>
      </c>
      <c r="F57" s="30">
        <f>VLOOKUP($A57,Estimation!$A$1:$I$128,6,0)</f>
        <v>-1.0000000000000013</v>
      </c>
      <c r="G57" s="30">
        <f>VLOOKUP($A57,Estimation!$A$1:$I$128,7,0)</f>
        <v>2.4499999999999997</v>
      </c>
      <c r="H57" s="30">
        <f>VLOOKUP($A57,Estimation!$A$1:$I$128,8,0)</f>
        <v>2.4499999999999966</v>
      </c>
      <c r="I57" s="30">
        <f>VLOOKUP($A57,Estimation!$A$1:$I$128,9,0)</f>
        <v>5.2500000000000018</v>
      </c>
    </row>
    <row r="58" spans="1:16" x14ac:dyDescent="0.3">
      <c r="A58">
        <v>46</v>
      </c>
      <c r="B58" s="29" t="str">
        <f>VLOOKUP($A58,Estimation!$A$1:$I$128,2,0)</f>
        <v>Person 104</v>
      </c>
      <c r="C58" s="30">
        <f>VLOOKUP($A58,Estimation!$A$1:$I$128,3,0)</f>
        <v>-4.0999999999999988</v>
      </c>
      <c r="D58" s="30">
        <f>VLOOKUP($A58,Estimation!$A$1:$I$128,4,0)</f>
        <v>-3.1333333333333333</v>
      </c>
      <c r="E58" s="30">
        <f>VLOOKUP($A58,Estimation!$A$1:$I$128,5,0)</f>
        <v>2.3333333333333321</v>
      </c>
      <c r="F58" s="30">
        <f>VLOOKUP($A58,Estimation!$A$1:$I$128,6,0)</f>
        <v>-3.7</v>
      </c>
      <c r="G58" s="30">
        <f>VLOOKUP($A58,Estimation!$A$1:$I$128,7,0)</f>
        <v>5.0000000000000142E-2</v>
      </c>
      <c r="H58" s="30">
        <f>VLOOKUP($A58,Estimation!$A$1:$I$128,8,0)</f>
        <v>3.4500000000000006</v>
      </c>
      <c r="I58" s="30">
        <f>VLOOKUP($A58,Estimation!$A$1:$I$128,9,0)</f>
        <v>9.5499999999999989</v>
      </c>
    </row>
    <row r="59" spans="1:16" x14ac:dyDescent="0.3">
      <c r="A59">
        <v>47</v>
      </c>
      <c r="B59" s="29" t="str">
        <f>VLOOKUP($A59,Estimation!$A$1:$I$128,2,0)</f>
        <v>Person 83</v>
      </c>
      <c r="C59" s="30">
        <f>VLOOKUP($A59,Estimation!$A$1:$I$128,3,0)</f>
        <v>-0.60000000000000397</v>
      </c>
      <c r="D59" s="30">
        <f>VLOOKUP($A59,Estimation!$A$1:$I$128,4,0)</f>
        <v>0.53333333333333033</v>
      </c>
      <c r="E59" s="30">
        <f>VLOOKUP($A59,Estimation!$A$1:$I$128,5,0)</f>
        <v>2.1666666666666723</v>
      </c>
      <c r="F59" s="30">
        <f>VLOOKUP($A59,Estimation!$A$1:$I$128,6,0)</f>
        <v>-0.7000000000000034</v>
      </c>
      <c r="G59" s="30">
        <f>VLOOKUP($A59,Estimation!$A$1:$I$128,7,0)</f>
        <v>3.25</v>
      </c>
      <c r="H59" s="30">
        <f>VLOOKUP($A59,Estimation!$A$1:$I$128,8,0)</f>
        <v>1.6499999999999972</v>
      </c>
      <c r="I59" s="30">
        <f>VLOOKUP($A59,Estimation!$A$1:$I$128,9,0)</f>
        <v>5.0500000000000025</v>
      </c>
    </row>
    <row r="60" spans="1:16" x14ac:dyDescent="0.3">
      <c r="A60">
        <v>48</v>
      </c>
      <c r="B60" s="29" t="str">
        <f>VLOOKUP($A60,Estimation!$A$1:$I$128,2,0)</f>
        <v>Person 55</v>
      </c>
      <c r="C60" s="30">
        <f>VLOOKUP($A60,Estimation!$A$1:$I$128,3,0)</f>
        <v>1.2999999999999989</v>
      </c>
      <c r="D60" s="30">
        <f>VLOOKUP($A60,Estimation!$A$1:$I$128,4,0)</f>
        <v>0.73333333333333239</v>
      </c>
      <c r="E60" s="30">
        <f>VLOOKUP($A60,Estimation!$A$1:$I$128,5,0)</f>
        <v>2.1666666666666683</v>
      </c>
      <c r="F60" s="30">
        <f>VLOOKUP($A60,Estimation!$A$1:$I$128,6,0)</f>
        <v>1.6000000000000003</v>
      </c>
      <c r="G60" s="30">
        <f>VLOOKUP($A60,Estimation!$A$1:$I$128,7,0)</f>
        <v>5.0000000000000009</v>
      </c>
      <c r="H60" s="30">
        <f>VLOOKUP($A60,Estimation!$A$1:$I$128,8,0)</f>
        <v>4.8000000000000025</v>
      </c>
      <c r="I60" s="30">
        <f>VLOOKUP($A60,Estimation!$A$1:$I$128,9,0)</f>
        <v>1.0999999999999988</v>
      </c>
    </row>
    <row r="61" spans="1:16" x14ac:dyDescent="0.3">
      <c r="A61">
        <v>49</v>
      </c>
      <c r="B61" s="29" t="str">
        <f>VLOOKUP($A61,Estimation!$A$1:$I$128,2,0)</f>
        <v>Person 74</v>
      </c>
      <c r="C61" s="30">
        <f>VLOOKUP($A61,Estimation!$A$1:$I$128,3,0)</f>
        <v>1.1999999999999891</v>
      </c>
      <c r="D61" s="30">
        <f>VLOOKUP($A61,Estimation!$A$1:$I$128,4,0)</f>
        <v>-4.4000000000000083</v>
      </c>
      <c r="E61" s="30">
        <f>VLOOKUP($A61,Estimation!$A$1:$I$128,5,0)</f>
        <v>2.0000000000000142</v>
      </c>
      <c r="F61" s="30">
        <f>VLOOKUP($A61,Estimation!$A$1:$I$128,6,0)</f>
        <v>-3.600000000000009</v>
      </c>
      <c r="G61" s="30">
        <f>VLOOKUP($A61,Estimation!$A$1:$I$128,7,0)</f>
        <v>0.6</v>
      </c>
      <c r="H61" s="30">
        <f>VLOOKUP($A61,Estimation!$A$1:$I$128,8,0)</f>
        <v>0.79999999999999571</v>
      </c>
      <c r="I61" s="30">
        <f>VLOOKUP($A61,Estimation!$A$1:$I$128,9,0)</f>
        <v>9.4000000000000092</v>
      </c>
    </row>
    <row r="62" spans="1:16" x14ac:dyDescent="0.3">
      <c r="A62">
        <v>50</v>
      </c>
      <c r="B62" s="29" t="str">
        <f>VLOOKUP($A62,Estimation!$A$1:$I$128,2,0)</f>
        <v>Person 72</v>
      </c>
      <c r="C62" s="30">
        <f>VLOOKUP($A62,Estimation!$A$1:$I$128,3,0)</f>
        <v>-3.2</v>
      </c>
      <c r="D62" s="30">
        <f>VLOOKUP($A62,Estimation!$A$1:$I$128,4,0)</f>
        <v>0.89999999999999902</v>
      </c>
      <c r="E62" s="30">
        <f>VLOOKUP($A62,Estimation!$A$1:$I$128,5,0)</f>
        <v>2.0000000000000009</v>
      </c>
      <c r="F62" s="30">
        <f>VLOOKUP($A62,Estimation!$A$1:$I$128,6,0)</f>
        <v>9.9999999999999603E-2</v>
      </c>
      <c r="G62" s="30">
        <f>VLOOKUP($A62,Estimation!$A$1:$I$128,7,0)</f>
        <v>0.39999999999999958</v>
      </c>
      <c r="H62" s="30">
        <f>VLOOKUP($A62,Estimation!$A$1:$I$128,8,0)</f>
        <v>-1.7999999999999998</v>
      </c>
      <c r="I62" s="30">
        <f>VLOOKUP($A62,Estimation!$A$1:$I$128,9,0)</f>
        <v>8.1</v>
      </c>
    </row>
    <row r="63" spans="1:16" x14ac:dyDescent="0.3">
      <c r="A63">
        <v>51</v>
      </c>
      <c r="B63" s="29" t="str">
        <f>VLOOKUP($A63,Estimation!$A$1:$I$128,2,0)</f>
        <v>Person 127</v>
      </c>
      <c r="C63" s="30">
        <f>VLOOKUP($A63,Estimation!$A$1:$I$128,3,0)</f>
        <v>-5.0999999999999988</v>
      </c>
      <c r="D63" s="30">
        <f>VLOOKUP($A63,Estimation!$A$1:$I$128,4,0)</f>
        <v>-3.6333333333333324</v>
      </c>
      <c r="E63" s="30">
        <f>VLOOKUP($A63,Estimation!$A$1:$I$128,5,0)</f>
        <v>1.8333333333333315</v>
      </c>
      <c r="F63" s="30">
        <f>VLOOKUP($A63,Estimation!$A$1:$I$128,6,0)</f>
        <v>-0.69999999999999873</v>
      </c>
      <c r="G63" s="30">
        <f>VLOOKUP($A63,Estimation!$A$1:$I$128,7,0)</f>
        <v>-6.2</v>
      </c>
      <c r="H63" s="30">
        <f>VLOOKUP($A63,Estimation!$A$1:$I$128,8,0)</f>
        <v>-0.79999999999999993</v>
      </c>
      <c r="I63" s="30">
        <f>VLOOKUP($A63,Estimation!$A$1:$I$128,9,0)</f>
        <v>13.799999999999999</v>
      </c>
    </row>
    <row r="64" spans="1:16" x14ac:dyDescent="0.3">
      <c r="A64">
        <v>52</v>
      </c>
      <c r="B64" s="29" t="str">
        <f>VLOOKUP($A64,Estimation!$A$1:$I$128,2,0)</f>
        <v>Person 90</v>
      </c>
      <c r="C64" s="30">
        <f>VLOOKUP($A64,Estimation!$A$1:$I$128,3,0)</f>
        <v>-4.7000000000000028</v>
      </c>
      <c r="D64" s="30">
        <f>VLOOKUP($A64,Estimation!$A$1:$I$128,4,0)</f>
        <v>2.7333333333333303</v>
      </c>
      <c r="E64" s="30">
        <f>VLOOKUP($A64,Estimation!$A$1:$I$128,5,0)</f>
        <v>1.6666666666666721</v>
      </c>
      <c r="F64" s="30">
        <f>VLOOKUP($A64,Estimation!$A$1:$I$128,6,0)</f>
        <v>3.0999999999999961</v>
      </c>
      <c r="G64" s="30">
        <f>VLOOKUP($A64,Estimation!$A$1:$I$128,7,0)</f>
        <v>0.25000000000000017</v>
      </c>
      <c r="H64" s="30">
        <f>VLOOKUP($A64,Estimation!$A$1:$I$128,8,0)</f>
        <v>-0.9500000000000014</v>
      </c>
      <c r="I64" s="30">
        <f>VLOOKUP($A64,Estimation!$A$1:$I$128,9,0)</f>
        <v>6.3500000000000023</v>
      </c>
    </row>
    <row r="65" spans="1:9" x14ac:dyDescent="0.3">
      <c r="A65">
        <v>53</v>
      </c>
      <c r="B65" s="29" t="str">
        <f>VLOOKUP($A65,Estimation!$A$1:$I$128,2,0)</f>
        <v>Person 63</v>
      </c>
      <c r="C65" s="30">
        <f>VLOOKUP($A65,Estimation!$A$1:$I$128,3,0)</f>
        <v>1.0999999999999979</v>
      </c>
      <c r="D65" s="30">
        <f>VLOOKUP($A65,Estimation!$A$1:$I$128,4,0)</f>
        <v>3.6333333333333306</v>
      </c>
      <c r="E65" s="30">
        <f>VLOOKUP($A65,Estimation!$A$1:$I$128,5,0)</f>
        <v>1.6666666666666692</v>
      </c>
      <c r="F65" s="30">
        <f>VLOOKUP($A65,Estimation!$A$1:$I$128,6,0)</f>
        <v>-0.80000000000000271</v>
      </c>
      <c r="G65" s="30">
        <f>VLOOKUP($A65,Estimation!$A$1:$I$128,7,0)</f>
        <v>1.0499999999999987</v>
      </c>
      <c r="H65" s="30">
        <f>VLOOKUP($A65,Estimation!$A$1:$I$128,8,0)</f>
        <v>-0.3500000000000022</v>
      </c>
      <c r="I65" s="30">
        <f>VLOOKUP($A65,Estimation!$A$1:$I$128,9,0)</f>
        <v>4.4500000000000037</v>
      </c>
    </row>
    <row r="66" spans="1:9" x14ac:dyDescent="0.3">
      <c r="A66">
        <v>54</v>
      </c>
      <c r="B66" s="29" t="str">
        <f>VLOOKUP($A66,Estimation!$A$1:$I$128,2,0)</f>
        <v>Person 50</v>
      </c>
      <c r="C66" s="30">
        <f>VLOOKUP($A66,Estimation!$A$1:$I$128,3,0)</f>
        <v>1.499999999999998</v>
      </c>
      <c r="D66" s="30">
        <f>VLOOKUP($A66,Estimation!$A$1:$I$128,4,0)</f>
        <v>1.8333333333333313</v>
      </c>
      <c r="E66" s="30">
        <f>VLOOKUP($A66,Estimation!$A$1:$I$128,5,0)</f>
        <v>1.6666666666666692</v>
      </c>
      <c r="F66" s="30">
        <f>VLOOKUP($A66,Estimation!$A$1:$I$128,6,0)</f>
        <v>-3.0000000000000022</v>
      </c>
      <c r="G66" s="30">
        <f>VLOOKUP($A66,Estimation!$A$1:$I$128,7,0)</f>
        <v>-1.25</v>
      </c>
      <c r="H66" s="30">
        <f>VLOOKUP($A66,Estimation!$A$1:$I$128,8,0)</f>
        <v>-2.2500000000000022</v>
      </c>
      <c r="I66" s="30">
        <f>VLOOKUP($A66,Estimation!$A$1:$I$128,9,0)</f>
        <v>7.7500000000000027</v>
      </c>
    </row>
    <row r="67" spans="1:9" x14ac:dyDescent="0.3">
      <c r="A67">
        <v>55</v>
      </c>
      <c r="B67" s="29" t="str">
        <f>VLOOKUP($A67,Estimation!$A$1:$I$128,2,0)</f>
        <v>Person 94</v>
      </c>
      <c r="C67" s="30">
        <f>VLOOKUP($A67,Estimation!$A$1:$I$128,3,0)</f>
        <v>0.8999999999999998</v>
      </c>
      <c r="D67" s="30">
        <f>VLOOKUP($A67,Estimation!$A$1:$I$128,4,0)</f>
        <v>-2.7999999999999989</v>
      </c>
      <c r="E67" s="30">
        <f>VLOOKUP($A67,Estimation!$A$1:$I$128,5,0)</f>
        <v>1.4999999999999982</v>
      </c>
      <c r="F67" s="30">
        <f>VLOOKUP($A67,Estimation!$A$1:$I$128,6,0)</f>
        <v>-2.1999999999999997</v>
      </c>
      <c r="G67" s="30">
        <f>VLOOKUP($A67,Estimation!$A$1:$I$128,7,0)</f>
        <v>2.2999999999999994</v>
      </c>
      <c r="H67" s="30">
        <f>VLOOKUP($A67,Estimation!$A$1:$I$128,8,0)</f>
        <v>-2.3000000000000007</v>
      </c>
      <c r="I67" s="30">
        <f>VLOOKUP($A67,Estimation!$A$1:$I$128,9,0)</f>
        <v>8.8000000000000007</v>
      </c>
    </row>
    <row r="68" spans="1:9" x14ac:dyDescent="0.3">
      <c r="A68">
        <v>56</v>
      </c>
      <c r="B68" s="29" t="str">
        <f>VLOOKUP($A68,Estimation!$A$1:$I$128,2,0)</f>
        <v>Person 117</v>
      </c>
      <c r="C68" s="30">
        <f>VLOOKUP($A68,Estimation!$A$1:$I$128,3,0)</f>
        <v>-7.2999999999999954</v>
      </c>
      <c r="D68" s="30">
        <f>VLOOKUP($A68,Estimation!$A$1:$I$128,4,0)</f>
        <v>-0.73333333333333195</v>
      </c>
      <c r="E68" s="30">
        <f>VLOOKUP($A68,Estimation!$A$1:$I$128,5,0)</f>
        <v>1.3333333333333299</v>
      </c>
      <c r="F68" s="30">
        <f>VLOOKUP($A68,Estimation!$A$1:$I$128,6,0)</f>
        <v>-4.0999999999999988</v>
      </c>
      <c r="G68" s="30">
        <f>VLOOKUP($A68,Estimation!$A$1:$I$128,7,0)</f>
        <v>-0.25000000000000017</v>
      </c>
      <c r="H68" s="30">
        <f>VLOOKUP($A68,Estimation!$A$1:$I$128,8,0)</f>
        <v>0.95000000000000073</v>
      </c>
      <c r="I68" s="30">
        <f>VLOOKUP($A68,Estimation!$A$1:$I$128,9,0)</f>
        <v>12.649999999999999</v>
      </c>
    </row>
    <row r="69" spans="1:9" x14ac:dyDescent="0.3">
      <c r="A69">
        <v>57</v>
      </c>
      <c r="B69" s="29" t="str">
        <f>VLOOKUP($A69,Estimation!$A$1:$I$128,2,0)</f>
        <v>Person 9</v>
      </c>
      <c r="C69" s="30">
        <f>VLOOKUP($A69,Estimation!$A$1:$I$128,3,0)</f>
        <v>1.0000000000000013</v>
      </c>
      <c r="D69" s="30">
        <f>VLOOKUP($A69,Estimation!$A$1:$I$128,4,0)</f>
        <v>1.6666666666666672</v>
      </c>
      <c r="E69" s="30">
        <f>VLOOKUP($A69,Estimation!$A$1:$I$128,5,0)</f>
        <v>1.3333333333333313</v>
      </c>
      <c r="F69" s="30">
        <f>VLOOKUP($A69,Estimation!$A$1:$I$128,6,0)</f>
        <v>1.0000000000000004</v>
      </c>
      <c r="G69" s="30">
        <f>VLOOKUP($A69,Estimation!$A$1:$I$128,7,0)</f>
        <v>-1.3264793286218329E-15</v>
      </c>
      <c r="H69" s="30">
        <f>VLOOKUP($A69,Estimation!$A$1:$I$128,8,0)</f>
        <v>-4.1245289668970032E-16</v>
      </c>
      <c r="I69" s="30">
        <f>VLOOKUP($A69,Estimation!$A$1:$I$128,9,0)</f>
        <v>5.0000000000000009</v>
      </c>
    </row>
    <row r="70" spans="1:9" x14ac:dyDescent="0.3">
      <c r="A70">
        <v>58</v>
      </c>
      <c r="B70" s="29" t="str">
        <f>VLOOKUP($A70,Estimation!$A$1:$I$128,2,0)</f>
        <v>Person 114</v>
      </c>
      <c r="C70" s="30">
        <f>VLOOKUP($A70,Estimation!$A$1:$I$128,3,0)</f>
        <v>-3.1999999999999975</v>
      </c>
      <c r="D70" s="30">
        <f>VLOOKUP($A70,Estimation!$A$1:$I$128,4,0)</f>
        <v>-7.2666666666666666</v>
      </c>
      <c r="E70" s="30">
        <f>VLOOKUP($A70,Estimation!$A$1:$I$128,5,0)</f>
        <v>1.1666666666666636</v>
      </c>
      <c r="F70" s="30">
        <f>VLOOKUP($A70,Estimation!$A$1:$I$128,6,0)</f>
        <v>-0.8999999999999998</v>
      </c>
      <c r="G70" s="30">
        <f>VLOOKUP($A70,Estimation!$A$1:$I$128,7,0)</f>
        <v>-1.8500000000000016</v>
      </c>
      <c r="H70" s="30">
        <f>VLOOKUP($A70,Estimation!$A$1:$I$128,8,0)</f>
        <v>-3.0500000000000012</v>
      </c>
      <c r="I70" s="30">
        <f>VLOOKUP($A70,Estimation!$A$1:$I$128,9,0)</f>
        <v>14.350000000000001</v>
      </c>
    </row>
    <row r="71" spans="1:9" x14ac:dyDescent="0.3">
      <c r="A71">
        <v>59</v>
      </c>
      <c r="B71" s="29" t="str">
        <f>VLOOKUP($A71,Estimation!$A$1:$I$128,2,0)</f>
        <v>Person 7</v>
      </c>
      <c r="C71" s="30">
        <f>VLOOKUP($A71,Estimation!$A$1:$I$128,3,0)</f>
        <v>0.30000000000000465</v>
      </c>
      <c r="D71" s="30">
        <f>VLOOKUP($A71,Estimation!$A$1:$I$128,4,0)</f>
        <v>0.23333333333333631</v>
      </c>
      <c r="E71" s="30">
        <f>VLOOKUP($A71,Estimation!$A$1:$I$128,5,0)</f>
        <v>1.1666666666666607</v>
      </c>
      <c r="F71" s="30">
        <f>VLOOKUP($A71,Estimation!$A$1:$I$128,6,0)</f>
        <v>-1.8999999999999966</v>
      </c>
      <c r="G71" s="30">
        <f>VLOOKUP($A71,Estimation!$A$1:$I$128,7,0)</f>
        <v>3.299999999999998</v>
      </c>
      <c r="H71" s="30">
        <f>VLOOKUP($A71,Estimation!$A$1:$I$128,8,0)</f>
        <v>-1.8999999999999986</v>
      </c>
      <c r="I71" s="30">
        <f>VLOOKUP($A71,Estimation!$A$1:$I$128,9,0)</f>
        <v>7.0999999999999988</v>
      </c>
    </row>
    <row r="72" spans="1:9" x14ac:dyDescent="0.3">
      <c r="A72">
        <v>60</v>
      </c>
      <c r="B72" s="29" t="str">
        <f>VLOOKUP($A72,Estimation!$A$1:$I$128,2,0)</f>
        <v>Person 16</v>
      </c>
      <c r="C72" s="30">
        <f>VLOOKUP($A72,Estimation!$A$1:$I$128,3,0)</f>
        <v>-0.69999999999999618</v>
      </c>
      <c r="D72" s="30">
        <f>VLOOKUP($A72,Estimation!$A$1:$I$128,4,0)</f>
        <v>-1.9333333333333311</v>
      </c>
      <c r="E72" s="30">
        <f>VLOOKUP($A72,Estimation!$A$1:$I$128,5,0)</f>
        <v>0.83333333333332738</v>
      </c>
      <c r="F72" s="30">
        <f>VLOOKUP($A72,Estimation!$A$1:$I$128,6,0)</f>
        <v>1.600000000000003</v>
      </c>
      <c r="G72" s="30">
        <f>VLOOKUP($A72,Estimation!$A$1:$I$128,7,0)</f>
        <v>2.8</v>
      </c>
      <c r="H72" s="30">
        <f>VLOOKUP($A72,Estimation!$A$1:$I$128,8,0)</f>
        <v>-1.399999999999997</v>
      </c>
      <c r="I72" s="30">
        <f>VLOOKUP($A72,Estimation!$A$1:$I$128,9,0)</f>
        <v>7.0999999999999979</v>
      </c>
    </row>
    <row r="73" spans="1:9" x14ac:dyDescent="0.3">
      <c r="A73">
        <v>61</v>
      </c>
      <c r="B73" s="29" t="str">
        <f>VLOOKUP($A73,Estimation!$A$1:$I$128,2,0)</f>
        <v>Person 84</v>
      </c>
      <c r="C73" s="30">
        <f>VLOOKUP($A73,Estimation!$A$1:$I$128,3,0)</f>
        <v>2.6000000000000028</v>
      </c>
      <c r="D73" s="30">
        <f>VLOOKUP($A73,Estimation!$A$1:$I$128,4,0)</f>
        <v>-1.5333333333333321</v>
      </c>
      <c r="E73" s="30">
        <f>VLOOKUP($A73,Estimation!$A$1:$I$128,5,0)</f>
        <v>0.33333333333332965</v>
      </c>
      <c r="F73" s="30">
        <f>VLOOKUP($A73,Estimation!$A$1:$I$128,6,0)</f>
        <v>2.2000000000000028</v>
      </c>
      <c r="G73" s="30">
        <f>VLOOKUP($A73,Estimation!$A$1:$I$128,7,0)</f>
        <v>-3.4000000000000026</v>
      </c>
      <c r="H73" s="30">
        <f>VLOOKUP($A73,Estimation!$A$1:$I$128,8,0)</f>
        <v>-0.79999999999999782</v>
      </c>
      <c r="I73" s="30">
        <f>VLOOKUP($A73,Estimation!$A$1:$I$128,9,0)</f>
        <v>7.1999999999999984</v>
      </c>
    </row>
    <row r="74" spans="1:9" x14ac:dyDescent="0.3">
      <c r="A74">
        <v>62</v>
      </c>
      <c r="B74" s="29" t="str">
        <f>VLOOKUP($A74,Estimation!$A$1:$I$128,2,0)</f>
        <v>Person 38</v>
      </c>
      <c r="C74" s="30">
        <f>VLOOKUP($A74,Estimation!$A$1:$I$128,3,0)</f>
        <v>5.1000000000000023</v>
      </c>
      <c r="D74" s="30">
        <f>VLOOKUP($A74,Estimation!$A$1:$I$128,4,0)</f>
        <v>-0.36666666666666481</v>
      </c>
      <c r="E74" s="30">
        <f>VLOOKUP($A74,Estimation!$A$1:$I$128,5,0)</f>
        <v>0.16666666666666374</v>
      </c>
      <c r="F74" s="30">
        <f>VLOOKUP($A74,Estimation!$A$1:$I$128,6,0)</f>
        <v>-2.2999999999999963</v>
      </c>
      <c r="G74" s="30">
        <f>VLOOKUP($A74,Estimation!$A$1:$I$128,7,0)</f>
        <v>-1.4999999999999991</v>
      </c>
      <c r="H74" s="30">
        <f>VLOOKUP($A74,Estimation!$A$1:$I$128,8,0)</f>
        <v>0.10000000000000125</v>
      </c>
      <c r="I74" s="30">
        <f>VLOOKUP($A74,Estimation!$A$1:$I$128,9,0)</f>
        <v>6.6999999999999957</v>
      </c>
    </row>
    <row r="75" spans="1:9" x14ac:dyDescent="0.3">
      <c r="A75">
        <v>63</v>
      </c>
      <c r="B75" s="29" t="str">
        <f>VLOOKUP($A75,Estimation!$A$1:$I$128,2,0)</f>
        <v>Person 13</v>
      </c>
      <c r="C75" s="30">
        <f>VLOOKUP($A75,Estimation!$A$1:$I$128,3,0)</f>
        <v>9.9999999999997757E-2</v>
      </c>
      <c r="D75" s="30">
        <f>VLOOKUP($A75,Estimation!$A$1:$I$128,4,0)</f>
        <v>-2.8666666666666671</v>
      </c>
      <c r="E75" s="30">
        <f>VLOOKUP($A75,Estimation!$A$1:$I$128,5,0)</f>
        <v>0.1666666666666681</v>
      </c>
      <c r="F75" s="30">
        <f>VLOOKUP($A75,Estimation!$A$1:$I$128,6,0)</f>
        <v>0.20000000000000018</v>
      </c>
      <c r="G75" s="30">
        <f>VLOOKUP($A75,Estimation!$A$1:$I$128,7,0)</f>
        <v>-1.1999999999999982</v>
      </c>
      <c r="H75" s="30">
        <f>VLOOKUP($A75,Estimation!$A$1:$I$128,8,0)</f>
        <v>-1.5999999999999992</v>
      </c>
      <c r="I75" s="30">
        <f>VLOOKUP($A75,Estimation!$A$1:$I$128,9,0)</f>
        <v>9.7000000000000011</v>
      </c>
    </row>
    <row r="76" spans="1:9" x14ac:dyDescent="0.3">
      <c r="A76">
        <v>64</v>
      </c>
      <c r="B76" s="29" t="str">
        <f>VLOOKUP($A76,Estimation!$A$1:$I$128,2,0)</f>
        <v>Person 54</v>
      </c>
      <c r="C76" s="30">
        <f>VLOOKUP($A76,Estimation!$A$1:$I$128,3,0)</f>
        <v>-7.7946565016642009E-16</v>
      </c>
      <c r="D76" s="30">
        <f>VLOOKUP($A76,Estimation!$A$1:$I$128,4,0)</f>
        <v>1.9999999999999996</v>
      </c>
      <c r="E76" s="30">
        <f>VLOOKUP($A76,Estimation!$A$1:$I$128,5,0)</f>
        <v>1.6316879466126213E-15</v>
      </c>
      <c r="F76" s="30">
        <f>VLOOKUP($A76,Estimation!$A$1:$I$128,6,0)</f>
        <v>-2.0000000000000022</v>
      </c>
      <c r="G76" s="30">
        <f>VLOOKUP($A76,Estimation!$A$1:$I$128,7,0)</f>
        <v>-2.3999999999999972</v>
      </c>
      <c r="H76" s="30">
        <f>VLOOKUP($A76,Estimation!$A$1:$I$128,8,0)</f>
        <v>-7.4</v>
      </c>
      <c r="I76" s="30">
        <f>VLOOKUP($A76,Estimation!$A$1:$I$128,9,0)</f>
        <v>11</v>
      </c>
    </row>
    <row r="77" spans="1:9" x14ac:dyDescent="0.3">
      <c r="A77">
        <v>65</v>
      </c>
      <c r="B77" s="29" t="str">
        <f>VLOOKUP($A77,Estimation!$A$1:$I$128,2,0)</f>
        <v>Person 25</v>
      </c>
      <c r="C77" s="30">
        <f>VLOOKUP($A77,Estimation!$A$1:$I$128,3,0)</f>
        <v>0.59999999999999343</v>
      </c>
      <c r="D77" s="30">
        <f>VLOOKUP($A77,Estimation!$A$1:$I$128,4,0)</f>
        <v>-1.2000000000000037</v>
      </c>
      <c r="E77" s="30">
        <f>VLOOKUP($A77,Estimation!$A$1:$I$128,5,0)</f>
        <v>8.7023357152673135E-15</v>
      </c>
      <c r="F77" s="30">
        <f>VLOOKUP($A77,Estimation!$A$1:$I$128,6,0)</f>
        <v>1.1999999999999964</v>
      </c>
      <c r="G77" s="30">
        <f>VLOOKUP($A77,Estimation!$A$1:$I$128,7,0)</f>
        <v>0.6000000000000012</v>
      </c>
      <c r="H77" s="30">
        <f>VLOOKUP($A77,Estimation!$A$1:$I$128,8,0)</f>
        <v>2.1999999999999993</v>
      </c>
      <c r="I77" s="30">
        <f>VLOOKUP($A77,Estimation!$A$1:$I$128,9,0)</f>
        <v>6.2000000000000028</v>
      </c>
    </row>
    <row r="78" spans="1:9" x14ac:dyDescent="0.3">
      <c r="A78">
        <v>66</v>
      </c>
      <c r="B78" s="29" t="str">
        <f>VLOOKUP($A78,Estimation!$A$1:$I$128,2,0)</f>
        <v>Person 24</v>
      </c>
      <c r="C78" s="30">
        <f>VLOOKUP($A78,Estimation!$A$1:$I$128,3,0)</f>
        <v>-1.199999999999998</v>
      </c>
      <c r="D78" s="30">
        <f>VLOOKUP($A78,Estimation!$A$1:$I$128,4,0)</f>
        <v>0.90000000000000036</v>
      </c>
      <c r="E78" s="30">
        <f>VLOOKUP($A78,Estimation!$A$1:$I$128,5,0)</f>
        <v>-1.4503892858778857E-15</v>
      </c>
      <c r="F78" s="30">
        <f>VLOOKUP($A78,Estimation!$A$1:$I$128,6,0)</f>
        <v>2.0999999999999992</v>
      </c>
      <c r="G78" s="30">
        <f>VLOOKUP($A78,Estimation!$A$1:$I$128,7,0)</f>
        <v>-2.4</v>
      </c>
      <c r="H78" s="30">
        <f>VLOOKUP($A78,Estimation!$A$1:$I$128,8,0)</f>
        <v>-4.6000000000000005</v>
      </c>
      <c r="I78" s="30">
        <f>VLOOKUP($A78,Estimation!$A$1:$I$128,9,0)</f>
        <v>9.1</v>
      </c>
    </row>
    <row r="79" spans="1:9" x14ac:dyDescent="0.3">
      <c r="A79">
        <v>67</v>
      </c>
      <c r="B79" s="29" t="str">
        <f>VLOOKUP($A79,Estimation!$A$1:$I$128,2,0)</f>
        <v>Person 78</v>
      </c>
      <c r="C79" s="30">
        <f>VLOOKUP($A79,Estimation!$A$1:$I$128,3,0)</f>
        <v>1.0000000000000009</v>
      </c>
      <c r="D79" s="30">
        <f>VLOOKUP($A79,Estimation!$A$1:$I$128,4,0)</f>
        <v>-5.8333333333333348</v>
      </c>
      <c r="E79" s="30">
        <f>VLOOKUP($A79,Estimation!$A$1:$I$128,5,0)</f>
        <v>-0.1666666666666681</v>
      </c>
      <c r="F79" s="30">
        <f>VLOOKUP($A79,Estimation!$A$1:$I$128,6,0)</f>
        <v>-3</v>
      </c>
      <c r="G79" s="30">
        <f>VLOOKUP($A79,Estimation!$A$1:$I$128,7,0)</f>
        <v>-1.3499999999999996</v>
      </c>
      <c r="H79" s="30">
        <f>VLOOKUP($A79,Estimation!$A$1:$I$128,8,0)</f>
        <v>0.65000000000000047</v>
      </c>
      <c r="I79" s="30">
        <f>VLOOKUP($A79,Estimation!$A$1:$I$128,9,0)</f>
        <v>11.750000000000002</v>
      </c>
    </row>
    <row r="80" spans="1:9" x14ac:dyDescent="0.3">
      <c r="A80">
        <v>68</v>
      </c>
      <c r="B80" s="29" t="str">
        <f>VLOOKUP($A80,Estimation!$A$1:$I$128,2,0)</f>
        <v>Person 53</v>
      </c>
      <c r="C80" s="30">
        <f>VLOOKUP($A80,Estimation!$A$1:$I$128,3,0)</f>
        <v>-1.8000000000000036</v>
      </c>
      <c r="D80" s="30">
        <f>VLOOKUP($A80,Estimation!$A$1:$I$128,4,0)</f>
        <v>1.7666666666666637</v>
      </c>
      <c r="E80" s="30">
        <f>VLOOKUP($A80,Estimation!$A$1:$I$128,5,0)</f>
        <v>-0.16666666666666083</v>
      </c>
      <c r="F80" s="30">
        <f>VLOOKUP($A80,Estimation!$A$1:$I$128,6,0)</f>
        <v>-0.60000000000000331</v>
      </c>
      <c r="G80" s="30">
        <f>VLOOKUP($A80,Estimation!$A$1:$I$128,7,0)</f>
        <v>-5.45</v>
      </c>
      <c r="H80" s="30">
        <f>VLOOKUP($A80,Estimation!$A$1:$I$128,8,0)</f>
        <v>-2.2500000000000009</v>
      </c>
      <c r="I80" s="30">
        <f>VLOOKUP($A80,Estimation!$A$1:$I$128,9,0)</f>
        <v>10.650000000000004</v>
      </c>
    </row>
    <row r="81" spans="1:9" x14ac:dyDescent="0.3">
      <c r="A81">
        <v>69</v>
      </c>
      <c r="B81" s="29" t="str">
        <f>VLOOKUP($A81,Estimation!$A$1:$I$128,2,0)</f>
        <v>Person 109</v>
      </c>
      <c r="C81" s="30">
        <f>VLOOKUP($A81,Estimation!$A$1:$I$128,3,0)</f>
        <v>-2.1999999999999993</v>
      </c>
      <c r="D81" s="30">
        <f>VLOOKUP($A81,Estimation!$A$1:$I$128,4,0)</f>
        <v>-1.2666666666666648</v>
      </c>
      <c r="E81" s="30">
        <f>VLOOKUP($A81,Estimation!$A$1:$I$128,5,0)</f>
        <v>-0.33333333333333481</v>
      </c>
      <c r="F81" s="30">
        <f>VLOOKUP($A81,Estimation!$A$1:$I$128,6,0)</f>
        <v>-0.3999999999999988</v>
      </c>
      <c r="G81" s="30">
        <f>VLOOKUP($A81,Estimation!$A$1:$I$128,7,0)</f>
        <v>-9.4</v>
      </c>
      <c r="H81" s="30">
        <f>VLOOKUP($A81,Estimation!$A$1:$I$128,8,0)</f>
        <v>-4.6000000000000014</v>
      </c>
      <c r="I81" s="30">
        <f>VLOOKUP($A81,Estimation!$A$1:$I$128,9,0)</f>
        <v>14.600000000000001</v>
      </c>
    </row>
    <row r="82" spans="1:9" x14ac:dyDescent="0.3">
      <c r="A82">
        <v>70</v>
      </c>
      <c r="B82" s="29" t="str">
        <f>VLOOKUP($A82,Estimation!$A$1:$I$128,2,0)</f>
        <v>Person 39</v>
      </c>
      <c r="C82" s="30">
        <f>VLOOKUP($A82,Estimation!$A$1:$I$128,3,0)</f>
        <v>1.0999999999999968</v>
      </c>
      <c r="D82" s="30">
        <f>VLOOKUP($A82,Estimation!$A$1:$I$128,4,0)</f>
        <v>-1.3666666666666689</v>
      </c>
      <c r="E82" s="30">
        <f>VLOOKUP($A82,Estimation!$A$1:$I$128,5,0)</f>
        <v>-0.33333333333332948</v>
      </c>
      <c r="F82" s="30">
        <f>VLOOKUP($A82,Estimation!$A$1:$I$128,6,0)</f>
        <v>-4.8000000000000025</v>
      </c>
      <c r="G82" s="30">
        <f>VLOOKUP($A82,Estimation!$A$1:$I$128,7,0)</f>
        <v>1.3499999999999996</v>
      </c>
      <c r="H82" s="30">
        <f>VLOOKUP($A82,Estimation!$A$1:$I$128,8,0)</f>
        <v>4.9499999999999984</v>
      </c>
      <c r="I82" s="30">
        <f>VLOOKUP($A82,Estimation!$A$1:$I$128,9,0)</f>
        <v>7.950000000000002</v>
      </c>
    </row>
    <row r="83" spans="1:9" x14ac:dyDescent="0.3">
      <c r="A83">
        <v>71</v>
      </c>
      <c r="B83" s="29" t="str">
        <f>VLOOKUP($A83,Estimation!$A$1:$I$128,2,0)</f>
        <v>Person 10</v>
      </c>
      <c r="C83" s="30">
        <f>VLOOKUP($A83,Estimation!$A$1:$I$128,3,0)</f>
        <v>1.2999999999999967</v>
      </c>
      <c r="D83" s="30">
        <f>VLOOKUP($A83,Estimation!$A$1:$I$128,4,0)</f>
        <v>-2.6000000000000045</v>
      </c>
      <c r="E83" s="30">
        <f>VLOOKUP($A83,Estimation!$A$1:$I$128,5,0)</f>
        <v>-0.49999999999999484</v>
      </c>
      <c r="F83" s="30">
        <f>VLOOKUP($A83,Estimation!$A$1:$I$128,6,0)</f>
        <v>-1.4000000000000037</v>
      </c>
      <c r="G83" s="30">
        <f>VLOOKUP($A83,Estimation!$A$1:$I$128,7,0)</f>
        <v>-0.29999999999999755</v>
      </c>
      <c r="H83" s="30">
        <f>VLOOKUP($A83,Estimation!$A$1:$I$128,8,0)</f>
        <v>4.5000000000000009</v>
      </c>
      <c r="I83" s="30">
        <f>VLOOKUP($A83,Estimation!$A$1:$I$128,9,0)</f>
        <v>7.6000000000000014</v>
      </c>
    </row>
    <row r="84" spans="1:9" x14ac:dyDescent="0.3">
      <c r="A84">
        <v>72</v>
      </c>
      <c r="B84" s="29" t="str">
        <f>VLOOKUP($A84,Estimation!$A$1:$I$128,2,0)</f>
        <v>Person 101</v>
      </c>
      <c r="C84" s="30">
        <f>VLOOKUP($A84,Estimation!$A$1:$I$128,3,0)</f>
        <v>-5.8999999999999995</v>
      </c>
      <c r="D84" s="30">
        <f>VLOOKUP($A84,Estimation!$A$1:$I$128,4,0)</f>
        <v>-4.0333333333333314</v>
      </c>
      <c r="E84" s="30">
        <f>VLOOKUP($A84,Estimation!$A$1:$I$128,5,0)</f>
        <v>-0.66666666666666707</v>
      </c>
      <c r="F84" s="30">
        <f>VLOOKUP($A84,Estimation!$A$1:$I$128,6,0)</f>
        <v>-0.79999999999999982</v>
      </c>
      <c r="G84" s="30">
        <f>VLOOKUP($A84,Estimation!$A$1:$I$128,7,0)</f>
        <v>-3.25</v>
      </c>
      <c r="H84" s="30">
        <f>VLOOKUP($A84,Estimation!$A$1:$I$128,8,0)</f>
        <v>-1.6500000000000006</v>
      </c>
      <c r="I84" s="30">
        <f>VLOOKUP($A84,Estimation!$A$1:$I$128,9,0)</f>
        <v>14.950000000000001</v>
      </c>
    </row>
    <row r="85" spans="1:9" x14ac:dyDescent="0.3">
      <c r="A85">
        <v>73</v>
      </c>
      <c r="B85" s="29" t="str">
        <f>VLOOKUP($A85,Estimation!$A$1:$I$128,2,0)</f>
        <v>Person 121</v>
      </c>
      <c r="C85" s="30">
        <f>VLOOKUP($A85,Estimation!$A$1:$I$128,3,0)</f>
        <v>-0.29999999999999577</v>
      </c>
      <c r="D85" s="30">
        <f>VLOOKUP($A85,Estimation!$A$1:$I$128,4,0)</f>
        <v>-2.5666666666666651</v>
      </c>
      <c r="E85" s="30">
        <f>VLOOKUP($A85,Estimation!$A$1:$I$128,5,0)</f>
        <v>-0.83333333333333903</v>
      </c>
      <c r="F85" s="30">
        <f>VLOOKUP($A85,Estimation!$A$1:$I$128,6,0)</f>
        <v>-9.999999999999723E-2</v>
      </c>
      <c r="G85" s="30">
        <f>VLOOKUP($A85,Estimation!$A$1:$I$128,7,0)</f>
        <v>8.4999999999999982</v>
      </c>
      <c r="H85" s="30">
        <f>VLOOKUP($A85,Estimation!$A$1:$I$128,8,0)</f>
        <v>2.7000000000000006</v>
      </c>
      <c r="I85" s="30">
        <f>VLOOKUP($A85,Estimation!$A$1:$I$128,9,0)</f>
        <v>5.8999999999999986</v>
      </c>
    </row>
    <row r="86" spans="1:9" x14ac:dyDescent="0.3">
      <c r="A86">
        <v>74</v>
      </c>
      <c r="B86" s="29" t="str">
        <f>VLOOKUP($A86,Estimation!$A$1:$I$128,2,0)</f>
        <v>Person 17</v>
      </c>
      <c r="C86" s="30">
        <f>VLOOKUP($A86,Estimation!$A$1:$I$128,3,0)</f>
        <v>-0.69999999999999463</v>
      </c>
      <c r="D86" s="30">
        <f>VLOOKUP($A86,Estimation!$A$1:$I$128,4,0)</f>
        <v>-0.26666666666666533</v>
      </c>
      <c r="E86" s="30">
        <f>VLOOKUP($A86,Estimation!$A$1:$I$128,5,0)</f>
        <v>-0.83333333333333937</v>
      </c>
      <c r="F86" s="30">
        <f>VLOOKUP($A86,Estimation!$A$1:$I$128,6,0)</f>
        <v>-0.39999999999999808</v>
      </c>
      <c r="G86" s="30">
        <f>VLOOKUP($A86,Estimation!$A$1:$I$128,7,0)</f>
        <v>-5.4000000000000021</v>
      </c>
      <c r="H86" s="30">
        <f>VLOOKUP($A86,Estimation!$A$1:$I$128,8,0)</f>
        <v>-1.5999999999999988</v>
      </c>
      <c r="I86" s="30">
        <f>VLOOKUP($A86,Estimation!$A$1:$I$128,9,0)</f>
        <v>11.1</v>
      </c>
    </row>
    <row r="87" spans="1:9" x14ac:dyDescent="0.3">
      <c r="A87">
        <v>75</v>
      </c>
      <c r="B87" s="29" t="str">
        <f>VLOOKUP($A87,Estimation!$A$1:$I$128,2,0)</f>
        <v>Person 107</v>
      </c>
      <c r="C87" s="30">
        <f>VLOOKUP($A87,Estimation!$A$1:$I$128,3,0)</f>
        <v>-0.19999999999999934</v>
      </c>
      <c r="D87" s="30">
        <f>VLOOKUP($A87,Estimation!$A$1:$I$128,4,0)</f>
        <v>-7.2666666666666684</v>
      </c>
      <c r="E87" s="30">
        <f>VLOOKUP($A87,Estimation!$A$1:$I$128,5,0)</f>
        <v>-1.3333333333333339</v>
      </c>
      <c r="F87" s="30">
        <f>VLOOKUP($A87,Estimation!$A$1:$I$128,6,0)</f>
        <v>0.59999999999999909</v>
      </c>
      <c r="G87" s="30">
        <f>VLOOKUP($A87,Estimation!$A$1:$I$128,7,0)</f>
        <v>-2.4000000000000008</v>
      </c>
      <c r="H87" s="30">
        <f>VLOOKUP($A87,Estimation!$A$1:$I$128,8,0)</f>
        <v>2.4000000000000012</v>
      </c>
      <c r="I87" s="30">
        <f>VLOOKUP($A87,Estimation!$A$1:$I$128,9,0)</f>
        <v>11.600000000000001</v>
      </c>
    </row>
    <row r="88" spans="1:9" x14ac:dyDescent="0.3">
      <c r="A88">
        <v>76</v>
      </c>
      <c r="B88" s="29" t="str">
        <f>VLOOKUP($A88,Estimation!$A$1:$I$128,2,0)</f>
        <v>Person 26</v>
      </c>
      <c r="C88" s="30">
        <f>VLOOKUP($A88,Estimation!$A$1:$I$128,3,0)</f>
        <v>-3.6000000000000005</v>
      </c>
      <c r="D88" s="30">
        <f>VLOOKUP($A88,Estimation!$A$1:$I$128,4,0)</f>
        <v>2.0333333333333345</v>
      </c>
      <c r="E88" s="30">
        <f>VLOOKUP($A88,Estimation!$A$1:$I$128,5,0)</f>
        <v>-1.3333333333333339</v>
      </c>
      <c r="F88" s="30">
        <f>VLOOKUP($A88,Estimation!$A$1:$I$128,6,0)</f>
        <v>1.3000000000000012</v>
      </c>
      <c r="G88" s="30">
        <f>VLOOKUP($A88,Estimation!$A$1:$I$128,7,0)</f>
        <v>0.49999999999999939</v>
      </c>
      <c r="H88" s="30">
        <f>VLOOKUP($A88,Estimation!$A$1:$I$128,8,0)</f>
        <v>0.90000000000000013</v>
      </c>
      <c r="I88" s="30">
        <f>VLOOKUP($A88,Estimation!$A$1:$I$128,9,0)</f>
        <v>7.8000000000000007</v>
      </c>
    </row>
    <row r="89" spans="1:9" x14ac:dyDescent="0.3">
      <c r="A89">
        <v>77</v>
      </c>
      <c r="B89" s="29" t="str">
        <f>VLOOKUP($A89,Estimation!$A$1:$I$128,2,0)</f>
        <v>Person 108</v>
      </c>
      <c r="C89" s="30">
        <f>VLOOKUP($A89,Estimation!$A$1:$I$128,3,0)</f>
        <v>0.30000000000000204</v>
      </c>
      <c r="D89" s="30">
        <f>VLOOKUP($A89,Estimation!$A$1:$I$128,4,0)</f>
        <v>-2.0999999999999983</v>
      </c>
      <c r="E89" s="30">
        <f>VLOOKUP($A89,Estimation!$A$1:$I$128,5,0)</f>
        <v>-1.5000000000000033</v>
      </c>
      <c r="F89" s="30">
        <f>VLOOKUP($A89,Estimation!$A$1:$I$128,6,0)</f>
        <v>0.10000000000000103</v>
      </c>
      <c r="G89" s="30">
        <f>VLOOKUP($A89,Estimation!$A$1:$I$128,7,0)</f>
        <v>-9.8999999999999986</v>
      </c>
      <c r="H89" s="30">
        <f>VLOOKUP($A89,Estimation!$A$1:$I$128,8,0)</f>
        <v>-4.1000000000000014</v>
      </c>
      <c r="I89" s="30">
        <f>VLOOKUP($A89,Estimation!$A$1:$I$128,9,0)</f>
        <v>14.1</v>
      </c>
    </row>
    <row r="90" spans="1:9" x14ac:dyDescent="0.3">
      <c r="A90">
        <v>78</v>
      </c>
      <c r="B90" s="29" t="str">
        <f>VLOOKUP($A90,Estimation!$A$1:$I$128,2,0)</f>
        <v>Person 76</v>
      </c>
      <c r="C90" s="30">
        <f>VLOOKUP($A90,Estimation!$A$1:$I$128,3,0)</f>
        <v>0.39999999999999714</v>
      </c>
      <c r="D90" s="30">
        <f>VLOOKUP($A90,Estimation!$A$1:$I$128,4,0)</f>
        <v>0.69999999999999818</v>
      </c>
      <c r="E90" s="30">
        <f>VLOOKUP($A90,Estimation!$A$1:$I$128,5,0)</f>
        <v>-1.499999999999996</v>
      </c>
      <c r="F90" s="30">
        <f>VLOOKUP($A90,Estimation!$A$1:$I$128,6,0)</f>
        <v>0.79999999999999793</v>
      </c>
      <c r="G90" s="30">
        <f>VLOOKUP($A90,Estimation!$A$1:$I$128,7,0)</f>
        <v>-0.84999999999999931</v>
      </c>
      <c r="H90" s="30">
        <f>VLOOKUP($A90,Estimation!$A$1:$I$128,8,0)</f>
        <v>1.5499999999999983</v>
      </c>
      <c r="I90" s="30">
        <f>VLOOKUP($A90,Estimation!$A$1:$I$128,9,0)</f>
        <v>7.0500000000000025</v>
      </c>
    </row>
    <row r="91" spans="1:9" x14ac:dyDescent="0.3">
      <c r="A91">
        <v>79</v>
      </c>
      <c r="B91" s="29" t="str">
        <f>VLOOKUP($A91,Estimation!$A$1:$I$128,2,0)</f>
        <v>Person 14</v>
      </c>
      <c r="C91" s="30">
        <f>VLOOKUP($A91,Estimation!$A$1:$I$128,3,0)</f>
        <v>1.6000000000000039</v>
      </c>
      <c r="D91" s="30">
        <f>VLOOKUP($A91,Estimation!$A$1:$I$128,4,0)</f>
        <v>-3.1999999999999971</v>
      </c>
      <c r="E91" s="30">
        <f>VLOOKUP($A91,Estimation!$A$1:$I$128,5,0)</f>
        <v>-1.5000000000000056</v>
      </c>
      <c r="F91" s="30">
        <f>VLOOKUP($A91,Estimation!$A$1:$I$128,6,0)</f>
        <v>-0.29999999999999671</v>
      </c>
      <c r="G91" s="30">
        <f>VLOOKUP($A91,Estimation!$A$1:$I$128,7,0)</f>
        <v>0.15000000000000066</v>
      </c>
      <c r="H91" s="30">
        <f>VLOOKUP($A91,Estimation!$A$1:$I$128,8,0)</f>
        <v>-2.2499999999999982</v>
      </c>
      <c r="I91" s="30">
        <f>VLOOKUP($A91,Estimation!$A$1:$I$128,9,0)</f>
        <v>9.9499999999999957</v>
      </c>
    </row>
    <row r="92" spans="1:9" x14ac:dyDescent="0.3">
      <c r="A92">
        <v>80</v>
      </c>
      <c r="B92" s="29" t="str">
        <f>VLOOKUP($A92,Estimation!$A$1:$I$128,2,0)</f>
        <v>Person 97</v>
      </c>
      <c r="C92" s="30">
        <f>VLOOKUP($A92,Estimation!$A$1:$I$128,3,0)</f>
        <v>-0.60000000000000187</v>
      </c>
      <c r="D92" s="30">
        <f>VLOOKUP($A92,Estimation!$A$1:$I$128,4,0)</f>
        <v>-3.133333333333336</v>
      </c>
      <c r="E92" s="30">
        <f>VLOOKUP($A92,Estimation!$A$1:$I$128,5,0)</f>
        <v>-1.6666666666666627</v>
      </c>
      <c r="F92" s="30">
        <f>VLOOKUP($A92,Estimation!$A$1:$I$128,6,0)</f>
        <v>-1.2000000000000042</v>
      </c>
      <c r="G92" s="30">
        <f>VLOOKUP($A92,Estimation!$A$1:$I$128,7,0)</f>
        <v>0.50000000000000033</v>
      </c>
      <c r="H92" s="30">
        <f>VLOOKUP($A92,Estimation!$A$1:$I$128,8,0)</f>
        <v>0.89999999999999836</v>
      </c>
      <c r="I92" s="30">
        <f>VLOOKUP($A92,Estimation!$A$1:$I$128,9,0)</f>
        <v>10.300000000000002</v>
      </c>
    </row>
    <row r="93" spans="1:9" x14ac:dyDescent="0.3">
      <c r="A93">
        <v>81</v>
      </c>
      <c r="B93" s="29" t="str">
        <f>VLOOKUP($A93,Estimation!$A$1:$I$128,2,0)</f>
        <v>Person 112</v>
      </c>
      <c r="C93" s="30">
        <f>VLOOKUP($A93,Estimation!$A$1:$I$128,3,0)</f>
        <v>-5.7999999999999989</v>
      </c>
      <c r="D93" s="30">
        <f>VLOOKUP($A93,Estimation!$A$1:$I$128,4,0)</f>
        <v>-3.0666666666666673</v>
      </c>
      <c r="E93" s="30">
        <f>VLOOKUP($A93,Estimation!$A$1:$I$128,5,0)</f>
        <v>-1.8333333333333337</v>
      </c>
      <c r="F93" s="30">
        <f>VLOOKUP($A93,Estimation!$A$1:$I$128,6,0)</f>
        <v>-1.0999999999999999</v>
      </c>
      <c r="G93" s="30">
        <f>VLOOKUP($A93,Estimation!$A$1:$I$128,7,0)</f>
        <v>-2.3499999999999996</v>
      </c>
      <c r="H93" s="30">
        <f>VLOOKUP($A93,Estimation!$A$1:$I$128,8,0)</f>
        <v>-1.1499999999999999</v>
      </c>
      <c r="I93" s="30">
        <f>VLOOKUP($A93,Estimation!$A$1:$I$128,9,0)</f>
        <v>14.649999999999999</v>
      </c>
    </row>
    <row r="94" spans="1:9" x14ac:dyDescent="0.3">
      <c r="A94">
        <v>82</v>
      </c>
      <c r="B94" s="29" t="str">
        <f>VLOOKUP($A94,Estimation!$A$1:$I$128,2,0)</f>
        <v>Person 103</v>
      </c>
      <c r="C94" s="30">
        <f>VLOOKUP($A94,Estimation!$A$1:$I$128,3,0)</f>
        <v>-5.2999999999999954</v>
      </c>
      <c r="D94" s="30">
        <f>VLOOKUP($A94,Estimation!$A$1:$I$128,4,0)</f>
        <v>0.43333333333333363</v>
      </c>
      <c r="E94" s="30">
        <f>VLOOKUP($A94,Estimation!$A$1:$I$128,5,0)</f>
        <v>-1.8333333333333344</v>
      </c>
      <c r="F94" s="30">
        <f>VLOOKUP($A94,Estimation!$A$1:$I$128,6,0)</f>
        <v>-9.9999999999999603E-2</v>
      </c>
      <c r="G94" s="30">
        <f>VLOOKUP($A94,Estimation!$A$1:$I$128,7,0)</f>
        <v>-1.5999999999999996</v>
      </c>
      <c r="H94" s="30">
        <f>VLOOKUP($A94,Estimation!$A$1:$I$128,8,0)</f>
        <v>2.6000000000000023</v>
      </c>
      <c r="I94" s="30">
        <f>VLOOKUP($A94,Estimation!$A$1:$I$128,9,0)</f>
        <v>10.399999999999995</v>
      </c>
    </row>
    <row r="95" spans="1:9" x14ac:dyDescent="0.3">
      <c r="A95">
        <v>83</v>
      </c>
      <c r="B95" s="29" t="str">
        <f>VLOOKUP($A95,Estimation!$A$1:$I$128,2,0)</f>
        <v>Person 123</v>
      </c>
      <c r="C95" s="30">
        <f>VLOOKUP($A95,Estimation!$A$1:$I$128,3,0)</f>
        <v>3.4</v>
      </c>
      <c r="D95" s="30">
        <f>VLOOKUP($A95,Estimation!$A$1:$I$128,4,0)</f>
        <v>1.1999999999999995</v>
      </c>
      <c r="E95" s="30">
        <f>VLOOKUP($A95,Estimation!$A$1:$I$128,5,0)</f>
        <v>-2</v>
      </c>
      <c r="F95" s="30">
        <f>VLOOKUP($A95,Estimation!$A$1:$I$128,6,0)</f>
        <v>-1.2000000000000013</v>
      </c>
      <c r="G95" s="30">
        <f>VLOOKUP($A95,Estimation!$A$1:$I$128,7,0)</f>
        <v>3.0999999999999996</v>
      </c>
      <c r="H95" s="30">
        <f>VLOOKUP($A95,Estimation!$A$1:$I$128,8,0)</f>
        <v>-4.5000000000000009</v>
      </c>
      <c r="I95" s="30">
        <f>VLOOKUP($A95,Estimation!$A$1:$I$128,9,0)</f>
        <v>7.3000000000000016</v>
      </c>
    </row>
    <row r="96" spans="1:9" x14ac:dyDescent="0.3">
      <c r="A96">
        <v>84</v>
      </c>
      <c r="B96" s="29" t="str">
        <f>VLOOKUP($A96,Estimation!$A$1:$I$128,2,0)</f>
        <v>Person 62</v>
      </c>
      <c r="C96" s="30">
        <f>VLOOKUP($A96,Estimation!$A$1:$I$128,3,0)</f>
        <v>4.8999999999999932</v>
      </c>
      <c r="D96" s="30">
        <f>VLOOKUP($A96,Estimation!$A$1:$I$128,4,0)</f>
        <v>0.86666666666666436</v>
      </c>
      <c r="E96" s="30">
        <f>VLOOKUP($A96,Estimation!$A$1:$I$128,5,0)</f>
        <v>-2.1666666666666603</v>
      </c>
      <c r="F96" s="30">
        <f>VLOOKUP($A96,Estimation!$A$1:$I$128,6,0)</f>
        <v>1.7999999999999972</v>
      </c>
      <c r="G96" s="30">
        <f>VLOOKUP($A96,Estimation!$A$1:$I$128,7,0)</f>
        <v>3.5000000000000018</v>
      </c>
      <c r="H96" s="30">
        <f>VLOOKUP($A96,Estimation!$A$1:$I$128,8,0)</f>
        <v>4.9000000000000004</v>
      </c>
      <c r="I96" s="30">
        <f>VLOOKUP($A96,Estimation!$A$1:$I$128,9,0)</f>
        <v>1.8000000000000025</v>
      </c>
    </row>
    <row r="97" spans="1:9" x14ac:dyDescent="0.3">
      <c r="A97">
        <v>85</v>
      </c>
      <c r="B97" s="29" t="str">
        <f>VLOOKUP($A97,Estimation!$A$1:$I$128,2,0)</f>
        <v>Person 116</v>
      </c>
      <c r="C97" s="30">
        <f>VLOOKUP($A97,Estimation!$A$1:$I$128,3,0)</f>
        <v>-0.39999999999999725</v>
      </c>
      <c r="D97" s="30">
        <f>VLOOKUP($A97,Estimation!$A$1:$I$128,4,0)</f>
        <v>-0.36666666666666348</v>
      </c>
      <c r="E97" s="30">
        <f>VLOOKUP($A97,Estimation!$A$1:$I$128,5,0)</f>
        <v>-2.333333333333337</v>
      </c>
      <c r="F97" s="30">
        <f>VLOOKUP($A97,Estimation!$A$1:$I$128,6,0)</f>
        <v>0.70000000000000195</v>
      </c>
      <c r="G97" s="30">
        <f>VLOOKUP($A97,Estimation!$A$1:$I$128,7,0)</f>
        <v>-9.7999999999999989</v>
      </c>
      <c r="H97" s="30">
        <f>VLOOKUP($A97,Estimation!$A$1:$I$128,8,0)</f>
        <v>-4.2000000000000011</v>
      </c>
      <c r="I97" s="30">
        <f>VLOOKUP($A97,Estimation!$A$1:$I$128,9,0)</f>
        <v>13.699999999999998</v>
      </c>
    </row>
    <row r="98" spans="1:9" x14ac:dyDescent="0.3">
      <c r="A98">
        <v>86</v>
      </c>
      <c r="B98" s="29" t="str">
        <f>VLOOKUP($A98,Estimation!$A$1:$I$128,2,0)</f>
        <v>Person 35</v>
      </c>
      <c r="C98" s="30">
        <f>VLOOKUP($A98,Estimation!$A$1:$I$128,3,0)</f>
        <v>2.4000000000000066</v>
      </c>
      <c r="D98" s="30">
        <f>VLOOKUP($A98,Estimation!$A$1:$I$128,4,0)</f>
        <v>3.2000000000000046</v>
      </c>
      <c r="E98" s="30">
        <f>VLOOKUP($A98,Estimation!$A$1:$I$128,5,0)</f>
        <v>-2.5000000000000084</v>
      </c>
      <c r="F98" s="30">
        <f>VLOOKUP($A98,Estimation!$A$1:$I$128,6,0)</f>
        <v>1.3000000000000058</v>
      </c>
      <c r="G98" s="30">
        <f>VLOOKUP($A98,Estimation!$A$1:$I$128,7,0)</f>
        <v>-1.0500000000000018</v>
      </c>
      <c r="H98" s="30">
        <f>VLOOKUP($A98,Estimation!$A$1:$I$128,8,0)</f>
        <v>0.35000000000000236</v>
      </c>
      <c r="I98" s="30">
        <f>VLOOKUP($A98,Estimation!$A$1:$I$128,9,0)</f>
        <v>5.5499999999999954</v>
      </c>
    </row>
    <row r="99" spans="1:9" x14ac:dyDescent="0.3">
      <c r="A99">
        <v>87</v>
      </c>
      <c r="B99" s="29" t="str">
        <f>VLOOKUP($A99,Estimation!$A$1:$I$128,2,0)</f>
        <v>Person 19</v>
      </c>
      <c r="C99" s="30">
        <f>VLOOKUP($A99,Estimation!$A$1:$I$128,3,0)</f>
        <v>-0.80000000000000504</v>
      </c>
      <c r="D99" s="30">
        <f>VLOOKUP($A99,Estimation!$A$1:$I$128,4,0)</f>
        <v>2.0999999999999979</v>
      </c>
      <c r="E99" s="30">
        <f>VLOOKUP($A99,Estimation!$A$1:$I$128,5,0)</f>
        <v>-2.4999999999999938</v>
      </c>
      <c r="F99" s="30">
        <f>VLOOKUP($A99,Estimation!$A$1:$I$128,6,0)</f>
        <v>3.3999999999999981</v>
      </c>
      <c r="G99" s="30">
        <f>VLOOKUP($A99,Estimation!$A$1:$I$128,7,0)</f>
        <v>-0.3500000000000002</v>
      </c>
      <c r="H99" s="30">
        <f>VLOOKUP($A99,Estimation!$A$1:$I$128,8,0)</f>
        <v>3.8499999999999983</v>
      </c>
      <c r="I99" s="30">
        <f>VLOOKUP($A99,Estimation!$A$1:$I$128,9,0)</f>
        <v>5.1500000000000021</v>
      </c>
    </row>
    <row r="100" spans="1:9" x14ac:dyDescent="0.3">
      <c r="A100">
        <v>88</v>
      </c>
      <c r="B100" s="29" t="str">
        <f>VLOOKUP($A100,Estimation!$A$1:$I$128,2,0)</f>
        <v>Person 124</v>
      </c>
      <c r="C100" s="30">
        <f>VLOOKUP($A100,Estimation!$A$1:$I$128,3,0)</f>
        <v>1.3999999999999977</v>
      </c>
      <c r="D100" s="30">
        <f>VLOOKUP($A100,Estimation!$A$1:$I$128,4,0)</f>
        <v>-1.1333333333333335</v>
      </c>
      <c r="E100" s="30">
        <f>VLOOKUP($A100,Estimation!$A$1:$I$128,5,0)</f>
        <v>-2.6666666666666643</v>
      </c>
      <c r="F100" s="30">
        <f>VLOOKUP($A100,Estimation!$A$1:$I$128,6,0)</f>
        <v>1.7999999999999989</v>
      </c>
      <c r="G100" s="30">
        <f>VLOOKUP($A100,Estimation!$A$1:$I$128,7,0)</f>
        <v>-6.6999999999999984</v>
      </c>
      <c r="H100" s="30">
        <f>VLOOKUP($A100,Estimation!$A$1:$I$128,8,0)</f>
        <v>-0.30000000000000154</v>
      </c>
      <c r="I100" s="30">
        <f>VLOOKUP($A100,Estimation!$A$1:$I$128,9,0)</f>
        <v>10.3</v>
      </c>
    </row>
    <row r="101" spans="1:9" x14ac:dyDescent="0.3">
      <c r="A101">
        <v>89</v>
      </c>
      <c r="B101" s="29" t="str">
        <f>VLOOKUP($A101,Estimation!$A$1:$I$128,2,0)</f>
        <v>Person 30</v>
      </c>
      <c r="C101" s="30">
        <f>VLOOKUP($A101,Estimation!$A$1:$I$128,3,0)</f>
        <v>0.10000000000000052</v>
      </c>
      <c r="D101" s="30">
        <f>VLOOKUP($A101,Estimation!$A$1:$I$128,4,0)</f>
        <v>0.46666666666666612</v>
      </c>
      <c r="E101" s="30">
        <f>VLOOKUP($A101,Estimation!$A$1:$I$128,5,0)</f>
        <v>-2.666666666666667</v>
      </c>
      <c r="F101" s="30">
        <f>VLOOKUP($A101,Estimation!$A$1:$I$128,6,0)</f>
        <v>5.7</v>
      </c>
      <c r="G101" s="30">
        <f>VLOOKUP($A101,Estimation!$A$1:$I$128,7,0)</f>
        <v>-0.35000000000000048</v>
      </c>
      <c r="H101" s="30">
        <f>VLOOKUP($A101,Estimation!$A$1:$I$128,8,0)</f>
        <v>5.2500000000000036</v>
      </c>
      <c r="I101" s="30">
        <f>VLOOKUP($A101,Estimation!$A$1:$I$128,9,0)</f>
        <v>3.9499999999999984</v>
      </c>
    </row>
    <row r="102" spans="1:9" x14ac:dyDescent="0.3">
      <c r="A102">
        <v>90</v>
      </c>
      <c r="B102" s="29" t="str">
        <f>VLOOKUP($A102,Estimation!$A$1:$I$128,2,0)</f>
        <v>Person 115</v>
      </c>
      <c r="C102" s="30">
        <f>VLOOKUP($A102,Estimation!$A$1:$I$128,3,0)</f>
        <v>0.80000000000000149</v>
      </c>
      <c r="D102" s="30">
        <f>VLOOKUP($A102,Estimation!$A$1:$I$128,4,0)</f>
        <v>-6.4333333333333336</v>
      </c>
      <c r="E102" s="30">
        <f>VLOOKUP($A102,Estimation!$A$1:$I$128,5,0)</f>
        <v>-3.1666666666666687</v>
      </c>
      <c r="F102" s="30">
        <f>VLOOKUP($A102,Estimation!$A$1:$I$128,6,0)</f>
        <v>1.6000000000000008</v>
      </c>
      <c r="G102" s="30">
        <f>VLOOKUP($A102,Estimation!$A$1:$I$128,7,0)</f>
        <v>-2.7500000000000004</v>
      </c>
      <c r="H102" s="30">
        <f>VLOOKUP($A102,Estimation!$A$1:$I$128,8,0)</f>
        <v>2.0500000000000007</v>
      </c>
      <c r="I102" s="30">
        <f>VLOOKUP($A102,Estimation!$A$1:$I$128,9,0)</f>
        <v>11.35</v>
      </c>
    </row>
    <row r="103" spans="1:9" x14ac:dyDescent="0.3">
      <c r="A103">
        <v>91</v>
      </c>
      <c r="B103" s="29" t="str">
        <f>VLOOKUP($A103,Estimation!$A$1:$I$128,2,0)</f>
        <v>Person 110</v>
      </c>
      <c r="C103" s="30">
        <f>VLOOKUP($A103,Estimation!$A$1:$I$128,3,0)</f>
        <v>3.1999999999999975</v>
      </c>
      <c r="D103" s="30">
        <f>VLOOKUP($A103,Estimation!$A$1:$I$128,4,0)</f>
        <v>3.2666666666666653</v>
      </c>
      <c r="E103" s="30">
        <f>VLOOKUP($A103,Estimation!$A$1:$I$128,5,0)</f>
        <v>-3.1666666666666639</v>
      </c>
      <c r="F103" s="30">
        <f>VLOOKUP($A103,Estimation!$A$1:$I$128,6,0)</f>
        <v>1.8999999999999992</v>
      </c>
      <c r="G103" s="30">
        <f>VLOOKUP($A103,Estimation!$A$1:$I$128,7,0)</f>
        <v>6.1500000000000012</v>
      </c>
      <c r="H103" s="30">
        <f>VLOOKUP($A103,Estimation!$A$1:$I$128,8,0)</f>
        <v>0.35000000000000053</v>
      </c>
      <c r="I103" s="30">
        <f>VLOOKUP($A103,Estimation!$A$1:$I$128,9,0)</f>
        <v>2.1499999999999995</v>
      </c>
    </row>
    <row r="104" spans="1:9" x14ac:dyDescent="0.3">
      <c r="A104">
        <v>92</v>
      </c>
      <c r="B104" s="29" t="str">
        <f>VLOOKUP($A104,Estimation!$A$1:$I$128,2,0)</f>
        <v>Person 111</v>
      </c>
      <c r="C104" s="30">
        <f>VLOOKUP($A104,Estimation!$A$1:$I$128,3,0)</f>
        <v>0.20000000000000198</v>
      </c>
      <c r="D104" s="30">
        <f>VLOOKUP($A104,Estimation!$A$1:$I$128,4,0)</f>
        <v>-2.7333333333333343</v>
      </c>
      <c r="E104" s="30">
        <f>VLOOKUP($A104,Estimation!$A$1:$I$128,5,0)</f>
        <v>-3.6666666666666674</v>
      </c>
      <c r="F104" s="30">
        <f>VLOOKUP($A104,Estimation!$A$1:$I$128,6,0)</f>
        <v>-5.6000000000000005</v>
      </c>
      <c r="G104" s="30">
        <f>VLOOKUP($A104,Estimation!$A$1:$I$128,7,0)</f>
        <v>-0.6000000000000002</v>
      </c>
      <c r="H104" s="30">
        <f>VLOOKUP($A104,Estimation!$A$1:$I$128,8,0)</f>
        <v>0.60000000000000009</v>
      </c>
      <c r="I104" s="30">
        <f>VLOOKUP($A104,Estimation!$A$1:$I$128,9,0)</f>
        <v>13.4</v>
      </c>
    </row>
    <row r="105" spans="1:9" x14ac:dyDescent="0.3">
      <c r="A105">
        <v>93</v>
      </c>
      <c r="B105" s="29" t="str">
        <f>VLOOKUP($A105,Estimation!$A$1:$I$128,2,0)</f>
        <v>Person 61</v>
      </c>
      <c r="C105" s="30">
        <f>VLOOKUP($A105,Estimation!$A$1:$I$128,3,0)</f>
        <v>4.0999999999999943</v>
      </c>
      <c r="D105" s="30">
        <f>VLOOKUP($A105,Estimation!$A$1:$I$128,4,0)</f>
        <v>-0.53333333333333666</v>
      </c>
      <c r="E105" s="30">
        <f>VLOOKUP($A105,Estimation!$A$1:$I$128,5,0)</f>
        <v>-3.6666666666666603</v>
      </c>
      <c r="F105" s="30">
        <f>VLOOKUP($A105,Estimation!$A$1:$I$128,6,0)</f>
        <v>-0.30000000000000288</v>
      </c>
      <c r="G105" s="30">
        <f>VLOOKUP($A105,Estimation!$A$1:$I$128,7,0)</f>
        <v>2.050000000000002</v>
      </c>
      <c r="H105" s="30">
        <f>VLOOKUP($A105,Estimation!$A$1:$I$128,8,0)</f>
        <v>5.6500000000000012</v>
      </c>
      <c r="I105" s="30">
        <f>VLOOKUP($A105,Estimation!$A$1:$I$128,9,0)</f>
        <v>4.950000000000002</v>
      </c>
    </row>
    <row r="106" spans="1:9" x14ac:dyDescent="0.3">
      <c r="A106">
        <v>94</v>
      </c>
      <c r="B106" s="29" t="str">
        <f>VLOOKUP($A106,Estimation!$A$1:$I$128,2,0)</f>
        <v>Person 68</v>
      </c>
      <c r="C106" s="30">
        <f>VLOOKUP($A106,Estimation!$A$1:$I$128,3,0)</f>
        <v>6.2999999999999954</v>
      </c>
      <c r="D106" s="30">
        <f>VLOOKUP($A106,Estimation!$A$1:$I$128,4,0)</f>
        <v>1.8999999999999984</v>
      </c>
      <c r="E106" s="30">
        <f>VLOOKUP($A106,Estimation!$A$1:$I$128,5,0)</f>
        <v>-3.9999999999999964</v>
      </c>
      <c r="F106" s="30">
        <f>VLOOKUP($A106,Estimation!$A$1:$I$128,6,0)</f>
        <v>2.5999999999999992</v>
      </c>
      <c r="G106" s="30">
        <f>VLOOKUP($A106,Estimation!$A$1:$I$128,7,0)</f>
        <v>5.0000000000000142E-2</v>
      </c>
      <c r="H106" s="30">
        <f>VLOOKUP($A106,Estimation!$A$1:$I$128,8,0)</f>
        <v>-2.1500000000000008</v>
      </c>
      <c r="I106" s="30">
        <f>VLOOKUP($A106,Estimation!$A$1:$I$128,9,0)</f>
        <v>4.8500000000000023</v>
      </c>
    </row>
    <row r="107" spans="1:9" x14ac:dyDescent="0.3">
      <c r="A107">
        <v>95</v>
      </c>
      <c r="B107" s="29" t="str">
        <f>VLOOKUP($A107,Estimation!$A$1:$I$128,2,0)</f>
        <v>Person 118</v>
      </c>
      <c r="C107" s="30">
        <f>VLOOKUP($A107,Estimation!$A$1:$I$128,3,0)</f>
        <v>-0.20000000000000295</v>
      </c>
      <c r="D107" s="30">
        <f>VLOOKUP($A107,Estimation!$A$1:$I$128,4,0)</f>
        <v>2.5666666666666647</v>
      </c>
      <c r="E107" s="30">
        <f>VLOOKUP($A107,Estimation!$A$1:$I$128,5,0)</f>
        <v>-4.1666666666666607</v>
      </c>
      <c r="F107" s="30">
        <f>VLOOKUP($A107,Estimation!$A$1:$I$128,6,0)</f>
        <v>3.5999999999999988</v>
      </c>
      <c r="G107" s="30">
        <f>VLOOKUP($A107,Estimation!$A$1:$I$128,7,0)</f>
        <v>-5.2499999999999991</v>
      </c>
      <c r="H107" s="30">
        <f>VLOOKUP($A107,Estimation!$A$1:$I$128,8,0)</f>
        <v>3.5499999999999994</v>
      </c>
      <c r="I107" s="30">
        <f>VLOOKUP($A107,Estimation!$A$1:$I$128,9,0)</f>
        <v>6.8500000000000005</v>
      </c>
    </row>
    <row r="108" spans="1:9" x14ac:dyDescent="0.3">
      <c r="A108">
        <v>96</v>
      </c>
      <c r="B108" s="29" t="str">
        <f>VLOOKUP($A108,Estimation!$A$1:$I$128,2,0)</f>
        <v>Person 2</v>
      </c>
      <c r="C108" s="30">
        <f>VLOOKUP($A108,Estimation!$A$1:$I$128,3,0)</f>
        <v>3.0999999999999952</v>
      </c>
      <c r="D108" s="30">
        <f>VLOOKUP($A108,Estimation!$A$1:$I$128,4,0)</f>
        <v>-3.3333333333335644E-2</v>
      </c>
      <c r="E108" s="30">
        <f>VLOOKUP($A108,Estimation!$A$1:$I$128,5,0)</f>
        <v>-4.1666666666666599</v>
      </c>
      <c r="F108" s="30">
        <f>VLOOKUP($A108,Estimation!$A$1:$I$128,6,0)</f>
        <v>2.6999999999999975</v>
      </c>
      <c r="G108" s="30">
        <f>VLOOKUP($A108,Estimation!$A$1:$I$128,7,0)</f>
        <v>-1.2999999999999978</v>
      </c>
      <c r="H108" s="30">
        <f>VLOOKUP($A108,Estimation!$A$1:$I$128,8,0)</f>
        <v>1.3000000000000014</v>
      </c>
      <c r="I108" s="30">
        <f>VLOOKUP($A108,Estimation!$A$1:$I$128,9,0)</f>
        <v>6.7000000000000011</v>
      </c>
    </row>
    <row r="109" spans="1:9" x14ac:dyDescent="0.3">
      <c r="A109">
        <v>97</v>
      </c>
      <c r="B109" s="29" t="str">
        <f>VLOOKUP($A109,Estimation!$A$1:$I$128,2,0)</f>
        <v>Person 125</v>
      </c>
      <c r="C109" s="30">
        <f>VLOOKUP($A109,Estimation!$A$1:$I$128,3,0)</f>
        <v>1.3999999999999972</v>
      </c>
      <c r="D109" s="30">
        <f>VLOOKUP($A109,Estimation!$A$1:$I$128,4,0)</f>
        <v>2.533333333333331</v>
      </c>
      <c r="E109" s="30">
        <f>VLOOKUP($A109,Estimation!$A$1:$I$128,5,0)</f>
        <v>-4.3333333333333286</v>
      </c>
      <c r="F109" s="30">
        <f>VLOOKUP($A109,Estimation!$A$1:$I$128,6,0)</f>
        <v>3.7999999999999985</v>
      </c>
      <c r="G109" s="30">
        <f>VLOOKUP($A109,Estimation!$A$1:$I$128,7,0)</f>
        <v>8.7999999999999989</v>
      </c>
      <c r="H109" s="30">
        <f>VLOOKUP($A109,Estimation!$A$1:$I$128,8,0)</f>
        <v>5.2</v>
      </c>
      <c r="I109" s="30">
        <f>VLOOKUP($A109,Estimation!$A$1:$I$128,9,0)</f>
        <v>0.80000000000000071</v>
      </c>
    </row>
    <row r="110" spans="1:9" x14ac:dyDescent="0.3">
      <c r="A110">
        <v>98</v>
      </c>
      <c r="B110" s="29" t="str">
        <f>VLOOKUP($A110,Estimation!$A$1:$I$128,2,0)</f>
        <v>Person 122</v>
      </c>
      <c r="C110" s="30">
        <f>VLOOKUP($A110,Estimation!$A$1:$I$128,3,0)</f>
        <v>1.3999999999999977</v>
      </c>
      <c r="D110" s="30">
        <f>VLOOKUP($A110,Estimation!$A$1:$I$128,4,0)</f>
        <v>2.5333333333333319</v>
      </c>
      <c r="E110" s="30">
        <f>VLOOKUP($A110,Estimation!$A$1:$I$128,5,0)</f>
        <v>-4.3333333333333304</v>
      </c>
      <c r="F110" s="30">
        <f>VLOOKUP($A110,Estimation!$A$1:$I$128,6,0)</f>
        <v>3.7999999999999994</v>
      </c>
      <c r="G110" s="30">
        <f>VLOOKUP($A110,Estimation!$A$1:$I$128,7,0)</f>
        <v>-5.2</v>
      </c>
      <c r="H110" s="30">
        <f>VLOOKUP($A110,Estimation!$A$1:$I$128,8,0)</f>
        <v>5.2000000000000011</v>
      </c>
      <c r="I110" s="30">
        <f>VLOOKUP($A110,Estimation!$A$1:$I$128,9,0)</f>
        <v>5.8000000000000007</v>
      </c>
    </row>
    <row r="111" spans="1:9" x14ac:dyDescent="0.3">
      <c r="A111">
        <v>99</v>
      </c>
      <c r="B111" s="29" t="str">
        <f>VLOOKUP($A111,Estimation!$A$1:$I$128,2,0)</f>
        <v>Person 73</v>
      </c>
      <c r="C111" s="30">
        <f>VLOOKUP($A111,Estimation!$A$1:$I$128,3,0)</f>
        <v>2.6000000000000019</v>
      </c>
      <c r="D111" s="30">
        <f>VLOOKUP($A111,Estimation!$A$1:$I$128,4,0)</f>
        <v>3.6333333333333351</v>
      </c>
      <c r="E111" s="30">
        <f>VLOOKUP($A111,Estimation!$A$1:$I$128,5,0)</f>
        <v>-4.3333333333333366</v>
      </c>
      <c r="F111" s="30">
        <f>VLOOKUP($A111,Estimation!$A$1:$I$128,6,0)</f>
        <v>6.7000000000000028</v>
      </c>
      <c r="G111" s="30">
        <f>VLOOKUP($A111,Estimation!$A$1:$I$128,7,0)</f>
        <v>-4.8</v>
      </c>
      <c r="H111" s="30">
        <f>VLOOKUP($A111,Estimation!$A$1:$I$128,8,0)</f>
        <v>-2.199999999999998</v>
      </c>
      <c r="I111" s="30">
        <f>VLOOKUP($A111,Estimation!$A$1:$I$128,9,0)</f>
        <v>5.6999999999999966</v>
      </c>
    </row>
    <row r="112" spans="1:9" x14ac:dyDescent="0.3">
      <c r="A112">
        <v>100</v>
      </c>
      <c r="B112" s="29" t="str">
        <f>VLOOKUP($A112,Estimation!$A$1:$I$128,2,0)</f>
        <v>Person 36</v>
      </c>
      <c r="C112" s="30">
        <f>VLOOKUP($A112,Estimation!$A$1:$I$128,3,0)</f>
        <v>3.899999999999999</v>
      </c>
      <c r="D112" s="30">
        <f>VLOOKUP($A112,Estimation!$A$1:$I$128,4,0)</f>
        <v>-1.3000000000000014</v>
      </c>
      <c r="E112" s="30">
        <f>VLOOKUP($A112,Estimation!$A$1:$I$128,5,0)</f>
        <v>-4.4999999999999973</v>
      </c>
      <c r="F112" s="30">
        <f>VLOOKUP($A112,Estimation!$A$1:$I$128,6,0)</f>
        <v>-0.70000000000000229</v>
      </c>
      <c r="G112" s="30">
        <f>VLOOKUP($A112,Estimation!$A$1:$I$128,7,0)</f>
        <v>-1.9999999999999984</v>
      </c>
      <c r="H112" s="30">
        <f>VLOOKUP($A112,Estimation!$A$1:$I$128,8,0)</f>
        <v>-3.6000000000000005</v>
      </c>
      <c r="I112" s="30">
        <f>VLOOKUP($A112,Estimation!$A$1:$I$128,9,0)</f>
        <v>10.8</v>
      </c>
    </row>
    <row r="113" spans="1:9" x14ac:dyDescent="0.3">
      <c r="A113">
        <v>101</v>
      </c>
      <c r="B113" s="29" t="str">
        <f>VLOOKUP($A113,Estimation!$A$1:$I$128,2,0)</f>
        <v>Person 45</v>
      </c>
      <c r="C113" s="30">
        <f>VLOOKUP($A113,Estimation!$A$1:$I$128,3,0)</f>
        <v>6.3999999999999986</v>
      </c>
      <c r="D113" s="30">
        <f>VLOOKUP($A113,Estimation!$A$1:$I$128,4,0)</f>
        <v>1.366666666666666</v>
      </c>
      <c r="E113" s="30">
        <f>VLOOKUP($A113,Estimation!$A$1:$I$128,5,0)</f>
        <v>-4.6666666666666643</v>
      </c>
      <c r="F113" s="30">
        <f>VLOOKUP($A113,Estimation!$A$1:$I$128,6,0)</f>
        <v>1.2999999999999989</v>
      </c>
      <c r="G113" s="30">
        <f>VLOOKUP($A113,Estimation!$A$1:$I$128,7,0)</f>
        <v>-0.49999999999999994</v>
      </c>
      <c r="H113" s="30">
        <f>VLOOKUP($A113,Estimation!$A$1:$I$128,8,0)</f>
        <v>1.8999999999999997</v>
      </c>
      <c r="I113" s="30">
        <f>VLOOKUP($A113,Estimation!$A$1:$I$128,9,0)</f>
        <v>4.8000000000000007</v>
      </c>
    </row>
    <row r="114" spans="1:9" x14ac:dyDescent="0.3">
      <c r="A114">
        <v>102</v>
      </c>
      <c r="B114" s="29" t="str">
        <f>VLOOKUP($A114,Estimation!$A$1:$I$128,2,0)</f>
        <v>Person 15</v>
      </c>
      <c r="C114" s="30">
        <f>VLOOKUP($A114,Estimation!$A$1:$I$128,3,0)</f>
        <v>7.1999999999999895</v>
      </c>
      <c r="D114" s="30">
        <f>VLOOKUP($A114,Estimation!$A$1:$I$128,4,0)</f>
        <v>2.2666666666666617</v>
      </c>
      <c r="E114" s="30">
        <f>VLOOKUP($A114,Estimation!$A$1:$I$128,5,0)</f>
        <v>-4.6666666666666545</v>
      </c>
      <c r="F114" s="30">
        <f>VLOOKUP($A114,Estimation!$A$1:$I$128,6,0)</f>
        <v>1.3999999999999964</v>
      </c>
      <c r="G114" s="30">
        <f>VLOOKUP($A114,Estimation!$A$1:$I$128,7,0)</f>
        <v>1.5000000000000013</v>
      </c>
      <c r="H114" s="30">
        <f>VLOOKUP($A114,Estimation!$A$1:$I$128,8,0)</f>
        <v>2.6999999999999984</v>
      </c>
      <c r="I114" s="30">
        <f>VLOOKUP($A114,Estimation!$A$1:$I$128,9,0)</f>
        <v>2.9000000000000035</v>
      </c>
    </row>
    <row r="115" spans="1:9" x14ac:dyDescent="0.3">
      <c r="A115">
        <v>103</v>
      </c>
      <c r="B115" s="29" t="str">
        <f>VLOOKUP($A115,Estimation!$A$1:$I$128,2,0)</f>
        <v>Person 113</v>
      </c>
      <c r="C115" s="30">
        <f>VLOOKUP($A115,Estimation!$A$1:$I$128,3,0)</f>
        <v>-1.3</v>
      </c>
      <c r="D115" s="30">
        <f>VLOOKUP($A115,Estimation!$A$1:$I$128,4,0)</f>
        <v>-4.3999999999999995</v>
      </c>
      <c r="E115" s="30">
        <f>VLOOKUP($A115,Estimation!$A$1:$I$128,5,0)</f>
        <v>-5.0000000000000009</v>
      </c>
      <c r="F115" s="30">
        <f>VLOOKUP($A115,Estimation!$A$1:$I$128,6,0)</f>
        <v>-1.099999999999999</v>
      </c>
      <c r="G115" s="30">
        <f>VLOOKUP($A115,Estimation!$A$1:$I$128,7,0)</f>
        <v>-1.1499999999999988</v>
      </c>
      <c r="H115" s="30">
        <f>VLOOKUP($A115,Estimation!$A$1:$I$128,8,0)</f>
        <v>-0.94999999999999896</v>
      </c>
      <c r="I115" s="30">
        <f>VLOOKUP($A115,Estimation!$A$1:$I$128,9,0)</f>
        <v>14.149999999999997</v>
      </c>
    </row>
    <row r="116" spans="1:9" x14ac:dyDescent="0.3">
      <c r="A116">
        <v>104</v>
      </c>
      <c r="B116" s="29" t="str">
        <f>VLOOKUP($A116,Estimation!$A$1:$I$128,2,0)</f>
        <v>Person 43</v>
      </c>
      <c r="C116" s="30">
        <f>VLOOKUP($A116,Estimation!$A$1:$I$128,3,0)</f>
        <v>6.6</v>
      </c>
      <c r="D116" s="30">
        <f>VLOOKUP($A116,Estimation!$A$1:$I$128,4,0)</f>
        <v>3.4666666666666672</v>
      </c>
      <c r="E116" s="30">
        <f>VLOOKUP($A116,Estimation!$A$1:$I$128,5,0)</f>
        <v>-5.1666666666666661</v>
      </c>
      <c r="F116" s="30">
        <f>VLOOKUP($A116,Estimation!$A$1:$I$128,6,0)</f>
        <v>-0.29999999999999882</v>
      </c>
      <c r="G116" s="30">
        <f>VLOOKUP($A116,Estimation!$A$1:$I$128,7,0)</f>
        <v>-3.8499999999999988</v>
      </c>
      <c r="H116" s="30">
        <f>VLOOKUP($A116,Estimation!$A$1:$I$128,8,0)</f>
        <v>1.7500000000000022</v>
      </c>
      <c r="I116" s="30">
        <f>VLOOKUP($A116,Estimation!$A$1:$I$128,9,0)</f>
        <v>5.9499999999999966</v>
      </c>
    </row>
    <row r="117" spans="1:9" x14ac:dyDescent="0.3">
      <c r="A117">
        <v>105</v>
      </c>
      <c r="B117" s="29" t="str">
        <f>VLOOKUP($A117,Estimation!$A$1:$I$128,2,0)</f>
        <v>Person 106</v>
      </c>
      <c r="C117" s="30">
        <f>VLOOKUP($A117,Estimation!$A$1:$I$128,3,0)</f>
        <v>-1.4999999999999982</v>
      </c>
      <c r="D117" s="30">
        <f>VLOOKUP($A117,Estimation!$A$1:$I$128,4,0)</f>
        <v>-0.33333333333333259</v>
      </c>
      <c r="E117" s="30">
        <f>VLOOKUP($A117,Estimation!$A$1:$I$128,5,0)</f>
        <v>-5.6666666666666687</v>
      </c>
      <c r="F117" s="30">
        <f>VLOOKUP($A117,Estimation!$A$1:$I$128,6,0)</f>
        <v>-1.499999999999998</v>
      </c>
      <c r="G117" s="30">
        <f>VLOOKUP($A117,Estimation!$A$1:$I$128,7,0)</f>
        <v>-2.5499999999999998</v>
      </c>
      <c r="H117" s="30">
        <f>VLOOKUP($A117,Estimation!$A$1:$I$128,8,0)</f>
        <v>0.45000000000000173</v>
      </c>
      <c r="I117" s="30">
        <f>VLOOKUP($A117,Estimation!$A$1:$I$128,9,0)</f>
        <v>12.749999999999996</v>
      </c>
    </row>
    <row r="118" spans="1:9" x14ac:dyDescent="0.3">
      <c r="A118">
        <v>106</v>
      </c>
      <c r="B118" s="29" t="str">
        <f>VLOOKUP($A118,Estimation!$A$1:$I$128,2,0)</f>
        <v>Person 5</v>
      </c>
      <c r="C118" s="30">
        <f>VLOOKUP($A118,Estimation!$A$1:$I$128,3,0)</f>
        <v>4.2000000000000046</v>
      </c>
      <c r="D118" s="30">
        <f>VLOOKUP($A118,Estimation!$A$1:$I$128,4,0)</f>
        <v>1.600000000000003</v>
      </c>
      <c r="E118" s="30">
        <f>VLOOKUP($A118,Estimation!$A$1:$I$128,5,0)</f>
        <v>-6.0000000000000044</v>
      </c>
      <c r="F118" s="30">
        <f>VLOOKUP($A118,Estimation!$A$1:$I$128,6,0)</f>
        <v>6.4000000000000057</v>
      </c>
      <c r="G118" s="30">
        <f>VLOOKUP($A118,Estimation!$A$1:$I$128,7,0)</f>
        <v>-1.8000000000000014</v>
      </c>
      <c r="H118" s="30">
        <f>VLOOKUP($A118,Estimation!$A$1:$I$128,8,0)</f>
        <v>7.4000000000000039</v>
      </c>
      <c r="I118" s="30">
        <f>VLOOKUP($A118,Estimation!$A$1:$I$128,9,0)</f>
        <v>2.399999999999995</v>
      </c>
    </row>
    <row r="119" spans="1:9" x14ac:dyDescent="0.3">
      <c r="A119">
        <v>107</v>
      </c>
      <c r="B119" s="29" t="str">
        <f>VLOOKUP($A119,Estimation!$A$1:$I$128,2,0)</f>
        <v>Person 32</v>
      </c>
      <c r="C119" s="30">
        <f>VLOOKUP($A119,Estimation!$A$1:$I$128,3,0)</f>
        <v>3.4000000000000012</v>
      </c>
      <c r="D119" s="30">
        <f>VLOOKUP($A119,Estimation!$A$1:$I$128,4,0)</f>
        <v>2.5333333333333341</v>
      </c>
      <c r="E119" s="30">
        <f>VLOOKUP($A119,Estimation!$A$1:$I$128,5,0)</f>
        <v>-6.3333333333333348</v>
      </c>
      <c r="F119" s="30">
        <f>VLOOKUP($A119,Estimation!$A$1:$I$128,6,0)</f>
        <v>5.8000000000000025</v>
      </c>
      <c r="G119" s="30">
        <f>VLOOKUP($A119,Estimation!$A$1:$I$128,7,0)</f>
        <v>-0.8000000000000006</v>
      </c>
      <c r="H119" s="30">
        <f>VLOOKUP($A119,Estimation!$A$1:$I$128,8,0)</f>
        <v>3.6000000000000019</v>
      </c>
      <c r="I119" s="30">
        <f>VLOOKUP($A119,Estimation!$A$1:$I$128,9,0)</f>
        <v>3.7999999999999976</v>
      </c>
    </row>
    <row r="120" spans="1:9" x14ac:dyDescent="0.3">
      <c r="A120">
        <v>108</v>
      </c>
      <c r="B120" s="29" t="str">
        <f>VLOOKUP($A120,Estimation!$A$1:$I$128,2,0)</f>
        <v>Person 6</v>
      </c>
      <c r="C120" s="30">
        <f>VLOOKUP($A120,Estimation!$A$1:$I$128,3,0)</f>
        <v>4.5999999999999996</v>
      </c>
      <c r="D120" s="30">
        <f>VLOOKUP($A120,Estimation!$A$1:$I$128,4,0)</f>
        <v>-0.86666666666666581</v>
      </c>
      <c r="E120" s="30">
        <f>VLOOKUP($A120,Estimation!$A$1:$I$128,5,0)</f>
        <v>-6.3333333333333339</v>
      </c>
      <c r="F120" s="30">
        <f>VLOOKUP($A120,Estimation!$A$1:$I$128,6,0)</f>
        <v>0.20000000000000065</v>
      </c>
      <c r="G120" s="30">
        <f>VLOOKUP($A120,Estimation!$A$1:$I$128,7,0)</f>
        <v>0.7</v>
      </c>
      <c r="H120" s="30">
        <f>VLOOKUP($A120,Estimation!$A$1:$I$128,8,0)</f>
        <v>-0.7000000000000004</v>
      </c>
      <c r="I120" s="30">
        <f>VLOOKUP($A120,Estimation!$A$1:$I$128,9,0)</f>
        <v>8.6999999999999993</v>
      </c>
    </row>
    <row r="121" spans="1:9" x14ac:dyDescent="0.3">
      <c r="A121">
        <v>109</v>
      </c>
      <c r="B121" s="29" t="str">
        <f>VLOOKUP($A121,Estimation!$A$1:$I$128,2,0)</f>
        <v>Person 60</v>
      </c>
      <c r="C121" s="30">
        <f>VLOOKUP($A121,Estimation!$A$1:$I$128,3,0)</f>
        <v>1.8999999999999972</v>
      </c>
      <c r="D121" s="30">
        <f>VLOOKUP($A121,Estimation!$A$1:$I$128,4,0)</f>
        <v>-0.13333333333333569</v>
      </c>
      <c r="E121" s="30">
        <f>VLOOKUP($A121,Estimation!$A$1:$I$128,5,0)</f>
        <v>-6.6666666666666625</v>
      </c>
      <c r="F121" s="30">
        <f>VLOOKUP($A121,Estimation!$A$1:$I$128,6,0)</f>
        <v>1.2999999999999983</v>
      </c>
      <c r="G121" s="30">
        <f>VLOOKUP($A121,Estimation!$A$1:$I$128,7,0)</f>
        <v>1.9500000000000008</v>
      </c>
      <c r="H121" s="30">
        <f>VLOOKUP($A121,Estimation!$A$1:$I$128,8,0)</f>
        <v>4.3499999999999996</v>
      </c>
      <c r="I121" s="30">
        <f>VLOOKUP($A121,Estimation!$A$1:$I$128,9,0)</f>
        <v>7.0500000000000007</v>
      </c>
    </row>
    <row r="122" spans="1:9" x14ac:dyDescent="0.3">
      <c r="A122">
        <v>110</v>
      </c>
      <c r="B122" s="29" t="str">
        <f>VLOOKUP($A122,Estimation!$A$1:$I$128,2,0)</f>
        <v>Person 119</v>
      </c>
      <c r="C122" s="30">
        <f>VLOOKUP($A122,Estimation!$A$1:$I$128,3,0)</f>
        <v>2.3999999999999972</v>
      </c>
      <c r="D122" s="30">
        <f>VLOOKUP($A122,Estimation!$A$1:$I$128,4,0)</f>
        <v>3.0333333333333314</v>
      </c>
      <c r="E122" s="30">
        <f>VLOOKUP($A122,Estimation!$A$1:$I$128,5,0)</f>
        <v>-6.8333333333333277</v>
      </c>
      <c r="F122" s="30">
        <f>VLOOKUP($A122,Estimation!$A$1:$I$128,6,0)</f>
        <v>5.7999999999999989</v>
      </c>
      <c r="G122" s="30">
        <f>VLOOKUP($A122,Estimation!$A$1:$I$128,7,0)</f>
        <v>-3.4499999999999993</v>
      </c>
      <c r="H122" s="30">
        <f>VLOOKUP($A122,Estimation!$A$1:$I$128,8,0)</f>
        <v>6.9500000000000011</v>
      </c>
      <c r="I122" s="30">
        <f>VLOOKUP($A122,Estimation!$A$1:$I$128,9,0)</f>
        <v>4.05</v>
      </c>
    </row>
    <row r="123" spans="1:9" x14ac:dyDescent="0.3">
      <c r="A123">
        <v>111</v>
      </c>
      <c r="B123" s="29" t="str">
        <f>VLOOKUP($A123,Estimation!$A$1:$I$128,2,0)</f>
        <v>Person 31</v>
      </c>
      <c r="C123" s="30">
        <f>VLOOKUP($A123,Estimation!$A$1:$I$128,3,0)</f>
        <v>3.800000000000006</v>
      </c>
      <c r="D123" s="30">
        <f>VLOOKUP($A123,Estimation!$A$1:$I$128,4,0)</f>
        <v>1.7333333333333374</v>
      </c>
      <c r="E123" s="30">
        <f>VLOOKUP($A123,Estimation!$A$1:$I$128,5,0)</f>
        <v>-6.8333333333333419</v>
      </c>
      <c r="F123" s="30">
        <f>VLOOKUP($A123,Estimation!$A$1:$I$128,6,0)</f>
        <v>0.10000000000000341</v>
      </c>
      <c r="G123" s="30">
        <f>VLOOKUP($A123,Estimation!$A$1:$I$128,7,0)</f>
        <v>-4.7500000000000009</v>
      </c>
      <c r="H123" s="30">
        <f>VLOOKUP($A123,Estimation!$A$1:$I$128,8,0)</f>
        <v>-2.949999999999998</v>
      </c>
      <c r="I123" s="30">
        <f>VLOOKUP($A123,Estimation!$A$1:$I$128,9,0)</f>
        <v>10.849999999999994</v>
      </c>
    </row>
    <row r="124" spans="1:9" x14ac:dyDescent="0.3">
      <c r="A124">
        <v>112</v>
      </c>
      <c r="B124" s="29" t="str">
        <f>VLOOKUP($A124,Estimation!$A$1:$I$128,2,0)</f>
        <v>Person 100</v>
      </c>
      <c r="C124" s="30">
        <f>VLOOKUP($A124,Estimation!$A$1:$I$128,3,0)</f>
        <v>9.0000000000000018</v>
      </c>
      <c r="D124" s="30">
        <f>VLOOKUP($A124,Estimation!$A$1:$I$128,4,0)</f>
        <v>4.1666666666666679</v>
      </c>
      <c r="E124" s="30">
        <f>VLOOKUP($A124,Estimation!$A$1:$I$128,5,0)</f>
        <v>-7.1666666666666696</v>
      </c>
      <c r="F124" s="30">
        <f>VLOOKUP($A124,Estimation!$A$1:$I$128,6,0)</f>
        <v>2.0000000000000018</v>
      </c>
      <c r="G124" s="30">
        <f>VLOOKUP($A124,Estimation!$A$1:$I$128,7,0)</f>
        <v>-2.3499999999999988</v>
      </c>
      <c r="H124" s="30">
        <f>VLOOKUP($A124,Estimation!$A$1:$I$128,8,0)</f>
        <v>1.6500000000000037</v>
      </c>
      <c r="I124" s="30">
        <f>VLOOKUP($A124,Estimation!$A$1:$I$128,9,0)</f>
        <v>3.7499999999999973</v>
      </c>
    </row>
    <row r="125" spans="1:9" x14ac:dyDescent="0.3">
      <c r="A125">
        <v>113</v>
      </c>
      <c r="B125" s="29" t="str">
        <f>VLOOKUP($A125,Estimation!$A$1:$I$128,2,0)</f>
        <v>Person 80</v>
      </c>
      <c r="C125" s="30">
        <f>VLOOKUP($A125,Estimation!$A$1:$I$128,3,0)</f>
        <v>9.5</v>
      </c>
      <c r="D125" s="30">
        <f>VLOOKUP($A125,Estimation!$A$1:$I$128,4,0)</f>
        <v>6.3333333333333339</v>
      </c>
      <c r="E125" s="30">
        <f>VLOOKUP($A125,Estimation!$A$1:$I$128,5,0)</f>
        <v>-7.833333333333333</v>
      </c>
      <c r="F125" s="30">
        <f>VLOOKUP($A125,Estimation!$A$1:$I$128,6,0)</f>
        <v>2.0000000000000036</v>
      </c>
      <c r="G125" s="30">
        <f>VLOOKUP($A125,Estimation!$A$1:$I$128,7,0)</f>
        <v>-0.60000000000000042</v>
      </c>
      <c r="H125" s="30">
        <f>VLOOKUP($A125,Estimation!$A$1:$I$128,8,0)</f>
        <v>3.4000000000000017</v>
      </c>
      <c r="I125" s="30">
        <f>VLOOKUP($A125,Estimation!$A$1:$I$128,9,0)</f>
        <v>1.4999999999999973</v>
      </c>
    </row>
    <row r="126" spans="1:9" x14ac:dyDescent="0.3">
      <c r="A126">
        <v>114</v>
      </c>
      <c r="B126" s="29" t="str">
        <f>VLOOKUP($A126,Estimation!$A$1:$I$128,2,0)</f>
        <v>Person 91</v>
      </c>
      <c r="C126" s="30">
        <f>VLOOKUP($A126,Estimation!$A$1:$I$128,3,0)</f>
        <v>8.5</v>
      </c>
      <c r="D126" s="30">
        <f>VLOOKUP($A126,Estimation!$A$1:$I$128,4,0)</f>
        <v>6.5</v>
      </c>
      <c r="E126" s="30">
        <f>VLOOKUP($A126,Estimation!$A$1:$I$128,5,0)</f>
        <v>-8</v>
      </c>
      <c r="F126" s="30">
        <f>VLOOKUP($A126,Estimation!$A$1:$I$128,6,0)</f>
        <v>7.0000000000000018</v>
      </c>
      <c r="G126" s="30">
        <f>VLOOKUP($A126,Estimation!$A$1:$I$128,7,0)</f>
        <v>-1.7499999999999998</v>
      </c>
      <c r="H126" s="30">
        <f>VLOOKUP($A126,Estimation!$A$1:$I$128,8,0)</f>
        <v>5.2500000000000018</v>
      </c>
      <c r="I126" s="30">
        <f>VLOOKUP($A126,Estimation!$A$1:$I$128,9,0)</f>
        <v>-0.75000000000000178</v>
      </c>
    </row>
    <row r="127" spans="1:9" x14ac:dyDescent="0.3">
      <c r="A127">
        <v>115</v>
      </c>
      <c r="B127" s="29" t="str">
        <f>VLOOKUP($A127,Estimation!$A$1:$I$128,2,0)</f>
        <v>Person 47</v>
      </c>
      <c r="C127" s="30">
        <f>VLOOKUP($A127,Estimation!$A$1:$I$128,3,0)</f>
        <v>6.2000000000000011</v>
      </c>
      <c r="D127" s="30">
        <f>VLOOKUP($A127,Estimation!$A$1:$I$128,4,0)</f>
        <v>6.1000000000000023</v>
      </c>
      <c r="E127" s="30">
        <f>VLOOKUP($A127,Estimation!$A$1:$I$128,5,0)</f>
        <v>-8.0000000000000036</v>
      </c>
      <c r="F127" s="30">
        <f>VLOOKUP($A127,Estimation!$A$1:$I$128,6,0)</f>
        <v>7.9000000000000039</v>
      </c>
      <c r="G127" s="30">
        <f>VLOOKUP($A127,Estimation!$A$1:$I$128,7,0)</f>
        <v>-6.2000000000000011</v>
      </c>
      <c r="H127" s="30">
        <f>VLOOKUP($A127,Estimation!$A$1:$I$128,8,0)</f>
        <v>2.0000000000000027</v>
      </c>
      <c r="I127" s="30">
        <f>VLOOKUP($A127,Estimation!$A$1:$I$128,9,0)</f>
        <v>2.8999999999999995</v>
      </c>
    </row>
    <row r="128" spans="1:9" x14ac:dyDescent="0.3">
      <c r="A128">
        <v>116</v>
      </c>
      <c r="B128" s="29" t="str">
        <f>VLOOKUP($A128,Estimation!$A$1:$I$128,2,0)</f>
        <v>Person 126</v>
      </c>
      <c r="C128" s="30">
        <f>VLOOKUP($A128,Estimation!$A$1:$I$128,3,0)</f>
        <v>0.30000000000000349</v>
      </c>
      <c r="D128" s="30">
        <f>VLOOKUP($A128,Estimation!$A$1:$I$128,4,0)</f>
        <v>0.56666666666666854</v>
      </c>
      <c r="E128" s="30">
        <f>VLOOKUP($A128,Estimation!$A$1:$I$128,5,0)</f>
        <v>-8.1666666666666696</v>
      </c>
      <c r="F128" s="30">
        <f>VLOOKUP($A128,Estimation!$A$1:$I$128,6,0)</f>
        <v>1.100000000000001</v>
      </c>
      <c r="G128" s="30">
        <f>VLOOKUP($A128,Estimation!$A$1:$I$128,7,0)</f>
        <v>-2.8000000000000003</v>
      </c>
      <c r="H128" s="30">
        <f>VLOOKUP($A128,Estimation!$A$1:$I$128,8,0)</f>
        <v>1.7997944582823287E-15</v>
      </c>
      <c r="I128" s="30">
        <f>VLOOKUP($A128,Estimation!$A$1:$I$128,9,0)</f>
        <v>11.599999999999998</v>
      </c>
    </row>
    <row r="129" spans="1:9" x14ac:dyDescent="0.3">
      <c r="A129">
        <v>117</v>
      </c>
      <c r="B129" s="29" t="str">
        <f>VLOOKUP($A129,Estimation!$A$1:$I$128,2,0)</f>
        <v>Person 69</v>
      </c>
      <c r="C129" s="30">
        <f>VLOOKUP($A129,Estimation!$A$1:$I$128,3,0)</f>
        <v>6.2999999999999954</v>
      </c>
      <c r="D129" s="30">
        <f>VLOOKUP($A129,Estimation!$A$1:$I$128,4,0)</f>
        <v>4.3999999999999977</v>
      </c>
      <c r="E129" s="30">
        <f>VLOOKUP($A129,Estimation!$A$1:$I$128,5,0)</f>
        <v>-8.4999999999999929</v>
      </c>
      <c r="F129" s="30">
        <f>VLOOKUP($A129,Estimation!$A$1:$I$128,6,0)</f>
        <v>10.599999999999998</v>
      </c>
      <c r="G129" s="30">
        <f>VLOOKUP($A129,Estimation!$A$1:$I$128,7,0)</f>
        <v>-3.3999999999999981</v>
      </c>
      <c r="H129" s="30">
        <f>VLOOKUP($A129,Estimation!$A$1:$I$128,8,0)</f>
        <v>3.4000000000000017</v>
      </c>
      <c r="I129" s="30">
        <f>VLOOKUP($A129,Estimation!$A$1:$I$128,9,0)</f>
        <v>1.0999999999999988</v>
      </c>
    </row>
    <row r="130" spans="1:9" x14ac:dyDescent="0.3">
      <c r="A130">
        <v>118</v>
      </c>
      <c r="B130" s="29" t="str">
        <f>VLOOKUP($A130,Estimation!$A$1:$I$128,2,0)</f>
        <v>Person 66</v>
      </c>
      <c r="C130" s="30">
        <f>VLOOKUP($A130,Estimation!$A$1:$I$128,3,0)</f>
        <v>7.0000000000000036</v>
      </c>
      <c r="D130" s="30">
        <f>VLOOKUP($A130,Estimation!$A$1:$I$128,4,0)</f>
        <v>6.5000000000000018</v>
      </c>
      <c r="E130" s="30">
        <f>VLOOKUP($A130,Estimation!$A$1:$I$128,5,0)</f>
        <v>-8.5000000000000036</v>
      </c>
      <c r="F130" s="30">
        <f>VLOOKUP($A130,Estimation!$A$1:$I$128,6,0)</f>
        <v>5.0000000000000044</v>
      </c>
      <c r="G130" s="30">
        <f>VLOOKUP($A130,Estimation!$A$1:$I$128,7,0)</f>
        <v>-1.3500000000000008</v>
      </c>
      <c r="H130" s="30">
        <f>VLOOKUP($A130,Estimation!$A$1:$I$128,8,0)</f>
        <v>0.65000000000000291</v>
      </c>
      <c r="I130" s="30">
        <f>VLOOKUP($A130,Estimation!$A$1:$I$128,9,0)</f>
        <v>2.7499999999999956</v>
      </c>
    </row>
    <row r="131" spans="1:9" x14ac:dyDescent="0.3">
      <c r="A131">
        <v>119</v>
      </c>
      <c r="B131" s="29" t="str">
        <f>VLOOKUP($A131,Estimation!$A$1:$I$128,2,0)</f>
        <v>Person 57</v>
      </c>
      <c r="C131" s="30">
        <f>VLOOKUP($A131,Estimation!$A$1:$I$128,3,0)</f>
        <v>1.6999999999999944</v>
      </c>
      <c r="D131" s="30">
        <f>VLOOKUP($A131,Estimation!$A$1:$I$128,4,0)</f>
        <v>7.4333333333333291</v>
      </c>
      <c r="E131" s="30">
        <f>VLOOKUP($A131,Estimation!$A$1:$I$128,5,0)</f>
        <v>-8.833333333333325</v>
      </c>
      <c r="F131" s="30">
        <f>VLOOKUP($A131,Estimation!$A$1:$I$128,6,0)</f>
        <v>7.8999999999999968</v>
      </c>
      <c r="G131" s="30">
        <f>VLOOKUP($A131,Estimation!$A$1:$I$128,7,0)</f>
        <v>2.5</v>
      </c>
      <c r="H131" s="30">
        <f>VLOOKUP($A131,Estimation!$A$1:$I$128,8,0)</f>
        <v>1.7000000000000008</v>
      </c>
      <c r="I131" s="30">
        <f>VLOOKUP($A131,Estimation!$A$1:$I$128,9,0)</f>
        <v>1.9000000000000015</v>
      </c>
    </row>
    <row r="132" spans="1:9" x14ac:dyDescent="0.3">
      <c r="A132">
        <v>120</v>
      </c>
      <c r="B132" s="29" t="str">
        <f>VLOOKUP($A132,Estimation!$A$1:$I$128,2,0)</f>
        <v>Person 102</v>
      </c>
      <c r="C132" s="30">
        <f>VLOOKUP($A132,Estimation!$A$1:$I$128,3,0)</f>
        <v>5.0000000000000036</v>
      </c>
      <c r="D132" s="30">
        <f>VLOOKUP($A132,Estimation!$A$1:$I$128,4,0)</f>
        <v>5.0000000000000036</v>
      </c>
      <c r="E132" s="30">
        <f>VLOOKUP($A132,Estimation!$A$1:$I$128,5,0)</f>
        <v>-9.0000000000000071</v>
      </c>
      <c r="F132" s="30">
        <f>VLOOKUP($A132,Estimation!$A$1:$I$128,6,0)</f>
        <v>4.0000000000000044</v>
      </c>
      <c r="G132" s="30">
        <f>VLOOKUP($A132,Estimation!$A$1:$I$128,7,0)</f>
        <v>-3.8000000000000016</v>
      </c>
      <c r="H132" s="30">
        <f>VLOOKUP($A132,Estimation!$A$1:$I$128,8,0)</f>
        <v>-1.7999999999999974</v>
      </c>
      <c r="I132" s="30">
        <f>VLOOKUP($A132,Estimation!$A$1:$I$128,9,0)</f>
        <v>6.9999999999999982</v>
      </c>
    </row>
    <row r="133" spans="1:9" x14ac:dyDescent="0.3">
      <c r="A133">
        <v>121</v>
      </c>
      <c r="B133" s="29" t="str">
        <f>VLOOKUP($A133,Estimation!$A$1:$I$128,2,0)</f>
        <v>Person 70</v>
      </c>
      <c r="C133" s="30">
        <f>VLOOKUP($A133,Estimation!$A$1:$I$128,3,0)</f>
        <v>3.6999999999999922</v>
      </c>
      <c r="D133" s="30">
        <f>VLOOKUP($A133,Estimation!$A$1:$I$128,4,0)</f>
        <v>4.4333333333333282</v>
      </c>
      <c r="E133" s="30">
        <f>VLOOKUP($A133,Estimation!$A$1:$I$128,5,0)</f>
        <v>-9.3333333333333233</v>
      </c>
      <c r="F133" s="30">
        <f>VLOOKUP($A133,Estimation!$A$1:$I$128,6,0)</f>
        <v>4.3999999999999959</v>
      </c>
      <c r="G133" s="30">
        <f>VLOOKUP($A133,Estimation!$A$1:$I$128,7,0)</f>
        <v>-2.0499999999999985</v>
      </c>
      <c r="H133" s="30">
        <f>VLOOKUP($A133,Estimation!$A$1:$I$128,8,0)</f>
        <v>4.1500000000000004</v>
      </c>
      <c r="I133" s="30">
        <f>VLOOKUP($A133,Estimation!$A$1:$I$128,9,0)</f>
        <v>5.1500000000000012</v>
      </c>
    </row>
    <row r="134" spans="1:9" x14ac:dyDescent="0.3">
      <c r="A134">
        <v>122</v>
      </c>
      <c r="B134" s="29" t="str">
        <f>VLOOKUP($A134,Estimation!$A$1:$I$128,2,0)</f>
        <v>Person 52</v>
      </c>
      <c r="C134" s="30">
        <f>VLOOKUP($A134,Estimation!$A$1:$I$128,3,0)</f>
        <v>3.1999999999999944</v>
      </c>
      <c r="D134" s="30">
        <f>VLOOKUP($A134,Estimation!$A$1:$I$128,4,0)</f>
        <v>8.5999999999999961</v>
      </c>
      <c r="E134" s="30">
        <f>VLOOKUP($A134,Estimation!$A$1:$I$128,5,0)</f>
        <v>-10.499999999999991</v>
      </c>
      <c r="F134" s="30">
        <f>VLOOKUP($A134,Estimation!$A$1:$I$128,6,0)</f>
        <v>9.8999999999999986</v>
      </c>
      <c r="G134" s="30">
        <f>VLOOKUP($A134,Estimation!$A$1:$I$128,7,0)</f>
        <v>-0.74999999999999978</v>
      </c>
      <c r="H134" s="30">
        <f>VLOOKUP($A134,Estimation!$A$1:$I$128,8,0)</f>
        <v>1.4500000000000002</v>
      </c>
      <c r="I134" s="30">
        <f>VLOOKUP($A134,Estimation!$A$1:$I$128,9,0)</f>
        <v>1.650000000000001</v>
      </c>
    </row>
    <row r="135" spans="1:9" x14ac:dyDescent="0.3">
      <c r="A135">
        <v>123</v>
      </c>
      <c r="B135" s="29" t="str">
        <f>VLOOKUP($A135,Estimation!$A$1:$I$128,2,0)</f>
        <v>Person 42</v>
      </c>
      <c r="C135" s="30">
        <f>VLOOKUP($A135,Estimation!$A$1:$I$128,3,0)</f>
        <v>11.699999999999994</v>
      </c>
      <c r="D135" s="30">
        <f>VLOOKUP($A135,Estimation!$A$1:$I$128,4,0)</f>
        <v>3.4333333333333291</v>
      </c>
      <c r="E135" s="30">
        <f>VLOOKUP($A135,Estimation!$A$1:$I$128,5,0)</f>
        <v>-10.833333333333325</v>
      </c>
      <c r="F135" s="30">
        <f>VLOOKUP($A135,Estimation!$A$1:$I$128,6,0)</f>
        <v>4.8999999999999986</v>
      </c>
      <c r="G135" s="30">
        <f>VLOOKUP($A135,Estimation!$A$1:$I$128,7,0)</f>
        <v>-2.9999999999999991</v>
      </c>
      <c r="H135" s="30">
        <f>VLOOKUP($A135,Estimation!$A$1:$I$128,8,0)</f>
        <v>7.2000000000000011</v>
      </c>
      <c r="I135" s="30">
        <f>VLOOKUP($A135,Estimation!$A$1:$I$128,9,0)</f>
        <v>1.3999999999999995</v>
      </c>
    </row>
    <row r="136" spans="1:9" x14ac:dyDescent="0.3">
      <c r="A136">
        <v>124</v>
      </c>
      <c r="B136" s="29" t="str">
        <f>VLOOKUP($A136,Estimation!$A$1:$I$128,2,0)</f>
        <v>Person 58</v>
      </c>
      <c r="C136" s="30">
        <f>VLOOKUP($A136,Estimation!$A$1:$I$128,3,0)</f>
        <v>5.9999999999999902</v>
      </c>
      <c r="D136" s="30">
        <f>VLOOKUP($A136,Estimation!$A$1:$I$128,4,0)</f>
        <v>4.8333333333333295</v>
      </c>
      <c r="E136" s="30">
        <f>VLOOKUP($A136,Estimation!$A$1:$I$128,5,0)</f>
        <v>-11.833333333333323</v>
      </c>
      <c r="F136" s="30">
        <f>VLOOKUP($A136,Estimation!$A$1:$I$128,6,0)</f>
        <v>6.9999999999999973</v>
      </c>
      <c r="G136" s="30">
        <f>VLOOKUP($A136,Estimation!$A$1:$I$128,7,0)</f>
        <v>-2.3499999999999979</v>
      </c>
      <c r="H136" s="30">
        <f>VLOOKUP($A136,Estimation!$A$1:$I$128,8,0)</f>
        <v>1.6500000000000006</v>
      </c>
      <c r="I136" s="30">
        <f>VLOOKUP($A136,Estimation!$A$1:$I$128,9,0)</f>
        <v>4.7500000000000018</v>
      </c>
    </row>
    <row r="137" spans="1:9" x14ac:dyDescent="0.3">
      <c r="A137">
        <v>125</v>
      </c>
      <c r="B137" s="29" t="str">
        <f>VLOOKUP($A137,Estimation!$A$1:$I$128,2,0)</f>
        <v>Person 44</v>
      </c>
      <c r="C137" s="30">
        <f>VLOOKUP($A137,Estimation!$A$1:$I$128,3,0)</f>
        <v>10.200000000000001</v>
      </c>
      <c r="D137" s="30">
        <f>VLOOKUP($A137,Estimation!$A$1:$I$128,4,0)</f>
        <v>7.2666666666666684</v>
      </c>
      <c r="E137" s="30">
        <f>VLOOKUP($A137,Estimation!$A$1:$I$128,5,0)</f>
        <v>-12.666666666666668</v>
      </c>
      <c r="F137" s="30">
        <f>VLOOKUP($A137,Estimation!$A$1:$I$128,6,0)</f>
        <v>7.4000000000000021</v>
      </c>
      <c r="G137" s="30">
        <f>VLOOKUP($A137,Estimation!$A$1:$I$128,7,0)</f>
        <v>-5.4000000000000012</v>
      </c>
      <c r="H137" s="30">
        <f>VLOOKUP($A137,Estimation!$A$1:$I$128,8,0)</f>
        <v>-0.19999999999999846</v>
      </c>
      <c r="I137" s="30">
        <f>VLOOKUP($A137,Estimation!$A$1:$I$128,9,0)</f>
        <v>3.3999999999999977</v>
      </c>
    </row>
    <row r="138" spans="1:9" x14ac:dyDescent="0.3">
      <c r="A138">
        <v>126</v>
      </c>
      <c r="B138" s="29" t="str">
        <f>VLOOKUP($A138,Estimation!$A$1:$I$128,2,0)</f>
        <v>Person 75</v>
      </c>
      <c r="C138" s="30">
        <f>VLOOKUP($A138,Estimation!$A$1:$I$128,3,0)</f>
        <v>6</v>
      </c>
      <c r="D138" s="30">
        <f>VLOOKUP($A138,Estimation!$A$1:$I$128,4,0)</f>
        <v>3.3333333333333366</v>
      </c>
      <c r="E138" s="30">
        <f>VLOOKUP($A138,Estimation!$A$1:$I$128,5,0)</f>
        <v>-12.833333333333336</v>
      </c>
      <c r="F138" s="30">
        <f>VLOOKUP($A138,Estimation!$A$1:$I$128,6,0)</f>
        <v>8.5000000000000036</v>
      </c>
      <c r="G138" s="30">
        <f>VLOOKUP($A138,Estimation!$A$1:$I$128,7,0)</f>
        <v>-0.65000000000000135</v>
      </c>
      <c r="H138" s="30">
        <f>VLOOKUP($A138,Estimation!$A$1:$I$128,8,0)</f>
        <v>1.350000000000001</v>
      </c>
      <c r="I138" s="30">
        <f>VLOOKUP($A138,Estimation!$A$1:$I$128,9,0)</f>
        <v>4.7499999999999982</v>
      </c>
    </row>
    <row r="139" spans="1:9" x14ac:dyDescent="0.3">
      <c r="A139">
        <v>127</v>
      </c>
      <c r="B139" s="29" t="str">
        <f>VLOOKUP($A139,Estimation!$A$1:$I$128,2,0)</f>
        <v>Person 96</v>
      </c>
      <c r="C139" s="30">
        <f>VLOOKUP($A139,Estimation!$A$1:$I$128,3,0)</f>
        <v>8.6999999999999975</v>
      </c>
      <c r="D139" s="30">
        <f>VLOOKUP($A139,Estimation!$A$1:$I$128,4,0)</f>
        <v>4.4333333333333336</v>
      </c>
      <c r="E139" s="30">
        <f>VLOOKUP($A139,Estimation!$A$1:$I$128,5,0)</f>
        <v>-13.33333333333333</v>
      </c>
      <c r="F139" s="30">
        <f>VLOOKUP($A139,Estimation!$A$1:$I$128,6,0)</f>
        <v>4.4000000000000021</v>
      </c>
      <c r="G139" s="30">
        <f>VLOOKUP($A139,Estimation!$A$1:$I$128,7,0)</f>
        <v>-3.3500000000000014</v>
      </c>
      <c r="H139" s="30">
        <f>VLOOKUP($A139,Estimation!$A$1:$I$128,8,0)</f>
        <v>-0.15000000000000088</v>
      </c>
      <c r="I139" s="30">
        <f>VLOOKUP($A139,Estimation!$A$1:$I$128,9,0)</f>
        <v>6.6499999999999995</v>
      </c>
    </row>
  </sheetData>
  <autoFilter ref="B1:I1" xr:uid="{00000000-0009-0000-0000-000008000000}">
    <sortState xmlns:xlrd2="http://schemas.microsoft.com/office/spreadsheetml/2017/richdata2" ref="B2:I101">
      <sortCondition descending="1" ref="E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42"/>
  <sheetViews>
    <sheetView tabSelected="1" workbookViewId="0">
      <selection activeCell="AD6" sqref="AD6"/>
    </sheetView>
  </sheetViews>
  <sheetFormatPr defaultRowHeight="14.4" x14ac:dyDescent="0.3"/>
  <cols>
    <col min="4" max="4" width="14.88671875" bestFit="1" customWidth="1"/>
    <col min="5" max="5" width="10.6640625" bestFit="1" customWidth="1"/>
    <col min="6" max="6" width="12.6640625" bestFit="1" customWidth="1"/>
    <col min="7" max="7" width="13.6640625" bestFit="1" customWidth="1"/>
    <col min="8" max="8" width="9" bestFit="1" customWidth="1"/>
    <col min="17" max="17" width="19.109375" bestFit="1" customWidth="1"/>
    <col min="21" max="21" width="12" bestFit="1" customWidth="1"/>
    <col min="23" max="23" width="12" bestFit="1" customWidth="1"/>
    <col min="26" max="26" width="14.33203125" bestFit="1" customWidth="1"/>
  </cols>
  <sheetData>
    <row r="1" spans="1:29" ht="15" thickBot="1" x14ac:dyDescent="0.35">
      <c r="A1" s="15" t="s">
        <v>140</v>
      </c>
      <c r="D1" s="48" t="s">
        <v>128</v>
      </c>
      <c r="E1" s="48" t="s">
        <v>148</v>
      </c>
      <c r="F1" s="48" t="s">
        <v>143</v>
      </c>
      <c r="G1" s="48" t="s">
        <v>145</v>
      </c>
      <c r="H1" s="48" t="s">
        <v>193</v>
      </c>
      <c r="I1" t="s">
        <v>129</v>
      </c>
      <c r="J1" t="s">
        <v>194</v>
      </c>
      <c r="K1" t="s">
        <v>195</v>
      </c>
      <c r="L1" t="s">
        <v>135</v>
      </c>
      <c r="M1" t="s">
        <v>137</v>
      </c>
      <c r="N1" t="s">
        <v>139</v>
      </c>
    </row>
    <row r="2" spans="1:29" x14ac:dyDescent="0.3">
      <c r="A2" s="12" t="s">
        <v>129</v>
      </c>
      <c r="D2" s="48" t="s">
        <v>189</v>
      </c>
      <c r="E2" s="48" t="s">
        <v>191</v>
      </c>
      <c r="F2" s="48">
        <v>10.99</v>
      </c>
      <c r="G2" s="48" t="s">
        <v>192</v>
      </c>
      <c r="H2" s="48" t="s">
        <v>192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</row>
    <row r="3" spans="1:29" x14ac:dyDescent="0.3">
      <c r="A3" s="7" t="s">
        <v>131</v>
      </c>
      <c r="D3" s="48" t="s">
        <v>189</v>
      </c>
      <c r="E3" s="48" t="s">
        <v>192</v>
      </c>
      <c r="F3" s="48">
        <v>10.99</v>
      </c>
      <c r="G3" s="48" t="s">
        <v>192</v>
      </c>
      <c r="H3" s="48" t="s">
        <v>192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</row>
    <row r="4" spans="1:29" x14ac:dyDescent="0.3">
      <c r="A4" s="7" t="s">
        <v>133</v>
      </c>
      <c r="D4" s="48" t="s">
        <v>190</v>
      </c>
      <c r="E4" s="48" t="s">
        <v>191</v>
      </c>
      <c r="F4" s="48">
        <v>9.99</v>
      </c>
      <c r="G4" s="48" t="s">
        <v>192</v>
      </c>
      <c r="H4" s="48" t="s">
        <v>191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</row>
    <row r="5" spans="1:29" x14ac:dyDescent="0.3">
      <c r="A5" s="7" t="s">
        <v>135</v>
      </c>
      <c r="D5" s="47"/>
    </row>
    <row r="6" spans="1:29" x14ac:dyDescent="0.3">
      <c r="A6" s="7" t="s">
        <v>137</v>
      </c>
    </row>
    <row r="7" spans="1:29" x14ac:dyDescent="0.3">
      <c r="A7" s="7" t="s">
        <v>139</v>
      </c>
    </row>
    <row r="12" spans="1:29" ht="15" thickBot="1" x14ac:dyDescent="0.35"/>
    <row r="13" spans="1:29" ht="15" thickBot="1" x14ac:dyDescent="0.35">
      <c r="B13" t="s">
        <v>129</v>
      </c>
      <c r="C13" t="s">
        <v>131</v>
      </c>
      <c r="D13" t="s">
        <v>133</v>
      </c>
      <c r="E13" t="s">
        <v>135</v>
      </c>
      <c r="F13" t="s">
        <v>137</v>
      </c>
      <c r="G13" t="s">
        <v>139</v>
      </c>
      <c r="H13" t="s">
        <v>141</v>
      </c>
      <c r="Q13" s="49" t="s">
        <v>196</v>
      </c>
      <c r="R13" s="51" t="s">
        <v>197</v>
      </c>
      <c r="S13" s="52"/>
      <c r="T13" s="53"/>
      <c r="U13" s="54" t="s">
        <v>198</v>
      </c>
      <c r="V13" s="54"/>
      <c r="W13" s="54"/>
      <c r="Z13" s="36" t="s">
        <v>205</v>
      </c>
      <c r="AA13" s="37" t="s">
        <v>202</v>
      </c>
      <c r="AB13" s="38" t="s">
        <v>203</v>
      </c>
      <c r="AC13" s="39" t="s">
        <v>206</v>
      </c>
    </row>
    <row r="14" spans="1:29" x14ac:dyDescent="0.3">
      <c r="A14" t="s">
        <v>0</v>
      </c>
      <c r="B14">
        <v>-10.099999999999998</v>
      </c>
      <c r="C14">
        <v>-1.9666666666666659</v>
      </c>
      <c r="D14">
        <v>10.166666666666664</v>
      </c>
      <c r="E14">
        <v>-6.6999999999999993</v>
      </c>
      <c r="F14">
        <v>2.5000000000000009</v>
      </c>
      <c r="G14">
        <v>-1.0999999999999996</v>
      </c>
      <c r="H14">
        <v>11.299999999999997</v>
      </c>
      <c r="M14" s="32"/>
      <c r="N14" s="32" t="s">
        <v>199</v>
      </c>
      <c r="O14" s="32" t="s">
        <v>200</v>
      </c>
      <c r="P14" s="32" t="s">
        <v>201</v>
      </c>
      <c r="Q14" s="50"/>
      <c r="R14" s="33" t="s">
        <v>202</v>
      </c>
      <c r="S14" s="33" t="s">
        <v>203</v>
      </c>
      <c r="T14" s="33" t="s">
        <v>204</v>
      </c>
      <c r="U14" s="34" t="s">
        <v>202</v>
      </c>
      <c r="V14" s="34" t="s">
        <v>203</v>
      </c>
      <c r="W14" s="34" t="s">
        <v>204</v>
      </c>
      <c r="Z14" s="40" t="s">
        <v>207</v>
      </c>
      <c r="AA14" s="41">
        <f>R142/SUM($R$142:$T$142)</f>
        <v>0.26771653543307089</v>
      </c>
      <c r="AB14" s="41">
        <f t="shared" ref="AB14:AC14" si="0">S142/SUM($R$142:$T$142)</f>
        <v>0.41732283464566927</v>
      </c>
      <c r="AC14" s="41">
        <f t="shared" si="0"/>
        <v>0.31496062992125984</v>
      </c>
    </row>
    <row r="15" spans="1:29" ht="15" thickBot="1" x14ac:dyDescent="0.35">
      <c r="A15" t="s">
        <v>1</v>
      </c>
      <c r="B15">
        <v>3.0999999999999952</v>
      </c>
      <c r="C15">
        <v>-3.3333333333335644E-2</v>
      </c>
      <c r="D15">
        <v>-4.1666666666666599</v>
      </c>
      <c r="E15">
        <v>2.6999999999999975</v>
      </c>
      <c r="F15">
        <v>-1.2999999999999978</v>
      </c>
      <c r="G15">
        <v>1.3000000000000014</v>
      </c>
      <c r="H15">
        <v>6.7000000000000011</v>
      </c>
      <c r="N15" s="35">
        <f>SUMPRODUCT(B14:G14,I$2:N$2)+H14</f>
        <v>10.733333333333333</v>
      </c>
      <c r="O15" s="35">
        <f>SUMPRODUCT(B14:G14,I$3:N$3)+H14</f>
        <v>20.9</v>
      </c>
      <c r="P15" s="35">
        <f>SUMPRODUCT(B14:G14,I$4:N$4)+H14</f>
        <v>7.0999999999999988</v>
      </c>
      <c r="Q15" s="35">
        <f>MAX(N15:P15)</f>
        <v>20.9</v>
      </c>
      <c r="R15">
        <f>IF(N15=$Q15,1/COUNTIF($N15:$P15,$Q15),0)</f>
        <v>0</v>
      </c>
      <c r="S15">
        <f t="shared" ref="S15" si="1">IF(O15=$Q15,1/COUNTIF($N15:$P15,$Q15),0)</f>
        <v>1</v>
      </c>
      <c r="T15">
        <f>IF(P15=$Q15,1/COUNTIF($N15:$P15,$Q15),0)</f>
        <v>0</v>
      </c>
      <c r="U15">
        <f>EXP(N15)/(EXP($N15)+EXP($O15)+EXP($P15))</f>
        <v>3.8428695003017043E-5</v>
      </c>
      <c r="V15">
        <f>EXP(O15)/(EXP($N15)+EXP($O15)+EXP($P15))</f>
        <v>0.999960555713587</v>
      </c>
      <c r="W15">
        <f>EXP(P15)/(EXP($N15)+EXP($O15)+EXP($P15))</f>
        <v>1.0155914101438588E-6</v>
      </c>
      <c r="Z15" s="42" t="s">
        <v>208</v>
      </c>
      <c r="AA15" s="43">
        <f>AVERAGE(U15:U141)</f>
        <v>0.26576951793707804</v>
      </c>
      <c r="AB15" s="43">
        <f t="shared" ref="AB15:AC15" si="2">AVERAGE(V15:V141)</f>
        <v>0.41072140802606272</v>
      </c>
      <c r="AC15" s="43">
        <f t="shared" si="2"/>
        <v>0.32350907403685913</v>
      </c>
    </row>
    <row r="16" spans="1:29" x14ac:dyDescent="0.3">
      <c r="A16" t="s">
        <v>2</v>
      </c>
      <c r="B16">
        <v>-4.0000000000000009</v>
      </c>
      <c r="C16">
        <v>-2.5000000000000018</v>
      </c>
      <c r="D16">
        <v>7.0000000000000018</v>
      </c>
      <c r="E16">
        <v>-3.5000000000000022</v>
      </c>
      <c r="F16">
        <v>3.2999999999999985</v>
      </c>
      <c r="G16">
        <v>2.299999999999998</v>
      </c>
      <c r="H16">
        <v>7.0000000000000018</v>
      </c>
      <c r="N16" s="35">
        <f t="shared" ref="N16:N79" si="3">SUMPRODUCT(B15:G15,I$2:N$2)+H15</f>
        <v>6.6666666666666687</v>
      </c>
      <c r="O16" s="35">
        <f t="shared" ref="O16:O79" si="4">SUMPRODUCT(B15:G15,I$3:N$3)+H15</f>
        <v>2.5000000000000089</v>
      </c>
      <c r="P16" s="35">
        <f t="shared" ref="P16:P79" si="5">SUMPRODUCT(B15:G15,I$4:N$4)+H15</f>
        <v>8.1000000000000014</v>
      </c>
      <c r="Q16" s="35">
        <f t="shared" ref="Q16:Q79" si="6">MAX(N16:P16)</f>
        <v>8.1000000000000014</v>
      </c>
      <c r="R16">
        <f t="shared" ref="R16:R79" si="7">IF(N16=$Q16,1/COUNTIF($N16:$P16,$Q16),0)</f>
        <v>0</v>
      </c>
      <c r="S16">
        <f t="shared" ref="S16:S79" si="8">IF(O16=$Q16,1/COUNTIF($N16:$P16,$Q16),0)</f>
        <v>0</v>
      </c>
      <c r="T16">
        <f t="shared" ref="T16:T79" si="9">IF(P16=$Q16,1/COUNTIF($N16:$P16,$Q16),0)</f>
        <v>1</v>
      </c>
      <c r="U16">
        <f t="shared" ref="U16:U79" si="10">EXP(N16)/(EXP($N16)+EXP($O16)+EXP($P16))</f>
        <v>0.19200656384827919</v>
      </c>
      <c r="V16">
        <f t="shared" ref="V16:V79" si="11">EXP(O16)/(EXP($N16)+EXP($O16)+EXP($P16))</f>
        <v>2.9768416559525766E-3</v>
      </c>
      <c r="W16">
        <f t="shared" ref="W16:W79" si="12">EXP(P16)/(EXP($N16)+EXP($O16)+EXP($P16))</f>
        <v>0.80501659449576823</v>
      </c>
    </row>
    <row r="17" spans="1:23" x14ac:dyDescent="0.3">
      <c r="A17" t="s">
        <v>3</v>
      </c>
      <c r="B17">
        <v>-2.5000000000000013</v>
      </c>
      <c r="C17">
        <v>1.8333333333333335</v>
      </c>
      <c r="D17">
        <v>2.6666666666666679</v>
      </c>
      <c r="E17">
        <v>-1.0000000000000013</v>
      </c>
      <c r="F17">
        <v>2.4499999999999997</v>
      </c>
      <c r="G17">
        <v>2.4499999999999966</v>
      </c>
      <c r="H17">
        <v>5.2500000000000018</v>
      </c>
      <c r="N17" s="35">
        <f t="shared" si="3"/>
        <v>10.099999999999996</v>
      </c>
      <c r="O17" s="35">
        <f t="shared" si="4"/>
        <v>17.100000000000001</v>
      </c>
      <c r="P17" s="35">
        <f t="shared" si="5"/>
        <v>6.799999999999998</v>
      </c>
      <c r="Q17" s="35">
        <f t="shared" si="6"/>
        <v>17.100000000000001</v>
      </c>
      <c r="R17">
        <f t="shared" si="7"/>
        <v>0</v>
      </c>
      <c r="S17">
        <f t="shared" si="8"/>
        <v>1</v>
      </c>
      <c r="T17">
        <f t="shared" si="9"/>
        <v>0</v>
      </c>
      <c r="U17">
        <f t="shared" si="10"/>
        <v>9.1102058187370538E-4</v>
      </c>
      <c r="V17">
        <f t="shared" si="11"/>
        <v>0.99905537809349909</v>
      </c>
      <c r="W17">
        <f t="shared" si="12"/>
        <v>3.3601324627223017E-5</v>
      </c>
    </row>
    <row r="18" spans="1:23" x14ac:dyDescent="0.3">
      <c r="A18" t="s">
        <v>4</v>
      </c>
      <c r="B18">
        <v>4.2000000000000046</v>
      </c>
      <c r="C18">
        <v>1.600000000000003</v>
      </c>
      <c r="D18">
        <v>-6.0000000000000044</v>
      </c>
      <c r="E18">
        <v>6.4000000000000057</v>
      </c>
      <c r="F18">
        <v>-1.8000000000000014</v>
      </c>
      <c r="G18">
        <v>7.4000000000000039</v>
      </c>
      <c r="H18">
        <v>2.399999999999995</v>
      </c>
      <c r="N18" s="35">
        <f t="shared" si="3"/>
        <v>11.983333333333331</v>
      </c>
      <c r="O18" s="35">
        <f t="shared" si="4"/>
        <v>14.65</v>
      </c>
      <c r="P18" s="35">
        <f t="shared" si="5"/>
        <v>6.7</v>
      </c>
      <c r="Q18" s="35">
        <f t="shared" si="6"/>
        <v>14.65</v>
      </c>
      <c r="R18">
        <f t="shared" si="7"/>
        <v>0</v>
      </c>
      <c r="S18">
        <f t="shared" si="8"/>
        <v>1</v>
      </c>
      <c r="T18">
        <f t="shared" si="9"/>
        <v>0</v>
      </c>
      <c r="U18">
        <f t="shared" si="10"/>
        <v>6.4947752607448811E-2</v>
      </c>
      <c r="V18">
        <f t="shared" si="11"/>
        <v>0.93472260609495883</v>
      </c>
      <c r="W18">
        <f t="shared" si="12"/>
        <v>3.2964129759241266E-4</v>
      </c>
    </row>
    <row r="19" spans="1:23" x14ac:dyDescent="0.3">
      <c r="A19" t="s">
        <v>5</v>
      </c>
      <c r="B19">
        <v>4.5999999999999996</v>
      </c>
      <c r="C19">
        <v>-0.86666666666666581</v>
      </c>
      <c r="D19">
        <v>-6.3333333333333339</v>
      </c>
      <c r="E19">
        <v>0.20000000000000065</v>
      </c>
      <c r="F19">
        <v>0.7</v>
      </c>
      <c r="G19">
        <v>-0.7000000000000004</v>
      </c>
      <c r="H19">
        <v>8.6999999999999993</v>
      </c>
      <c r="N19" s="35">
        <f t="shared" si="3"/>
        <v>9.6000000000000014</v>
      </c>
      <c r="O19" s="35">
        <f t="shared" si="4"/>
        <v>3.5999999999999961</v>
      </c>
      <c r="P19" s="35">
        <f t="shared" si="5"/>
        <v>6.9999999999999991</v>
      </c>
      <c r="Q19" s="35">
        <f t="shared" si="6"/>
        <v>9.6000000000000014</v>
      </c>
      <c r="R19">
        <f t="shared" si="7"/>
        <v>1</v>
      </c>
      <c r="S19">
        <f t="shared" si="8"/>
        <v>0</v>
      </c>
      <c r="T19">
        <f t="shared" si="9"/>
        <v>0</v>
      </c>
      <c r="U19">
        <f t="shared" si="10"/>
        <v>0.92871867724388479</v>
      </c>
      <c r="V19">
        <f t="shared" si="11"/>
        <v>2.3020634427289685E-3</v>
      </c>
      <c r="W19">
        <f t="shared" si="12"/>
        <v>6.8979259313386221E-2</v>
      </c>
    </row>
    <row r="20" spans="1:23" x14ac:dyDescent="0.3">
      <c r="A20" t="s">
        <v>6</v>
      </c>
      <c r="B20">
        <v>0.30000000000000465</v>
      </c>
      <c r="C20">
        <v>0.23333333333333631</v>
      </c>
      <c r="D20">
        <v>1.1666666666666607</v>
      </c>
      <c r="E20">
        <v>-1.8999999999999966</v>
      </c>
      <c r="F20">
        <v>3.299999999999998</v>
      </c>
      <c r="G20">
        <v>-1.8999999999999986</v>
      </c>
      <c r="H20">
        <v>7.0999999999999988</v>
      </c>
      <c r="N20" s="35">
        <f t="shared" si="3"/>
        <v>7.833333333333333</v>
      </c>
      <c r="O20" s="35">
        <f t="shared" si="4"/>
        <v>1.5</v>
      </c>
      <c r="P20" s="35">
        <f t="shared" si="5"/>
        <v>9.6</v>
      </c>
      <c r="Q20" s="35">
        <f t="shared" si="6"/>
        <v>9.6</v>
      </c>
      <c r="R20">
        <f t="shared" si="7"/>
        <v>0</v>
      </c>
      <c r="S20">
        <f t="shared" si="8"/>
        <v>0</v>
      </c>
      <c r="T20">
        <f t="shared" si="9"/>
        <v>1</v>
      </c>
      <c r="U20">
        <f t="shared" si="10"/>
        <v>0.14591952394210903</v>
      </c>
      <c r="V20">
        <f t="shared" si="11"/>
        <v>2.5916818386545243E-4</v>
      </c>
      <c r="W20">
        <f t="shared" si="12"/>
        <v>0.85382130787402544</v>
      </c>
    </row>
    <row r="21" spans="1:23" x14ac:dyDescent="0.3">
      <c r="A21" t="s">
        <v>7</v>
      </c>
      <c r="B21">
        <v>-2.0000000000000009</v>
      </c>
      <c r="C21">
        <v>-1.5000000000000002</v>
      </c>
      <c r="D21">
        <v>5</v>
      </c>
      <c r="E21">
        <v>-5.5000000000000018</v>
      </c>
      <c r="F21">
        <v>1.8999999999999992</v>
      </c>
      <c r="G21">
        <v>-6.1000000000000023</v>
      </c>
      <c r="H21">
        <v>11</v>
      </c>
      <c r="N21" s="35">
        <f t="shared" si="3"/>
        <v>8.7333333333333343</v>
      </c>
      <c r="O21" s="35">
        <f t="shared" si="4"/>
        <v>9.899999999999995</v>
      </c>
      <c r="P21" s="35">
        <f t="shared" si="5"/>
        <v>8.5</v>
      </c>
      <c r="Q21" s="35">
        <f t="shared" si="6"/>
        <v>9.899999999999995</v>
      </c>
      <c r="R21">
        <f t="shared" si="7"/>
        <v>0</v>
      </c>
      <c r="S21">
        <f t="shared" si="8"/>
        <v>1</v>
      </c>
      <c r="T21">
        <f t="shared" si="9"/>
        <v>0</v>
      </c>
      <c r="U21">
        <f t="shared" si="10"/>
        <v>0.19987367546026247</v>
      </c>
      <c r="V21">
        <f t="shared" si="11"/>
        <v>0.64184844635737182</v>
      </c>
      <c r="W21">
        <f t="shared" si="12"/>
        <v>0.15827787818236574</v>
      </c>
    </row>
    <row r="22" spans="1:23" x14ac:dyDescent="0.3">
      <c r="A22" t="s">
        <v>8</v>
      </c>
      <c r="B22">
        <v>1.0000000000000013</v>
      </c>
      <c r="C22">
        <v>1.6666666666666672</v>
      </c>
      <c r="D22">
        <v>1.3333333333333313</v>
      </c>
      <c r="E22">
        <v>1.0000000000000004</v>
      </c>
      <c r="F22">
        <v>-1.3264793286218329E-15</v>
      </c>
      <c r="G22">
        <v>-4.1245289668970032E-16</v>
      </c>
      <c r="H22">
        <v>5.0000000000000009</v>
      </c>
      <c r="N22" s="35">
        <f t="shared" si="3"/>
        <v>5.2999999999999972</v>
      </c>
      <c r="O22" s="35">
        <f t="shared" si="4"/>
        <v>10.299999999999997</v>
      </c>
      <c r="P22" s="35">
        <f t="shared" si="5"/>
        <v>7.3999999999999977</v>
      </c>
      <c r="Q22" s="35">
        <f t="shared" si="6"/>
        <v>10.299999999999997</v>
      </c>
      <c r="R22">
        <f t="shared" si="7"/>
        <v>0</v>
      </c>
      <c r="S22">
        <f t="shared" si="8"/>
        <v>1</v>
      </c>
      <c r="T22">
        <f t="shared" si="9"/>
        <v>0</v>
      </c>
      <c r="U22">
        <f t="shared" si="10"/>
        <v>6.3460100144473548E-3</v>
      </c>
      <c r="V22">
        <f t="shared" si="11"/>
        <v>0.94183139394071969</v>
      </c>
      <c r="W22">
        <f t="shared" si="12"/>
        <v>5.1822596044833011E-2</v>
      </c>
    </row>
    <row r="23" spans="1:23" x14ac:dyDescent="0.3">
      <c r="A23" t="s">
        <v>9</v>
      </c>
      <c r="B23">
        <v>1.2999999999999967</v>
      </c>
      <c r="C23">
        <v>-2.6000000000000045</v>
      </c>
      <c r="D23">
        <v>-0.49999999999999484</v>
      </c>
      <c r="E23">
        <v>-1.4000000000000037</v>
      </c>
      <c r="F23">
        <v>-0.29999999999999755</v>
      </c>
      <c r="G23">
        <v>4.5000000000000009</v>
      </c>
      <c r="H23">
        <v>7.6000000000000014</v>
      </c>
      <c r="N23" s="35">
        <f t="shared" si="3"/>
        <v>6.6666666666666661</v>
      </c>
      <c r="O23" s="35">
        <f t="shared" si="4"/>
        <v>7.9999999999999973</v>
      </c>
      <c r="P23" s="35">
        <f t="shared" si="5"/>
        <v>6</v>
      </c>
      <c r="Q23" s="35">
        <f t="shared" si="6"/>
        <v>7.9999999999999973</v>
      </c>
      <c r="R23">
        <f t="shared" si="7"/>
        <v>0</v>
      </c>
      <c r="S23">
        <f t="shared" si="8"/>
        <v>1</v>
      </c>
      <c r="T23">
        <f t="shared" si="9"/>
        <v>0</v>
      </c>
      <c r="U23">
        <f t="shared" si="10"/>
        <v>0.18842735652727913</v>
      </c>
      <c r="V23">
        <f t="shared" si="11"/>
        <v>0.71483081293755801</v>
      </c>
      <c r="W23">
        <f t="shared" si="12"/>
        <v>9.6741830535162776E-2</v>
      </c>
    </row>
    <row r="24" spans="1:23" x14ac:dyDescent="0.3">
      <c r="A24" t="s">
        <v>10</v>
      </c>
      <c r="B24">
        <v>-6.0999999999999908</v>
      </c>
      <c r="C24">
        <v>-3.1333333333333289</v>
      </c>
      <c r="D24">
        <v>7.8333333333333215</v>
      </c>
      <c r="E24">
        <v>-5.1999999999999966</v>
      </c>
      <c r="F24">
        <v>0.59999999999999865</v>
      </c>
      <c r="G24">
        <v>-1.9999999999999984</v>
      </c>
      <c r="H24">
        <v>11.299999999999997</v>
      </c>
      <c r="N24" s="35">
        <f t="shared" si="3"/>
        <v>9.1999999999999993</v>
      </c>
      <c r="O24" s="35">
        <f t="shared" si="4"/>
        <v>8.7000000000000064</v>
      </c>
      <c r="P24" s="35">
        <f t="shared" si="5"/>
        <v>5.9</v>
      </c>
      <c r="Q24" s="35">
        <f t="shared" si="6"/>
        <v>9.1999999999999993</v>
      </c>
      <c r="R24">
        <f t="shared" si="7"/>
        <v>1</v>
      </c>
      <c r="S24">
        <f t="shared" si="8"/>
        <v>0</v>
      </c>
      <c r="T24">
        <f t="shared" si="9"/>
        <v>0</v>
      </c>
      <c r="U24">
        <f t="shared" si="10"/>
        <v>0.60848946473583887</v>
      </c>
      <c r="V24">
        <f t="shared" si="11"/>
        <v>0.36906751647441816</v>
      </c>
      <c r="W24">
        <f t="shared" si="12"/>
        <v>2.2443018789742895E-2</v>
      </c>
    </row>
    <row r="25" spans="1:23" x14ac:dyDescent="0.3">
      <c r="A25" t="s">
        <v>11</v>
      </c>
      <c r="B25">
        <v>-4.4999999999999973</v>
      </c>
      <c r="C25">
        <v>-5.6666666666666652</v>
      </c>
      <c r="D25">
        <v>5.1666666666666643</v>
      </c>
      <c r="E25">
        <v>-5.9999999999999991</v>
      </c>
      <c r="F25">
        <v>5.6999999999999993</v>
      </c>
      <c r="G25">
        <v>2.6999999999999997</v>
      </c>
      <c r="H25">
        <v>9.9999999999999982</v>
      </c>
      <c r="N25" s="35">
        <f t="shared" si="3"/>
        <v>6.7666666666666684</v>
      </c>
      <c r="O25" s="35">
        <f t="shared" si="4"/>
        <v>14.599999999999991</v>
      </c>
      <c r="P25" s="35">
        <f t="shared" si="5"/>
        <v>6.6999999999999993</v>
      </c>
      <c r="Q25" s="35">
        <f t="shared" si="6"/>
        <v>14.599999999999991</v>
      </c>
      <c r="R25">
        <f t="shared" si="7"/>
        <v>0</v>
      </c>
      <c r="S25">
        <f t="shared" si="8"/>
        <v>1</v>
      </c>
      <c r="T25">
        <f t="shared" si="9"/>
        <v>0</v>
      </c>
      <c r="U25">
        <f t="shared" si="10"/>
        <v>3.9599851959506137E-4</v>
      </c>
      <c r="V25">
        <f t="shared" si="11"/>
        <v>0.99923354209926163</v>
      </c>
      <c r="W25">
        <f t="shared" si="12"/>
        <v>3.7045938114335891E-4</v>
      </c>
    </row>
    <row r="26" spans="1:23" x14ac:dyDescent="0.3">
      <c r="A26" t="s">
        <v>12</v>
      </c>
      <c r="B26">
        <v>9.9999999999997757E-2</v>
      </c>
      <c r="C26">
        <v>-2.8666666666666671</v>
      </c>
      <c r="D26">
        <v>0.1666666666666681</v>
      </c>
      <c r="E26">
        <v>0.20000000000000018</v>
      </c>
      <c r="F26">
        <v>-1.1999999999999982</v>
      </c>
      <c r="G26">
        <v>-1.5999999999999992</v>
      </c>
      <c r="H26">
        <v>9.7000000000000011</v>
      </c>
      <c r="N26" s="35">
        <f t="shared" si="3"/>
        <v>12.733333333333333</v>
      </c>
      <c r="O26" s="35">
        <f t="shared" si="4"/>
        <v>17.899999999999999</v>
      </c>
      <c r="P26" s="35">
        <f t="shared" si="5"/>
        <v>9.6999999999999993</v>
      </c>
      <c r="Q26" s="35">
        <f t="shared" si="6"/>
        <v>17.899999999999999</v>
      </c>
      <c r="R26">
        <f t="shared" si="7"/>
        <v>0</v>
      </c>
      <c r="S26">
        <f t="shared" si="8"/>
        <v>1</v>
      </c>
      <c r="T26">
        <f t="shared" si="9"/>
        <v>0</v>
      </c>
      <c r="U26">
        <f t="shared" si="10"/>
        <v>5.669654653995335E-3</v>
      </c>
      <c r="V26">
        <f t="shared" si="11"/>
        <v>0.99405732395322399</v>
      </c>
      <c r="W26">
        <f t="shared" si="12"/>
        <v>2.7302139278070756E-4</v>
      </c>
    </row>
    <row r="27" spans="1:23" x14ac:dyDescent="0.3">
      <c r="A27" t="s">
        <v>13</v>
      </c>
      <c r="B27">
        <v>1.6000000000000039</v>
      </c>
      <c r="C27">
        <v>-3.1999999999999971</v>
      </c>
      <c r="D27">
        <v>-1.5000000000000056</v>
      </c>
      <c r="E27">
        <v>-0.29999999999999671</v>
      </c>
      <c r="F27">
        <v>0.15000000000000066</v>
      </c>
      <c r="G27">
        <v>-2.2499999999999982</v>
      </c>
      <c r="H27">
        <v>9.9499999999999957</v>
      </c>
      <c r="N27" s="35">
        <f t="shared" si="3"/>
        <v>4.0333333333333368</v>
      </c>
      <c r="O27" s="35">
        <f t="shared" si="4"/>
        <v>4.2000000000000046</v>
      </c>
      <c r="P27" s="35">
        <f t="shared" si="5"/>
        <v>8.7000000000000028</v>
      </c>
      <c r="Q27" s="35">
        <f t="shared" si="6"/>
        <v>8.7000000000000028</v>
      </c>
      <c r="R27">
        <f t="shared" si="7"/>
        <v>0</v>
      </c>
      <c r="S27">
        <f t="shared" si="8"/>
        <v>0</v>
      </c>
      <c r="T27">
        <f t="shared" si="9"/>
        <v>1</v>
      </c>
      <c r="U27">
        <f t="shared" si="10"/>
        <v>9.2145485792775265E-3</v>
      </c>
      <c r="V27">
        <f t="shared" si="11"/>
        <v>1.0885702913985863E-2</v>
      </c>
      <c r="W27">
        <f t="shared" si="12"/>
        <v>0.97989974850673656</v>
      </c>
    </row>
    <row r="28" spans="1:23" x14ac:dyDescent="0.3">
      <c r="A28" t="s">
        <v>14</v>
      </c>
      <c r="B28">
        <v>7.1999999999999895</v>
      </c>
      <c r="C28">
        <v>2.2666666666666617</v>
      </c>
      <c r="D28">
        <v>-4.6666666666666545</v>
      </c>
      <c r="E28">
        <v>1.3999999999999964</v>
      </c>
      <c r="F28">
        <v>1.5000000000000013</v>
      </c>
      <c r="G28">
        <v>2.6999999999999984</v>
      </c>
      <c r="H28">
        <v>2.9000000000000035</v>
      </c>
      <c r="N28" s="35">
        <f t="shared" si="3"/>
        <v>4.6500000000000012</v>
      </c>
      <c r="O28" s="35">
        <f t="shared" si="4"/>
        <v>3.149999999999995</v>
      </c>
      <c r="P28" s="35">
        <f t="shared" si="5"/>
        <v>9.7999999999999989</v>
      </c>
      <c r="Q28" s="35">
        <f t="shared" si="6"/>
        <v>9.7999999999999989</v>
      </c>
      <c r="R28">
        <f t="shared" si="7"/>
        <v>0</v>
      </c>
      <c r="S28">
        <f t="shared" si="8"/>
        <v>0</v>
      </c>
      <c r="T28">
        <f t="shared" si="9"/>
        <v>1</v>
      </c>
      <c r="U28">
        <f t="shared" si="10"/>
        <v>5.7585568253419065E-3</v>
      </c>
      <c r="V28">
        <f t="shared" si="11"/>
        <v>1.2849077066623652E-3</v>
      </c>
      <c r="W28">
        <f t="shared" si="12"/>
        <v>0.99295653546799578</v>
      </c>
    </row>
    <row r="29" spans="1:23" x14ac:dyDescent="0.3">
      <c r="A29" t="s">
        <v>15</v>
      </c>
      <c r="B29">
        <v>-0.69999999999999618</v>
      </c>
      <c r="C29">
        <v>-1.9333333333333311</v>
      </c>
      <c r="D29">
        <v>0.83333333333332738</v>
      </c>
      <c r="E29">
        <v>1.600000000000003</v>
      </c>
      <c r="F29">
        <v>2.8</v>
      </c>
      <c r="G29">
        <v>-1.399999999999997</v>
      </c>
      <c r="H29">
        <v>7.0999999999999979</v>
      </c>
      <c r="N29" s="35">
        <f t="shared" si="3"/>
        <v>9.3666666666666654</v>
      </c>
      <c r="O29" s="35">
        <f t="shared" si="4"/>
        <v>4.7000000000000099</v>
      </c>
      <c r="P29" s="35">
        <f t="shared" si="5"/>
        <v>5.8000000000000007</v>
      </c>
      <c r="Q29" s="35">
        <f t="shared" si="6"/>
        <v>9.3666666666666654</v>
      </c>
      <c r="R29">
        <f t="shared" si="7"/>
        <v>1</v>
      </c>
      <c r="S29">
        <f t="shared" si="8"/>
        <v>0</v>
      </c>
      <c r="T29">
        <f t="shared" si="9"/>
        <v>0</v>
      </c>
      <c r="U29">
        <f t="shared" si="10"/>
        <v>0.96371290766149587</v>
      </c>
      <c r="V29">
        <f t="shared" si="11"/>
        <v>9.0623346088783037E-3</v>
      </c>
      <c r="W29">
        <f t="shared" si="12"/>
        <v>2.7224757729625841E-2</v>
      </c>
    </row>
    <row r="30" spans="1:23" x14ac:dyDescent="0.3">
      <c r="A30" t="s">
        <v>16</v>
      </c>
      <c r="B30">
        <v>-0.69999999999999463</v>
      </c>
      <c r="C30">
        <v>-0.26666666666666533</v>
      </c>
      <c r="D30">
        <v>-0.83333333333333937</v>
      </c>
      <c r="E30">
        <v>-0.39999999999999808</v>
      </c>
      <c r="F30">
        <v>-5.4000000000000021</v>
      </c>
      <c r="G30">
        <v>-1.5999999999999988</v>
      </c>
      <c r="H30">
        <v>11.1</v>
      </c>
      <c r="N30" s="35">
        <f t="shared" si="3"/>
        <v>6.56666666666667</v>
      </c>
      <c r="O30" s="35">
        <f t="shared" si="4"/>
        <v>7.3999999999999968</v>
      </c>
      <c r="P30" s="35">
        <f t="shared" si="5"/>
        <v>11.5</v>
      </c>
      <c r="Q30" s="35">
        <f t="shared" si="6"/>
        <v>11.5</v>
      </c>
      <c r="R30">
        <f t="shared" si="7"/>
        <v>0</v>
      </c>
      <c r="S30">
        <f t="shared" si="8"/>
        <v>0</v>
      </c>
      <c r="T30">
        <f t="shared" si="9"/>
        <v>1</v>
      </c>
      <c r="U30">
        <f t="shared" si="10"/>
        <v>7.0351924222543808E-3</v>
      </c>
      <c r="V30">
        <f t="shared" si="11"/>
        <v>1.618780815139912E-2</v>
      </c>
      <c r="W30">
        <f t="shared" si="12"/>
        <v>0.97677699942634644</v>
      </c>
    </row>
    <row r="31" spans="1:23" x14ac:dyDescent="0.3">
      <c r="A31" t="s">
        <v>17</v>
      </c>
      <c r="B31">
        <v>-6.1999999999999975</v>
      </c>
      <c r="C31">
        <v>-0.76666666666666494</v>
      </c>
      <c r="D31">
        <v>6.6666666666666625</v>
      </c>
      <c r="E31">
        <v>-6.8999999999999986</v>
      </c>
      <c r="F31">
        <v>-1.8000000000000007</v>
      </c>
      <c r="G31">
        <v>-0.99999999999999922</v>
      </c>
      <c r="H31">
        <v>12.099999999999998</v>
      </c>
      <c r="N31" s="35">
        <f t="shared" si="3"/>
        <v>3.833333333333333</v>
      </c>
      <c r="O31" s="35">
        <f t="shared" si="4"/>
        <v>2.9999999999999947</v>
      </c>
      <c r="P31" s="35">
        <f t="shared" si="5"/>
        <v>5.3</v>
      </c>
      <c r="Q31" s="35">
        <f t="shared" si="6"/>
        <v>5.3</v>
      </c>
      <c r="R31">
        <f t="shared" si="7"/>
        <v>0</v>
      </c>
      <c r="S31">
        <f t="shared" si="8"/>
        <v>0</v>
      </c>
      <c r="T31">
        <f t="shared" si="9"/>
        <v>1</v>
      </c>
      <c r="U31">
        <f t="shared" si="10"/>
        <v>0.17332944971137268</v>
      </c>
      <c r="V31">
        <f t="shared" si="11"/>
        <v>7.5328668326079887E-2</v>
      </c>
      <c r="W31">
        <f t="shared" si="12"/>
        <v>0.75134188196254736</v>
      </c>
    </row>
    <row r="32" spans="1:23" x14ac:dyDescent="0.3">
      <c r="A32" t="s">
        <v>18</v>
      </c>
      <c r="B32">
        <v>-0.80000000000000504</v>
      </c>
      <c r="C32">
        <v>2.0999999999999979</v>
      </c>
      <c r="D32">
        <v>-2.4999999999999938</v>
      </c>
      <c r="E32">
        <v>3.3999999999999981</v>
      </c>
      <c r="F32">
        <v>-0.3500000000000002</v>
      </c>
      <c r="G32">
        <v>3.8499999999999983</v>
      </c>
      <c r="H32">
        <v>5.1500000000000021</v>
      </c>
      <c r="N32" s="35">
        <f t="shared" si="3"/>
        <v>8.5333333333333332</v>
      </c>
      <c r="O32" s="35">
        <f t="shared" si="4"/>
        <v>15.199999999999996</v>
      </c>
      <c r="P32" s="35">
        <f t="shared" si="5"/>
        <v>3.3999999999999986</v>
      </c>
      <c r="Q32" s="35">
        <f t="shared" si="6"/>
        <v>15.199999999999996</v>
      </c>
      <c r="R32">
        <f t="shared" si="7"/>
        <v>0</v>
      </c>
      <c r="S32">
        <f t="shared" si="8"/>
        <v>1</v>
      </c>
      <c r="T32">
        <f t="shared" si="9"/>
        <v>0</v>
      </c>
      <c r="U32">
        <f t="shared" si="10"/>
        <v>1.2710067368610863E-3</v>
      </c>
      <c r="V32">
        <f t="shared" si="11"/>
        <v>0.99872149829981394</v>
      </c>
      <c r="W32">
        <f t="shared" si="12"/>
        <v>7.4949633250233138E-6</v>
      </c>
    </row>
    <row r="33" spans="1:23" x14ac:dyDescent="0.3">
      <c r="A33" t="s">
        <v>19</v>
      </c>
      <c r="B33">
        <v>-4.199999999999994</v>
      </c>
      <c r="C33">
        <v>-8.0999999999999961</v>
      </c>
      <c r="D33">
        <v>11.499999999999991</v>
      </c>
      <c r="E33">
        <v>-8.399999999999995</v>
      </c>
      <c r="F33">
        <v>0.54999999999999905</v>
      </c>
      <c r="G33">
        <v>-2.6500000000000004</v>
      </c>
      <c r="H33">
        <v>12.849999999999998</v>
      </c>
      <c r="N33" s="35">
        <f t="shared" si="3"/>
        <v>10.749999999999998</v>
      </c>
      <c r="O33" s="35">
        <f t="shared" si="4"/>
        <v>8.2500000000000036</v>
      </c>
      <c r="P33" s="35">
        <f t="shared" si="5"/>
        <v>8.1999999999999993</v>
      </c>
      <c r="Q33" s="35">
        <f t="shared" si="6"/>
        <v>10.749999999999998</v>
      </c>
      <c r="R33">
        <f t="shared" si="7"/>
        <v>1</v>
      </c>
      <c r="S33">
        <f t="shared" si="8"/>
        <v>0</v>
      </c>
      <c r="T33">
        <f t="shared" si="9"/>
        <v>0</v>
      </c>
      <c r="U33">
        <f t="shared" si="10"/>
        <v>0.86194512434399606</v>
      </c>
      <c r="V33">
        <f t="shared" si="11"/>
        <v>7.0752764345653571E-2</v>
      </c>
      <c r="W33">
        <f t="shared" si="12"/>
        <v>6.7302111310350396E-2</v>
      </c>
    </row>
    <row r="34" spans="1:23" x14ac:dyDescent="0.3">
      <c r="A34" t="s">
        <v>20</v>
      </c>
      <c r="B34">
        <v>0.90000000000000702</v>
      </c>
      <c r="C34">
        <v>0.53333333333333766</v>
      </c>
      <c r="D34">
        <v>5.1666666666666581</v>
      </c>
      <c r="E34">
        <v>-2.1999999999999957</v>
      </c>
      <c r="F34">
        <v>-1.900000000000001</v>
      </c>
      <c r="G34">
        <v>0.50000000000000222</v>
      </c>
      <c r="H34">
        <v>5.7999999999999963</v>
      </c>
      <c r="N34" s="35">
        <f t="shared" si="3"/>
        <v>2.6500000000000004</v>
      </c>
      <c r="O34" s="35">
        <f t="shared" si="4"/>
        <v>14.149999999999991</v>
      </c>
      <c r="P34" s="35">
        <f t="shared" si="5"/>
        <v>5.0000000000000018</v>
      </c>
      <c r="Q34" s="35">
        <f t="shared" si="6"/>
        <v>14.149999999999991</v>
      </c>
      <c r="R34">
        <f t="shared" si="7"/>
        <v>0</v>
      </c>
      <c r="S34">
        <f t="shared" si="8"/>
        <v>1</v>
      </c>
      <c r="T34">
        <f t="shared" si="9"/>
        <v>0</v>
      </c>
      <c r="U34">
        <f t="shared" si="10"/>
        <v>1.012891510040878E-5</v>
      </c>
      <c r="V34">
        <f t="shared" si="11"/>
        <v>0.99988366363937842</v>
      </c>
      <c r="W34">
        <f t="shared" si="12"/>
        <v>1.062074455211824E-4</v>
      </c>
    </row>
    <row r="35" spans="1:23" x14ac:dyDescent="0.3">
      <c r="A35" t="s">
        <v>21</v>
      </c>
      <c r="B35">
        <v>-4.700000000000002</v>
      </c>
      <c r="C35">
        <v>-1.7666666666666699</v>
      </c>
      <c r="D35">
        <v>5.1666666666666705</v>
      </c>
      <c r="E35">
        <v>-1.9000000000000032</v>
      </c>
      <c r="F35">
        <v>4.9000000000000012</v>
      </c>
      <c r="G35">
        <v>0.70000000000000095</v>
      </c>
      <c r="H35">
        <v>7.1000000000000032</v>
      </c>
      <c r="N35" s="35">
        <f t="shared" si="3"/>
        <v>4.9333333333333353</v>
      </c>
      <c r="O35" s="35">
        <f t="shared" si="4"/>
        <v>10.099999999999994</v>
      </c>
      <c r="P35" s="35">
        <f t="shared" si="5"/>
        <v>1.6999999999999993</v>
      </c>
      <c r="Q35" s="35">
        <f t="shared" si="6"/>
        <v>10.099999999999994</v>
      </c>
      <c r="R35">
        <f t="shared" si="7"/>
        <v>0</v>
      </c>
      <c r="S35">
        <f t="shared" si="8"/>
        <v>1</v>
      </c>
      <c r="T35">
        <f t="shared" si="9"/>
        <v>0</v>
      </c>
      <c r="U35">
        <f t="shared" si="10"/>
        <v>5.6699352612588592E-3</v>
      </c>
      <c r="V35">
        <f t="shared" si="11"/>
        <v>0.99410652266504063</v>
      </c>
      <c r="W35">
        <f t="shared" si="12"/>
        <v>2.2354207370042835E-4</v>
      </c>
    </row>
    <row r="36" spans="1:23" x14ac:dyDescent="0.3">
      <c r="A36" t="s">
        <v>22</v>
      </c>
      <c r="B36">
        <v>-4.7999999999999963</v>
      </c>
      <c r="C36">
        <v>-4.2333333333333325</v>
      </c>
      <c r="D36">
        <v>2.8333333333333299</v>
      </c>
      <c r="E36">
        <v>-5.6</v>
      </c>
      <c r="F36">
        <v>1.8499999999999996</v>
      </c>
      <c r="G36">
        <v>-3.9500000000000011</v>
      </c>
      <c r="H36">
        <v>14.150000000000002</v>
      </c>
      <c r="N36" s="35">
        <f t="shared" si="3"/>
        <v>10.933333333333335</v>
      </c>
      <c r="O36" s="35">
        <f t="shared" si="4"/>
        <v>16.100000000000005</v>
      </c>
      <c r="P36" s="35">
        <f t="shared" si="5"/>
        <v>10.100000000000001</v>
      </c>
      <c r="Q36" s="35">
        <f t="shared" si="6"/>
        <v>16.100000000000005</v>
      </c>
      <c r="R36">
        <f t="shared" si="7"/>
        <v>0</v>
      </c>
      <c r="S36">
        <f t="shared" si="8"/>
        <v>1</v>
      </c>
      <c r="T36">
        <f t="shared" si="9"/>
        <v>0</v>
      </c>
      <c r="U36">
        <f t="shared" si="10"/>
        <v>5.6572595961682246E-3</v>
      </c>
      <c r="V36">
        <f t="shared" si="11"/>
        <v>0.99188410551827766</v>
      </c>
      <c r="W36">
        <f t="shared" si="12"/>
        <v>2.4586348855541859E-3</v>
      </c>
    </row>
    <row r="37" spans="1:23" x14ac:dyDescent="0.3">
      <c r="A37" t="s">
        <v>23</v>
      </c>
      <c r="B37">
        <v>-1.199999999999998</v>
      </c>
      <c r="C37">
        <v>0.90000000000000036</v>
      </c>
      <c r="D37">
        <v>-1.4503892858778857E-15</v>
      </c>
      <c r="E37">
        <v>2.0999999999999992</v>
      </c>
      <c r="F37">
        <v>-2.4</v>
      </c>
      <c r="G37">
        <v>-4.6000000000000005</v>
      </c>
      <c r="H37">
        <v>9.1</v>
      </c>
      <c r="N37" s="35">
        <f t="shared" si="3"/>
        <v>7.8166666666666682</v>
      </c>
      <c r="O37" s="35">
        <f t="shared" si="4"/>
        <v>10.649999999999999</v>
      </c>
      <c r="P37" s="35">
        <f t="shared" si="5"/>
        <v>10.400000000000002</v>
      </c>
      <c r="Q37" s="35">
        <f t="shared" si="6"/>
        <v>10.649999999999999</v>
      </c>
      <c r="R37">
        <f t="shared" si="7"/>
        <v>0</v>
      </c>
      <c r="S37">
        <f t="shared" si="8"/>
        <v>1</v>
      </c>
      <c r="T37">
        <f t="shared" si="9"/>
        <v>0</v>
      </c>
      <c r="U37">
        <f t="shared" si="10"/>
        <v>3.2006921730602288E-2</v>
      </c>
      <c r="V37">
        <f t="shared" si="11"/>
        <v>0.5441829616231616</v>
      </c>
      <c r="W37">
        <f t="shared" si="12"/>
        <v>0.42381011664623602</v>
      </c>
    </row>
    <row r="38" spans="1:23" x14ac:dyDescent="0.3">
      <c r="A38" t="s">
        <v>24</v>
      </c>
      <c r="B38">
        <v>0.59999999999999343</v>
      </c>
      <c r="C38">
        <v>-1.2000000000000037</v>
      </c>
      <c r="D38">
        <v>8.7023357152673135E-15</v>
      </c>
      <c r="E38">
        <v>1.1999999999999964</v>
      </c>
      <c r="F38">
        <v>0.6000000000000012</v>
      </c>
      <c r="G38">
        <v>2.1999999999999993</v>
      </c>
      <c r="H38">
        <v>6.2000000000000028</v>
      </c>
      <c r="N38" s="35">
        <f t="shared" si="3"/>
        <v>3</v>
      </c>
      <c r="O38" s="35">
        <f t="shared" si="4"/>
        <v>2.9999999999999982</v>
      </c>
      <c r="P38" s="35">
        <f t="shared" si="5"/>
        <v>8.7999999999999989</v>
      </c>
      <c r="Q38" s="35">
        <f t="shared" si="6"/>
        <v>8.7999999999999989</v>
      </c>
      <c r="R38">
        <f t="shared" si="7"/>
        <v>0</v>
      </c>
      <c r="S38">
        <f t="shared" si="8"/>
        <v>0</v>
      </c>
      <c r="T38">
        <f t="shared" si="9"/>
        <v>1</v>
      </c>
      <c r="U38">
        <f t="shared" si="10"/>
        <v>3.0093329051410671E-3</v>
      </c>
      <c r="V38">
        <f t="shared" si="11"/>
        <v>3.0093329051410619E-3</v>
      </c>
      <c r="W38">
        <f t="shared" si="12"/>
        <v>0.9939813341897179</v>
      </c>
    </row>
    <row r="39" spans="1:23" x14ac:dyDescent="0.3">
      <c r="A39" t="s">
        <v>25</v>
      </c>
      <c r="B39">
        <v>-3.6000000000000005</v>
      </c>
      <c r="C39">
        <v>2.0333333333333345</v>
      </c>
      <c r="D39">
        <v>-1.3333333333333339</v>
      </c>
      <c r="E39">
        <v>1.3000000000000012</v>
      </c>
      <c r="F39">
        <v>0.49999999999999939</v>
      </c>
      <c r="G39">
        <v>0.90000000000000013</v>
      </c>
      <c r="H39">
        <v>7.8000000000000007</v>
      </c>
      <c r="N39" s="35">
        <f t="shared" si="3"/>
        <v>7.8</v>
      </c>
      <c r="O39" s="35">
        <f t="shared" si="4"/>
        <v>7.8000000000000078</v>
      </c>
      <c r="P39" s="35">
        <f t="shared" si="5"/>
        <v>8</v>
      </c>
      <c r="Q39" s="35">
        <f t="shared" si="6"/>
        <v>8</v>
      </c>
      <c r="R39">
        <f t="shared" si="7"/>
        <v>0</v>
      </c>
      <c r="S39">
        <f t="shared" si="8"/>
        <v>0</v>
      </c>
      <c r="T39">
        <f t="shared" si="9"/>
        <v>1</v>
      </c>
      <c r="U39">
        <f t="shared" si="10"/>
        <v>0.31042377345300481</v>
      </c>
      <c r="V39">
        <f t="shared" si="11"/>
        <v>0.31042377345300726</v>
      </c>
      <c r="W39">
        <f t="shared" si="12"/>
        <v>0.37915245309398787</v>
      </c>
    </row>
    <row r="40" spans="1:23" x14ac:dyDescent="0.3">
      <c r="A40" t="s">
        <v>26</v>
      </c>
      <c r="B40">
        <v>-5.4999999999999964</v>
      </c>
      <c r="C40">
        <v>-5.166666666666667</v>
      </c>
      <c r="D40">
        <v>5.1666666666666643</v>
      </c>
      <c r="E40">
        <v>-8.5000000000000036</v>
      </c>
      <c r="F40">
        <v>3.5</v>
      </c>
      <c r="G40">
        <v>-3.5000000000000009</v>
      </c>
      <c r="H40">
        <v>14.500000000000002</v>
      </c>
      <c r="N40" s="35">
        <f t="shared" si="3"/>
        <v>11.233333333333334</v>
      </c>
      <c r="O40" s="35">
        <f t="shared" si="4"/>
        <v>9.9</v>
      </c>
      <c r="P40" s="35">
        <f t="shared" si="5"/>
        <v>9.6000000000000014</v>
      </c>
      <c r="Q40" s="35">
        <f t="shared" si="6"/>
        <v>11.233333333333334</v>
      </c>
      <c r="R40">
        <f t="shared" si="7"/>
        <v>1</v>
      </c>
      <c r="S40">
        <f t="shared" si="8"/>
        <v>0</v>
      </c>
      <c r="T40">
        <f t="shared" si="9"/>
        <v>0</v>
      </c>
      <c r="U40">
        <f t="shared" si="10"/>
        <v>0.68545982691169094</v>
      </c>
      <c r="V40">
        <f t="shared" si="11"/>
        <v>0.18068524866722305</v>
      </c>
      <c r="W40">
        <f t="shared" si="12"/>
        <v>0.13385492442108607</v>
      </c>
    </row>
    <row r="41" spans="1:23" x14ac:dyDescent="0.3">
      <c r="A41" t="s">
        <v>27</v>
      </c>
      <c r="B41">
        <v>-5.899999999999995</v>
      </c>
      <c r="C41">
        <v>-1.1999999999999977</v>
      </c>
      <c r="D41">
        <v>4.4999999999999947</v>
      </c>
      <c r="E41">
        <v>-7.7999999999999989</v>
      </c>
      <c r="F41">
        <v>-3.3000000000000007</v>
      </c>
      <c r="G41">
        <v>-3.7000000000000006</v>
      </c>
      <c r="H41">
        <v>15.2</v>
      </c>
      <c r="N41" s="35">
        <f t="shared" si="3"/>
        <v>9.3333333333333339</v>
      </c>
      <c r="O41" s="35">
        <f t="shared" si="4"/>
        <v>14.499999999999998</v>
      </c>
      <c r="P41" s="35">
        <f t="shared" si="5"/>
        <v>9.4999999999999982</v>
      </c>
      <c r="Q41" s="35">
        <f t="shared" si="6"/>
        <v>14.499999999999998</v>
      </c>
      <c r="R41">
        <f t="shared" si="7"/>
        <v>0</v>
      </c>
      <c r="S41">
        <f t="shared" si="8"/>
        <v>1</v>
      </c>
      <c r="T41">
        <f t="shared" si="9"/>
        <v>0</v>
      </c>
      <c r="U41">
        <f t="shared" si="10"/>
        <v>5.633460323937369E-3</v>
      </c>
      <c r="V41">
        <f t="shared" si="11"/>
        <v>0.98771139266191388</v>
      </c>
      <c r="W41">
        <f t="shared" si="12"/>
        <v>6.6551470141488697E-3</v>
      </c>
    </row>
    <row r="42" spans="1:23" x14ac:dyDescent="0.3">
      <c r="A42" t="s">
        <v>28</v>
      </c>
      <c r="B42">
        <v>-6.8999999999999906</v>
      </c>
      <c r="C42">
        <v>-5.8666666666666627</v>
      </c>
      <c r="D42">
        <v>10.166666666666655</v>
      </c>
      <c r="E42">
        <v>-9.7999999999999989</v>
      </c>
      <c r="F42">
        <v>1.4999999999999989</v>
      </c>
      <c r="G42">
        <v>-2.8999999999999995</v>
      </c>
      <c r="H42">
        <v>14.199999999999998</v>
      </c>
      <c r="N42" s="35">
        <f t="shared" si="3"/>
        <v>7</v>
      </c>
      <c r="O42" s="35">
        <f t="shared" si="4"/>
        <v>11.499999999999995</v>
      </c>
      <c r="P42" s="35">
        <f t="shared" si="5"/>
        <v>4.0999999999999996</v>
      </c>
      <c r="Q42" s="35">
        <f t="shared" si="6"/>
        <v>11.499999999999995</v>
      </c>
      <c r="R42">
        <f t="shared" si="7"/>
        <v>0</v>
      </c>
      <c r="S42">
        <f t="shared" si="8"/>
        <v>1</v>
      </c>
      <c r="T42">
        <f t="shared" si="9"/>
        <v>0</v>
      </c>
      <c r="U42">
        <f t="shared" si="10"/>
        <v>1.0980304630588815E-2</v>
      </c>
      <c r="V42">
        <f t="shared" si="11"/>
        <v>0.98841552365143592</v>
      </c>
      <c r="W42">
        <f t="shared" si="12"/>
        <v>6.0417171797527561E-4</v>
      </c>
    </row>
    <row r="43" spans="1:23" x14ac:dyDescent="0.3">
      <c r="A43" t="s">
        <v>29</v>
      </c>
      <c r="B43">
        <v>0.10000000000000052</v>
      </c>
      <c r="C43">
        <v>0.46666666666666612</v>
      </c>
      <c r="D43">
        <v>-2.666666666666667</v>
      </c>
      <c r="E43">
        <v>5.7</v>
      </c>
      <c r="F43">
        <v>-0.35000000000000048</v>
      </c>
      <c r="G43">
        <v>5.2500000000000036</v>
      </c>
      <c r="H43">
        <v>3.9499999999999984</v>
      </c>
      <c r="N43" s="35">
        <f t="shared" si="3"/>
        <v>6.9333333333333345</v>
      </c>
      <c r="O43" s="35">
        <f t="shared" si="4"/>
        <v>17.099999999999991</v>
      </c>
      <c r="P43" s="35">
        <f t="shared" si="5"/>
        <v>5.8999999999999968</v>
      </c>
      <c r="Q43" s="35">
        <f t="shared" si="6"/>
        <v>17.099999999999991</v>
      </c>
      <c r="R43">
        <f t="shared" si="7"/>
        <v>0</v>
      </c>
      <c r="S43">
        <f t="shared" si="8"/>
        <v>1</v>
      </c>
      <c r="T43">
        <f t="shared" si="9"/>
        <v>0</v>
      </c>
      <c r="U43">
        <f t="shared" si="10"/>
        <v>3.8428208576244396E-5</v>
      </c>
      <c r="V43">
        <f t="shared" si="11"/>
        <v>0.99994789830780673</v>
      </c>
      <c r="W43">
        <f t="shared" si="12"/>
        <v>1.3673483616926631E-5</v>
      </c>
    </row>
    <row r="44" spans="1:23" x14ac:dyDescent="0.3">
      <c r="A44" t="s">
        <v>30</v>
      </c>
      <c r="B44">
        <v>3.800000000000006</v>
      </c>
      <c r="C44">
        <v>1.7333333333333374</v>
      </c>
      <c r="D44">
        <v>-6.8333333333333419</v>
      </c>
      <c r="E44">
        <v>0.10000000000000341</v>
      </c>
      <c r="F44">
        <v>-4.7500000000000009</v>
      </c>
      <c r="G44">
        <v>-2.949999999999998</v>
      </c>
      <c r="H44">
        <v>10.849999999999994</v>
      </c>
      <c r="N44" s="35">
        <f t="shared" si="3"/>
        <v>9.3166666666666664</v>
      </c>
      <c r="O44" s="35">
        <f t="shared" si="4"/>
        <v>6.65</v>
      </c>
      <c r="P44" s="35">
        <f t="shared" si="5"/>
        <v>9.2999999999999972</v>
      </c>
      <c r="Q44" s="35">
        <f t="shared" si="6"/>
        <v>9.3166666666666664</v>
      </c>
      <c r="R44">
        <f t="shared" si="7"/>
        <v>1</v>
      </c>
      <c r="S44">
        <f t="shared" si="8"/>
        <v>0</v>
      </c>
      <c r="T44">
        <f t="shared" si="9"/>
        <v>0</v>
      </c>
      <c r="U44">
        <f t="shared" si="10"/>
        <v>0.48710275980385681</v>
      </c>
      <c r="V44">
        <f t="shared" si="11"/>
        <v>3.3845580851323318E-2</v>
      </c>
      <c r="W44">
        <f t="shared" si="12"/>
        <v>0.47905165934481997</v>
      </c>
    </row>
    <row r="45" spans="1:23" x14ac:dyDescent="0.3">
      <c r="A45" t="s">
        <v>31</v>
      </c>
      <c r="B45">
        <v>3.4000000000000012</v>
      </c>
      <c r="C45">
        <v>2.5333333333333341</v>
      </c>
      <c r="D45">
        <v>-6.3333333333333348</v>
      </c>
      <c r="E45">
        <v>5.8000000000000025</v>
      </c>
      <c r="F45">
        <v>-0.8000000000000006</v>
      </c>
      <c r="G45">
        <v>3.6000000000000019</v>
      </c>
      <c r="H45">
        <v>3.7999999999999976</v>
      </c>
      <c r="N45" s="35">
        <f t="shared" si="3"/>
        <v>4.8833333333333329</v>
      </c>
      <c r="O45" s="35">
        <f t="shared" si="4"/>
        <v>-1.9500000000000082</v>
      </c>
      <c r="P45" s="35">
        <f t="shared" si="5"/>
        <v>6.1999999999999966</v>
      </c>
      <c r="Q45" s="35">
        <f t="shared" si="6"/>
        <v>6.1999999999999966</v>
      </c>
      <c r="R45">
        <f t="shared" si="7"/>
        <v>0</v>
      </c>
      <c r="S45">
        <f t="shared" si="8"/>
        <v>0</v>
      </c>
      <c r="T45">
        <f t="shared" si="9"/>
        <v>1</v>
      </c>
      <c r="U45">
        <f t="shared" si="10"/>
        <v>0.21132528816792279</v>
      </c>
      <c r="V45">
        <f t="shared" si="11"/>
        <v>2.2765254521099135E-4</v>
      </c>
      <c r="W45">
        <f t="shared" si="12"/>
        <v>0.7884470592868662</v>
      </c>
    </row>
    <row r="46" spans="1:23" x14ac:dyDescent="0.3">
      <c r="A46" t="s">
        <v>32</v>
      </c>
      <c r="B46">
        <v>-0.40000000000000208</v>
      </c>
      <c r="C46">
        <v>-0.70000000000000029</v>
      </c>
      <c r="D46">
        <v>3.0000000000000022</v>
      </c>
      <c r="E46">
        <v>-3.3000000000000012</v>
      </c>
      <c r="F46">
        <v>4.8</v>
      </c>
      <c r="G46">
        <v>-0.60000000000000198</v>
      </c>
      <c r="H46">
        <v>6.700000000000002</v>
      </c>
      <c r="N46" s="35">
        <f t="shared" si="3"/>
        <v>9.1333333333333329</v>
      </c>
      <c r="O46" s="35">
        <f t="shared" si="4"/>
        <v>2.799999999999998</v>
      </c>
      <c r="P46" s="35">
        <f t="shared" si="5"/>
        <v>8.7999999999999989</v>
      </c>
      <c r="Q46" s="35">
        <f t="shared" si="6"/>
        <v>9.1333333333333329</v>
      </c>
      <c r="R46">
        <f t="shared" si="7"/>
        <v>1</v>
      </c>
      <c r="S46">
        <f t="shared" si="8"/>
        <v>0</v>
      </c>
      <c r="T46">
        <f t="shared" si="9"/>
        <v>0</v>
      </c>
      <c r="U46">
        <f t="shared" si="10"/>
        <v>0.58196804121479595</v>
      </c>
      <c r="V46">
        <f t="shared" si="11"/>
        <v>1.0336355015056885E-3</v>
      </c>
      <c r="W46">
        <f t="shared" si="12"/>
        <v>0.41699832328369846</v>
      </c>
    </row>
    <row r="47" spans="1:23" x14ac:dyDescent="0.3">
      <c r="A47" t="s">
        <v>33</v>
      </c>
      <c r="B47">
        <v>-9.4999999999999964</v>
      </c>
      <c r="C47">
        <v>-0.99999999999999956</v>
      </c>
      <c r="D47">
        <v>5.4999999999999973</v>
      </c>
      <c r="E47">
        <v>-3.0000000000000004</v>
      </c>
      <c r="F47">
        <v>2.6999999999999984</v>
      </c>
      <c r="G47">
        <v>-1.3000000000000018</v>
      </c>
      <c r="H47">
        <v>11.000000000000002</v>
      </c>
      <c r="N47" s="35">
        <f t="shared" si="3"/>
        <v>10.199999999999999</v>
      </c>
      <c r="O47" s="35">
        <f t="shared" si="4"/>
        <v>13.200000000000001</v>
      </c>
      <c r="P47" s="35">
        <f t="shared" si="5"/>
        <v>8.2000000000000011</v>
      </c>
      <c r="Q47" s="35">
        <f t="shared" si="6"/>
        <v>13.200000000000001</v>
      </c>
      <c r="R47">
        <f t="shared" si="7"/>
        <v>0</v>
      </c>
      <c r="S47">
        <f t="shared" si="8"/>
        <v>1</v>
      </c>
      <c r="T47">
        <f t="shared" si="9"/>
        <v>0</v>
      </c>
      <c r="U47">
        <f t="shared" si="10"/>
        <v>4.712341652466407E-2</v>
      </c>
      <c r="V47">
        <f t="shared" si="11"/>
        <v>0.9464991225528937</v>
      </c>
      <c r="W47">
        <f t="shared" si="12"/>
        <v>6.3774609224422985E-3</v>
      </c>
    </row>
    <row r="48" spans="1:23" x14ac:dyDescent="0.3">
      <c r="A48" t="s">
        <v>34</v>
      </c>
      <c r="B48">
        <v>2.4000000000000066</v>
      </c>
      <c r="C48">
        <v>3.2000000000000046</v>
      </c>
      <c r="D48">
        <v>-2.5000000000000084</v>
      </c>
      <c r="E48">
        <v>1.3000000000000058</v>
      </c>
      <c r="F48">
        <v>-1.0500000000000018</v>
      </c>
      <c r="G48">
        <v>0.35000000000000236</v>
      </c>
      <c r="H48">
        <v>5.5499999999999954</v>
      </c>
      <c r="N48" s="35">
        <f t="shared" si="3"/>
        <v>11.399999999999999</v>
      </c>
      <c r="O48" s="35">
        <f t="shared" si="4"/>
        <v>16.899999999999999</v>
      </c>
      <c r="P48" s="35">
        <f t="shared" si="5"/>
        <v>10.7</v>
      </c>
      <c r="Q48" s="35">
        <f t="shared" si="6"/>
        <v>16.899999999999999</v>
      </c>
      <c r="R48">
        <f t="shared" si="7"/>
        <v>0</v>
      </c>
      <c r="S48">
        <f t="shared" si="8"/>
        <v>1</v>
      </c>
      <c r="T48">
        <f t="shared" si="9"/>
        <v>0</v>
      </c>
      <c r="U48">
        <f t="shared" si="10"/>
        <v>4.0619278668175126E-3</v>
      </c>
      <c r="V48">
        <f t="shared" si="11"/>
        <v>0.99392097844946015</v>
      </c>
      <c r="W48">
        <f t="shared" si="12"/>
        <v>2.0170936837223684E-3</v>
      </c>
    </row>
    <row r="49" spans="1:23" x14ac:dyDescent="0.3">
      <c r="A49" t="s">
        <v>35</v>
      </c>
      <c r="B49">
        <v>3.899999999999999</v>
      </c>
      <c r="C49">
        <v>-1.3000000000000014</v>
      </c>
      <c r="D49">
        <v>-4.4999999999999973</v>
      </c>
      <c r="E49">
        <v>-0.70000000000000229</v>
      </c>
      <c r="F49">
        <v>-1.9999999999999984</v>
      </c>
      <c r="G49">
        <v>-3.6000000000000005</v>
      </c>
      <c r="H49">
        <v>10.8</v>
      </c>
      <c r="N49" s="35">
        <f t="shared" si="3"/>
        <v>8.0500000000000007</v>
      </c>
      <c r="O49" s="35">
        <f t="shared" si="4"/>
        <v>5.5499999999999918</v>
      </c>
      <c r="P49" s="35">
        <f t="shared" si="5"/>
        <v>5.7999999999999989</v>
      </c>
      <c r="Q49" s="35">
        <f t="shared" si="6"/>
        <v>8.0500000000000007</v>
      </c>
      <c r="R49">
        <f t="shared" si="7"/>
        <v>1</v>
      </c>
      <c r="S49">
        <f t="shared" si="8"/>
        <v>0</v>
      </c>
      <c r="T49">
        <f t="shared" si="9"/>
        <v>0</v>
      </c>
      <c r="U49">
        <f t="shared" si="10"/>
        <v>0.84211645129668933</v>
      </c>
      <c r="V49">
        <f t="shared" si="11"/>
        <v>6.9125127745850681E-2</v>
      </c>
      <c r="W49">
        <f t="shared" si="12"/>
        <v>8.8758420957459894E-2</v>
      </c>
    </row>
    <row r="50" spans="1:23" x14ac:dyDescent="0.3">
      <c r="A50" t="s">
        <v>36</v>
      </c>
      <c r="B50">
        <v>-4.0000000000000009</v>
      </c>
      <c r="C50">
        <v>-4.6666666666666679</v>
      </c>
      <c r="D50">
        <v>7.166666666666667</v>
      </c>
      <c r="E50">
        <v>-3.500000000000004</v>
      </c>
      <c r="F50">
        <v>1.0500000000000012</v>
      </c>
      <c r="G50">
        <v>1.0499999999999996</v>
      </c>
      <c r="H50">
        <v>9.2500000000000018</v>
      </c>
      <c r="N50" s="35">
        <f t="shared" si="3"/>
        <v>3.9000000000000004</v>
      </c>
      <c r="O50" s="35">
        <f t="shared" si="4"/>
        <v>-0.59999999999999787</v>
      </c>
      <c r="P50" s="35">
        <f t="shared" si="5"/>
        <v>8.1</v>
      </c>
      <c r="Q50" s="35">
        <f t="shared" si="6"/>
        <v>8.1</v>
      </c>
      <c r="R50">
        <f t="shared" si="7"/>
        <v>0</v>
      </c>
      <c r="S50">
        <f t="shared" si="8"/>
        <v>0</v>
      </c>
      <c r="T50">
        <f t="shared" si="9"/>
        <v>1</v>
      </c>
      <c r="U50">
        <f t="shared" si="10"/>
        <v>1.4771607308143501E-2</v>
      </c>
      <c r="V50">
        <f t="shared" si="11"/>
        <v>1.6409773445044123E-4</v>
      </c>
      <c r="W50">
        <f t="shared" si="12"/>
        <v>0.98506429495740611</v>
      </c>
    </row>
    <row r="51" spans="1:23" x14ac:dyDescent="0.3">
      <c r="A51" t="s">
        <v>37</v>
      </c>
      <c r="B51">
        <v>5.1000000000000023</v>
      </c>
      <c r="C51">
        <v>-0.36666666666666481</v>
      </c>
      <c r="D51">
        <v>0.16666666666666374</v>
      </c>
      <c r="E51">
        <v>-2.2999999999999963</v>
      </c>
      <c r="F51">
        <v>-1.4999999999999991</v>
      </c>
      <c r="G51">
        <v>0.10000000000000125</v>
      </c>
      <c r="H51">
        <v>6.6999999999999957</v>
      </c>
      <c r="N51" s="35">
        <f t="shared" si="3"/>
        <v>6.6833333333333345</v>
      </c>
      <c r="O51" s="35">
        <f t="shared" si="4"/>
        <v>13.850000000000001</v>
      </c>
      <c r="P51" s="35">
        <f t="shared" si="5"/>
        <v>6.7999999999999989</v>
      </c>
      <c r="Q51" s="35">
        <f t="shared" si="6"/>
        <v>13.850000000000001</v>
      </c>
      <c r="R51">
        <f t="shared" si="7"/>
        <v>0</v>
      </c>
      <c r="S51">
        <f t="shared" si="8"/>
        <v>1</v>
      </c>
      <c r="T51">
        <f t="shared" si="9"/>
        <v>0</v>
      </c>
      <c r="U51">
        <f t="shared" si="10"/>
        <v>7.7062812811873598E-4</v>
      </c>
      <c r="V51">
        <f t="shared" si="11"/>
        <v>0.99836338253122647</v>
      </c>
      <c r="W51">
        <f t="shared" si="12"/>
        <v>8.6598934065490094E-4</v>
      </c>
    </row>
    <row r="52" spans="1:23" x14ac:dyDescent="0.3">
      <c r="A52" t="s">
        <v>38</v>
      </c>
      <c r="B52">
        <v>1.0999999999999968</v>
      </c>
      <c r="C52">
        <v>-1.3666666666666689</v>
      </c>
      <c r="D52">
        <v>-0.33333333333332948</v>
      </c>
      <c r="E52">
        <v>-4.8000000000000025</v>
      </c>
      <c r="F52">
        <v>1.3499999999999996</v>
      </c>
      <c r="G52">
        <v>4.9499999999999984</v>
      </c>
      <c r="H52">
        <v>7.950000000000002</v>
      </c>
      <c r="N52" s="35">
        <f t="shared" si="3"/>
        <v>4.9333333333333327</v>
      </c>
      <c r="O52" s="35">
        <f t="shared" si="4"/>
        <v>5.099999999999997</v>
      </c>
      <c r="P52" s="35">
        <f t="shared" si="5"/>
        <v>2.9000000000000004</v>
      </c>
      <c r="Q52" s="35">
        <f t="shared" si="6"/>
        <v>5.099999999999997</v>
      </c>
      <c r="R52">
        <f t="shared" si="7"/>
        <v>0</v>
      </c>
      <c r="S52">
        <f t="shared" si="8"/>
        <v>1</v>
      </c>
      <c r="T52">
        <f t="shared" si="9"/>
        <v>0</v>
      </c>
      <c r="U52">
        <f t="shared" si="10"/>
        <v>0.43247752646195692</v>
      </c>
      <c r="V52">
        <f t="shared" si="11"/>
        <v>0.51091182921620959</v>
      </c>
      <c r="W52">
        <f t="shared" si="12"/>
        <v>5.6610644321833541E-2</v>
      </c>
    </row>
    <row r="53" spans="1:23" x14ac:dyDescent="0.3">
      <c r="A53" t="s">
        <v>39</v>
      </c>
      <c r="B53">
        <v>2.0000000000000031</v>
      </c>
      <c r="C53">
        <v>-4.1666666666666652</v>
      </c>
      <c r="D53">
        <v>4.1666666666666625</v>
      </c>
      <c r="E53">
        <v>-3.9999999999999991</v>
      </c>
      <c r="F53">
        <v>-1.0499999999999987</v>
      </c>
      <c r="G53">
        <v>-1.0499999999999989</v>
      </c>
      <c r="H53">
        <v>9.2499999999999982</v>
      </c>
      <c r="N53" s="35">
        <f t="shared" si="3"/>
        <v>12.883333333333331</v>
      </c>
      <c r="O53" s="35">
        <f t="shared" si="4"/>
        <v>12.55</v>
      </c>
      <c r="P53" s="35">
        <f t="shared" si="5"/>
        <v>4.4999999999999991</v>
      </c>
      <c r="Q53" s="35">
        <f t="shared" si="6"/>
        <v>12.883333333333331</v>
      </c>
      <c r="R53">
        <f t="shared" si="7"/>
        <v>1</v>
      </c>
      <c r="S53">
        <f t="shared" si="8"/>
        <v>0</v>
      </c>
      <c r="T53">
        <f t="shared" si="9"/>
        <v>0</v>
      </c>
      <c r="U53">
        <f t="shared" si="10"/>
        <v>0.58249261690235921</v>
      </c>
      <c r="V53">
        <f t="shared" si="11"/>
        <v>0.41737419818860483</v>
      </c>
      <c r="W53">
        <f t="shared" si="12"/>
        <v>1.3318490903603444E-4</v>
      </c>
    </row>
    <row r="54" spans="1:23" x14ac:dyDescent="0.3">
      <c r="A54" t="s">
        <v>40</v>
      </c>
      <c r="B54">
        <v>-2.9999999999999969</v>
      </c>
      <c r="C54">
        <v>-2.9999999999999969</v>
      </c>
      <c r="D54">
        <v>9.4999999999999947</v>
      </c>
      <c r="E54">
        <v>-1.4999999999999956</v>
      </c>
      <c r="F54">
        <v>4.2499999999999991</v>
      </c>
      <c r="G54">
        <v>-0.74999999999999956</v>
      </c>
      <c r="H54">
        <v>5.2499999999999973</v>
      </c>
      <c r="N54" s="35">
        <f t="shared" si="3"/>
        <v>2.9833333333333352</v>
      </c>
      <c r="O54" s="35">
        <f t="shared" si="4"/>
        <v>7.1499999999999977</v>
      </c>
      <c r="P54" s="35">
        <f t="shared" si="5"/>
        <v>4.2</v>
      </c>
      <c r="Q54" s="35">
        <f t="shared" si="6"/>
        <v>7.1499999999999977</v>
      </c>
      <c r="R54">
        <f t="shared" si="7"/>
        <v>0</v>
      </c>
      <c r="S54">
        <f t="shared" si="8"/>
        <v>1</v>
      </c>
      <c r="T54">
        <f t="shared" si="9"/>
        <v>0</v>
      </c>
      <c r="U54">
        <f t="shared" si="10"/>
        <v>1.4518843570663109E-2</v>
      </c>
      <c r="V54">
        <f t="shared" si="11"/>
        <v>0.93646676150184927</v>
      </c>
      <c r="W54">
        <f t="shared" si="12"/>
        <v>4.901439492748768E-2</v>
      </c>
    </row>
    <row r="55" spans="1:23" x14ac:dyDescent="0.3">
      <c r="A55" t="s">
        <v>41</v>
      </c>
      <c r="B55">
        <v>11.699999999999994</v>
      </c>
      <c r="C55">
        <v>3.4333333333333291</v>
      </c>
      <c r="D55">
        <v>-10.833333333333325</v>
      </c>
      <c r="E55">
        <v>4.8999999999999986</v>
      </c>
      <c r="F55">
        <v>-2.9999999999999991</v>
      </c>
      <c r="G55">
        <v>7.2000000000000011</v>
      </c>
      <c r="H55">
        <v>1.3999999999999995</v>
      </c>
      <c r="N55" s="35">
        <f t="shared" si="3"/>
        <v>5.75</v>
      </c>
      <c r="O55" s="35">
        <f t="shared" si="4"/>
        <v>15.249999999999993</v>
      </c>
      <c r="P55" s="35">
        <f t="shared" si="5"/>
        <v>8</v>
      </c>
      <c r="Q55" s="35">
        <f t="shared" si="6"/>
        <v>15.249999999999993</v>
      </c>
      <c r="R55">
        <f t="shared" si="7"/>
        <v>0</v>
      </c>
      <c r="S55">
        <f t="shared" si="8"/>
        <v>1</v>
      </c>
      <c r="T55">
        <f t="shared" si="9"/>
        <v>0</v>
      </c>
      <c r="U55">
        <f t="shared" si="10"/>
        <v>7.4793115331185628E-5</v>
      </c>
      <c r="V55">
        <f t="shared" si="11"/>
        <v>0.99921558956402812</v>
      </c>
      <c r="W55">
        <f t="shared" si="12"/>
        <v>7.0961732064058608E-4</v>
      </c>
    </row>
    <row r="56" spans="1:23" x14ac:dyDescent="0.3">
      <c r="A56" t="s">
        <v>42</v>
      </c>
      <c r="B56">
        <v>6.6</v>
      </c>
      <c r="C56">
        <v>3.4666666666666672</v>
      </c>
      <c r="D56">
        <v>-5.1666666666666661</v>
      </c>
      <c r="E56">
        <v>-0.29999999999999882</v>
      </c>
      <c r="F56">
        <v>-3.8499999999999988</v>
      </c>
      <c r="G56">
        <v>1.7500000000000022</v>
      </c>
      <c r="H56">
        <v>5.9499999999999966</v>
      </c>
      <c r="N56" s="35">
        <f t="shared" si="3"/>
        <v>9.0333333333333314</v>
      </c>
      <c r="O56" s="35">
        <f t="shared" si="4"/>
        <v>-1.7999999999999945</v>
      </c>
      <c r="P56" s="35">
        <f t="shared" si="5"/>
        <v>3.2999999999999989</v>
      </c>
      <c r="Q56" s="35">
        <f t="shared" si="6"/>
        <v>9.0333333333333314</v>
      </c>
      <c r="R56">
        <f t="shared" si="7"/>
        <v>1</v>
      </c>
      <c r="S56">
        <f t="shared" si="8"/>
        <v>0</v>
      </c>
      <c r="T56">
        <f t="shared" si="9"/>
        <v>0</v>
      </c>
      <c r="U56">
        <f t="shared" si="10"/>
        <v>0.99675456475465229</v>
      </c>
      <c r="V56">
        <f t="shared" si="11"/>
        <v>1.9666693340597667E-5</v>
      </c>
      <c r="W56">
        <f t="shared" si="12"/>
        <v>3.2257685520070841E-3</v>
      </c>
    </row>
    <row r="57" spans="1:23" x14ac:dyDescent="0.3">
      <c r="A57" t="s">
        <v>43</v>
      </c>
      <c r="B57">
        <v>10.200000000000001</v>
      </c>
      <c r="C57">
        <v>7.2666666666666684</v>
      </c>
      <c r="D57">
        <v>-12.666666666666668</v>
      </c>
      <c r="E57">
        <v>7.4000000000000021</v>
      </c>
      <c r="F57">
        <v>-5.4000000000000012</v>
      </c>
      <c r="G57">
        <v>-0.19999999999999846</v>
      </c>
      <c r="H57">
        <v>3.3999999999999977</v>
      </c>
      <c r="N57" s="35">
        <f t="shared" si="3"/>
        <v>7.3166666666666673</v>
      </c>
      <c r="O57" s="35">
        <f t="shared" si="4"/>
        <v>2.1500000000000017</v>
      </c>
      <c r="P57" s="35">
        <f t="shared" si="5"/>
        <v>1.7999999999999989</v>
      </c>
      <c r="Q57" s="35">
        <f t="shared" si="6"/>
        <v>7.3166666666666673</v>
      </c>
      <c r="R57">
        <f t="shared" si="7"/>
        <v>1</v>
      </c>
      <c r="S57">
        <f t="shared" si="8"/>
        <v>0</v>
      </c>
      <c r="T57">
        <f t="shared" si="9"/>
        <v>0</v>
      </c>
      <c r="U57">
        <f t="shared" si="10"/>
        <v>0.99037084998456681</v>
      </c>
      <c r="V57">
        <f t="shared" si="11"/>
        <v>5.6486286690852231E-3</v>
      </c>
      <c r="W57">
        <f t="shared" si="12"/>
        <v>3.9805213463480135E-3</v>
      </c>
    </row>
    <row r="58" spans="1:23" x14ac:dyDescent="0.3">
      <c r="A58" t="s">
        <v>44</v>
      </c>
      <c r="B58">
        <v>6.3999999999999986</v>
      </c>
      <c r="C58">
        <v>1.366666666666666</v>
      </c>
      <c r="D58">
        <v>-4.6666666666666643</v>
      </c>
      <c r="E58">
        <v>1.2999999999999989</v>
      </c>
      <c r="F58">
        <v>-0.49999999999999994</v>
      </c>
      <c r="G58">
        <v>1.8999999999999997</v>
      </c>
      <c r="H58">
        <v>4.8000000000000007</v>
      </c>
      <c r="N58" s="35">
        <f t="shared" si="3"/>
        <v>5.0666666666666664</v>
      </c>
      <c r="O58" s="35">
        <f t="shared" si="4"/>
        <v>-7.6000000000000023</v>
      </c>
      <c r="P58" s="35">
        <f t="shared" si="5"/>
        <v>5.3999999999999986</v>
      </c>
      <c r="Q58" s="35">
        <f t="shared" si="6"/>
        <v>5.3999999999999986</v>
      </c>
      <c r="R58">
        <f t="shared" si="7"/>
        <v>0</v>
      </c>
      <c r="S58">
        <f t="shared" si="8"/>
        <v>0</v>
      </c>
      <c r="T58">
        <f t="shared" si="9"/>
        <v>1</v>
      </c>
      <c r="U58">
        <f t="shared" si="10"/>
        <v>0.41742924386661967</v>
      </c>
      <c r="V58">
        <f t="shared" si="11"/>
        <v>1.3167988353363362E-6</v>
      </c>
      <c r="W58">
        <f t="shared" si="12"/>
        <v>0.58256943933454497</v>
      </c>
    </row>
    <row r="59" spans="1:23" x14ac:dyDescent="0.3">
      <c r="A59" t="s">
        <v>45</v>
      </c>
      <c r="B59">
        <v>-9.7000000000000011</v>
      </c>
      <c r="C59">
        <v>-0.43333333333333396</v>
      </c>
      <c r="D59">
        <v>9.3333333333333339</v>
      </c>
      <c r="E59">
        <v>-4.4000000000000012</v>
      </c>
      <c r="F59">
        <v>3.1499999999999995</v>
      </c>
      <c r="G59">
        <v>-1.0500000000000014</v>
      </c>
      <c r="H59">
        <v>9.3500000000000014</v>
      </c>
      <c r="N59" s="35">
        <f t="shared" si="3"/>
        <v>7.5666666666666664</v>
      </c>
      <c r="O59" s="35">
        <f t="shared" si="4"/>
        <v>2.9000000000000021</v>
      </c>
      <c r="P59" s="35">
        <f t="shared" si="5"/>
        <v>5.6</v>
      </c>
      <c r="Q59" s="35">
        <f t="shared" si="6"/>
        <v>7.5666666666666664</v>
      </c>
      <c r="R59">
        <f t="shared" si="7"/>
        <v>1</v>
      </c>
      <c r="S59">
        <f t="shared" si="8"/>
        <v>0</v>
      </c>
      <c r="T59">
        <f t="shared" si="9"/>
        <v>0</v>
      </c>
      <c r="U59">
        <f t="shared" si="10"/>
        <v>0.87007511880463051</v>
      </c>
      <c r="V59">
        <f t="shared" si="11"/>
        <v>8.1818058041789876E-3</v>
      </c>
      <c r="W59">
        <f t="shared" si="12"/>
        <v>0.12174307539119046</v>
      </c>
    </row>
    <row r="60" spans="1:23" x14ac:dyDescent="0.3">
      <c r="A60" t="s">
        <v>46</v>
      </c>
      <c r="B60">
        <v>6.2000000000000011</v>
      </c>
      <c r="C60">
        <v>6.1000000000000023</v>
      </c>
      <c r="D60">
        <v>-8.0000000000000036</v>
      </c>
      <c r="E60">
        <v>7.9000000000000039</v>
      </c>
      <c r="F60">
        <v>-6.2000000000000011</v>
      </c>
      <c r="G60">
        <v>2.0000000000000027</v>
      </c>
      <c r="H60">
        <v>2.8999999999999995</v>
      </c>
      <c r="N60" s="35">
        <f t="shared" si="3"/>
        <v>11.016666666666666</v>
      </c>
      <c r="O60" s="35">
        <f t="shared" si="4"/>
        <v>20.350000000000001</v>
      </c>
      <c r="P60" s="35">
        <f t="shared" si="5"/>
        <v>8.1</v>
      </c>
      <c r="Q60" s="35">
        <f t="shared" si="6"/>
        <v>20.350000000000001</v>
      </c>
      <c r="R60">
        <f t="shared" si="7"/>
        <v>0</v>
      </c>
      <c r="S60">
        <f t="shared" si="8"/>
        <v>1</v>
      </c>
      <c r="T60">
        <f t="shared" si="9"/>
        <v>0</v>
      </c>
      <c r="U60">
        <f t="shared" si="10"/>
        <v>8.8418746962264035E-5</v>
      </c>
      <c r="V60">
        <f t="shared" si="11"/>
        <v>0.99990679658163484</v>
      </c>
      <c r="W60">
        <f t="shared" si="12"/>
        <v>4.7846714028307762E-6</v>
      </c>
    </row>
    <row r="61" spans="1:23" x14ac:dyDescent="0.3">
      <c r="A61" t="s">
        <v>47</v>
      </c>
      <c r="B61">
        <v>-12.399999999999997</v>
      </c>
      <c r="C61">
        <v>-8.6999999999999975</v>
      </c>
      <c r="D61">
        <v>11.999999999999995</v>
      </c>
      <c r="E61">
        <v>-7.3</v>
      </c>
      <c r="F61">
        <v>2.8999999999999995</v>
      </c>
      <c r="G61">
        <v>-1.5000000000000018</v>
      </c>
      <c r="H61">
        <v>15.2</v>
      </c>
      <c r="N61" s="35">
        <f t="shared" si="3"/>
        <v>4.8000000000000034</v>
      </c>
      <c r="O61" s="35">
        <f t="shared" si="4"/>
        <v>-3.1999999999999993</v>
      </c>
      <c r="P61" s="35">
        <f t="shared" si="5"/>
        <v>4.6000000000000023</v>
      </c>
      <c r="Q61" s="35">
        <f t="shared" si="6"/>
        <v>4.8000000000000034</v>
      </c>
      <c r="R61">
        <f t="shared" si="7"/>
        <v>1</v>
      </c>
      <c r="S61">
        <f t="shared" si="8"/>
        <v>0</v>
      </c>
      <c r="T61">
        <f t="shared" si="9"/>
        <v>0</v>
      </c>
      <c r="U61">
        <f t="shared" si="10"/>
        <v>0.54973259981740297</v>
      </c>
      <c r="V61">
        <f t="shared" si="11"/>
        <v>1.8441474257842541E-4</v>
      </c>
      <c r="W61">
        <f t="shared" si="12"/>
        <v>0.45008298544001862</v>
      </c>
    </row>
    <row r="62" spans="1:23" x14ac:dyDescent="0.3">
      <c r="A62" t="s">
        <v>48</v>
      </c>
      <c r="B62">
        <v>-1.4999999999999973</v>
      </c>
      <c r="C62">
        <v>-2.1666666666666643</v>
      </c>
      <c r="D62">
        <v>2.6666666666666639</v>
      </c>
      <c r="E62">
        <v>-0.99999999999999845</v>
      </c>
      <c r="F62">
        <v>-0.24999999999999956</v>
      </c>
      <c r="G62">
        <v>-3.25</v>
      </c>
      <c r="H62">
        <v>9.7499999999999982</v>
      </c>
      <c r="N62" s="35">
        <f t="shared" si="3"/>
        <v>7.8999999999999995</v>
      </c>
      <c r="O62" s="35">
        <f t="shared" si="4"/>
        <v>19.899999999999995</v>
      </c>
      <c r="P62" s="35">
        <f t="shared" si="5"/>
        <v>10.799999999999999</v>
      </c>
      <c r="Q62" s="35">
        <f t="shared" si="6"/>
        <v>19.899999999999995</v>
      </c>
      <c r="R62">
        <f t="shared" si="7"/>
        <v>0</v>
      </c>
      <c r="S62">
        <f t="shared" si="8"/>
        <v>1</v>
      </c>
      <c r="T62">
        <f t="shared" si="9"/>
        <v>0</v>
      </c>
      <c r="U62">
        <f t="shared" si="10"/>
        <v>6.1434885888095393E-6</v>
      </c>
      <c r="V62">
        <f t="shared" si="11"/>
        <v>0.99988220385672266</v>
      </c>
      <c r="W62">
        <f t="shared" si="12"/>
        <v>1.1165265468853911E-4</v>
      </c>
    </row>
    <row r="63" spans="1:23" x14ac:dyDescent="0.3">
      <c r="A63" t="s">
        <v>49</v>
      </c>
      <c r="B63">
        <v>1.499999999999998</v>
      </c>
      <c r="C63">
        <v>1.8333333333333313</v>
      </c>
      <c r="D63">
        <v>1.6666666666666692</v>
      </c>
      <c r="E63">
        <v>-3.0000000000000022</v>
      </c>
      <c r="F63">
        <v>-1.25</v>
      </c>
      <c r="G63">
        <v>-2.2500000000000022</v>
      </c>
      <c r="H63">
        <v>7.7500000000000027</v>
      </c>
      <c r="N63" s="35">
        <f t="shared" si="3"/>
        <v>4.0833333333333339</v>
      </c>
      <c r="O63" s="35">
        <f t="shared" si="4"/>
        <v>6.7499999999999982</v>
      </c>
      <c r="P63" s="35">
        <f t="shared" si="5"/>
        <v>8.5</v>
      </c>
      <c r="Q63" s="35">
        <f t="shared" si="6"/>
        <v>8.5</v>
      </c>
      <c r="R63">
        <f t="shared" si="7"/>
        <v>0</v>
      </c>
      <c r="S63">
        <f t="shared" si="8"/>
        <v>0</v>
      </c>
      <c r="T63">
        <f t="shared" si="9"/>
        <v>1</v>
      </c>
      <c r="U63">
        <f t="shared" si="10"/>
        <v>1.0182088843450886E-2</v>
      </c>
      <c r="V63">
        <f t="shared" si="11"/>
        <v>0.14653976830830662</v>
      </c>
      <c r="W63">
        <f t="shared" si="12"/>
        <v>0.84327814284824254</v>
      </c>
    </row>
    <row r="64" spans="1:23" x14ac:dyDescent="0.3">
      <c r="A64" t="s">
        <v>50</v>
      </c>
      <c r="B64">
        <v>-5.400000000000003</v>
      </c>
      <c r="C64">
        <v>-6.200000000000002</v>
      </c>
      <c r="D64">
        <v>6.0000000000000044</v>
      </c>
      <c r="E64">
        <v>-3.8000000000000012</v>
      </c>
      <c r="F64">
        <v>3.7000000000000015</v>
      </c>
      <c r="G64">
        <v>3.3000000000000007</v>
      </c>
      <c r="H64">
        <v>9.6999999999999993</v>
      </c>
      <c r="N64" s="35">
        <f t="shared" si="3"/>
        <v>6.0833333333333321</v>
      </c>
      <c r="O64" s="35">
        <f t="shared" si="4"/>
        <v>7.7500000000000009</v>
      </c>
      <c r="P64" s="35">
        <f t="shared" si="5"/>
        <v>3.5000000000000009</v>
      </c>
      <c r="Q64" s="35">
        <f t="shared" si="6"/>
        <v>7.7500000000000009</v>
      </c>
      <c r="R64">
        <f t="shared" si="7"/>
        <v>0</v>
      </c>
      <c r="S64">
        <f t="shared" si="8"/>
        <v>1</v>
      </c>
      <c r="T64">
        <f t="shared" si="9"/>
        <v>0</v>
      </c>
      <c r="U64">
        <f t="shared" si="10"/>
        <v>0.15698557812556893</v>
      </c>
      <c r="V64">
        <f t="shared" si="11"/>
        <v>0.83115858145311194</v>
      </c>
      <c r="W64">
        <f t="shared" si="12"/>
        <v>1.1855840421319198E-2</v>
      </c>
    </row>
    <row r="65" spans="1:23" x14ac:dyDescent="0.3">
      <c r="A65" t="s">
        <v>51</v>
      </c>
      <c r="B65">
        <v>3.1999999999999944</v>
      </c>
      <c r="C65">
        <v>8.5999999999999961</v>
      </c>
      <c r="D65">
        <v>-10.499999999999991</v>
      </c>
      <c r="E65">
        <v>9.8999999999999986</v>
      </c>
      <c r="F65">
        <v>-0.74999999999999978</v>
      </c>
      <c r="G65">
        <v>1.4500000000000002</v>
      </c>
      <c r="H65">
        <v>1.650000000000001</v>
      </c>
      <c r="N65" s="35">
        <f t="shared" si="3"/>
        <v>10.5</v>
      </c>
      <c r="O65" s="35">
        <f t="shared" si="4"/>
        <v>16.500000000000004</v>
      </c>
      <c r="P65" s="35">
        <f t="shared" si="5"/>
        <v>9.6</v>
      </c>
      <c r="Q65" s="35">
        <f t="shared" si="6"/>
        <v>16.500000000000004</v>
      </c>
      <c r="R65">
        <f t="shared" si="7"/>
        <v>0</v>
      </c>
      <c r="S65">
        <f t="shared" si="8"/>
        <v>1</v>
      </c>
      <c r="T65">
        <f t="shared" si="9"/>
        <v>0</v>
      </c>
      <c r="U65">
        <f t="shared" si="10"/>
        <v>2.4701399408711242E-3</v>
      </c>
      <c r="V65">
        <f t="shared" si="11"/>
        <v>0.99652557610385728</v>
      </c>
      <c r="W65">
        <f t="shared" si="12"/>
        <v>1.0042839552716362E-3</v>
      </c>
    </row>
    <row r="66" spans="1:23" x14ac:dyDescent="0.3">
      <c r="A66" t="s">
        <v>52</v>
      </c>
      <c r="B66">
        <v>-1.8000000000000036</v>
      </c>
      <c r="C66">
        <v>1.7666666666666637</v>
      </c>
      <c r="D66">
        <v>-0.16666666666666083</v>
      </c>
      <c r="E66">
        <v>-0.60000000000000331</v>
      </c>
      <c r="F66">
        <v>-5.45</v>
      </c>
      <c r="G66">
        <v>-2.2500000000000009</v>
      </c>
      <c r="H66">
        <v>10.650000000000004</v>
      </c>
      <c r="N66" s="35">
        <f t="shared" si="3"/>
        <v>10.949999999999998</v>
      </c>
      <c r="O66" s="35">
        <f t="shared" si="4"/>
        <v>0.45000000000000617</v>
      </c>
      <c r="P66" s="35">
        <f t="shared" si="5"/>
        <v>10.799999999999999</v>
      </c>
      <c r="Q66" s="35">
        <f t="shared" si="6"/>
        <v>10.949999999999998</v>
      </c>
      <c r="R66">
        <f t="shared" si="7"/>
        <v>1</v>
      </c>
      <c r="S66">
        <f t="shared" si="8"/>
        <v>0</v>
      </c>
      <c r="T66">
        <f t="shared" si="9"/>
        <v>0</v>
      </c>
      <c r="U66">
        <f t="shared" si="10"/>
        <v>0.53742189208568913</v>
      </c>
      <c r="V66">
        <f t="shared" si="11"/>
        <v>1.4798690710862991E-5</v>
      </c>
      <c r="W66">
        <f t="shared" si="12"/>
        <v>0.46256330922360001</v>
      </c>
    </row>
    <row r="67" spans="1:23" x14ac:dyDescent="0.3">
      <c r="A67" t="s">
        <v>53</v>
      </c>
      <c r="B67">
        <v>-7.7946565016642009E-16</v>
      </c>
      <c r="C67">
        <v>1.9999999999999996</v>
      </c>
      <c r="D67">
        <v>1.6316879466126213E-15</v>
      </c>
      <c r="E67">
        <v>-2.0000000000000022</v>
      </c>
      <c r="F67">
        <v>-2.3999999999999972</v>
      </c>
      <c r="G67">
        <v>-7.4</v>
      </c>
      <c r="H67">
        <v>11</v>
      </c>
      <c r="N67" s="35">
        <f t="shared" si="3"/>
        <v>4.7166666666666668</v>
      </c>
      <c r="O67" s="35">
        <f t="shared" si="4"/>
        <v>4.550000000000006</v>
      </c>
      <c r="P67" s="35">
        <f t="shared" si="5"/>
        <v>4.6000000000000005</v>
      </c>
      <c r="Q67" s="35">
        <f t="shared" si="6"/>
        <v>4.7166666666666668</v>
      </c>
      <c r="R67">
        <f t="shared" si="7"/>
        <v>1</v>
      </c>
      <c r="S67">
        <f t="shared" si="8"/>
        <v>0</v>
      </c>
      <c r="T67">
        <f t="shared" si="9"/>
        <v>0</v>
      </c>
      <c r="U67">
        <f t="shared" si="10"/>
        <v>0.36544852374552717</v>
      </c>
      <c r="V67">
        <f t="shared" si="11"/>
        <v>0.30934549673884421</v>
      </c>
      <c r="W67">
        <f t="shared" si="12"/>
        <v>0.32520597951562874</v>
      </c>
    </row>
    <row r="68" spans="1:23" x14ac:dyDescent="0.3">
      <c r="A68" t="s">
        <v>54</v>
      </c>
      <c r="B68">
        <v>1.2999999999999989</v>
      </c>
      <c r="C68">
        <v>0.73333333333333239</v>
      </c>
      <c r="D68">
        <v>2.1666666666666683</v>
      </c>
      <c r="E68">
        <v>1.6000000000000003</v>
      </c>
      <c r="F68">
        <v>5.0000000000000009</v>
      </c>
      <c r="G68">
        <v>4.8000000000000025</v>
      </c>
      <c r="H68">
        <v>1.0999999999999988</v>
      </c>
      <c r="N68" s="35">
        <f t="shared" si="3"/>
        <v>3.200000000000002</v>
      </c>
      <c r="O68" s="35">
        <f t="shared" si="4"/>
        <v>3.2000000000000037</v>
      </c>
      <c r="P68" s="35">
        <f t="shared" si="5"/>
        <v>6.6000000000000005</v>
      </c>
      <c r="Q68" s="35">
        <f t="shared" si="6"/>
        <v>6.6000000000000005</v>
      </c>
      <c r="R68">
        <f t="shared" si="7"/>
        <v>0</v>
      </c>
      <c r="S68">
        <f t="shared" si="8"/>
        <v>0</v>
      </c>
      <c r="T68">
        <f t="shared" si="9"/>
        <v>1</v>
      </c>
      <c r="U68">
        <f t="shared" si="10"/>
        <v>3.1285097922894155E-2</v>
      </c>
      <c r="V68">
        <f t="shared" si="11"/>
        <v>3.1285097922894217E-2</v>
      </c>
      <c r="W68">
        <f t="shared" si="12"/>
        <v>0.93742980415421173</v>
      </c>
    </row>
    <row r="69" spans="1:23" x14ac:dyDescent="0.3">
      <c r="A69" t="s">
        <v>55</v>
      </c>
      <c r="B69">
        <v>-5.7999999999999963</v>
      </c>
      <c r="C69">
        <v>-2.5666666666666647</v>
      </c>
      <c r="D69">
        <v>5.1666666666666616</v>
      </c>
      <c r="E69">
        <v>-2.5999999999999992</v>
      </c>
      <c r="F69">
        <v>2.9499999999999984</v>
      </c>
      <c r="G69">
        <v>-0.85000000000000075</v>
      </c>
      <c r="H69">
        <v>9.65</v>
      </c>
      <c r="N69" s="35">
        <f t="shared" si="3"/>
        <v>11.633333333333333</v>
      </c>
      <c r="O69" s="35">
        <f t="shared" si="4"/>
        <v>13.800000000000004</v>
      </c>
      <c r="P69" s="35">
        <f t="shared" si="5"/>
        <v>7.7</v>
      </c>
      <c r="Q69" s="35">
        <f t="shared" si="6"/>
        <v>13.800000000000004</v>
      </c>
      <c r="R69">
        <f t="shared" si="7"/>
        <v>0</v>
      </c>
      <c r="S69">
        <f t="shared" si="8"/>
        <v>1</v>
      </c>
      <c r="T69">
        <f t="shared" si="9"/>
        <v>0</v>
      </c>
      <c r="U69">
        <f t="shared" si="10"/>
        <v>0.10257760423473615</v>
      </c>
      <c r="V69">
        <f t="shared" si="11"/>
        <v>0.89541410038394031</v>
      </c>
      <c r="W69">
        <f t="shared" si="12"/>
        <v>2.0082953813235515E-3</v>
      </c>
    </row>
    <row r="70" spans="1:23" x14ac:dyDescent="0.3">
      <c r="A70" t="s">
        <v>56</v>
      </c>
      <c r="B70">
        <v>1.6999999999999944</v>
      </c>
      <c r="C70">
        <v>7.4333333333333291</v>
      </c>
      <c r="D70">
        <v>-8.833333333333325</v>
      </c>
      <c r="E70">
        <v>7.8999999999999968</v>
      </c>
      <c r="F70">
        <v>2.5</v>
      </c>
      <c r="G70">
        <v>1.7000000000000008</v>
      </c>
      <c r="H70">
        <v>1.9000000000000015</v>
      </c>
      <c r="N70" s="35">
        <f t="shared" si="3"/>
        <v>9.1833333333333336</v>
      </c>
      <c r="O70" s="35">
        <f t="shared" si="4"/>
        <v>14.349999999999994</v>
      </c>
      <c r="P70" s="35">
        <f t="shared" si="5"/>
        <v>10</v>
      </c>
      <c r="Q70" s="35">
        <f t="shared" si="6"/>
        <v>14.349999999999994</v>
      </c>
      <c r="R70">
        <f t="shared" si="7"/>
        <v>0</v>
      </c>
      <c r="S70">
        <f t="shared" si="8"/>
        <v>1</v>
      </c>
      <c r="T70">
        <f t="shared" si="9"/>
        <v>0</v>
      </c>
      <c r="U70">
        <f t="shared" si="10"/>
        <v>5.5993431965181886E-3</v>
      </c>
      <c r="V70">
        <f t="shared" si="11"/>
        <v>0.98172965612714957</v>
      </c>
      <c r="W70">
        <f t="shared" si="12"/>
        <v>1.2671000676332143E-2</v>
      </c>
    </row>
    <row r="71" spans="1:23" x14ac:dyDescent="0.3">
      <c r="A71" t="s">
        <v>57</v>
      </c>
      <c r="B71">
        <v>5.9999999999999902</v>
      </c>
      <c r="C71">
        <v>4.8333333333333295</v>
      </c>
      <c r="D71">
        <v>-11.833333333333323</v>
      </c>
      <c r="E71">
        <v>6.9999999999999973</v>
      </c>
      <c r="F71">
        <v>-2.3499999999999979</v>
      </c>
      <c r="G71">
        <v>1.6500000000000006</v>
      </c>
      <c r="H71">
        <v>4.7500000000000018</v>
      </c>
      <c r="N71" s="35">
        <f t="shared" si="3"/>
        <v>13.533333333333333</v>
      </c>
      <c r="O71" s="35">
        <f t="shared" si="4"/>
        <v>4.7000000000000064</v>
      </c>
      <c r="P71" s="35">
        <f t="shared" si="5"/>
        <v>12.299999999999999</v>
      </c>
      <c r="Q71" s="35">
        <f t="shared" si="6"/>
        <v>13.533333333333333</v>
      </c>
      <c r="R71">
        <f t="shared" si="7"/>
        <v>1</v>
      </c>
      <c r="S71">
        <f t="shared" si="8"/>
        <v>0</v>
      </c>
      <c r="T71">
        <f t="shared" si="9"/>
        <v>0</v>
      </c>
      <c r="U71">
        <f t="shared" si="10"/>
        <v>0.77431403209574945</v>
      </c>
      <c r="V71">
        <f t="shared" si="11"/>
        <v>1.1288837099802997E-4</v>
      </c>
      <c r="W71">
        <f t="shared" si="12"/>
        <v>0.22557307953325254</v>
      </c>
    </row>
    <row r="72" spans="1:23" x14ac:dyDescent="0.3">
      <c r="A72" t="s">
        <v>58</v>
      </c>
      <c r="B72">
        <v>-1.5999999999999959</v>
      </c>
      <c r="C72">
        <v>-1.7999999999999996</v>
      </c>
      <c r="D72">
        <v>4.9999999999999956</v>
      </c>
      <c r="E72">
        <v>-4.1999999999999993</v>
      </c>
      <c r="F72">
        <v>3.8999999999999977</v>
      </c>
      <c r="G72">
        <v>0.29999999999999966</v>
      </c>
      <c r="H72">
        <v>7.3000000000000007</v>
      </c>
      <c r="N72" s="35">
        <f t="shared" si="3"/>
        <v>8.8833333333333329</v>
      </c>
      <c r="O72" s="35">
        <f t="shared" si="4"/>
        <v>-2.9499999999999886</v>
      </c>
      <c r="P72" s="35">
        <f t="shared" si="5"/>
        <v>9.4000000000000021</v>
      </c>
      <c r="Q72" s="35">
        <f t="shared" si="6"/>
        <v>9.4000000000000021</v>
      </c>
      <c r="R72">
        <f t="shared" si="7"/>
        <v>0</v>
      </c>
      <c r="S72">
        <f t="shared" si="8"/>
        <v>0</v>
      </c>
      <c r="T72">
        <f t="shared" si="9"/>
        <v>1</v>
      </c>
      <c r="U72">
        <f t="shared" si="10"/>
        <v>0.37363099497754709</v>
      </c>
      <c r="V72">
        <f t="shared" si="11"/>
        <v>2.7120115029347365E-6</v>
      </c>
      <c r="W72">
        <f t="shared" si="12"/>
        <v>0.62636629301095004</v>
      </c>
    </row>
    <row r="73" spans="1:23" x14ac:dyDescent="0.3">
      <c r="A73" t="s">
        <v>59</v>
      </c>
      <c r="B73">
        <v>1.8999999999999972</v>
      </c>
      <c r="C73">
        <v>-0.13333333333333569</v>
      </c>
      <c r="D73">
        <v>-6.6666666666666625</v>
      </c>
      <c r="E73">
        <v>1.2999999999999983</v>
      </c>
      <c r="F73">
        <v>1.9500000000000008</v>
      </c>
      <c r="G73">
        <v>4.3499999999999996</v>
      </c>
      <c r="H73">
        <v>7.0500000000000007</v>
      </c>
      <c r="N73" s="35">
        <f t="shared" si="3"/>
        <v>9.6999999999999993</v>
      </c>
      <c r="O73" s="35">
        <f t="shared" si="4"/>
        <v>14.699999999999994</v>
      </c>
      <c r="P73" s="35">
        <f t="shared" si="5"/>
        <v>6.9999999999999991</v>
      </c>
      <c r="Q73" s="35">
        <f t="shared" si="6"/>
        <v>14.699999999999994</v>
      </c>
      <c r="R73">
        <f t="shared" si="7"/>
        <v>0</v>
      </c>
      <c r="S73">
        <f t="shared" si="8"/>
        <v>1</v>
      </c>
      <c r="T73">
        <f t="shared" si="9"/>
        <v>0</v>
      </c>
      <c r="U73">
        <f t="shared" si="10"/>
        <v>6.6898418569788613E-3</v>
      </c>
      <c r="V73">
        <f t="shared" si="11"/>
        <v>0.99286056389087507</v>
      </c>
      <c r="W73">
        <f t="shared" si="12"/>
        <v>4.4959425214610401E-4</v>
      </c>
    </row>
    <row r="74" spans="1:23" x14ac:dyDescent="0.3">
      <c r="A74" t="s">
        <v>60</v>
      </c>
      <c r="B74">
        <v>4.0999999999999943</v>
      </c>
      <c r="C74">
        <v>-0.53333333333333666</v>
      </c>
      <c r="D74">
        <v>-3.6666666666666603</v>
      </c>
      <c r="E74">
        <v>-0.30000000000000288</v>
      </c>
      <c r="F74">
        <v>2.050000000000002</v>
      </c>
      <c r="G74">
        <v>5.6500000000000012</v>
      </c>
      <c r="H74">
        <v>4.950000000000002</v>
      </c>
      <c r="N74" s="35">
        <f t="shared" si="3"/>
        <v>13.216666666666665</v>
      </c>
      <c r="O74" s="35">
        <f t="shared" si="4"/>
        <v>6.5500000000000034</v>
      </c>
      <c r="P74" s="35">
        <f t="shared" si="5"/>
        <v>10.3</v>
      </c>
      <c r="Q74" s="35">
        <f t="shared" si="6"/>
        <v>13.216666666666665</v>
      </c>
      <c r="R74">
        <f t="shared" si="7"/>
        <v>1</v>
      </c>
      <c r="S74">
        <f t="shared" si="8"/>
        <v>0</v>
      </c>
      <c r="T74">
        <f t="shared" si="9"/>
        <v>0</v>
      </c>
      <c r="U74">
        <f t="shared" si="10"/>
        <v>0.94752026364666653</v>
      </c>
      <c r="V74">
        <f t="shared" si="11"/>
        <v>1.2058463149711607E-3</v>
      </c>
      <c r="W74">
        <f t="shared" si="12"/>
        <v>5.1273890038362122E-2</v>
      </c>
    </row>
    <row r="75" spans="1:23" x14ac:dyDescent="0.3">
      <c r="A75" t="s">
        <v>61</v>
      </c>
      <c r="B75">
        <v>4.8999999999999932</v>
      </c>
      <c r="C75">
        <v>0.86666666666666436</v>
      </c>
      <c r="D75">
        <v>-2.1666666666666603</v>
      </c>
      <c r="E75">
        <v>1.7999999999999972</v>
      </c>
      <c r="F75">
        <v>3.5000000000000018</v>
      </c>
      <c r="G75">
        <v>4.9000000000000004</v>
      </c>
      <c r="H75">
        <v>1.8000000000000025</v>
      </c>
      <c r="N75" s="35">
        <f t="shared" si="3"/>
        <v>12.116666666666667</v>
      </c>
      <c r="O75" s="35">
        <f t="shared" si="4"/>
        <v>8.4500000000000082</v>
      </c>
      <c r="P75" s="35">
        <f t="shared" si="5"/>
        <v>6.7000000000000011</v>
      </c>
      <c r="Q75" s="35">
        <f t="shared" si="6"/>
        <v>12.116666666666667</v>
      </c>
      <c r="R75">
        <f t="shared" si="7"/>
        <v>1</v>
      </c>
      <c r="S75">
        <f t="shared" si="8"/>
        <v>0</v>
      </c>
      <c r="T75">
        <f t="shared" si="9"/>
        <v>0</v>
      </c>
      <c r="U75">
        <f t="shared" si="10"/>
        <v>0.97087052349815439</v>
      </c>
      <c r="V75">
        <f t="shared" si="11"/>
        <v>2.4816939125617485E-2</v>
      </c>
      <c r="W75">
        <f t="shared" si="12"/>
        <v>4.3125373762281614E-3</v>
      </c>
    </row>
    <row r="76" spans="1:23" x14ac:dyDescent="0.3">
      <c r="A76" t="s">
        <v>62</v>
      </c>
      <c r="B76">
        <v>1.0999999999999979</v>
      </c>
      <c r="C76">
        <v>3.6333333333333306</v>
      </c>
      <c r="D76">
        <v>1.6666666666666692</v>
      </c>
      <c r="E76">
        <v>-0.80000000000000271</v>
      </c>
      <c r="F76">
        <v>1.0499999999999987</v>
      </c>
      <c r="G76">
        <v>-0.3500000000000022</v>
      </c>
      <c r="H76">
        <v>4.4500000000000037</v>
      </c>
      <c r="N76" s="35">
        <f t="shared" si="3"/>
        <v>11.066666666666668</v>
      </c>
      <c r="O76" s="35">
        <f t="shared" si="4"/>
        <v>8.9000000000000092</v>
      </c>
      <c r="P76" s="35">
        <f t="shared" si="5"/>
        <v>7.1000000000000014</v>
      </c>
      <c r="Q76" s="35">
        <f t="shared" si="6"/>
        <v>11.066666666666668</v>
      </c>
      <c r="R76">
        <f t="shared" si="7"/>
        <v>1</v>
      </c>
      <c r="S76">
        <f t="shared" si="8"/>
        <v>0</v>
      </c>
      <c r="T76">
        <f t="shared" si="9"/>
        <v>0</v>
      </c>
      <c r="U76">
        <f t="shared" si="10"/>
        <v>0.88222686560643848</v>
      </c>
      <c r="V76">
        <f t="shared" si="11"/>
        <v>0.10106688986316663</v>
      </c>
      <c r="W76">
        <f t="shared" si="12"/>
        <v>1.6706244530394848E-2</v>
      </c>
    </row>
    <row r="77" spans="1:23" x14ac:dyDescent="0.3">
      <c r="A77" t="s">
        <v>63</v>
      </c>
      <c r="B77">
        <v>-6.1</v>
      </c>
      <c r="C77">
        <v>-2.3000000000000007</v>
      </c>
      <c r="D77">
        <v>7.9999999999999982</v>
      </c>
      <c r="E77">
        <v>-1.2</v>
      </c>
      <c r="F77">
        <v>1.6499999999999984</v>
      </c>
      <c r="G77">
        <v>-0.95000000000000073</v>
      </c>
      <c r="H77">
        <v>8.0500000000000007</v>
      </c>
      <c r="N77" s="35">
        <f t="shared" si="3"/>
        <v>8.7833333333333314</v>
      </c>
      <c r="O77" s="35">
        <f t="shared" si="4"/>
        <v>10.45</v>
      </c>
      <c r="P77" s="35">
        <f t="shared" si="5"/>
        <v>4.6999999999999993</v>
      </c>
      <c r="Q77" s="35">
        <f t="shared" si="6"/>
        <v>10.45</v>
      </c>
      <c r="R77">
        <f t="shared" si="7"/>
        <v>0</v>
      </c>
      <c r="S77">
        <f t="shared" si="8"/>
        <v>1</v>
      </c>
      <c r="T77">
        <f t="shared" si="9"/>
        <v>0</v>
      </c>
      <c r="U77">
        <f t="shared" si="10"/>
        <v>0.15844492638167726</v>
      </c>
      <c r="V77">
        <f t="shared" si="11"/>
        <v>0.8388850862752476</v>
      </c>
      <c r="W77">
        <f t="shared" si="12"/>
        <v>2.6699873430752132E-3</v>
      </c>
    </row>
    <row r="78" spans="1:23" x14ac:dyDescent="0.3">
      <c r="A78" t="s">
        <v>64</v>
      </c>
      <c r="B78">
        <v>-6.5999999999999934</v>
      </c>
      <c r="C78">
        <v>3.3333333333338024E-2</v>
      </c>
      <c r="D78">
        <v>8.666666666666659</v>
      </c>
      <c r="E78">
        <v>-2.6999999999999957</v>
      </c>
      <c r="F78">
        <v>-1.5000000000000002</v>
      </c>
      <c r="G78">
        <v>-4.0999999999999979</v>
      </c>
      <c r="H78">
        <v>9.7999999999999954</v>
      </c>
      <c r="N78" s="35">
        <f t="shared" si="3"/>
        <v>6.4499999999999975</v>
      </c>
      <c r="O78" s="35">
        <f t="shared" si="4"/>
        <v>14.449999999999996</v>
      </c>
      <c r="P78" s="35">
        <f t="shared" si="5"/>
        <v>8.5</v>
      </c>
      <c r="Q78" s="35">
        <f t="shared" si="6"/>
        <v>14.449999999999996</v>
      </c>
      <c r="R78">
        <f t="shared" si="7"/>
        <v>0</v>
      </c>
      <c r="S78">
        <f t="shared" si="8"/>
        <v>1</v>
      </c>
      <c r="T78">
        <f t="shared" si="9"/>
        <v>0</v>
      </c>
      <c r="U78">
        <f t="shared" si="10"/>
        <v>3.3447882428427065E-4</v>
      </c>
      <c r="V78">
        <f t="shared" si="11"/>
        <v>0.99706732274652166</v>
      </c>
      <c r="W78">
        <f t="shared" si="12"/>
        <v>2.5981984291939811E-3</v>
      </c>
    </row>
    <row r="79" spans="1:23" x14ac:dyDescent="0.3">
      <c r="A79" t="s">
        <v>65</v>
      </c>
      <c r="B79">
        <v>7.0000000000000036</v>
      </c>
      <c r="C79">
        <v>6.5000000000000018</v>
      </c>
      <c r="D79">
        <v>-8.5000000000000036</v>
      </c>
      <c r="E79">
        <v>5.0000000000000044</v>
      </c>
      <c r="F79">
        <v>-1.3500000000000008</v>
      </c>
      <c r="G79">
        <v>0.65000000000000291</v>
      </c>
      <c r="H79">
        <v>2.7499999999999956</v>
      </c>
      <c r="N79" s="35">
        <f t="shared" si="3"/>
        <v>4.2333333333333352</v>
      </c>
      <c r="O79" s="35">
        <f t="shared" si="4"/>
        <v>12.899999999999995</v>
      </c>
      <c r="P79" s="35">
        <f t="shared" si="5"/>
        <v>5.6</v>
      </c>
      <c r="Q79" s="35">
        <f t="shared" si="6"/>
        <v>12.899999999999995</v>
      </c>
      <c r="R79">
        <f t="shared" si="7"/>
        <v>0</v>
      </c>
      <c r="S79">
        <f t="shared" si="8"/>
        <v>1</v>
      </c>
      <c r="T79">
        <f t="shared" si="9"/>
        <v>0</v>
      </c>
      <c r="U79">
        <f t="shared" si="10"/>
        <v>1.7208636612475397E-4</v>
      </c>
      <c r="V79">
        <f t="shared" si="11"/>
        <v>0.9991529470757764</v>
      </c>
      <c r="W79">
        <f t="shared" si="12"/>
        <v>6.7496655809889299E-4</v>
      </c>
    </row>
    <row r="80" spans="1:23" x14ac:dyDescent="0.3">
      <c r="A80" t="s">
        <v>66</v>
      </c>
      <c r="B80">
        <v>-4.3000000000000034</v>
      </c>
      <c r="C80">
        <v>0.59999999999999809</v>
      </c>
      <c r="D80">
        <v>5.5000000000000044</v>
      </c>
      <c r="E80">
        <v>-0.60000000000000386</v>
      </c>
      <c r="F80">
        <v>-1.7999999999999994</v>
      </c>
      <c r="G80">
        <v>-6.6000000000000041</v>
      </c>
      <c r="H80">
        <v>9.9000000000000039</v>
      </c>
      <c r="N80" s="35">
        <f t="shared" ref="N80:N140" si="13">SUMPRODUCT(B79:G79,I$2:N$2)+H79</f>
        <v>8.5500000000000007</v>
      </c>
      <c r="O80" s="35">
        <f t="shared" ref="O80:O140" si="14">SUMPRODUCT(B79:G79,I$3:N$3)+H79</f>
        <v>4.999999999999627E-2</v>
      </c>
      <c r="P80" s="35">
        <f t="shared" ref="P80:P140" si="15">SUMPRODUCT(B79:G79,I$4:N$4)+H79</f>
        <v>6.3999999999999995</v>
      </c>
      <c r="Q80" s="35">
        <f t="shared" ref="Q80:Q140" si="16">MAX(N80:P80)</f>
        <v>8.5500000000000007</v>
      </c>
      <c r="R80">
        <f t="shared" ref="R80:R140" si="17">IF(N80=$Q80,1/COUNTIF($N80:$P80,$Q80),0)</f>
        <v>1</v>
      </c>
      <c r="S80">
        <f t="shared" ref="S80:S140" si="18">IF(O80=$Q80,1/COUNTIF($N80:$P80,$Q80),0)</f>
        <v>0</v>
      </c>
      <c r="T80">
        <f t="shared" ref="T80:T140" si="19">IF(P80=$Q80,1/COUNTIF($N80:$P80,$Q80),0)</f>
        <v>0</v>
      </c>
      <c r="U80">
        <f t="shared" ref="U80:U140" si="20">EXP(N80)/(EXP($N80)+EXP($O80)+EXP($P80))</f>
        <v>0.89550557970665989</v>
      </c>
      <c r="V80">
        <f t="shared" ref="V80:V140" si="21">EXP(O80)/(EXP($N80)+EXP($O80)+EXP($P80))</f>
        <v>1.8220705974284469E-4</v>
      </c>
      <c r="W80">
        <f t="shared" ref="W80:W140" si="22">EXP(P80)/(EXP($N80)+EXP($O80)+EXP($P80))</f>
        <v>0.1043122132335973</v>
      </c>
    </row>
    <row r="81" spans="1:23" x14ac:dyDescent="0.3">
      <c r="A81" t="s">
        <v>67</v>
      </c>
      <c r="B81">
        <v>6.2999999999999954</v>
      </c>
      <c r="C81">
        <v>1.8999999999999984</v>
      </c>
      <c r="D81">
        <v>-3.9999999999999964</v>
      </c>
      <c r="E81">
        <v>2.5999999999999992</v>
      </c>
      <c r="F81">
        <v>5.0000000000000142E-2</v>
      </c>
      <c r="G81">
        <v>-2.1500000000000008</v>
      </c>
      <c r="H81">
        <v>4.8500000000000023</v>
      </c>
      <c r="N81" s="35">
        <f t="shared" si="13"/>
        <v>2.0999999999999988</v>
      </c>
      <c r="O81" s="35">
        <f t="shared" si="14"/>
        <v>7.6000000000000023</v>
      </c>
      <c r="P81" s="35">
        <f t="shared" si="15"/>
        <v>7.5000000000000009</v>
      </c>
      <c r="Q81" s="35">
        <f t="shared" si="16"/>
        <v>7.6000000000000023</v>
      </c>
      <c r="R81">
        <f t="shared" si="17"/>
        <v>0</v>
      </c>
      <c r="S81">
        <f t="shared" si="18"/>
        <v>1</v>
      </c>
      <c r="T81">
        <f t="shared" si="19"/>
        <v>0</v>
      </c>
      <c r="U81">
        <f t="shared" si="20"/>
        <v>2.1408767624183384E-3</v>
      </c>
      <c r="V81">
        <f t="shared" si="21"/>
        <v>0.52385527173571345</v>
      </c>
      <c r="W81">
        <f t="shared" si="22"/>
        <v>0.47400385150186819</v>
      </c>
    </row>
    <row r="82" spans="1:23" x14ac:dyDescent="0.3">
      <c r="A82" t="s">
        <v>68</v>
      </c>
      <c r="B82">
        <v>6.2999999999999954</v>
      </c>
      <c r="C82">
        <v>4.3999999999999977</v>
      </c>
      <c r="D82">
        <v>-8.4999999999999929</v>
      </c>
      <c r="E82">
        <v>10.599999999999998</v>
      </c>
      <c r="F82">
        <v>-3.3999999999999981</v>
      </c>
      <c r="G82">
        <v>3.4000000000000017</v>
      </c>
      <c r="H82">
        <v>1.0999999999999988</v>
      </c>
      <c r="N82" s="35">
        <f t="shared" si="13"/>
        <v>4.6500000000000004</v>
      </c>
      <c r="O82" s="35">
        <f t="shared" si="14"/>
        <v>0.65000000000000391</v>
      </c>
      <c r="P82" s="35">
        <f t="shared" si="15"/>
        <v>7.5000000000000018</v>
      </c>
      <c r="Q82" s="35">
        <f t="shared" si="16"/>
        <v>7.5000000000000018</v>
      </c>
      <c r="R82">
        <f t="shared" si="17"/>
        <v>0</v>
      </c>
      <c r="S82">
        <f t="shared" si="18"/>
        <v>0</v>
      </c>
      <c r="T82">
        <f t="shared" si="19"/>
        <v>1</v>
      </c>
      <c r="U82">
        <f t="shared" si="20"/>
        <v>5.4626607398011909E-2</v>
      </c>
      <c r="V82">
        <f t="shared" si="21"/>
        <v>1.0005212148186447E-3</v>
      </c>
      <c r="W82">
        <f t="shared" si="22"/>
        <v>0.94437287138716952</v>
      </c>
    </row>
    <row r="83" spans="1:23" x14ac:dyDescent="0.3">
      <c r="A83" t="s">
        <v>69</v>
      </c>
      <c r="B83">
        <v>3.6999999999999922</v>
      </c>
      <c r="C83">
        <v>4.4333333333333282</v>
      </c>
      <c r="D83">
        <v>-9.3333333333333233</v>
      </c>
      <c r="E83">
        <v>4.3999999999999959</v>
      </c>
      <c r="F83">
        <v>-2.0499999999999985</v>
      </c>
      <c r="G83">
        <v>4.1500000000000004</v>
      </c>
      <c r="H83">
        <v>5.1500000000000012</v>
      </c>
      <c r="N83" s="35">
        <f t="shared" si="13"/>
        <v>5.5</v>
      </c>
      <c r="O83" s="35">
        <f t="shared" si="14"/>
        <v>-2.999999999999992</v>
      </c>
      <c r="P83" s="35">
        <f t="shared" si="15"/>
        <v>8.2999999999999972</v>
      </c>
      <c r="Q83" s="35">
        <f t="shared" si="16"/>
        <v>8.2999999999999972</v>
      </c>
      <c r="R83">
        <f t="shared" si="17"/>
        <v>0</v>
      </c>
      <c r="S83">
        <f t="shared" si="18"/>
        <v>0</v>
      </c>
      <c r="T83">
        <f t="shared" si="19"/>
        <v>1</v>
      </c>
      <c r="U83">
        <f t="shared" si="20"/>
        <v>5.7323507297166107E-2</v>
      </c>
      <c r="V83">
        <f t="shared" si="21"/>
        <v>1.1663520535724242E-5</v>
      </c>
      <c r="W83">
        <f t="shared" si="22"/>
        <v>0.94266482918229821</v>
      </c>
    </row>
    <row r="84" spans="1:23" x14ac:dyDescent="0.3">
      <c r="A84" t="s">
        <v>70</v>
      </c>
      <c r="B84">
        <v>-8.1999999999999957</v>
      </c>
      <c r="C84">
        <v>-7.7666666666666666</v>
      </c>
      <c r="D84">
        <v>7.6666666666666634</v>
      </c>
      <c r="E84">
        <v>-1.8999999999999988</v>
      </c>
      <c r="F84">
        <v>2.7999999999999985</v>
      </c>
      <c r="G84">
        <v>-1.400000000000001</v>
      </c>
      <c r="H84">
        <v>12.1</v>
      </c>
      <c r="N84" s="35">
        <f t="shared" si="13"/>
        <v>11.68333333333333</v>
      </c>
      <c r="O84" s="35">
        <f t="shared" si="14"/>
        <v>2.3500000000000076</v>
      </c>
      <c r="P84" s="35">
        <f t="shared" si="15"/>
        <v>7.4999999999999982</v>
      </c>
      <c r="Q84" s="35">
        <f t="shared" si="16"/>
        <v>11.68333333333333</v>
      </c>
      <c r="R84">
        <f t="shared" si="17"/>
        <v>1</v>
      </c>
      <c r="S84">
        <f t="shared" si="18"/>
        <v>0</v>
      </c>
      <c r="T84">
        <f t="shared" si="19"/>
        <v>0</v>
      </c>
      <c r="U84">
        <f t="shared" si="20"/>
        <v>0.9848956167627736</v>
      </c>
      <c r="V84">
        <f t="shared" si="21"/>
        <v>8.7091353534651271E-5</v>
      </c>
      <c r="W84">
        <f t="shared" si="22"/>
        <v>1.5017291883691813E-2</v>
      </c>
    </row>
    <row r="85" spans="1:23" x14ac:dyDescent="0.3">
      <c r="A85" t="s">
        <v>71</v>
      </c>
      <c r="B85">
        <v>-3.2</v>
      </c>
      <c r="C85">
        <v>0.89999999999999902</v>
      </c>
      <c r="D85">
        <v>2.0000000000000009</v>
      </c>
      <c r="E85">
        <v>9.9999999999999603E-2</v>
      </c>
      <c r="F85">
        <v>0.39999999999999958</v>
      </c>
      <c r="G85">
        <v>-1.7999999999999998</v>
      </c>
      <c r="H85">
        <v>8.1</v>
      </c>
      <c r="N85" s="35">
        <f t="shared" si="13"/>
        <v>5.7333333333333298</v>
      </c>
      <c r="O85" s="35">
        <f t="shared" si="14"/>
        <v>13.399999999999993</v>
      </c>
      <c r="P85" s="35">
        <f t="shared" si="15"/>
        <v>13</v>
      </c>
      <c r="Q85" s="35">
        <f t="shared" si="16"/>
        <v>13.399999999999993</v>
      </c>
      <c r="R85">
        <f t="shared" si="17"/>
        <v>0</v>
      </c>
      <c r="S85">
        <f t="shared" si="18"/>
        <v>1</v>
      </c>
      <c r="T85">
        <f t="shared" si="19"/>
        <v>0</v>
      </c>
      <c r="U85">
        <f t="shared" si="20"/>
        <v>2.8021254012381227E-4</v>
      </c>
      <c r="V85">
        <f t="shared" si="21"/>
        <v>0.59851990032246949</v>
      </c>
      <c r="W85">
        <f t="shared" si="22"/>
        <v>0.40119988713740667</v>
      </c>
    </row>
    <row r="86" spans="1:23" x14ac:dyDescent="0.3">
      <c r="A86" t="s">
        <v>72</v>
      </c>
      <c r="B86">
        <v>2.6000000000000019</v>
      </c>
      <c r="C86">
        <v>3.6333333333333351</v>
      </c>
      <c r="D86">
        <v>-4.3333333333333366</v>
      </c>
      <c r="E86">
        <v>6.7000000000000028</v>
      </c>
      <c r="F86">
        <v>-4.8</v>
      </c>
      <c r="G86">
        <v>-2.199999999999998</v>
      </c>
      <c r="H86">
        <v>5.6999999999999966</v>
      </c>
      <c r="N86" s="35">
        <f t="shared" si="13"/>
        <v>7.5999999999999979</v>
      </c>
      <c r="O86" s="35">
        <f t="shared" si="14"/>
        <v>9.6</v>
      </c>
      <c r="P86" s="35">
        <f t="shared" si="15"/>
        <v>8.6</v>
      </c>
      <c r="Q86" s="35">
        <f t="shared" si="16"/>
        <v>9.6</v>
      </c>
      <c r="R86">
        <f t="shared" si="17"/>
        <v>0</v>
      </c>
      <c r="S86">
        <f t="shared" si="18"/>
        <v>1</v>
      </c>
      <c r="T86">
        <f t="shared" si="19"/>
        <v>0</v>
      </c>
      <c r="U86">
        <f t="shared" si="20"/>
        <v>9.003057317038031E-2</v>
      </c>
      <c r="V86">
        <f t="shared" si="21"/>
        <v>0.6652409557748219</v>
      </c>
      <c r="W86">
        <f t="shared" si="22"/>
        <v>0.24472847105479767</v>
      </c>
    </row>
    <row r="87" spans="1:23" x14ac:dyDescent="0.3">
      <c r="A87" t="s">
        <v>73</v>
      </c>
      <c r="B87">
        <v>1.1999999999999891</v>
      </c>
      <c r="C87">
        <v>-4.4000000000000083</v>
      </c>
      <c r="D87">
        <v>2.0000000000000142</v>
      </c>
      <c r="E87">
        <v>-3.600000000000009</v>
      </c>
      <c r="F87">
        <v>0.6</v>
      </c>
      <c r="G87">
        <v>0.79999999999999571</v>
      </c>
      <c r="H87">
        <v>9.4000000000000092</v>
      </c>
      <c r="N87" s="35">
        <f t="shared" si="13"/>
        <v>2.3333333333333339</v>
      </c>
      <c r="O87" s="35">
        <f t="shared" si="14"/>
        <v>-2.0000000000000027</v>
      </c>
      <c r="P87" s="35">
        <f t="shared" si="15"/>
        <v>7.6</v>
      </c>
      <c r="Q87" s="35">
        <f t="shared" si="16"/>
        <v>7.6</v>
      </c>
      <c r="R87">
        <f t="shared" si="17"/>
        <v>0</v>
      </c>
      <c r="S87">
        <f t="shared" si="18"/>
        <v>0</v>
      </c>
      <c r="T87">
        <f t="shared" si="19"/>
        <v>1</v>
      </c>
      <c r="U87">
        <f t="shared" si="20"/>
        <v>5.1339416667868856E-3</v>
      </c>
      <c r="V87">
        <f t="shared" si="21"/>
        <v>6.7376457786189422E-5</v>
      </c>
      <c r="W87">
        <f t="shared" si="22"/>
        <v>0.99479868187542697</v>
      </c>
    </row>
    <row r="88" spans="1:23" x14ac:dyDescent="0.3">
      <c r="A88" t="s">
        <v>74</v>
      </c>
      <c r="B88">
        <v>6</v>
      </c>
      <c r="C88">
        <v>3.3333333333333366</v>
      </c>
      <c r="D88">
        <v>-12.833333333333336</v>
      </c>
      <c r="E88">
        <v>8.5000000000000036</v>
      </c>
      <c r="F88">
        <v>-0.65000000000000135</v>
      </c>
      <c r="G88">
        <v>1.350000000000001</v>
      </c>
      <c r="H88">
        <v>4.7499999999999982</v>
      </c>
      <c r="N88" s="35">
        <f t="shared" si="13"/>
        <v>6.3999999999999968</v>
      </c>
      <c r="O88" s="35">
        <f t="shared" si="14"/>
        <v>8.400000000000011</v>
      </c>
      <c r="P88" s="35">
        <f t="shared" si="15"/>
        <v>6.4</v>
      </c>
      <c r="Q88" s="35">
        <f t="shared" si="16"/>
        <v>8.400000000000011</v>
      </c>
      <c r="R88">
        <f t="shared" si="17"/>
        <v>0</v>
      </c>
      <c r="S88">
        <f t="shared" si="18"/>
        <v>1</v>
      </c>
      <c r="T88">
        <f t="shared" si="19"/>
        <v>0</v>
      </c>
      <c r="U88">
        <f t="shared" si="20"/>
        <v>0.10650697891919952</v>
      </c>
      <c r="V88">
        <f t="shared" si="21"/>
        <v>0.78698604216160051</v>
      </c>
      <c r="W88">
        <f t="shared" si="22"/>
        <v>0.10650697891919989</v>
      </c>
    </row>
    <row r="89" spans="1:23" x14ac:dyDescent="0.3">
      <c r="A89" t="s">
        <v>75</v>
      </c>
      <c r="B89">
        <v>0.39999999999999714</v>
      </c>
      <c r="C89">
        <v>0.69999999999999818</v>
      </c>
      <c r="D89">
        <v>-1.499999999999996</v>
      </c>
      <c r="E89">
        <v>0.79999999999999793</v>
      </c>
      <c r="F89">
        <v>-0.84999999999999931</v>
      </c>
      <c r="G89">
        <v>1.5499999999999983</v>
      </c>
      <c r="H89">
        <v>7.0500000000000025</v>
      </c>
      <c r="N89" s="35">
        <f t="shared" si="13"/>
        <v>8.783333333333335</v>
      </c>
      <c r="O89" s="35">
        <f t="shared" si="14"/>
        <v>-4.0500000000000025</v>
      </c>
      <c r="P89" s="35">
        <f t="shared" si="15"/>
        <v>12.600000000000001</v>
      </c>
      <c r="Q89" s="35">
        <f t="shared" si="16"/>
        <v>12.600000000000001</v>
      </c>
      <c r="R89">
        <f t="shared" si="17"/>
        <v>0</v>
      </c>
      <c r="S89">
        <f t="shared" si="18"/>
        <v>0</v>
      </c>
      <c r="T89">
        <f t="shared" si="19"/>
        <v>1</v>
      </c>
      <c r="U89">
        <f t="shared" si="20"/>
        <v>2.1527389818284948E-2</v>
      </c>
      <c r="V89">
        <f t="shared" si="21"/>
        <v>5.7483807188042626E-8</v>
      </c>
      <c r="W89">
        <f t="shared" si="22"/>
        <v>0.978472552697908</v>
      </c>
    </row>
    <row r="90" spans="1:23" x14ac:dyDescent="0.3">
      <c r="A90" t="s">
        <v>76</v>
      </c>
      <c r="B90">
        <v>-14.799999999999992</v>
      </c>
      <c r="C90">
        <v>-7.3999999999999986</v>
      </c>
      <c r="D90">
        <v>19.999999999999993</v>
      </c>
      <c r="E90">
        <v>-9.6</v>
      </c>
      <c r="F90">
        <v>1.3</v>
      </c>
      <c r="G90">
        <v>-5.5000000000000018</v>
      </c>
      <c r="H90">
        <v>14.899999999999999</v>
      </c>
      <c r="N90" s="35">
        <f t="shared" si="13"/>
        <v>8.4499999999999993</v>
      </c>
      <c r="O90" s="35">
        <f t="shared" si="14"/>
        <v>6.9500000000000037</v>
      </c>
      <c r="P90" s="35">
        <f t="shared" si="15"/>
        <v>7.0000000000000009</v>
      </c>
      <c r="Q90" s="35">
        <f t="shared" si="16"/>
        <v>8.4499999999999993</v>
      </c>
      <c r="R90">
        <f t="shared" si="17"/>
        <v>1</v>
      </c>
      <c r="S90">
        <f t="shared" si="18"/>
        <v>0</v>
      </c>
      <c r="T90">
        <f t="shared" si="19"/>
        <v>0</v>
      </c>
      <c r="U90">
        <f t="shared" si="20"/>
        <v>0.68601200006891139</v>
      </c>
      <c r="V90">
        <f t="shared" si="21"/>
        <v>0.15306996743912152</v>
      </c>
      <c r="W90">
        <f t="shared" si="22"/>
        <v>0.16091803249196712</v>
      </c>
    </row>
    <row r="91" spans="1:23" x14ac:dyDescent="0.3">
      <c r="A91" t="s">
        <v>77</v>
      </c>
      <c r="B91">
        <v>1.0000000000000009</v>
      </c>
      <c r="C91">
        <v>-5.8333333333333348</v>
      </c>
      <c r="D91">
        <v>-0.1666666666666681</v>
      </c>
      <c r="E91">
        <v>-3</v>
      </c>
      <c r="F91">
        <v>-1.3499999999999996</v>
      </c>
      <c r="G91">
        <v>0.65000000000000047</v>
      </c>
      <c r="H91">
        <v>11.750000000000002</v>
      </c>
      <c r="N91" s="35">
        <f t="shared" si="13"/>
        <v>3.2999999999999972</v>
      </c>
      <c r="O91" s="35">
        <f t="shared" si="14"/>
        <v>23.29999999999999</v>
      </c>
      <c r="P91" s="35">
        <f t="shared" si="15"/>
        <v>6.6</v>
      </c>
      <c r="Q91" s="35">
        <f t="shared" si="16"/>
        <v>23.29999999999999</v>
      </c>
      <c r="R91">
        <f t="shared" si="17"/>
        <v>0</v>
      </c>
      <c r="S91">
        <f t="shared" si="18"/>
        <v>1</v>
      </c>
      <c r="T91">
        <f t="shared" si="19"/>
        <v>0</v>
      </c>
      <c r="U91">
        <f t="shared" si="20"/>
        <v>2.0611535030061302E-9</v>
      </c>
      <c r="V91">
        <f t="shared" si="21"/>
        <v>0.99999994205553577</v>
      </c>
      <c r="W91">
        <f t="shared" si="22"/>
        <v>5.5883310687054494E-8</v>
      </c>
    </row>
    <row r="92" spans="1:23" x14ac:dyDescent="0.3">
      <c r="A92" t="s">
        <v>78</v>
      </c>
      <c r="B92">
        <v>-11.19999999999999</v>
      </c>
      <c r="C92">
        <v>-6.5999999999999961</v>
      </c>
      <c r="D92">
        <v>15.499999999999989</v>
      </c>
      <c r="E92">
        <v>-8.8999999999999968</v>
      </c>
      <c r="F92">
        <v>2.1499999999999986</v>
      </c>
      <c r="G92">
        <v>-4.9999999999999996E-2</v>
      </c>
      <c r="H92">
        <v>12.349999999999998</v>
      </c>
      <c r="N92" s="35">
        <f t="shared" si="13"/>
        <v>5.2166666666666677</v>
      </c>
      <c r="O92" s="35">
        <f t="shared" si="14"/>
        <v>5.05</v>
      </c>
      <c r="P92" s="35">
        <f t="shared" si="15"/>
        <v>7.4000000000000021</v>
      </c>
      <c r="Q92" s="35">
        <f t="shared" si="16"/>
        <v>7.4000000000000021</v>
      </c>
      <c r="R92">
        <f t="shared" si="17"/>
        <v>0</v>
      </c>
      <c r="S92">
        <f t="shared" si="18"/>
        <v>0</v>
      </c>
      <c r="T92">
        <f t="shared" si="19"/>
        <v>1</v>
      </c>
      <c r="U92">
        <f t="shared" si="20"/>
        <v>9.3263355843384285E-2</v>
      </c>
      <c r="V92">
        <f t="shared" si="21"/>
        <v>7.8945726323394957E-2</v>
      </c>
      <c r="W92">
        <f t="shared" si="22"/>
        <v>0.82779091783322079</v>
      </c>
    </row>
    <row r="93" spans="1:23" x14ac:dyDescent="0.3">
      <c r="A93" t="s">
        <v>79</v>
      </c>
      <c r="B93">
        <v>9.5</v>
      </c>
      <c r="C93">
        <v>6.3333333333333339</v>
      </c>
      <c r="D93">
        <v>-7.833333333333333</v>
      </c>
      <c r="E93">
        <v>2.0000000000000036</v>
      </c>
      <c r="F93">
        <v>-0.60000000000000042</v>
      </c>
      <c r="G93">
        <v>3.4000000000000017</v>
      </c>
      <c r="H93">
        <v>1.4999999999999973</v>
      </c>
      <c r="N93" s="35">
        <f t="shared" si="13"/>
        <v>7.8500000000000005</v>
      </c>
      <c r="O93" s="35">
        <f t="shared" si="14"/>
        <v>23.349999999999987</v>
      </c>
      <c r="P93" s="35">
        <f t="shared" si="15"/>
        <v>5.6</v>
      </c>
      <c r="Q93" s="35">
        <f t="shared" si="16"/>
        <v>23.349999999999987</v>
      </c>
      <c r="R93">
        <f t="shared" si="17"/>
        <v>0</v>
      </c>
      <c r="S93">
        <f t="shared" si="18"/>
        <v>1</v>
      </c>
      <c r="T93">
        <f t="shared" si="19"/>
        <v>0</v>
      </c>
      <c r="U93">
        <f t="shared" si="20"/>
        <v>1.8553909820849283E-7</v>
      </c>
      <c r="V93">
        <f t="shared" si="21"/>
        <v>0.99999979490522473</v>
      </c>
      <c r="W93">
        <f t="shared" si="22"/>
        <v>1.9555677077082721E-8</v>
      </c>
    </row>
    <row r="94" spans="1:23" x14ac:dyDescent="0.3">
      <c r="A94" t="s">
        <v>80</v>
      </c>
      <c r="B94">
        <v>-6.5999999999999934</v>
      </c>
      <c r="C94">
        <v>-6.9666666666666632</v>
      </c>
      <c r="D94">
        <v>7.1666666666666581</v>
      </c>
      <c r="E94">
        <v>-2.1999999999999971</v>
      </c>
      <c r="F94">
        <v>-2.15</v>
      </c>
      <c r="G94">
        <v>-2.7499999999999991</v>
      </c>
      <c r="H94">
        <v>13.549999999999997</v>
      </c>
      <c r="N94" s="35">
        <f t="shared" si="13"/>
        <v>10.633333333333333</v>
      </c>
      <c r="O94" s="35">
        <f t="shared" si="14"/>
        <v>2.7999999999999994</v>
      </c>
      <c r="P94" s="35">
        <f t="shared" si="15"/>
        <v>2.9000000000000004</v>
      </c>
      <c r="Q94" s="35">
        <f t="shared" si="16"/>
        <v>10.633333333333333</v>
      </c>
      <c r="R94">
        <f t="shared" si="17"/>
        <v>1</v>
      </c>
      <c r="S94">
        <f t="shared" si="18"/>
        <v>0</v>
      </c>
      <c r="T94">
        <f t="shared" si="19"/>
        <v>0</v>
      </c>
      <c r="U94">
        <f t="shared" si="20"/>
        <v>0.9991664114389841</v>
      </c>
      <c r="V94">
        <f t="shared" si="21"/>
        <v>3.9597191556209636E-4</v>
      </c>
      <c r="W94">
        <f t="shared" si="22"/>
        <v>4.3761664545393525E-4</v>
      </c>
    </row>
    <row r="95" spans="1:23" x14ac:dyDescent="0.3">
      <c r="A95" t="s">
        <v>81</v>
      </c>
      <c r="B95">
        <v>-6.2999999999999972</v>
      </c>
      <c r="C95">
        <v>-6.6666666666665458E-2</v>
      </c>
      <c r="D95">
        <v>6.6666666666666625</v>
      </c>
      <c r="E95">
        <v>-6.0999999999999988</v>
      </c>
      <c r="F95">
        <v>4.05</v>
      </c>
      <c r="G95">
        <v>2.2500000000000022</v>
      </c>
      <c r="H95">
        <v>8.1499999999999986</v>
      </c>
      <c r="N95" s="35">
        <f t="shared" si="13"/>
        <v>1.6833333333333336</v>
      </c>
      <c r="O95" s="35">
        <f t="shared" si="14"/>
        <v>8.8499999999999925</v>
      </c>
      <c r="P95" s="35">
        <f t="shared" si="15"/>
        <v>9.1999999999999993</v>
      </c>
      <c r="Q95" s="35">
        <f t="shared" si="16"/>
        <v>9.1999999999999993</v>
      </c>
      <c r="R95">
        <f t="shared" si="17"/>
        <v>0</v>
      </c>
      <c r="S95">
        <f t="shared" si="18"/>
        <v>0</v>
      </c>
      <c r="T95">
        <f t="shared" si="19"/>
        <v>1</v>
      </c>
      <c r="U95">
        <f t="shared" si="20"/>
        <v>3.189845600232434E-4</v>
      </c>
      <c r="V95">
        <f t="shared" si="21"/>
        <v>0.41325055847295783</v>
      </c>
      <c r="W95">
        <f t="shared" si="22"/>
        <v>0.58643045696701879</v>
      </c>
    </row>
    <row r="96" spans="1:23" x14ac:dyDescent="0.3">
      <c r="A96" t="s">
        <v>82</v>
      </c>
      <c r="B96">
        <v>-0.60000000000000397</v>
      </c>
      <c r="C96">
        <v>0.53333333333333033</v>
      </c>
      <c r="D96">
        <v>2.1666666666666723</v>
      </c>
      <c r="E96">
        <v>-0.7000000000000034</v>
      </c>
      <c r="F96">
        <v>3.25</v>
      </c>
      <c r="G96">
        <v>1.6499999999999972</v>
      </c>
      <c r="H96">
        <v>5.0500000000000025</v>
      </c>
      <c r="N96" s="35">
        <f t="shared" si="13"/>
        <v>14.383333333333335</v>
      </c>
      <c r="O96" s="35">
        <f t="shared" si="14"/>
        <v>21.049999999999997</v>
      </c>
      <c r="P96" s="35">
        <f t="shared" si="15"/>
        <v>6.1</v>
      </c>
      <c r="Q96" s="35">
        <f t="shared" si="16"/>
        <v>21.049999999999997</v>
      </c>
      <c r="R96">
        <f t="shared" si="17"/>
        <v>0</v>
      </c>
      <c r="S96">
        <f t="shared" si="18"/>
        <v>1</v>
      </c>
      <c r="T96">
        <f t="shared" si="19"/>
        <v>0</v>
      </c>
      <c r="U96">
        <f t="shared" si="20"/>
        <v>1.2710158548596355E-3</v>
      </c>
      <c r="V96">
        <f t="shared" si="21"/>
        <v>0.99872866296771723</v>
      </c>
      <c r="W96">
        <f t="shared" si="22"/>
        <v>3.2117742332652367E-7</v>
      </c>
    </row>
    <row r="97" spans="1:23" x14ac:dyDescent="0.3">
      <c r="A97" t="s">
        <v>83</v>
      </c>
      <c r="B97">
        <v>2.6000000000000028</v>
      </c>
      <c r="C97">
        <v>-1.5333333333333321</v>
      </c>
      <c r="D97">
        <v>0.33333333333332965</v>
      </c>
      <c r="E97">
        <v>2.2000000000000028</v>
      </c>
      <c r="F97">
        <v>-3.4000000000000026</v>
      </c>
      <c r="G97">
        <v>-0.79999999999999782</v>
      </c>
      <c r="H97">
        <v>7.1999999999999984</v>
      </c>
      <c r="N97" s="35">
        <f t="shared" si="13"/>
        <v>10.483333333333331</v>
      </c>
      <c r="O97" s="35">
        <f t="shared" si="14"/>
        <v>12.650000000000002</v>
      </c>
      <c r="P97" s="35">
        <f t="shared" si="15"/>
        <v>7.6</v>
      </c>
      <c r="Q97" s="35">
        <f t="shared" si="16"/>
        <v>12.650000000000002</v>
      </c>
      <c r="R97">
        <f t="shared" si="17"/>
        <v>0</v>
      </c>
      <c r="S97">
        <f t="shared" si="18"/>
        <v>1</v>
      </c>
      <c r="T97">
        <f t="shared" si="19"/>
        <v>0</v>
      </c>
      <c r="U97">
        <f t="shared" si="20"/>
        <v>0.10219633910965943</v>
      </c>
      <c r="V97">
        <f t="shared" si="21"/>
        <v>0.89208598435388464</v>
      </c>
      <c r="W97">
        <f t="shared" si="22"/>
        <v>5.7176765364558855E-3</v>
      </c>
    </row>
    <row r="98" spans="1:23" x14ac:dyDescent="0.3">
      <c r="A98" t="s">
        <v>84</v>
      </c>
      <c r="B98">
        <v>-4.799999999999998</v>
      </c>
      <c r="C98">
        <v>0.93333333333333357</v>
      </c>
      <c r="D98">
        <v>4.6666666666666643</v>
      </c>
      <c r="E98">
        <v>-2.5999999999999996</v>
      </c>
      <c r="F98">
        <v>3.4999999999999978</v>
      </c>
      <c r="G98">
        <v>0.69999999999999929</v>
      </c>
      <c r="H98">
        <v>6.9</v>
      </c>
      <c r="N98" s="35">
        <f t="shared" si="13"/>
        <v>1.4666666666666659</v>
      </c>
      <c r="O98" s="35">
        <f t="shared" si="14"/>
        <v>1.7999999999999954</v>
      </c>
      <c r="P98" s="35">
        <f t="shared" si="15"/>
        <v>5.9999999999999982</v>
      </c>
      <c r="Q98" s="35">
        <f t="shared" si="16"/>
        <v>5.9999999999999982</v>
      </c>
      <c r="R98">
        <f t="shared" si="17"/>
        <v>0</v>
      </c>
      <c r="S98">
        <f t="shared" si="18"/>
        <v>0</v>
      </c>
      <c r="T98">
        <f t="shared" si="19"/>
        <v>1</v>
      </c>
      <c r="U98">
        <f t="shared" si="20"/>
        <v>1.0475165598944975E-2</v>
      </c>
      <c r="V98">
        <f t="shared" si="21"/>
        <v>1.4619271264721919E-2</v>
      </c>
      <c r="W98">
        <f t="shared" si="22"/>
        <v>0.97490556313633314</v>
      </c>
    </row>
    <row r="99" spans="1:23" x14ac:dyDescent="0.3">
      <c r="A99" t="s">
        <v>85</v>
      </c>
      <c r="B99">
        <v>-3.4999999999999964</v>
      </c>
      <c r="C99">
        <v>-2.1666666666666643</v>
      </c>
      <c r="D99">
        <v>3.6666666666666625</v>
      </c>
      <c r="E99">
        <v>-0.999999999999998</v>
      </c>
      <c r="F99">
        <v>1.0500000000000003</v>
      </c>
      <c r="G99">
        <v>1.0500000000000016</v>
      </c>
      <c r="H99">
        <v>8.2499999999999964</v>
      </c>
      <c r="N99" s="35">
        <f t="shared" si="13"/>
        <v>12.033333333333331</v>
      </c>
      <c r="O99" s="35">
        <f t="shared" si="14"/>
        <v>16.699999999999996</v>
      </c>
      <c r="P99" s="35">
        <f t="shared" si="15"/>
        <v>7.7999999999999989</v>
      </c>
      <c r="Q99" s="35">
        <f t="shared" si="16"/>
        <v>16.699999999999996</v>
      </c>
      <c r="R99">
        <f t="shared" si="17"/>
        <v>0</v>
      </c>
      <c r="S99">
        <f t="shared" si="18"/>
        <v>1</v>
      </c>
      <c r="T99">
        <f t="shared" si="19"/>
        <v>0</v>
      </c>
      <c r="U99">
        <f t="shared" si="20"/>
        <v>9.3147007582298404E-3</v>
      </c>
      <c r="V99">
        <f t="shared" si="21"/>
        <v>0.99055019916347986</v>
      </c>
      <c r="W99">
        <f t="shared" si="22"/>
        <v>1.3510007829045008E-4</v>
      </c>
    </row>
    <row r="100" spans="1:23" x14ac:dyDescent="0.3">
      <c r="A100" t="s">
        <v>86</v>
      </c>
      <c r="B100">
        <v>-2.6999999999999984</v>
      </c>
      <c r="C100">
        <v>-1.4333333333333322</v>
      </c>
      <c r="D100">
        <v>4.8333333333333313</v>
      </c>
      <c r="E100">
        <v>-3.8999999999999995</v>
      </c>
      <c r="F100">
        <v>1.7000000000000002</v>
      </c>
      <c r="G100">
        <v>-4.4999999999999991</v>
      </c>
      <c r="H100">
        <v>10.1</v>
      </c>
      <c r="N100" s="35">
        <f t="shared" si="13"/>
        <v>8.1833333333333336</v>
      </c>
      <c r="O100" s="35">
        <f t="shared" si="14"/>
        <v>11.849999999999996</v>
      </c>
      <c r="P100" s="35">
        <f t="shared" si="15"/>
        <v>8.2999999999999989</v>
      </c>
      <c r="Q100" s="35">
        <f t="shared" si="16"/>
        <v>11.849999999999996</v>
      </c>
      <c r="R100">
        <f t="shared" si="17"/>
        <v>0</v>
      </c>
      <c r="S100">
        <f t="shared" si="18"/>
        <v>1</v>
      </c>
      <c r="T100">
        <f t="shared" si="19"/>
        <v>0</v>
      </c>
      <c r="U100">
        <f t="shared" si="20"/>
        <v>2.4245346154116491E-2</v>
      </c>
      <c r="V100">
        <f t="shared" si="21"/>
        <v>0.9485090725287193</v>
      </c>
      <c r="W100">
        <f t="shared" si="22"/>
        <v>2.7245581317164386E-2</v>
      </c>
    </row>
    <row r="101" spans="1:23" x14ac:dyDescent="0.3">
      <c r="A101" t="s">
        <v>87</v>
      </c>
      <c r="B101">
        <v>-3.8000000000000012</v>
      </c>
      <c r="C101">
        <v>0.5999999999999992</v>
      </c>
      <c r="D101">
        <v>3.5000000000000022</v>
      </c>
      <c r="E101">
        <v>4.8999999999999995</v>
      </c>
      <c r="F101">
        <v>4.3500000000000005</v>
      </c>
      <c r="G101">
        <v>0.55000000000000004</v>
      </c>
      <c r="H101">
        <v>3.1500000000000004</v>
      </c>
      <c r="N101" s="35">
        <f t="shared" si="13"/>
        <v>5.8666666666666689</v>
      </c>
      <c r="O101" s="35">
        <f t="shared" si="14"/>
        <v>10.7</v>
      </c>
      <c r="P101" s="35">
        <f t="shared" si="15"/>
        <v>7.9</v>
      </c>
      <c r="Q101" s="35">
        <f t="shared" si="16"/>
        <v>10.7</v>
      </c>
      <c r="R101">
        <f t="shared" si="17"/>
        <v>0</v>
      </c>
      <c r="S101">
        <f t="shared" si="18"/>
        <v>1</v>
      </c>
      <c r="T101">
        <f t="shared" si="19"/>
        <v>0</v>
      </c>
      <c r="U101">
        <f t="shared" si="20"/>
        <v>7.4477612587275348E-3</v>
      </c>
      <c r="V101">
        <f t="shared" si="21"/>
        <v>0.93565499961885168</v>
      </c>
      <c r="W101">
        <f t="shared" si="22"/>
        <v>5.6897239122420722E-2</v>
      </c>
    </row>
    <row r="102" spans="1:23" x14ac:dyDescent="0.3">
      <c r="A102" t="s">
        <v>88</v>
      </c>
      <c r="B102">
        <v>-7.1999999999999948</v>
      </c>
      <c r="C102">
        <v>0.40000000000000124</v>
      </c>
      <c r="D102">
        <v>6.4999999999999956</v>
      </c>
      <c r="E102">
        <v>-2.899999999999999</v>
      </c>
      <c r="F102">
        <v>3.1499999999999986</v>
      </c>
      <c r="G102">
        <v>-1.05</v>
      </c>
      <c r="H102">
        <v>8.3499999999999979</v>
      </c>
      <c r="N102" s="35">
        <f t="shared" si="13"/>
        <v>8.6499999999999986</v>
      </c>
      <c r="O102" s="35">
        <f t="shared" si="14"/>
        <v>12.150000000000004</v>
      </c>
      <c r="P102" s="35">
        <f t="shared" si="15"/>
        <v>12.4</v>
      </c>
      <c r="Q102" s="35">
        <f t="shared" si="16"/>
        <v>12.4</v>
      </c>
      <c r="R102">
        <f t="shared" si="17"/>
        <v>0</v>
      </c>
      <c r="S102">
        <f t="shared" si="18"/>
        <v>0</v>
      </c>
      <c r="T102">
        <f t="shared" si="19"/>
        <v>1</v>
      </c>
      <c r="U102">
        <f t="shared" si="20"/>
        <v>1.3048606824235882E-2</v>
      </c>
      <c r="V102">
        <f t="shared" si="21"/>
        <v>0.43211051241585036</v>
      </c>
      <c r="W102">
        <f t="shared" si="22"/>
        <v>0.55484088075991378</v>
      </c>
    </row>
    <row r="103" spans="1:23" x14ac:dyDescent="0.3">
      <c r="A103" t="s">
        <v>89</v>
      </c>
      <c r="B103">
        <v>-4.7000000000000028</v>
      </c>
      <c r="C103">
        <v>2.7333333333333303</v>
      </c>
      <c r="D103">
        <v>1.6666666666666721</v>
      </c>
      <c r="E103">
        <v>3.0999999999999961</v>
      </c>
      <c r="F103">
        <v>0.25000000000000017</v>
      </c>
      <c r="G103">
        <v>-0.9500000000000014</v>
      </c>
      <c r="H103">
        <v>6.3500000000000023</v>
      </c>
      <c r="N103" s="35">
        <f t="shared" si="13"/>
        <v>10.849999999999998</v>
      </c>
      <c r="O103" s="35">
        <f t="shared" si="14"/>
        <v>17.349999999999994</v>
      </c>
      <c r="P103" s="35">
        <f t="shared" si="15"/>
        <v>8.5999999999999979</v>
      </c>
      <c r="Q103" s="35">
        <f t="shared" si="16"/>
        <v>17.349999999999994</v>
      </c>
      <c r="R103">
        <f t="shared" si="17"/>
        <v>0</v>
      </c>
      <c r="S103">
        <f t="shared" si="18"/>
        <v>1</v>
      </c>
      <c r="T103">
        <f t="shared" si="19"/>
        <v>0</v>
      </c>
      <c r="U103">
        <f t="shared" si="20"/>
        <v>1.5009447720832232E-3</v>
      </c>
      <c r="V103">
        <f t="shared" si="21"/>
        <v>0.99834085681282903</v>
      </c>
      <c r="W103">
        <f t="shared" si="22"/>
        <v>1.5819841508775593E-4</v>
      </c>
    </row>
    <row r="104" spans="1:23" x14ac:dyDescent="0.3">
      <c r="A104" t="s">
        <v>90</v>
      </c>
      <c r="B104">
        <v>8.5</v>
      </c>
      <c r="C104">
        <v>6.5</v>
      </c>
      <c r="D104">
        <v>-8</v>
      </c>
      <c r="E104">
        <v>7.0000000000000018</v>
      </c>
      <c r="F104">
        <v>-1.7499999999999998</v>
      </c>
      <c r="G104">
        <v>5.2500000000000018</v>
      </c>
      <c r="H104">
        <v>-0.75000000000000178</v>
      </c>
      <c r="N104" s="35">
        <f t="shared" si="13"/>
        <v>8.3833333333333311</v>
      </c>
      <c r="O104" s="35">
        <f t="shared" si="14"/>
        <v>10.050000000000002</v>
      </c>
      <c r="P104" s="35">
        <f t="shared" si="15"/>
        <v>9.6999999999999993</v>
      </c>
      <c r="Q104" s="35">
        <f t="shared" si="16"/>
        <v>10.050000000000002</v>
      </c>
      <c r="R104">
        <f t="shared" si="17"/>
        <v>0</v>
      </c>
      <c r="S104">
        <f t="shared" si="18"/>
        <v>1</v>
      </c>
      <c r="T104">
        <f t="shared" si="19"/>
        <v>0</v>
      </c>
      <c r="U104">
        <f t="shared" si="20"/>
        <v>9.9746104966019281E-2</v>
      </c>
      <c r="V104">
        <f t="shared" si="21"/>
        <v>0.52810476031573061</v>
      </c>
      <c r="W104">
        <f t="shared" si="22"/>
        <v>0.37214913471825012</v>
      </c>
    </row>
    <row r="105" spans="1:23" x14ac:dyDescent="0.3">
      <c r="A105" t="s">
        <v>91</v>
      </c>
      <c r="B105">
        <v>-10.199999999999999</v>
      </c>
      <c r="C105">
        <v>-7.1</v>
      </c>
      <c r="D105">
        <v>14.499999999999998</v>
      </c>
      <c r="E105">
        <v>-10.4</v>
      </c>
      <c r="F105">
        <v>0.15000000000000119</v>
      </c>
      <c r="G105">
        <v>-5.0500000000000025</v>
      </c>
      <c r="H105">
        <v>15.85</v>
      </c>
      <c r="N105" s="35">
        <f t="shared" si="13"/>
        <v>9.25</v>
      </c>
      <c r="O105" s="35">
        <f t="shared" si="14"/>
        <v>1.25</v>
      </c>
      <c r="P105" s="35">
        <f t="shared" si="15"/>
        <v>4.5</v>
      </c>
      <c r="Q105" s="35">
        <f t="shared" si="16"/>
        <v>9.25</v>
      </c>
      <c r="R105">
        <f t="shared" si="17"/>
        <v>1</v>
      </c>
      <c r="S105">
        <f t="shared" si="18"/>
        <v>0</v>
      </c>
      <c r="T105">
        <f t="shared" si="19"/>
        <v>0</v>
      </c>
      <c r="U105">
        <f t="shared" si="20"/>
        <v>0.99109289175657844</v>
      </c>
      <c r="V105">
        <f t="shared" si="21"/>
        <v>3.3247462596416156E-4</v>
      </c>
      <c r="W105">
        <f t="shared" si="22"/>
        <v>8.574633617457349E-3</v>
      </c>
    </row>
    <row r="106" spans="1:23" x14ac:dyDescent="0.3">
      <c r="A106" t="s">
        <v>92</v>
      </c>
      <c r="B106">
        <v>-6.1999999999999948</v>
      </c>
      <c r="C106">
        <v>-4.9333333333333318</v>
      </c>
      <c r="D106">
        <v>6.8333333333333277</v>
      </c>
      <c r="E106">
        <v>-6.8999999999999995</v>
      </c>
      <c r="F106">
        <v>-5.85</v>
      </c>
      <c r="G106">
        <v>-6.0500000000000007</v>
      </c>
      <c r="H106">
        <v>17.349999999999998</v>
      </c>
      <c r="N106" s="35">
        <f t="shared" si="13"/>
        <v>3.8499999999999996</v>
      </c>
      <c r="O106" s="35">
        <f t="shared" si="14"/>
        <v>18.349999999999998</v>
      </c>
      <c r="P106" s="35">
        <f t="shared" si="15"/>
        <v>5.6</v>
      </c>
      <c r="Q106" s="35">
        <f t="shared" si="16"/>
        <v>18.349999999999998</v>
      </c>
      <c r="R106">
        <f t="shared" si="17"/>
        <v>0</v>
      </c>
      <c r="S106">
        <f t="shared" si="18"/>
        <v>1</v>
      </c>
      <c r="T106">
        <f t="shared" si="19"/>
        <v>0</v>
      </c>
      <c r="U106">
        <f t="shared" si="20"/>
        <v>5.0434594442866325E-7</v>
      </c>
      <c r="V106">
        <f t="shared" si="21"/>
        <v>0.99999659334353419</v>
      </c>
      <c r="W106">
        <f t="shared" si="22"/>
        <v>2.9023105214418231E-6</v>
      </c>
    </row>
    <row r="107" spans="1:23" x14ac:dyDescent="0.3">
      <c r="A107" t="s">
        <v>93</v>
      </c>
      <c r="B107">
        <v>0.8999999999999998</v>
      </c>
      <c r="C107">
        <v>-2.7999999999999989</v>
      </c>
      <c r="D107">
        <v>1.4999999999999982</v>
      </c>
      <c r="E107">
        <v>-2.1999999999999997</v>
      </c>
      <c r="F107">
        <v>2.2999999999999994</v>
      </c>
      <c r="G107">
        <v>-2.3000000000000007</v>
      </c>
      <c r="H107">
        <v>8.8000000000000007</v>
      </c>
      <c r="N107" s="35">
        <f t="shared" si="13"/>
        <v>0.51666666666666572</v>
      </c>
      <c r="O107" s="35">
        <f t="shared" si="14"/>
        <v>7.3499999999999943</v>
      </c>
      <c r="P107" s="35">
        <f t="shared" si="15"/>
        <v>4.5999999999999979</v>
      </c>
      <c r="Q107" s="35">
        <f t="shared" si="16"/>
        <v>7.3499999999999943</v>
      </c>
      <c r="R107">
        <f t="shared" si="17"/>
        <v>0</v>
      </c>
      <c r="S107">
        <f t="shared" si="18"/>
        <v>1</v>
      </c>
      <c r="T107">
        <f t="shared" si="19"/>
        <v>0</v>
      </c>
      <c r="U107">
        <f t="shared" si="20"/>
        <v>1.0115080506109418E-3</v>
      </c>
      <c r="V107">
        <f t="shared" si="21"/>
        <v>0.93896261990576646</v>
      </c>
      <c r="W107">
        <f t="shared" si="22"/>
        <v>6.0025872043622572E-2</v>
      </c>
    </row>
    <row r="108" spans="1:23" x14ac:dyDescent="0.3">
      <c r="A108" t="s">
        <v>94</v>
      </c>
      <c r="B108">
        <v>-11.099999999999994</v>
      </c>
      <c r="C108">
        <v>-2.4666666666666641</v>
      </c>
      <c r="D108">
        <v>7.6666666666666607</v>
      </c>
      <c r="E108">
        <v>-2.6999999999999975</v>
      </c>
      <c r="F108">
        <v>0.9499999999999994</v>
      </c>
      <c r="G108">
        <v>-1.6499999999999995</v>
      </c>
      <c r="H108">
        <v>12.049999999999997</v>
      </c>
      <c r="N108" s="35">
        <f t="shared" si="13"/>
        <v>6</v>
      </c>
      <c r="O108" s="35">
        <f t="shared" si="14"/>
        <v>7.4999999999999982</v>
      </c>
      <c r="P108" s="35">
        <f t="shared" si="15"/>
        <v>8.9</v>
      </c>
      <c r="Q108" s="35">
        <f t="shared" si="16"/>
        <v>8.9</v>
      </c>
      <c r="R108">
        <f t="shared" si="17"/>
        <v>0</v>
      </c>
      <c r="S108">
        <f t="shared" si="18"/>
        <v>0</v>
      </c>
      <c r="T108">
        <f t="shared" si="19"/>
        <v>1</v>
      </c>
      <c r="U108">
        <f t="shared" si="20"/>
        <v>4.2272869407571509E-2</v>
      </c>
      <c r="V108">
        <f t="shared" si="21"/>
        <v>0.18945385679574125</v>
      </c>
      <c r="W108">
        <f t="shared" si="22"/>
        <v>0.76827327379668731</v>
      </c>
    </row>
    <row r="109" spans="1:23" x14ac:dyDescent="0.3">
      <c r="A109" t="s">
        <v>95</v>
      </c>
      <c r="B109">
        <v>8.6999999999999975</v>
      </c>
      <c r="C109">
        <v>4.4333333333333336</v>
      </c>
      <c r="D109">
        <v>-13.33333333333333</v>
      </c>
      <c r="E109">
        <v>4.4000000000000021</v>
      </c>
      <c r="F109">
        <v>-3.3500000000000014</v>
      </c>
      <c r="G109">
        <v>-0.15000000000000088</v>
      </c>
      <c r="H109">
        <v>6.6499999999999995</v>
      </c>
      <c r="N109" s="35">
        <f t="shared" si="13"/>
        <v>8.8833333333333329</v>
      </c>
      <c r="O109" s="35">
        <f t="shared" si="14"/>
        <v>16.549999999999994</v>
      </c>
      <c r="P109" s="35">
        <f t="shared" si="15"/>
        <v>10.299999999999999</v>
      </c>
      <c r="Q109" s="35">
        <f t="shared" si="16"/>
        <v>16.549999999999994</v>
      </c>
      <c r="R109">
        <f t="shared" si="17"/>
        <v>0</v>
      </c>
      <c r="S109">
        <f t="shared" si="18"/>
        <v>1</v>
      </c>
      <c r="T109">
        <f t="shared" si="19"/>
        <v>0</v>
      </c>
      <c r="U109">
        <f t="shared" si="20"/>
        <v>4.6705551829926437E-4</v>
      </c>
      <c r="V109">
        <f t="shared" si="21"/>
        <v>0.9976071097104301</v>
      </c>
      <c r="W109">
        <f t="shared" si="22"/>
        <v>1.9258347712706801E-3</v>
      </c>
    </row>
    <row r="110" spans="1:23" x14ac:dyDescent="0.3">
      <c r="A110" t="s">
        <v>96</v>
      </c>
      <c r="B110">
        <v>-0.60000000000000187</v>
      </c>
      <c r="C110">
        <v>-3.133333333333336</v>
      </c>
      <c r="D110">
        <v>-1.6666666666666627</v>
      </c>
      <c r="E110">
        <v>-1.2000000000000042</v>
      </c>
      <c r="F110">
        <v>0.50000000000000033</v>
      </c>
      <c r="G110">
        <v>0.89999999999999836</v>
      </c>
      <c r="H110">
        <v>10.300000000000002</v>
      </c>
      <c r="N110" s="35">
        <f t="shared" si="13"/>
        <v>7.5833333333333304</v>
      </c>
      <c r="O110" s="35">
        <f t="shared" si="14"/>
        <v>-5.7499999999999991</v>
      </c>
      <c r="P110" s="35">
        <f t="shared" si="15"/>
        <v>7.7</v>
      </c>
      <c r="Q110" s="35">
        <f t="shared" si="16"/>
        <v>7.7</v>
      </c>
      <c r="R110">
        <f t="shared" si="17"/>
        <v>0</v>
      </c>
      <c r="S110">
        <f t="shared" si="18"/>
        <v>0</v>
      </c>
      <c r="T110">
        <f t="shared" si="19"/>
        <v>1</v>
      </c>
      <c r="U110">
        <f t="shared" si="20"/>
        <v>0.47086601183909788</v>
      </c>
      <c r="V110">
        <f t="shared" si="21"/>
        <v>7.6261308238363756E-7</v>
      </c>
      <c r="W110">
        <f t="shared" si="22"/>
        <v>0.52913322554781983</v>
      </c>
    </row>
    <row r="111" spans="1:23" x14ac:dyDescent="0.3">
      <c r="A111" t="s">
        <v>97</v>
      </c>
      <c r="B111">
        <v>-4.8</v>
      </c>
      <c r="C111">
        <v>-1.5666666666666667</v>
      </c>
      <c r="D111">
        <v>8.6666666666666661</v>
      </c>
      <c r="E111">
        <v>-5.1000000000000005</v>
      </c>
      <c r="F111">
        <v>3.1000000000000005</v>
      </c>
      <c r="G111">
        <v>-1.7000000000000004</v>
      </c>
      <c r="H111">
        <v>8.4</v>
      </c>
      <c r="N111" s="35">
        <f t="shared" si="13"/>
        <v>8.5666666666666647</v>
      </c>
      <c r="O111" s="35">
        <f t="shared" si="14"/>
        <v>6.9000000000000021</v>
      </c>
      <c r="P111" s="35">
        <f t="shared" si="15"/>
        <v>9.5999999999999979</v>
      </c>
      <c r="Q111" s="35">
        <f t="shared" si="16"/>
        <v>9.5999999999999979</v>
      </c>
      <c r="R111">
        <f t="shared" si="17"/>
        <v>0</v>
      </c>
      <c r="S111">
        <f t="shared" si="18"/>
        <v>0</v>
      </c>
      <c r="T111">
        <f t="shared" si="19"/>
        <v>1</v>
      </c>
      <c r="U111">
        <f t="shared" si="20"/>
        <v>0.25004413888945859</v>
      </c>
      <c r="V111">
        <f t="shared" si="21"/>
        <v>4.7227237468745721E-2</v>
      </c>
      <c r="W111">
        <f t="shared" si="22"/>
        <v>0.70272862364179567</v>
      </c>
    </row>
    <row r="112" spans="1:23" x14ac:dyDescent="0.3">
      <c r="A112" t="s">
        <v>98</v>
      </c>
      <c r="B112">
        <v>-2.2999999999999945</v>
      </c>
      <c r="C112">
        <v>0.43333333333333712</v>
      </c>
      <c r="D112">
        <v>4.1666666666666607</v>
      </c>
      <c r="E112">
        <v>0.90000000000000335</v>
      </c>
      <c r="F112">
        <v>2.6999999999999988</v>
      </c>
      <c r="G112">
        <v>2.9000000000000021</v>
      </c>
      <c r="H112">
        <v>3.8999999999999964</v>
      </c>
      <c r="N112" s="35">
        <f t="shared" si="13"/>
        <v>8.2333333333333343</v>
      </c>
      <c r="O112" s="35">
        <f t="shared" si="14"/>
        <v>16.899999999999999</v>
      </c>
      <c r="P112" s="35">
        <f t="shared" si="15"/>
        <v>6.4</v>
      </c>
      <c r="Q112" s="35">
        <f t="shared" si="16"/>
        <v>16.899999999999999</v>
      </c>
      <c r="R112">
        <f t="shared" si="17"/>
        <v>0</v>
      </c>
      <c r="S112">
        <f t="shared" si="18"/>
        <v>1</v>
      </c>
      <c r="T112">
        <f t="shared" si="19"/>
        <v>0</v>
      </c>
      <c r="U112">
        <f t="shared" si="20"/>
        <v>1.7219785621801651E-4</v>
      </c>
      <c r="V112">
        <f t="shared" si="21"/>
        <v>0.9998002711942543</v>
      </c>
      <c r="W112">
        <f t="shared" si="22"/>
        <v>2.7530949527604102E-5</v>
      </c>
    </row>
    <row r="113" spans="1:23" x14ac:dyDescent="0.3">
      <c r="A113" t="s">
        <v>99</v>
      </c>
      <c r="B113">
        <v>9.0000000000000018</v>
      </c>
      <c r="C113">
        <v>4.1666666666666679</v>
      </c>
      <c r="D113">
        <v>-7.1666666666666696</v>
      </c>
      <c r="E113">
        <v>2.0000000000000018</v>
      </c>
      <c r="F113">
        <v>-2.3499999999999988</v>
      </c>
      <c r="G113">
        <v>1.6500000000000037</v>
      </c>
      <c r="H113">
        <v>3.7499999999999973</v>
      </c>
      <c r="N113" s="35">
        <f t="shared" si="13"/>
        <v>9.9333333333333353</v>
      </c>
      <c r="O113" s="35">
        <f t="shared" si="14"/>
        <v>14.099999999999996</v>
      </c>
      <c r="P113" s="35">
        <f t="shared" si="15"/>
        <v>7.4999999999999982</v>
      </c>
      <c r="Q113" s="35">
        <f t="shared" si="16"/>
        <v>14.099999999999996</v>
      </c>
      <c r="R113">
        <f t="shared" si="17"/>
        <v>0</v>
      </c>
      <c r="S113">
        <f t="shared" si="18"/>
        <v>1</v>
      </c>
      <c r="T113">
        <f t="shared" si="19"/>
        <v>0</v>
      </c>
      <c r="U113">
        <f t="shared" si="20"/>
        <v>1.5246729375586901E-2</v>
      </c>
      <c r="V113">
        <f t="shared" si="21"/>
        <v>0.98341546366001953</v>
      </c>
      <c r="W113">
        <f t="shared" si="22"/>
        <v>1.3378069643934353E-3</v>
      </c>
    </row>
    <row r="114" spans="1:23" x14ac:dyDescent="0.3">
      <c r="A114" t="s">
        <v>161</v>
      </c>
      <c r="B114">
        <v>-5.8999999999999995</v>
      </c>
      <c r="C114">
        <v>-4.0333333333333314</v>
      </c>
      <c r="D114">
        <v>-0.66666666666666707</v>
      </c>
      <c r="E114">
        <v>-0.79999999999999982</v>
      </c>
      <c r="F114">
        <v>-3.25</v>
      </c>
      <c r="G114">
        <v>-1.6500000000000006</v>
      </c>
      <c r="H114">
        <v>14.950000000000001</v>
      </c>
      <c r="N114" s="35">
        <f t="shared" si="13"/>
        <v>7.2166666666666703</v>
      </c>
      <c r="O114" s="35">
        <f t="shared" si="14"/>
        <v>5.0000000000000711E-2</v>
      </c>
      <c r="P114" s="35">
        <f t="shared" si="15"/>
        <v>3.4000000000000004</v>
      </c>
      <c r="Q114" s="35">
        <f t="shared" si="16"/>
        <v>7.2166666666666703</v>
      </c>
      <c r="R114">
        <f t="shared" si="17"/>
        <v>1</v>
      </c>
      <c r="S114">
        <f t="shared" si="18"/>
        <v>0</v>
      </c>
      <c r="T114">
        <f t="shared" si="19"/>
        <v>0</v>
      </c>
      <c r="U114">
        <f t="shared" si="20"/>
        <v>0.97773415116388185</v>
      </c>
      <c r="V114">
        <f t="shared" si="21"/>
        <v>7.5470460144366801E-4</v>
      </c>
      <c r="W114">
        <f t="shared" si="22"/>
        <v>2.1511144234674404E-2</v>
      </c>
    </row>
    <row r="115" spans="1:23" x14ac:dyDescent="0.3">
      <c r="A115" t="s">
        <v>162</v>
      </c>
      <c r="B115">
        <v>5.0000000000000036</v>
      </c>
      <c r="C115">
        <v>5.0000000000000036</v>
      </c>
      <c r="D115">
        <v>-9.0000000000000071</v>
      </c>
      <c r="E115">
        <v>4.0000000000000044</v>
      </c>
      <c r="F115">
        <v>-3.8000000000000016</v>
      </c>
      <c r="G115">
        <v>-1.7999999999999974</v>
      </c>
      <c r="H115">
        <v>6.9999999999999982</v>
      </c>
      <c r="N115" s="35">
        <f t="shared" si="13"/>
        <v>6.0166666666666693</v>
      </c>
      <c r="O115" s="35">
        <f t="shared" si="14"/>
        <v>5.3500000000000014</v>
      </c>
      <c r="P115" s="35">
        <f t="shared" si="15"/>
        <v>10.900000000000002</v>
      </c>
      <c r="Q115" s="35">
        <f t="shared" si="16"/>
        <v>10.900000000000002</v>
      </c>
      <c r="R115">
        <f t="shared" si="17"/>
        <v>0</v>
      </c>
      <c r="S115">
        <f t="shared" si="18"/>
        <v>0</v>
      </c>
      <c r="T115">
        <f t="shared" si="19"/>
        <v>1</v>
      </c>
      <c r="U115">
        <f t="shared" si="20"/>
        <v>7.4859498838412766E-3</v>
      </c>
      <c r="V115">
        <f t="shared" si="21"/>
        <v>3.8434148225841508E-3</v>
      </c>
      <c r="W115">
        <f t="shared" si="22"/>
        <v>0.98867063529357457</v>
      </c>
    </row>
    <row r="116" spans="1:23" x14ac:dyDescent="0.3">
      <c r="A116" t="s">
        <v>163</v>
      </c>
      <c r="B116">
        <v>-5.2999999999999954</v>
      </c>
      <c r="C116">
        <v>0.43333333333333363</v>
      </c>
      <c r="D116">
        <v>-1.8333333333333344</v>
      </c>
      <c r="E116">
        <v>-9.9999999999999603E-2</v>
      </c>
      <c r="F116">
        <v>-1.5999999999999996</v>
      </c>
      <c r="G116">
        <v>2.6000000000000023</v>
      </c>
      <c r="H116">
        <v>10.399999999999995</v>
      </c>
      <c r="N116" s="35">
        <f t="shared" si="13"/>
        <v>6.400000000000003</v>
      </c>
      <c r="O116" s="35">
        <f t="shared" si="14"/>
        <v>-2.600000000000005</v>
      </c>
      <c r="P116" s="35">
        <f t="shared" si="15"/>
        <v>7.2000000000000011</v>
      </c>
      <c r="Q116" s="35">
        <f t="shared" si="16"/>
        <v>7.2000000000000011</v>
      </c>
      <c r="R116">
        <f t="shared" si="17"/>
        <v>0</v>
      </c>
      <c r="S116">
        <f t="shared" si="18"/>
        <v>0</v>
      </c>
      <c r="T116">
        <f t="shared" si="19"/>
        <v>1</v>
      </c>
      <c r="U116">
        <f t="shared" si="20"/>
        <v>0.31001365769139289</v>
      </c>
      <c r="V116">
        <f t="shared" si="21"/>
        <v>3.8258724759889431E-5</v>
      </c>
      <c r="W116">
        <f t="shared" si="22"/>
        <v>0.68994808358384718</v>
      </c>
    </row>
    <row r="117" spans="1:23" x14ac:dyDescent="0.3">
      <c r="A117" t="s">
        <v>164</v>
      </c>
      <c r="B117">
        <v>-4.0999999999999988</v>
      </c>
      <c r="C117">
        <v>-3.1333333333333333</v>
      </c>
      <c r="D117">
        <v>2.3333333333333321</v>
      </c>
      <c r="E117">
        <v>-3.7</v>
      </c>
      <c r="F117">
        <v>5.0000000000000142E-2</v>
      </c>
      <c r="G117">
        <v>3.4500000000000006</v>
      </c>
      <c r="H117">
        <v>9.5499999999999989</v>
      </c>
      <c r="N117" s="35">
        <f t="shared" si="13"/>
        <v>11.833333333333332</v>
      </c>
      <c r="O117" s="35">
        <f t="shared" si="14"/>
        <v>9.9999999999999964</v>
      </c>
      <c r="P117" s="35">
        <f t="shared" si="15"/>
        <v>8.6999999999999957</v>
      </c>
      <c r="Q117" s="35">
        <f t="shared" si="16"/>
        <v>11.833333333333332</v>
      </c>
      <c r="R117">
        <f t="shared" si="17"/>
        <v>1</v>
      </c>
      <c r="S117">
        <f t="shared" si="18"/>
        <v>0</v>
      </c>
      <c r="T117">
        <f t="shared" si="19"/>
        <v>0</v>
      </c>
      <c r="U117">
        <f t="shared" si="20"/>
        <v>0.83094294594725937</v>
      </c>
      <c r="V117">
        <f t="shared" si="21"/>
        <v>0.13285094720476034</v>
      </c>
      <c r="W117">
        <f t="shared" si="22"/>
        <v>3.6206106847980257E-2</v>
      </c>
    </row>
    <row r="118" spans="1:23" x14ac:dyDescent="0.3">
      <c r="A118" t="s">
        <v>165</v>
      </c>
      <c r="B118">
        <v>-1.3999999999999977</v>
      </c>
      <c r="C118">
        <v>-2.5333333333333319</v>
      </c>
      <c r="D118">
        <v>4.3333333333333304</v>
      </c>
      <c r="E118">
        <v>-3.7999999999999994</v>
      </c>
      <c r="F118">
        <v>5.2</v>
      </c>
      <c r="G118">
        <v>-5.2000000000000011</v>
      </c>
      <c r="H118">
        <v>9.2000000000000011</v>
      </c>
      <c r="N118" s="35">
        <f t="shared" si="13"/>
        <v>9.9166666666666661</v>
      </c>
      <c r="O118" s="35">
        <f t="shared" si="14"/>
        <v>12.249999999999998</v>
      </c>
      <c r="P118" s="35">
        <f t="shared" si="15"/>
        <v>5.8999999999999986</v>
      </c>
      <c r="Q118" s="35">
        <f t="shared" si="16"/>
        <v>12.249999999999998</v>
      </c>
      <c r="R118">
        <f t="shared" si="17"/>
        <v>0</v>
      </c>
      <c r="S118">
        <f t="shared" si="18"/>
        <v>1</v>
      </c>
      <c r="T118">
        <f t="shared" si="19"/>
        <v>0</v>
      </c>
      <c r="U118">
        <f t="shared" si="20"/>
        <v>8.8259139068497958E-2</v>
      </c>
      <c r="V118">
        <f t="shared" si="21"/>
        <v>0.91015105717880995</v>
      </c>
      <c r="W118">
        <f t="shared" si="22"/>
        <v>1.5898037526921168E-3</v>
      </c>
    </row>
    <row r="119" spans="1:23" x14ac:dyDescent="0.3">
      <c r="A119" t="s">
        <v>166</v>
      </c>
      <c r="B119">
        <v>-1.4999999999999982</v>
      </c>
      <c r="C119">
        <v>-0.33333333333333259</v>
      </c>
      <c r="D119">
        <v>-5.6666666666666687</v>
      </c>
      <c r="E119">
        <v>-1.499999999999998</v>
      </c>
      <c r="F119">
        <v>-2.5499999999999998</v>
      </c>
      <c r="G119">
        <v>0.45000000000000173</v>
      </c>
      <c r="H119">
        <v>12.749999999999996</v>
      </c>
      <c r="N119" s="35">
        <f t="shared" si="13"/>
        <v>6.6666666666666679</v>
      </c>
      <c r="O119" s="35">
        <f t="shared" si="14"/>
        <v>10.999999999999998</v>
      </c>
      <c r="P119" s="35">
        <f t="shared" si="15"/>
        <v>10.600000000000001</v>
      </c>
      <c r="Q119" s="35">
        <f t="shared" si="16"/>
        <v>10.999999999999998</v>
      </c>
      <c r="R119">
        <f t="shared" si="17"/>
        <v>0</v>
      </c>
      <c r="S119">
        <f t="shared" si="18"/>
        <v>1</v>
      </c>
      <c r="T119">
        <f t="shared" si="19"/>
        <v>0</v>
      </c>
      <c r="U119">
        <f t="shared" si="20"/>
        <v>7.7957630267241297E-3</v>
      </c>
      <c r="V119">
        <f t="shared" si="21"/>
        <v>0.59402043298719065</v>
      </c>
      <c r="W119">
        <f t="shared" si="22"/>
        <v>0.39818380398608527</v>
      </c>
    </row>
    <row r="120" spans="1:23" x14ac:dyDescent="0.3">
      <c r="A120" t="s">
        <v>167</v>
      </c>
      <c r="B120">
        <v>-0.19999999999999934</v>
      </c>
      <c r="C120">
        <v>-7.2666666666666684</v>
      </c>
      <c r="D120">
        <v>-1.3333333333333339</v>
      </c>
      <c r="E120">
        <v>0.59999999999999909</v>
      </c>
      <c r="F120">
        <v>-2.4000000000000008</v>
      </c>
      <c r="G120">
        <v>2.4000000000000012</v>
      </c>
      <c r="H120">
        <v>11.600000000000001</v>
      </c>
      <c r="N120" s="35">
        <f t="shared" si="13"/>
        <v>10.316666666666666</v>
      </c>
      <c r="O120" s="35">
        <f t="shared" si="14"/>
        <v>4.6499999999999968</v>
      </c>
      <c r="P120" s="35">
        <f t="shared" si="15"/>
        <v>8.6999999999999993</v>
      </c>
      <c r="Q120" s="35">
        <f t="shared" si="16"/>
        <v>10.316666666666666</v>
      </c>
      <c r="R120">
        <f t="shared" si="17"/>
        <v>1</v>
      </c>
      <c r="S120">
        <f t="shared" si="18"/>
        <v>0</v>
      </c>
      <c r="T120">
        <f t="shared" si="19"/>
        <v>0</v>
      </c>
      <c r="U120">
        <f t="shared" si="20"/>
        <v>0.83193371618924239</v>
      </c>
      <c r="V120">
        <f t="shared" si="21"/>
        <v>2.8779726432259616E-3</v>
      </c>
      <c r="W120">
        <f t="shared" si="22"/>
        <v>0.1651883111675318</v>
      </c>
    </row>
    <row r="121" spans="1:23" x14ac:dyDescent="0.3">
      <c r="A121" t="s">
        <v>168</v>
      </c>
      <c r="B121">
        <v>0.30000000000000204</v>
      </c>
      <c r="C121">
        <v>-2.0999999999999983</v>
      </c>
      <c r="D121">
        <v>-1.5000000000000033</v>
      </c>
      <c r="E121">
        <v>0.10000000000000103</v>
      </c>
      <c r="F121">
        <v>-9.8999999999999986</v>
      </c>
      <c r="G121">
        <v>-4.1000000000000014</v>
      </c>
      <c r="H121">
        <v>14.1</v>
      </c>
      <c r="N121" s="35">
        <f t="shared" si="13"/>
        <v>4.333333333333333</v>
      </c>
      <c r="O121" s="35">
        <f t="shared" si="14"/>
        <v>3</v>
      </c>
      <c r="P121" s="35">
        <f t="shared" si="15"/>
        <v>9.8000000000000007</v>
      </c>
      <c r="Q121" s="35">
        <f t="shared" si="16"/>
        <v>9.8000000000000007</v>
      </c>
      <c r="R121">
        <f t="shared" si="17"/>
        <v>0</v>
      </c>
      <c r="S121">
        <f t="shared" si="18"/>
        <v>0</v>
      </c>
      <c r="T121">
        <f t="shared" si="19"/>
        <v>1</v>
      </c>
      <c r="U121">
        <f t="shared" si="20"/>
        <v>4.2028536978812132E-3</v>
      </c>
      <c r="V121">
        <f t="shared" si="21"/>
        <v>1.1078602066805874E-3</v>
      </c>
      <c r="W121">
        <f t="shared" si="22"/>
        <v>0.99468928609543805</v>
      </c>
    </row>
    <row r="122" spans="1:23" x14ac:dyDescent="0.3">
      <c r="A122" t="s">
        <v>169</v>
      </c>
      <c r="B122">
        <v>-2.1999999999999993</v>
      </c>
      <c r="C122">
        <v>-1.2666666666666648</v>
      </c>
      <c r="D122">
        <v>-0.33333333333333481</v>
      </c>
      <c r="E122">
        <v>-0.3999999999999988</v>
      </c>
      <c r="F122">
        <v>-9.4</v>
      </c>
      <c r="G122">
        <v>-4.6000000000000014</v>
      </c>
      <c r="H122">
        <v>14.600000000000001</v>
      </c>
      <c r="N122" s="35">
        <f t="shared" si="13"/>
        <v>-1.9999999999999982</v>
      </c>
      <c r="O122" s="35">
        <f t="shared" si="14"/>
        <v>-3.5000000000000018</v>
      </c>
      <c r="P122" s="35">
        <f t="shared" si="15"/>
        <v>4.3000000000000025</v>
      </c>
      <c r="Q122" s="35">
        <f t="shared" si="16"/>
        <v>4.3000000000000025</v>
      </c>
      <c r="R122">
        <f t="shared" si="17"/>
        <v>0</v>
      </c>
      <c r="S122">
        <f t="shared" si="18"/>
        <v>0</v>
      </c>
      <c r="T122">
        <f t="shared" si="19"/>
        <v>1</v>
      </c>
      <c r="U122">
        <f t="shared" si="20"/>
        <v>1.8321896063325364E-3</v>
      </c>
      <c r="V122">
        <f t="shared" si="21"/>
        <v>4.0881676028326603E-4</v>
      </c>
      <c r="W122">
        <f t="shared" si="22"/>
        <v>0.99775899363338416</v>
      </c>
    </row>
    <row r="123" spans="1:23" x14ac:dyDescent="0.3">
      <c r="A123" t="s">
        <v>170</v>
      </c>
      <c r="B123">
        <v>3.1999999999999975</v>
      </c>
      <c r="C123">
        <v>3.2666666666666653</v>
      </c>
      <c r="D123">
        <v>-3.1666666666666639</v>
      </c>
      <c r="E123">
        <v>1.8999999999999992</v>
      </c>
      <c r="F123">
        <v>6.1500000000000012</v>
      </c>
      <c r="G123">
        <v>0.35000000000000053</v>
      </c>
      <c r="H123">
        <v>2.1499999999999995</v>
      </c>
      <c r="N123" s="35">
        <f t="shared" si="13"/>
        <v>-0.6666666666666643</v>
      </c>
      <c r="O123" s="35">
        <f t="shared" si="14"/>
        <v>-1</v>
      </c>
      <c r="P123" s="35">
        <f t="shared" si="15"/>
        <v>4.8000000000000025</v>
      </c>
      <c r="Q123" s="35">
        <f t="shared" si="16"/>
        <v>4.8000000000000025</v>
      </c>
      <c r="R123">
        <f t="shared" si="17"/>
        <v>0</v>
      </c>
      <c r="S123">
        <f t="shared" si="18"/>
        <v>0</v>
      </c>
      <c r="T123">
        <f t="shared" si="19"/>
        <v>1</v>
      </c>
      <c r="U123">
        <f t="shared" si="20"/>
        <v>4.1948682792484924E-3</v>
      </c>
      <c r="V123">
        <f t="shared" si="21"/>
        <v>3.0057544658143314E-3</v>
      </c>
      <c r="W123">
        <f t="shared" si="22"/>
        <v>0.99279937725493717</v>
      </c>
    </row>
    <row r="124" spans="1:23" x14ac:dyDescent="0.3">
      <c r="A124" t="s">
        <v>171</v>
      </c>
      <c r="B124">
        <v>0.20000000000000198</v>
      </c>
      <c r="C124">
        <v>-2.7333333333333343</v>
      </c>
      <c r="D124">
        <v>-3.6666666666666674</v>
      </c>
      <c r="E124">
        <v>-5.6000000000000005</v>
      </c>
      <c r="F124">
        <v>-0.6000000000000002</v>
      </c>
      <c r="G124">
        <v>0.60000000000000009</v>
      </c>
      <c r="H124">
        <v>13.4</v>
      </c>
      <c r="N124" s="35">
        <f t="shared" si="13"/>
        <v>11.916666666666664</v>
      </c>
      <c r="O124" s="35">
        <f t="shared" si="14"/>
        <v>8.7500000000000036</v>
      </c>
      <c r="P124" s="35">
        <f t="shared" si="15"/>
        <v>10.199999999999999</v>
      </c>
      <c r="Q124" s="35">
        <f t="shared" si="16"/>
        <v>11.916666666666664</v>
      </c>
      <c r="R124">
        <f t="shared" si="17"/>
        <v>1</v>
      </c>
      <c r="S124">
        <f t="shared" si="18"/>
        <v>0</v>
      </c>
      <c r="T124">
        <f t="shared" si="19"/>
        <v>0</v>
      </c>
      <c r="U124">
        <f t="shared" si="20"/>
        <v>0.81845928551599234</v>
      </c>
      <c r="V124">
        <f t="shared" si="21"/>
        <v>3.4493020047500357E-2</v>
      </c>
      <c r="W124">
        <f t="shared" si="22"/>
        <v>0.14704769443650717</v>
      </c>
    </row>
    <row r="125" spans="1:23" x14ac:dyDescent="0.3">
      <c r="A125" t="s">
        <v>172</v>
      </c>
      <c r="B125">
        <v>-5.7999999999999989</v>
      </c>
      <c r="C125">
        <v>-3.0666666666666673</v>
      </c>
      <c r="D125">
        <v>-1.8333333333333337</v>
      </c>
      <c r="E125">
        <v>-1.0999999999999999</v>
      </c>
      <c r="F125">
        <v>-2.3499999999999996</v>
      </c>
      <c r="G125">
        <v>-1.1499999999999999</v>
      </c>
      <c r="H125">
        <v>14.649999999999999</v>
      </c>
      <c r="N125" s="35">
        <f t="shared" si="13"/>
        <v>10.666666666666666</v>
      </c>
      <c r="O125" s="35">
        <f t="shared" si="14"/>
        <v>6.9999999999999982</v>
      </c>
      <c r="P125" s="35">
        <f t="shared" si="15"/>
        <v>7.1999999999999993</v>
      </c>
      <c r="Q125" s="35">
        <f t="shared" si="16"/>
        <v>10.666666666666666</v>
      </c>
      <c r="R125">
        <f t="shared" si="17"/>
        <v>1</v>
      </c>
      <c r="S125">
        <f t="shared" si="18"/>
        <v>0</v>
      </c>
      <c r="T125">
        <f t="shared" si="19"/>
        <v>0</v>
      </c>
      <c r="U125">
        <f t="shared" si="20"/>
        <v>0.94626854390829007</v>
      </c>
      <c r="V125">
        <f t="shared" si="21"/>
        <v>2.4188074807385135E-2</v>
      </c>
      <c r="W125">
        <f t="shared" si="22"/>
        <v>2.9543381284324752E-2</v>
      </c>
    </row>
    <row r="126" spans="1:23" x14ac:dyDescent="0.3">
      <c r="A126" t="s">
        <v>173</v>
      </c>
      <c r="B126">
        <v>-1.3</v>
      </c>
      <c r="C126">
        <v>-4.3999999999999995</v>
      </c>
      <c r="D126">
        <v>-5.0000000000000009</v>
      </c>
      <c r="E126">
        <v>-1.099999999999999</v>
      </c>
      <c r="F126">
        <v>-1.1499999999999988</v>
      </c>
      <c r="G126">
        <v>-0.94999999999999896</v>
      </c>
      <c r="H126">
        <v>14.149999999999997</v>
      </c>
      <c r="N126" s="35">
        <f t="shared" si="13"/>
        <v>8.0833333333333321</v>
      </c>
      <c r="O126" s="35">
        <f t="shared" si="14"/>
        <v>6.2499999999999982</v>
      </c>
      <c r="P126" s="35">
        <f t="shared" si="15"/>
        <v>11.2</v>
      </c>
      <c r="Q126" s="35">
        <f t="shared" si="16"/>
        <v>11.2</v>
      </c>
      <c r="R126">
        <f t="shared" si="17"/>
        <v>0</v>
      </c>
      <c r="S126">
        <f t="shared" si="18"/>
        <v>0</v>
      </c>
      <c r="T126">
        <f t="shared" si="19"/>
        <v>1</v>
      </c>
      <c r="U126">
        <f t="shared" si="20"/>
        <v>4.2139157002547889E-2</v>
      </c>
      <c r="V126">
        <f t="shared" si="21"/>
        <v>6.7371977215797078E-3</v>
      </c>
      <c r="W126">
        <f t="shared" si="22"/>
        <v>0.95112364527587234</v>
      </c>
    </row>
    <row r="127" spans="1:23" x14ac:dyDescent="0.3">
      <c r="A127" t="s">
        <v>174</v>
      </c>
      <c r="B127">
        <v>-3.1999999999999975</v>
      </c>
      <c r="C127">
        <v>-7.2666666666666666</v>
      </c>
      <c r="D127">
        <v>1.1666666666666636</v>
      </c>
      <c r="E127">
        <v>-0.8999999999999998</v>
      </c>
      <c r="F127">
        <v>-1.8500000000000016</v>
      </c>
      <c r="G127">
        <v>-3.0500000000000012</v>
      </c>
      <c r="H127">
        <v>14.350000000000001</v>
      </c>
      <c r="N127" s="35">
        <f t="shared" si="13"/>
        <v>7.6499999999999995</v>
      </c>
      <c r="O127" s="35">
        <f t="shared" si="14"/>
        <v>2.6499999999999986</v>
      </c>
      <c r="P127" s="35">
        <f t="shared" si="15"/>
        <v>11.899999999999999</v>
      </c>
      <c r="Q127" s="35">
        <f t="shared" si="16"/>
        <v>11.899999999999999</v>
      </c>
      <c r="R127">
        <f t="shared" si="17"/>
        <v>0</v>
      </c>
      <c r="S127">
        <f t="shared" si="18"/>
        <v>0</v>
      </c>
      <c r="T127">
        <f t="shared" si="19"/>
        <v>1</v>
      </c>
      <c r="U127">
        <f t="shared" si="20"/>
        <v>1.4062294500589403E-2</v>
      </c>
      <c r="V127">
        <f t="shared" si="21"/>
        <v>9.4750995030502342E-5</v>
      </c>
      <c r="W127">
        <f t="shared" si="22"/>
        <v>0.98584295450438009</v>
      </c>
    </row>
    <row r="128" spans="1:23" x14ac:dyDescent="0.3">
      <c r="A128" t="s">
        <v>175</v>
      </c>
      <c r="B128">
        <v>0.80000000000000149</v>
      </c>
      <c r="C128">
        <v>-6.4333333333333336</v>
      </c>
      <c r="D128">
        <v>-3.1666666666666687</v>
      </c>
      <c r="E128">
        <v>1.6000000000000008</v>
      </c>
      <c r="F128">
        <v>-2.7500000000000004</v>
      </c>
      <c r="G128">
        <v>2.0500000000000007</v>
      </c>
      <c r="H128">
        <v>11.35</v>
      </c>
      <c r="N128" s="35">
        <f t="shared" si="13"/>
        <v>2.1833333333333318</v>
      </c>
      <c r="O128" s="35">
        <f t="shared" si="14"/>
        <v>3.3499999999999961</v>
      </c>
      <c r="P128" s="35">
        <f t="shared" si="15"/>
        <v>11.6</v>
      </c>
      <c r="Q128" s="35">
        <f t="shared" si="16"/>
        <v>11.6</v>
      </c>
      <c r="R128">
        <f t="shared" si="17"/>
        <v>0</v>
      </c>
      <c r="S128">
        <f t="shared" si="18"/>
        <v>0</v>
      </c>
      <c r="T128">
        <f t="shared" si="19"/>
        <v>1</v>
      </c>
      <c r="U128">
        <f t="shared" si="20"/>
        <v>8.1328892494950318E-5</v>
      </c>
      <c r="V128">
        <f t="shared" si="21"/>
        <v>2.6116907677633605E-4</v>
      </c>
      <c r="W128">
        <f t="shared" si="22"/>
        <v>0.99965750203072878</v>
      </c>
    </row>
    <row r="129" spans="1:23" x14ac:dyDescent="0.3">
      <c r="A129" t="s">
        <v>176</v>
      </c>
      <c r="B129">
        <v>-0.39999999999999725</v>
      </c>
      <c r="C129">
        <v>-0.36666666666666348</v>
      </c>
      <c r="D129">
        <v>-2.333333333333337</v>
      </c>
      <c r="E129">
        <v>0.70000000000000195</v>
      </c>
      <c r="F129">
        <v>-9.7999999999999989</v>
      </c>
      <c r="G129">
        <v>-4.2000000000000011</v>
      </c>
      <c r="H129">
        <v>13.699999999999998</v>
      </c>
      <c r="N129" s="35">
        <f t="shared" si="13"/>
        <v>4.2166666666666668</v>
      </c>
      <c r="O129" s="35">
        <f t="shared" si="14"/>
        <v>1.0499999999999989</v>
      </c>
      <c r="P129" s="35">
        <f t="shared" si="15"/>
        <v>10.199999999999999</v>
      </c>
      <c r="Q129" s="35">
        <f t="shared" si="16"/>
        <v>10.199999999999999</v>
      </c>
      <c r="R129">
        <f t="shared" si="17"/>
        <v>0</v>
      </c>
      <c r="S129">
        <f t="shared" si="18"/>
        <v>0</v>
      </c>
      <c r="T129">
        <f t="shared" si="19"/>
        <v>1</v>
      </c>
      <c r="U129">
        <f t="shared" si="20"/>
        <v>2.5138080592520384E-3</v>
      </c>
      <c r="V129">
        <f t="shared" si="21"/>
        <v>1.059415334614756E-4</v>
      </c>
      <c r="W129">
        <f t="shared" si="22"/>
        <v>0.99738025040728651</v>
      </c>
    </row>
    <row r="130" spans="1:23" x14ac:dyDescent="0.3">
      <c r="A130" t="s">
        <v>177</v>
      </c>
      <c r="B130">
        <v>-7.2999999999999954</v>
      </c>
      <c r="C130">
        <v>-0.73333333333333195</v>
      </c>
      <c r="D130">
        <v>1.3333333333333299</v>
      </c>
      <c r="E130">
        <v>-4.0999999999999988</v>
      </c>
      <c r="F130">
        <v>-0.25000000000000017</v>
      </c>
      <c r="G130">
        <v>0.95000000000000073</v>
      </c>
      <c r="H130">
        <v>12.649999999999999</v>
      </c>
      <c r="N130" s="35">
        <f t="shared" si="13"/>
        <v>-0.66666666666666607</v>
      </c>
      <c r="O130" s="35">
        <f t="shared" si="14"/>
        <v>-3.0000000000000053</v>
      </c>
      <c r="P130" s="35">
        <f t="shared" si="15"/>
        <v>4.5999999999999996</v>
      </c>
      <c r="Q130" s="35">
        <f t="shared" si="16"/>
        <v>4.5999999999999996</v>
      </c>
      <c r="R130">
        <f t="shared" si="17"/>
        <v>0</v>
      </c>
      <c r="S130">
        <f t="shared" si="18"/>
        <v>0</v>
      </c>
      <c r="T130">
        <f t="shared" si="19"/>
        <v>1</v>
      </c>
      <c r="U130">
        <f t="shared" si="20"/>
        <v>5.1317325997526321E-3</v>
      </c>
      <c r="V130">
        <f t="shared" si="21"/>
        <v>4.976342087519291E-4</v>
      </c>
      <c r="W130">
        <f t="shared" si="22"/>
        <v>0.99437063319149543</v>
      </c>
    </row>
    <row r="131" spans="1:23" x14ac:dyDescent="0.3">
      <c r="A131" t="s">
        <v>178</v>
      </c>
      <c r="B131">
        <v>-0.20000000000000295</v>
      </c>
      <c r="C131">
        <v>2.5666666666666647</v>
      </c>
      <c r="D131">
        <v>-4.1666666666666607</v>
      </c>
      <c r="E131">
        <v>3.5999999999999988</v>
      </c>
      <c r="F131">
        <v>-5.2499999999999991</v>
      </c>
      <c r="G131">
        <v>3.5499999999999994</v>
      </c>
      <c r="H131">
        <v>6.8500000000000005</v>
      </c>
      <c r="N131" s="35">
        <f t="shared" si="13"/>
        <v>12.616666666666667</v>
      </c>
      <c r="O131" s="35">
        <f t="shared" si="14"/>
        <v>13.949999999999998</v>
      </c>
      <c r="P131" s="35">
        <f t="shared" si="15"/>
        <v>8.3000000000000007</v>
      </c>
      <c r="Q131" s="35">
        <f t="shared" si="16"/>
        <v>13.949999999999998</v>
      </c>
      <c r="R131">
        <f t="shared" si="17"/>
        <v>0</v>
      </c>
      <c r="S131">
        <f t="shared" si="18"/>
        <v>1</v>
      </c>
      <c r="T131">
        <f t="shared" si="19"/>
        <v>0</v>
      </c>
      <c r="U131">
        <f t="shared" si="20"/>
        <v>0.20802942898523868</v>
      </c>
      <c r="V131">
        <f t="shared" si="21"/>
        <v>0.78919456589057169</v>
      </c>
      <c r="W131">
        <f t="shared" si="22"/>
        <v>2.7760051241895911E-3</v>
      </c>
    </row>
    <row r="132" spans="1:23" x14ac:dyDescent="0.3">
      <c r="A132" t="s">
        <v>179</v>
      </c>
      <c r="B132">
        <v>2.3999999999999972</v>
      </c>
      <c r="C132">
        <v>3.0333333333333314</v>
      </c>
      <c r="D132">
        <v>-6.8333333333333277</v>
      </c>
      <c r="E132">
        <v>5.7999999999999989</v>
      </c>
      <c r="F132">
        <v>-3.4499999999999993</v>
      </c>
      <c r="G132">
        <v>6.9500000000000011</v>
      </c>
      <c r="H132">
        <v>4.05</v>
      </c>
      <c r="N132" s="35">
        <f t="shared" si="13"/>
        <v>7.716666666666665</v>
      </c>
      <c r="O132" s="35">
        <f t="shared" si="14"/>
        <v>3.5500000000000047</v>
      </c>
      <c r="P132" s="35">
        <f t="shared" si="15"/>
        <v>5.2</v>
      </c>
      <c r="Q132" s="35">
        <f t="shared" si="16"/>
        <v>7.716666666666665</v>
      </c>
      <c r="R132">
        <f t="shared" si="17"/>
        <v>1</v>
      </c>
      <c r="S132">
        <f t="shared" si="18"/>
        <v>0</v>
      </c>
      <c r="T132">
        <f t="shared" si="19"/>
        <v>0</v>
      </c>
      <c r="U132">
        <f t="shared" si="20"/>
        <v>0.91221557372828233</v>
      </c>
      <c r="V132">
        <f t="shared" si="21"/>
        <v>1.4142856705819672E-2</v>
      </c>
      <c r="W132">
        <f t="shared" si="22"/>
        <v>7.3641569565897957E-2</v>
      </c>
    </row>
    <row r="133" spans="1:23" x14ac:dyDescent="0.3">
      <c r="A133" t="s">
        <v>180</v>
      </c>
      <c r="B133">
        <v>-1.6999999999999982</v>
      </c>
      <c r="C133">
        <v>-2.2666666666666657</v>
      </c>
      <c r="D133">
        <v>4.1666666666666634</v>
      </c>
      <c r="E133">
        <v>-2.399999999999999</v>
      </c>
      <c r="F133">
        <v>5.0999999999999996</v>
      </c>
      <c r="G133">
        <v>-5.1000000000000014</v>
      </c>
      <c r="H133">
        <v>8.6000000000000014</v>
      </c>
      <c r="N133" s="35">
        <f t="shared" si="13"/>
        <v>10.583333333333332</v>
      </c>
      <c r="O133" s="35">
        <f t="shared" si="14"/>
        <v>3.7500000000000053</v>
      </c>
      <c r="P133" s="35">
        <f t="shared" si="15"/>
        <v>6.3999999999999995</v>
      </c>
      <c r="Q133" s="35">
        <f t="shared" si="16"/>
        <v>10.583333333333332</v>
      </c>
      <c r="R133">
        <f t="shared" si="17"/>
        <v>1</v>
      </c>
      <c r="S133">
        <f t="shared" si="18"/>
        <v>0</v>
      </c>
      <c r="T133">
        <f t="shared" si="19"/>
        <v>0</v>
      </c>
      <c r="U133">
        <f t="shared" si="20"/>
        <v>0.98393736160784007</v>
      </c>
      <c r="V133">
        <f t="shared" si="21"/>
        <v>1.0599575973142623E-3</v>
      </c>
      <c r="W133">
        <f t="shared" si="22"/>
        <v>1.5002680794845666E-2</v>
      </c>
    </row>
    <row r="134" spans="1:23" x14ac:dyDescent="0.3">
      <c r="A134" t="s">
        <v>181</v>
      </c>
      <c r="B134">
        <v>-0.29999999999999577</v>
      </c>
      <c r="C134">
        <v>-2.5666666666666651</v>
      </c>
      <c r="D134">
        <v>-0.83333333333333903</v>
      </c>
      <c r="E134">
        <v>-9.999999999999723E-2</v>
      </c>
      <c r="F134">
        <v>8.4999999999999982</v>
      </c>
      <c r="G134">
        <v>2.7000000000000006</v>
      </c>
      <c r="H134">
        <v>5.8999999999999986</v>
      </c>
      <c r="N134" s="35">
        <f t="shared" si="13"/>
        <v>6.3333333333333339</v>
      </c>
      <c r="O134" s="35">
        <f t="shared" si="14"/>
        <v>10.499999999999996</v>
      </c>
      <c r="P134" s="35">
        <f t="shared" si="15"/>
        <v>11.300000000000002</v>
      </c>
      <c r="Q134" s="35">
        <f t="shared" si="16"/>
        <v>11.300000000000002</v>
      </c>
      <c r="R134">
        <f t="shared" si="17"/>
        <v>0</v>
      </c>
      <c r="S134">
        <f t="shared" si="18"/>
        <v>0</v>
      </c>
      <c r="T134">
        <f t="shared" si="19"/>
        <v>1</v>
      </c>
      <c r="U134">
        <f t="shared" si="20"/>
        <v>4.783597463594606E-3</v>
      </c>
      <c r="V134">
        <f t="shared" si="21"/>
        <v>0.3085424815866587</v>
      </c>
      <c r="W134">
        <f t="shared" si="22"/>
        <v>0.68667392094974666</v>
      </c>
    </row>
    <row r="135" spans="1:23" x14ac:dyDescent="0.3">
      <c r="A135" t="s">
        <v>182</v>
      </c>
      <c r="B135">
        <v>1.3999999999999977</v>
      </c>
      <c r="C135">
        <v>2.5333333333333319</v>
      </c>
      <c r="D135">
        <v>-4.3333333333333304</v>
      </c>
      <c r="E135">
        <v>3.7999999999999994</v>
      </c>
      <c r="F135">
        <v>-5.2</v>
      </c>
      <c r="G135">
        <v>5.2000000000000011</v>
      </c>
      <c r="H135">
        <v>5.8000000000000007</v>
      </c>
      <c r="N135" s="35">
        <f t="shared" si="13"/>
        <v>14.533333333333333</v>
      </c>
      <c r="O135" s="35">
        <f t="shared" si="14"/>
        <v>13.699999999999994</v>
      </c>
      <c r="P135" s="35">
        <f t="shared" si="15"/>
        <v>14.299999999999999</v>
      </c>
      <c r="Q135" s="35">
        <f t="shared" si="16"/>
        <v>14.533333333333333</v>
      </c>
      <c r="R135">
        <f t="shared" si="17"/>
        <v>1</v>
      </c>
      <c r="S135">
        <f t="shared" si="18"/>
        <v>0</v>
      </c>
      <c r="T135">
        <f t="shared" si="19"/>
        <v>0</v>
      </c>
      <c r="U135">
        <f t="shared" si="20"/>
        <v>0.44913788043149255</v>
      </c>
      <c r="V135">
        <f t="shared" si="21"/>
        <v>0.19519451820819181</v>
      </c>
      <c r="W135">
        <f t="shared" si="22"/>
        <v>0.35566760136031561</v>
      </c>
    </row>
    <row r="136" spans="1:23" x14ac:dyDescent="0.3">
      <c r="A136" t="s">
        <v>183</v>
      </c>
      <c r="B136">
        <v>3.4</v>
      </c>
      <c r="C136">
        <v>1.1999999999999995</v>
      </c>
      <c r="D136">
        <v>-2</v>
      </c>
      <c r="E136">
        <v>-1.2000000000000013</v>
      </c>
      <c r="F136">
        <v>3.0999999999999996</v>
      </c>
      <c r="G136">
        <v>-4.5000000000000009</v>
      </c>
      <c r="H136">
        <v>7.3000000000000016</v>
      </c>
      <c r="N136" s="35">
        <f t="shared" si="13"/>
        <v>8.3333333333333339</v>
      </c>
      <c r="O136" s="35">
        <f t="shared" si="14"/>
        <v>4.0000000000000036</v>
      </c>
      <c r="P136" s="35">
        <f t="shared" si="15"/>
        <v>4.4000000000000004</v>
      </c>
      <c r="Q136" s="35">
        <f t="shared" si="16"/>
        <v>8.3333333333333339</v>
      </c>
      <c r="R136">
        <f t="shared" si="17"/>
        <v>1</v>
      </c>
      <c r="S136">
        <f t="shared" si="18"/>
        <v>0</v>
      </c>
      <c r="T136">
        <f t="shared" si="19"/>
        <v>0</v>
      </c>
      <c r="U136">
        <f t="shared" si="20"/>
        <v>0.96833352661485628</v>
      </c>
      <c r="V136">
        <f t="shared" si="21"/>
        <v>1.2708146530178814E-2</v>
      </c>
      <c r="W136">
        <f t="shared" si="22"/>
        <v>1.8958326854964905E-2</v>
      </c>
    </row>
    <row r="137" spans="1:23" x14ac:dyDescent="0.3">
      <c r="A137" t="s">
        <v>184</v>
      </c>
      <c r="B137">
        <v>1.3999999999999977</v>
      </c>
      <c r="C137">
        <v>-1.1333333333333335</v>
      </c>
      <c r="D137">
        <v>-2.6666666666666643</v>
      </c>
      <c r="E137">
        <v>1.7999999999999989</v>
      </c>
      <c r="F137">
        <v>-6.6999999999999984</v>
      </c>
      <c r="G137">
        <v>-0.30000000000000154</v>
      </c>
      <c r="H137">
        <v>10.3</v>
      </c>
      <c r="N137" s="35">
        <f t="shared" si="13"/>
        <v>7.1</v>
      </c>
      <c r="O137" s="35">
        <f t="shared" si="14"/>
        <v>5.0999999999999996</v>
      </c>
      <c r="P137" s="35">
        <f t="shared" si="15"/>
        <v>9.1999999999999993</v>
      </c>
      <c r="Q137" s="35">
        <f t="shared" si="16"/>
        <v>9.1999999999999993</v>
      </c>
      <c r="R137">
        <f t="shared" si="17"/>
        <v>0</v>
      </c>
      <c r="S137">
        <f t="shared" si="18"/>
        <v>0</v>
      </c>
      <c r="T137">
        <f t="shared" si="19"/>
        <v>1</v>
      </c>
      <c r="U137">
        <f t="shared" si="20"/>
        <v>0.10750948141716697</v>
      </c>
      <c r="V137">
        <f t="shared" si="21"/>
        <v>1.454982611821364E-2</v>
      </c>
      <c r="W137">
        <f t="shared" si="22"/>
        <v>0.87794069246461948</v>
      </c>
    </row>
    <row r="138" spans="1:23" x14ac:dyDescent="0.3">
      <c r="A138" t="s">
        <v>185</v>
      </c>
      <c r="B138">
        <v>1.3999999999999972</v>
      </c>
      <c r="C138">
        <v>2.533333333333331</v>
      </c>
      <c r="D138">
        <v>-4.3333333333333286</v>
      </c>
      <c r="E138">
        <v>3.7999999999999985</v>
      </c>
      <c r="F138">
        <v>8.7999999999999989</v>
      </c>
      <c r="G138">
        <v>5.2</v>
      </c>
      <c r="H138">
        <v>0.80000000000000071</v>
      </c>
      <c r="N138" s="35">
        <f t="shared" si="13"/>
        <v>2.1666666666666679</v>
      </c>
      <c r="O138" s="35">
        <f t="shared" si="14"/>
        <v>-0.49999999999999645</v>
      </c>
      <c r="P138" s="35">
        <f t="shared" si="15"/>
        <v>5.4000000000000012</v>
      </c>
      <c r="Q138" s="35">
        <f t="shared" si="16"/>
        <v>5.4000000000000012</v>
      </c>
      <c r="R138">
        <f t="shared" si="17"/>
        <v>0</v>
      </c>
      <c r="S138">
        <f t="shared" si="18"/>
        <v>0</v>
      </c>
      <c r="T138">
        <f t="shared" si="19"/>
        <v>1</v>
      </c>
      <c r="U138">
        <f t="shared" si="20"/>
        <v>3.7830716295681861E-2</v>
      </c>
      <c r="V138">
        <f t="shared" si="21"/>
        <v>2.62860873045466E-3</v>
      </c>
      <c r="W138">
        <f t="shared" si="22"/>
        <v>0.95954067497386342</v>
      </c>
    </row>
    <row r="139" spans="1:23" x14ac:dyDescent="0.3">
      <c r="A139" t="s">
        <v>186</v>
      </c>
      <c r="B139">
        <v>0.30000000000000349</v>
      </c>
      <c r="C139">
        <v>0.56666666666666854</v>
      </c>
      <c r="D139">
        <v>-8.1666666666666696</v>
      </c>
      <c r="E139">
        <v>1.100000000000001</v>
      </c>
      <c r="F139">
        <v>-2.8000000000000003</v>
      </c>
      <c r="G139">
        <v>1.7997944582823287E-15</v>
      </c>
      <c r="H139">
        <v>11.599999999999998</v>
      </c>
      <c r="N139" s="35">
        <f t="shared" si="13"/>
        <v>17.333333333333332</v>
      </c>
      <c r="O139" s="35">
        <f t="shared" si="14"/>
        <v>13.000000000000004</v>
      </c>
      <c r="P139" s="35">
        <f t="shared" si="15"/>
        <v>13.399999999999999</v>
      </c>
      <c r="Q139" s="35">
        <f t="shared" si="16"/>
        <v>17.333333333333332</v>
      </c>
      <c r="R139">
        <f t="shared" si="17"/>
        <v>1</v>
      </c>
      <c r="S139">
        <f t="shared" si="18"/>
        <v>0</v>
      </c>
      <c r="T139">
        <f t="shared" si="19"/>
        <v>0</v>
      </c>
      <c r="U139">
        <f t="shared" si="20"/>
        <v>0.96833352661485617</v>
      </c>
      <c r="V139">
        <f t="shared" si="21"/>
        <v>1.2708146530178837E-2</v>
      </c>
      <c r="W139">
        <f t="shared" si="22"/>
        <v>1.8958326854964909E-2</v>
      </c>
    </row>
    <row r="140" spans="1:23" x14ac:dyDescent="0.3">
      <c r="A140" t="s">
        <v>187</v>
      </c>
      <c r="B140">
        <v>-5.0999999999999988</v>
      </c>
      <c r="C140">
        <v>-3.6333333333333324</v>
      </c>
      <c r="D140">
        <v>1.8333333333333315</v>
      </c>
      <c r="E140">
        <v>-0.69999999999999873</v>
      </c>
      <c r="F140">
        <v>-6.2</v>
      </c>
      <c r="G140">
        <v>-0.79999999999999993</v>
      </c>
      <c r="H140">
        <v>13.799999999999999</v>
      </c>
      <c r="N140" s="35">
        <f t="shared" si="13"/>
        <v>9.3666666666666671</v>
      </c>
      <c r="O140" s="35">
        <f t="shared" si="14"/>
        <v>1.1999999999999975</v>
      </c>
      <c r="P140" s="35">
        <f t="shared" si="15"/>
        <v>9.8999999999999986</v>
      </c>
      <c r="Q140" s="35">
        <f t="shared" si="16"/>
        <v>9.8999999999999986</v>
      </c>
      <c r="R140">
        <f t="shared" si="17"/>
        <v>0</v>
      </c>
      <c r="S140">
        <f t="shared" si="18"/>
        <v>0</v>
      </c>
      <c r="T140">
        <f t="shared" si="19"/>
        <v>1</v>
      </c>
      <c r="U140">
        <f t="shared" si="20"/>
        <v>0.36970096128720825</v>
      </c>
      <c r="V140">
        <f t="shared" si="21"/>
        <v>1.0498138811901765E-4</v>
      </c>
      <c r="W140">
        <f t="shared" si="22"/>
        <v>0.63019405732467282</v>
      </c>
    </row>
    <row r="141" spans="1:23" x14ac:dyDescent="0.3">
      <c r="N141" s="35">
        <f t="shared" ref="N141" si="23">SUMPRODUCT(B140:G140,I$2:N$2)+H140</f>
        <v>3.1666666666666661</v>
      </c>
      <c r="O141" s="35">
        <f t="shared" ref="O141" si="24">SUMPRODUCT(B140:G140,I$3:N$3)+H140</f>
        <v>4.9999999999999964</v>
      </c>
      <c r="P141" s="35">
        <f t="shared" ref="P141" si="25">SUMPRODUCT(B140:G140,I$4:N$4)+H140</f>
        <v>6.9</v>
      </c>
      <c r="Q141" s="35">
        <f t="shared" ref="Q141" si="26">MAX(N141:P141)</f>
        <v>6.9</v>
      </c>
      <c r="R141">
        <f t="shared" ref="R141" si="27">IF(N141=$Q141,1/COUNTIF($N141:$P141,$Q141),0)</f>
        <v>0</v>
      </c>
      <c r="S141">
        <f t="shared" ref="S141" si="28">IF(O141=$Q141,1/COUNTIF($N141:$P141,$Q141),0)</f>
        <v>0</v>
      </c>
      <c r="T141">
        <f t="shared" ref="T141" si="29">IF(P141=$Q141,1/COUNTIF($N141:$P141,$Q141),0)</f>
        <v>1</v>
      </c>
      <c r="U141">
        <f t="shared" ref="U141" si="30">EXP(N141)/(EXP($N141)+EXP($O141)+EXP($P141))</f>
        <v>2.0377816419559047E-2</v>
      </c>
      <c r="V141">
        <f t="shared" ref="V141" si="31">EXP(O141)/(EXP($N141)+EXP($O141)+EXP($P141))</f>
        <v>0.12745714775779934</v>
      </c>
      <c r="W141">
        <f t="shared" ref="W141" si="32">EXP(P141)/(EXP($N141)+EXP($O141)+EXP($P141))</f>
        <v>0.85216503582264158</v>
      </c>
    </row>
    <row r="142" spans="1:23" x14ac:dyDescent="0.3">
      <c r="R142" s="44">
        <f>SUM(R15:R141)</f>
        <v>34</v>
      </c>
      <c r="S142" s="44">
        <f t="shared" ref="S142:T142" si="33">SUM(S15:S141)</f>
        <v>53</v>
      </c>
      <c r="T142" s="44">
        <f t="shared" si="33"/>
        <v>40</v>
      </c>
    </row>
  </sheetData>
  <mergeCells count="3">
    <mergeCell ref="Q13:Q14"/>
    <mergeCell ref="R13:T13"/>
    <mergeCell ref="U13:W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96A1-FED5-4313-82DD-71C3B338886D}">
  <dimension ref="A1:G10"/>
  <sheetViews>
    <sheetView workbookViewId="0"/>
  </sheetViews>
  <sheetFormatPr defaultRowHeight="14.4" x14ac:dyDescent="0.3"/>
  <cols>
    <col min="2" max="2" width="12.109375" bestFit="1" customWidth="1"/>
    <col min="6" max="6" width="14.88671875" bestFit="1" customWidth="1"/>
    <col min="7" max="7" width="15.88671875" bestFit="1" customWidth="1"/>
  </cols>
  <sheetData>
    <row r="1" spans="1:7" x14ac:dyDescent="0.3">
      <c r="A1" t="s">
        <v>205</v>
      </c>
      <c r="B1" t="s">
        <v>202</v>
      </c>
      <c r="C1" t="s">
        <v>203</v>
      </c>
      <c r="D1" t="s">
        <v>206</v>
      </c>
    </row>
    <row r="2" spans="1:7" x14ac:dyDescent="0.3">
      <c r="A2" t="s">
        <v>207</v>
      </c>
      <c r="B2">
        <v>0.33070866141732286</v>
      </c>
      <c r="C2">
        <v>0.42519685039370081</v>
      </c>
      <c r="D2">
        <v>0.24409448818897639</v>
      </c>
    </row>
    <row r="3" spans="1:7" x14ac:dyDescent="0.3">
      <c r="A3" t="s">
        <v>208</v>
      </c>
      <c r="B3">
        <v>0.32806020474002329</v>
      </c>
      <c r="C3">
        <v>0.41865306763190024</v>
      </c>
      <c r="D3">
        <v>0.25328672762807675</v>
      </c>
    </row>
    <row r="8" spans="1:7" x14ac:dyDescent="0.3">
      <c r="A8" t="s">
        <v>128</v>
      </c>
      <c r="B8" t="s">
        <v>148</v>
      </c>
      <c r="C8" t="s">
        <v>143</v>
      </c>
      <c r="D8" t="s">
        <v>145</v>
      </c>
      <c r="E8" t="s">
        <v>193</v>
      </c>
      <c r="F8" t="s">
        <v>207</v>
      </c>
      <c r="G8" t="s">
        <v>208</v>
      </c>
    </row>
    <row r="9" spans="1:7" x14ac:dyDescent="0.3">
      <c r="A9" t="s">
        <v>189</v>
      </c>
      <c r="B9" t="s">
        <v>191</v>
      </c>
      <c r="C9">
        <v>9.99</v>
      </c>
      <c r="D9" t="s">
        <v>192</v>
      </c>
      <c r="E9" t="s">
        <v>192</v>
      </c>
      <c r="F9" s="55">
        <v>0.33070866141732286</v>
      </c>
      <c r="G9" s="55">
        <v>0.32806020474002329</v>
      </c>
    </row>
    <row r="10" spans="1:7" x14ac:dyDescent="0.3">
      <c r="A10" t="s">
        <v>189</v>
      </c>
      <c r="B10" t="s">
        <v>192</v>
      </c>
      <c r="C10">
        <v>10.99</v>
      </c>
      <c r="D10" t="s">
        <v>192</v>
      </c>
      <c r="E10" t="s">
        <v>192</v>
      </c>
      <c r="F10" s="55">
        <v>0.42519685039370081</v>
      </c>
      <c r="G10" s="55">
        <v>0.41865306763190024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rankings_survey</vt:lpstr>
      <vt:lpstr>Sheet1</vt:lpstr>
      <vt:lpstr>Sheet3</vt:lpstr>
      <vt:lpstr>Responses</vt:lpstr>
      <vt:lpstr>Dummies</vt:lpstr>
      <vt:lpstr>Estimation</vt:lpstr>
      <vt:lpstr>Attribute level part worth</vt:lpstr>
      <vt:lpstr>Relative Importance</vt:lpstr>
      <vt:lpstr>Prefrence for Music Videos</vt:lpstr>
      <vt:lpstr>Market Stimulation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Arvindbhai Kakde</cp:lastModifiedBy>
  <dcterms:created xsi:type="dcterms:W3CDTF">2024-02-21T17:34:23Z</dcterms:created>
  <dcterms:modified xsi:type="dcterms:W3CDTF">2024-02-22T04:27:53Z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2024-02-21T17:34:26Z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4eb5afc8-fc19-4083-a0d2-6b00751a5a1a</vt:lpwstr>
  </property>
  <property fmtid="{D5CDD505-2E9C-101B-9397-08002B2CF9AE}" pid="8" name="MSIP_Label_4044bd30-2ed7-4c9d-9d12-46200872a97b_ContentBits">
    <vt:lpwstr>0</vt:lpwstr>
  </property>
</Properties>
</file>