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xa\Desktop\"/>
    </mc:Choice>
  </mc:AlternateContent>
  <xr:revisionPtr revIDLastSave="0" documentId="13_ncr:1_{84718A50-465E-4B8D-AD7E-6D90D30B64DC}" xr6:coauthVersionLast="47" xr6:coauthVersionMax="47" xr10:uidLastSave="{00000000-0000-0000-0000-000000000000}"/>
  <bookViews>
    <workbookView xWindow="-108" yWindow="-108" windowWidth="23256" windowHeight="13176" xr2:uid="{3BFAECB8-777A-42F3-A784-BE6C0FB2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 a="1"/>
  <c r="B42" i="1" s="1"/>
  <c r="B34" i="1" a="1"/>
  <c r="B34" i="1" s="1"/>
  <c r="B13" i="1" a="1"/>
  <c r="B13" i="1" s="1"/>
  <c r="B31" i="1" a="1"/>
  <c r="B31" i="1" s="1"/>
  <c r="B28" i="1" a="1"/>
  <c r="B28" i="1" s="1"/>
  <c r="B11" i="1" a="1"/>
  <c r="B11" i="1" s="1"/>
  <c r="B8" i="1" a="1"/>
  <c r="B8" i="1" s="1"/>
  <c r="B25" i="1" a="1"/>
  <c r="B25" i="1" s="1"/>
  <c r="B23" i="1" a="1"/>
  <c r="B23" i="1" s="1"/>
  <c r="B3" i="1" a="1"/>
  <c r="B3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<sst xmlns="http://schemas.openxmlformats.org/spreadsheetml/2006/main" count="34" uniqueCount="34">
  <si>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Account Balance</t>
  </si>
  <si>
    <t>List Accounts</t>
  </si>
  <si>
    <t>Initialize Client Check</t>
  </si>
  <si>
    <t>Account PnL</t>
  </si>
  <si>
    <t>Search Symbols</t>
  </si>
  <si>
    <t>Account Positions</t>
  </si>
  <si>
    <t>ES 20250620 CME Future/USD</t>
  </si>
  <si>
    <t>Venue Examples</t>
  </si>
  <si>
    <t>TradableProduct Examples</t>
  </si>
  <si>
    <t>CME</t>
  </si>
  <si>
    <t>Binance</t>
  </si>
  <si>
    <t>NQ 20250620 CME Future/USD</t>
  </si>
  <si>
    <t>Note the base/quote format, where the base is quoted in USD above</t>
  </si>
  <si>
    <t>BBO Example</t>
  </si>
  <si>
    <t>Mid Example</t>
  </si>
  <si>
    <t>Ticker Example</t>
  </si>
  <si>
    <t>Cash Excess</t>
  </si>
  <si>
    <t>Equity</t>
  </si>
  <si>
    <t>Position Margin</t>
  </si>
  <si>
    <t>Purchashing Power</t>
  </si>
  <si>
    <t>Realized PnL</t>
  </si>
  <si>
    <t>Unrealized PnL</t>
  </si>
  <si>
    <t>Total Margin</t>
  </si>
  <si>
    <t>Yesterday Equity</t>
  </si>
  <si>
    <t>Bid Price</t>
  </si>
  <si>
    <t>Bid Quantity</t>
  </si>
  <si>
    <t>Ask Price</t>
  </si>
  <si>
    <t>Ask Quantity</t>
  </si>
  <si>
    <t>Last Price</t>
  </si>
  <si>
    <t>Last Quantity</t>
  </si>
  <si>
    <t>Streaming BBO Example</t>
  </si>
  <si>
    <t>Streaming Position Example</t>
  </si>
  <si>
    <t>Streaming = updates every second</t>
  </si>
  <si>
    <t>can search ES, NQ, ZN,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</si>
</sst>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965020-A1C8-46AF-AAEF-CF8982F12820}">
  <we:reference id="wa200008402" version="1.0.0.0" store="en-US" storeType="OMEX"/>
  <we:alternateReferences>
    <we:reference id="wa200008402" version="1.0.0.0" store="wa200008402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_xldudf_ARCHITECT_INITIALIZECLIENT</we:customFunctionIds>
        <we:customFunctionIds>_xldudf_ARCHITECT_MARKETBBO</we:customFunctionIds>
        <we:customFunctionIds>_xldudf_ARCHITECT_STREAMMARKETBBO</we:customFunctionIds>
        <we:customFunctionIds>_xldudf_ARCHITECT_MARKETMID</we:customFunctionIds>
        <we:customFunctionIds>_xldudf_ARCHITECT_MARKETTICKER</we:customFunctionIds>
        <we:customFunctionIds>_xldudf_ARCHITECT_ACCOUNTLIST</we:customFunctionIds>
        <we:customFunctionIds>_xldudf_ARCHITECT_ACCOUNTPOSITIONS</we:customFunctionIds>
        <we:customFunctionIds>_xldudf_ARCHITECT_STREAMACCOUNTPOSITIONVALUES</we:customFunctionIds>
        <we:customFunctionIds>_xldudf_ARCHITECT_ACCOUNTPNL</we:customFunctionIds>
        <we:customFunctionIds>_xldudf_ARCHITECT_ACCOUNTBALANCE</we:customFunctionIds>
        <we:customFunctionIds>_xldudf_ARCHITECT_SEARCHSYMBOLS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D5C9-F276-42BF-B351-4451BDC8B8DF}">
  <dimension ref="A1:I45"/>
  <sheetViews>
    <sheetView tabSelected="1" zoomScale="63" workbookViewId="0">
      <selection activeCell="D36" sqref="D36"/>
    </sheetView>
  </sheetViews>
  <sheetFormatPr defaultRowHeight="14.4" x14ac:dyDescent="0.3"/>
  <cols>
    <col min="1" max="1" width="30.6640625" bestFit="1" customWidth="1"/>
    <col min="2" max="2" width="27.6640625" bestFit="1" customWidth="1"/>
    <col min="3" max="3" width="35.88671875" bestFit="1" customWidth="1"/>
    <col min="4" max="4" width="15" bestFit="1" customWidth="1"/>
    <col min="5" max="5" width="18.109375" bestFit="1" customWidth="1"/>
    <col min="6" max="6" width="12.33203125" bestFit="1" customWidth="1"/>
    <col min="7" max="7" width="14.21875" bestFit="1" customWidth="1"/>
    <col min="8" max="8" width="11.77734375" bestFit="1" customWidth="1"/>
    <col min="9" max="9" width="15.6640625" bestFit="1" customWidth="1"/>
  </cols>
  <sheetData>
    <row r="1" spans="1:9" x14ac:dyDescent="0.3">
      <c r="A1" s="1" t="s">
        <v>2</v>
      </c>
      <c r="B1" t="str" cm="1">
        <f t="array" ref="B1">_xldudf_ARCHITECT_INITIALIZECLIENT()</f>
        <v>a.cho@architect.co</v>
      </c>
    </row>
    <row r="3" spans="1:9" x14ac:dyDescent="0.3">
      <c r="A3" s="1" t="s">
        <v>1</v>
      </c>
      <c r="B3" t="str" cm="1">
        <f t="array" ref="B3:E5">_xldudf_ARCHITECT_ACCOUNTLIST()</f>
        <v>Account Name</v>
      </c>
      <c r="C3" t="str">
        <v>Trader</v>
      </c>
      <c r="D3" t="str">
        <v>Trade Permission</v>
      </c>
      <c r="E3" t="str">
        <v>View Permission</v>
      </c>
    </row>
    <row r="4" spans="1:9" x14ac:dyDescent="0.3">
      <c r="B4" t="str">
        <v>RQD:1401001/ACho</v>
      </c>
      <c r="C4" t="str">
        <v>c207106a-9541-5e8f-ac50-6dd7d756e0e3</v>
      </c>
      <c r="D4" t="str">
        <v>true</v>
      </c>
      <c r="E4" t="str">
        <v>true</v>
      </c>
    </row>
    <row r="5" spans="1:9" x14ac:dyDescent="0.3">
      <c r="B5" t="str">
        <v>DORMAN:2153155R/ACho</v>
      </c>
      <c r="C5" t="str">
        <v>c207106a-9541-5e8f-ac50-6dd7d756e0e3</v>
      </c>
      <c r="D5" t="str">
        <v>true</v>
      </c>
      <c r="E5" t="str">
        <v>true</v>
      </c>
    </row>
    <row r="8" spans="1:9" x14ac:dyDescent="0.3">
      <c r="A8" s="1" t="s">
        <v>0</v>
      </c>
      <c r="B8" t="e" cm="1">
        <f t="array" aca="1" ref="B8" ca="1">_xldudf_ARCHITECT_ACCOUNTBALANCE(B4)</f>
        <v>#VALUE!</v>
      </c>
    </row>
    <row r="9" spans="1:9" x14ac:dyDescent="0.3">
      <c r="A9" s="1"/>
    </row>
    <row r="10" spans="1:9" x14ac:dyDescent="0.3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</row>
    <row r="11" spans="1:9" x14ac:dyDescent="0.3">
      <c r="A11" s="1" t="s">
        <v>3</v>
      </c>
      <c r="B11" t="e" cm="1">
        <f t="array" aca="1" ref="B11" ca="1">_xldudf_ARCHITECT_ACCOUNTPNL(B4)</f>
        <v>#VALUE!</v>
      </c>
    </row>
    <row r="13" spans="1:9" x14ac:dyDescent="0.3">
      <c r="A13" s="1" t="s">
        <v>5</v>
      </c>
      <c r="B13" t="str" cm="1">
        <f t="array" ref="B13:D16">_xldudf_ARCHITECT_ACCOUNTPOSITIONS(B5)</f>
        <v>2025-04-16T14:54:21.655406711Z</v>
      </c>
      <c r="C13" t="str">
        <v/>
      </c>
      <c r="D13" t="str">
        <v/>
      </c>
    </row>
    <row r="14" spans="1:9" x14ac:dyDescent="0.3">
      <c r="A14" s="1"/>
      <c r="B14" s="1" t="str">
        <v>Symbol</v>
      </c>
      <c r="C14" s="1" t="str">
        <v>Quantity</v>
      </c>
      <c r="D14" s="1" t="str">
        <v>Cost Basis</v>
      </c>
    </row>
    <row r="15" spans="1:9" x14ac:dyDescent="0.3">
      <c r="A15" s="1"/>
      <c r="B15" t="str">
        <v>GC 20250626 CME Future/USD</v>
      </c>
      <c r="C15" t="str">
        <v>2</v>
      </c>
      <c r="D15" t="str">
        <v>3172.6</v>
      </c>
    </row>
    <row r="16" spans="1:9" x14ac:dyDescent="0.3">
      <c r="A16" s="1"/>
      <c r="B16" t="str">
        <v>SI 20250528 CME Future/USD</v>
      </c>
      <c r="C16" t="str">
        <v>1</v>
      </c>
      <c r="D16" t="str">
        <v>32.025</v>
      </c>
    </row>
    <row r="18" spans="1:7" x14ac:dyDescent="0.3">
      <c r="A18" s="1" t="s">
        <v>8</v>
      </c>
      <c r="B18" t="s">
        <v>6</v>
      </c>
      <c r="C18" t="s">
        <v>11</v>
      </c>
    </row>
    <row r="19" spans="1:7" x14ac:dyDescent="0.3">
      <c r="B19" t="s">
        <v>12</v>
      </c>
    </row>
    <row r="21" spans="1:7" x14ac:dyDescent="0.3">
      <c r="A21" s="1" t="s">
        <v>7</v>
      </c>
      <c r="B21" t="s">
        <v>9</v>
      </c>
      <c r="C21" t="s">
        <v>10</v>
      </c>
    </row>
    <row r="23" spans="1:7" x14ac:dyDescent="0.3">
      <c r="A23" s="1" t="s">
        <v>13</v>
      </c>
      <c r="B23" cm="1">
        <f t="array" aca="1" ref="B23:C23" ca="1">_xldudf_ARCHITECT_MARKETBBO($B$18,$B$21)</f>
        <v>5366.25</v>
      </c>
      <c r="C23">
        <f ca="1"/>
        <v>5366.5</v>
      </c>
    </row>
    <row r="24" spans="1:7" x14ac:dyDescent="0.3">
      <c r="A24" s="2"/>
    </row>
    <row r="25" spans="1:7" x14ac:dyDescent="0.3">
      <c r="A25" s="1" t="s">
        <v>14</v>
      </c>
      <c r="B25" cm="1">
        <f t="array" aca="1" ref="B25" ca="1">_xldudf_ARCHITECT_MARKETMID(C18,B21)</f>
        <v>18607.125</v>
      </c>
    </row>
    <row r="27" spans="1:7" x14ac:dyDescent="0.3"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</row>
    <row r="28" spans="1:7" x14ac:dyDescent="0.3">
      <c r="A28" s="1" t="s">
        <v>15</v>
      </c>
      <c r="B28" cm="1">
        <f t="array" aca="1" ref="B28:G28" ca="1">_xldudf_ARCHITECT_MARKETTICKER("ES 20250620 CME Future/USD", B21)</f>
        <v>5366.25</v>
      </c>
      <c r="C28">
        <f ca="1"/>
        <v>7</v>
      </c>
      <c r="D28">
        <f ca="1"/>
        <v>5366.5</v>
      </c>
      <c r="E28">
        <f ca="1"/>
        <v>19</v>
      </c>
      <c r="F28">
        <f ca="1"/>
        <v>5366.5</v>
      </c>
      <c r="G28">
        <f ca="1"/>
        <v>1</v>
      </c>
    </row>
    <row r="31" spans="1:7" x14ac:dyDescent="0.3">
      <c r="A31" s="1" t="s">
        <v>30</v>
      </c>
      <c r="B31" cm="1">
        <f t="array" ref="B31:C31">_xldudf_ARCHITECT_STREAMMARKETBBO(B18,B21)</f>
        <v>5366.25</v>
      </c>
      <c r="C31">
        <v>5366.5</v>
      </c>
    </row>
    <row r="32" spans="1:7" x14ac:dyDescent="0.3">
      <c r="A32" t="s">
        <v>32</v>
      </c>
    </row>
    <row r="34" spans="1:4" x14ac:dyDescent="0.3">
      <c r="A34" s="1" t="s">
        <v>31</v>
      </c>
      <c r="B34" t="str" cm="1">
        <f t="array" ref="B34:D39">_xldudf_ARCHITECT_STREAMACCOUNTPOSITIONVALUES(B5, "SPY", "QQQ", B18, B15)</f>
        <v>2025-04-16T14:56:28.673876445Z</v>
      </c>
      <c r="C34" t="str">
        <v/>
      </c>
      <c r="D34" t="str">
        <v/>
      </c>
    </row>
    <row r="35" spans="1:4" x14ac:dyDescent="0.3">
      <c r="B35" t="str">
        <v>Symbol</v>
      </c>
      <c r="C35" t="str">
        <v>Quantity</v>
      </c>
      <c r="D35" t="str">
        <v>Cost Basis</v>
      </c>
    </row>
    <row r="36" spans="1:4" x14ac:dyDescent="0.3">
      <c r="B36" t="str">
        <v>SPY</v>
      </c>
      <c r="C36" t="str">
        <v>0</v>
      </c>
      <c r="D36" t="str">
        <v>0</v>
      </c>
    </row>
    <row r="37" spans="1:4" x14ac:dyDescent="0.3">
      <c r="B37" t="str">
        <v>QQQ</v>
      </c>
      <c r="C37" t="str">
        <v>0</v>
      </c>
      <c r="D37" t="str">
        <v>0</v>
      </c>
    </row>
    <row r="38" spans="1:4" x14ac:dyDescent="0.3">
      <c r="B38" t="str">
        <v>ES 20250620 CME Future/USD</v>
      </c>
      <c r="C38" t="str">
        <v>0</v>
      </c>
      <c r="D38" t="str">
        <v>0</v>
      </c>
    </row>
    <row r="39" spans="1:4" x14ac:dyDescent="0.3">
      <c r="B39" t="str">
        <v>GC 20250626 CME Future/USD</v>
      </c>
      <c r="C39" t="str">
        <v>2</v>
      </c>
      <c r="D39" t="str">
        <v>3172.6</v>
      </c>
    </row>
    <row r="42" spans="1:4" x14ac:dyDescent="0.3">
      <c r="A42" s="1" t="s">
        <v>4</v>
      </c>
      <c r="B42" t="str" cm="1">
        <f t="array" ref="B42:B45">_xldudf_ARCHITECT_SEARCHSYMBOLS("ZN")</f>
        <v>ZN 20250618 CME Future/USD</v>
      </c>
    </row>
    <row r="43" spans="1:4" x14ac:dyDescent="0.3">
      <c r="A43" t="s">
        <v>33</v>
      </c>
      <c r="B43" t="str">
        <v>ZN 20251219 CME Future/USD</v>
      </c>
    </row>
    <row r="44" spans="1:4" x14ac:dyDescent="0.3">
      <c r="B44" t="str">
        <v>ZN 20250320 CME Future/USD</v>
      </c>
    </row>
    <row r="45" spans="1:4" x14ac:dyDescent="0.3">
      <c r="B45" t="str">
        <v>ZN 20250919 CME Future/USD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Cho</dc:creator>
  <cp:lastModifiedBy>Andrew Cho</cp:lastModifiedBy>
  <dcterms:created xsi:type="dcterms:W3CDTF">2025-04-16T14:28:42Z</dcterms:created>
  <dcterms:modified xsi:type="dcterms:W3CDTF">2025-04-16T14:56:41Z</dcterms:modified>
</cp:coreProperties>
</file>