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05"/>
  <workbookPr showInkAnnotation="0" autoCompressPictures="0"/>
  <bookViews>
    <workbookView xWindow="0" yWindow="0" windowWidth="25600" windowHeight="16060" tabRatio="500" activeTab="1"/>
  </bookViews>
  <sheets>
    <sheet name="Sheet1" sheetId="1" r:id="rId1"/>
    <sheet name="Actuations when Eve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2" l="1"/>
  <c r="F8" i="2"/>
  <c r="F12" i="2"/>
  <c r="B5" i="2"/>
  <c r="B8" i="2"/>
  <c r="B12" i="2"/>
  <c r="B19" i="2"/>
  <c r="F4" i="2"/>
  <c r="B4" i="2"/>
  <c r="B6" i="2"/>
  <c r="F16" i="2"/>
  <c r="B16" i="2"/>
  <c r="F10" i="2"/>
  <c r="B10" i="2"/>
  <c r="H15" i="1"/>
  <c r="C15" i="1"/>
  <c r="B15" i="1"/>
  <c r="D15" i="1"/>
  <c r="F15" i="1"/>
  <c r="H4" i="1"/>
  <c r="E4" i="1"/>
  <c r="D4" i="1"/>
  <c r="C4" i="1"/>
  <c r="B4" i="1"/>
  <c r="H3" i="1"/>
  <c r="H5" i="1"/>
  <c r="H7" i="1"/>
  <c r="H9" i="1"/>
  <c r="H11" i="1"/>
  <c r="G4" i="1"/>
  <c r="G3" i="1"/>
  <c r="G7" i="1"/>
  <c r="G9" i="1"/>
  <c r="G11" i="1"/>
  <c r="F4" i="1"/>
  <c r="F3" i="1"/>
  <c r="F7" i="1"/>
  <c r="F9" i="1"/>
  <c r="F11" i="1"/>
  <c r="E3" i="1"/>
  <c r="E5" i="1"/>
  <c r="E7" i="1"/>
  <c r="E9" i="1"/>
  <c r="E11" i="1"/>
  <c r="C7" i="1"/>
  <c r="C11" i="1"/>
  <c r="D7" i="1"/>
  <c r="D11" i="1"/>
  <c r="B7" i="1"/>
  <c r="B11" i="1"/>
  <c r="D9" i="1"/>
  <c r="C9" i="1"/>
  <c r="B9" i="1"/>
  <c r="D5" i="1"/>
  <c r="C5" i="1"/>
  <c r="D3" i="1"/>
  <c r="B5" i="1"/>
  <c r="B3" i="1"/>
</calcChain>
</file>

<file path=xl/sharedStrings.xml><?xml version="1.0" encoding="utf-8"?>
<sst xmlns="http://schemas.openxmlformats.org/spreadsheetml/2006/main" count="31" uniqueCount="20">
  <si>
    <t>Embodied</t>
  </si>
  <si>
    <t>HVAC offset</t>
  </si>
  <si>
    <t>Actuators</t>
  </si>
  <si>
    <t>Maintenance</t>
  </si>
  <si>
    <t>Disposal</t>
  </si>
  <si>
    <t>ASF ENTSO-E incl shading</t>
  </si>
  <si>
    <t>ASF CH incl shading</t>
  </si>
  <si>
    <t>ASF ENTSO-E excl shading benefits</t>
  </si>
  <si>
    <t>Total</t>
  </si>
  <si>
    <t>Elec prod.</t>
  </si>
  <si>
    <t>gCO2/kWh</t>
  </si>
  <si>
    <t>ASF DE incl shading</t>
  </si>
  <si>
    <t>ASF ENTSO-E incl shading motorized</t>
  </si>
  <si>
    <t>ASF CH incl shading motorized</t>
  </si>
  <si>
    <t>ASF ENTSO-E incl shading invdividual</t>
  </si>
  <si>
    <t>actuations</t>
  </si>
  <si>
    <t>calc for numb of actuations</t>
  </si>
  <si>
    <t>Number of  Actuations</t>
  </si>
  <si>
    <t>Find out when soft robotic actuators break even with servo motors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</si>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</sst>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1" applyNumberFormat="0" applyAlignment="0" applyProtection="0"/>
    <xf numFmtId="0" fontId="4" fillId="3" borderId="2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3" fillId="2" borderId="1" xfId="1"/>
    <xf numFmtId="164" fontId="4" fillId="3" borderId="2" xfId="2" applyNumberFormat="1"/>
  </cellXfs>
  <cellStyles count="9"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Input" xfId="1" builtinId="20"/>
    <cellStyle name="Normal" xfId="0" builtinId="0"/>
    <cellStyle name="Output" xfId="2" builtinId="2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21" sqref="A1:XFD1048576"/>
    </sheetView>
  </sheetViews>
  <sheetFormatPr baseColWidth="10" defaultRowHeight="15" x14ac:dyDescent="0"/>
  <cols>
    <col min="2" max="2" width="22.83203125" customWidth="1"/>
    <col min="3" max="3" width="23" customWidth="1"/>
    <col min="4" max="4" width="18.1640625" customWidth="1"/>
    <col min="5" max="5" width="17" bestFit="1" customWidth="1"/>
    <col min="6" max="6" width="30.6640625" bestFit="1" customWidth="1"/>
    <col min="7" max="7" width="25.83203125" bestFit="1" customWidth="1"/>
    <col min="8" max="8" width="32.33203125" customWidth="1"/>
  </cols>
  <sheetData>
    <row r="1" spans="1:8">
      <c r="B1" t="s">
        <v>5</v>
      </c>
      <c r="C1" t="s">
        <v>7</v>
      </c>
      <c r="D1" t="s">
        <v>6</v>
      </c>
      <c r="E1" t="s">
        <v>11</v>
      </c>
      <c r="F1" t="s">
        <v>12</v>
      </c>
      <c r="G1" t="s">
        <v>13</v>
      </c>
      <c r="H1" t="s">
        <v>14</v>
      </c>
    </row>
    <row r="2" spans="1:8">
      <c r="A2" t="s">
        <v>0</v>
      </c>
      <c r="B2" s="1">
        <v>2675.4</v>
      </c>
      <c r="C2" s="1">
        <v>2675.4</v>
      </c>
      <c r="D2" s="1">
        <v>2675.4</v>
      </c>
      <c r="E2" s="1">
        <v>2675.4</v>
      </c>
      <c r="F2" s="1">
        <v>3251.2</v>
      </c>
      <c r="G2" s="1">
        <v>3251.2</v>
      </c>
      <c r="H2" s="1">
        <v>2692</v>
      </c>
    </row>
    <row r="3" spans="1:8">
      <c r="A3" t="s">
        <v>1</v>
      </c>
      <c r="B3" s="1">
        <f>-1021.8*20*0.4621</f>
        <v>-9443.4755999999998</v>
      </c>
      <c r="C3" s="1">
        <v>0</v>
      </c>
      <c r="D3" s="1">
        <f>-1021.8*20*0.1131</f>
        <v>-2311.3116</v>
      </c>
      <c r="E3" s="1">
        <f>-1021.8*20*0.6109</f>
        <v>-12484.3524</v>
      </c>
      <c r="F3" s="1">
        <f>-1021.8*20*0.4621</f>
        <v>-9443.4755999999998</v>
      </c>
      <c r="G3" s="1">
        <f>-1021.8*20*0.1131</f>
        <v>-2311.3116</v>
      </c>
      <c r="H3" s="1">
        <f>-1021.8*20*0.4621</f>
        <v>-9443.4755999999998</v>
      </c>
    </row>
    <row r="4" spans="1:8">
      <c r="A4" t="s">
        <v>2</v>
      </c>
      <c r="B4" s="1">
        <f>0.31/1000*4*54*365*20*0.4621</f>
        <v>225.87817680000001</v>
      </c>
      <c r="C4" s="1">
        <f>0.31/1000*4*54*365*20*0.4621</f>
        <v>225.87817680000001</v>
      </c>
      <c r="D4" s="1">
        <f>0.31/1000*4*54*365*20*0.1131</f>
        <v>55.284184800000006</v>
      </c>
      <c r="E4" s="1">
        <f>0.31/1000*4*54*365*20*0.6109</f>
        <v>298.61280720000002</v>
      </c>
      <c r="F4" s="1">
        <f>15.8*0.4621</f>
        <v>7.3011800000000004</v>
      </c>
      <c r="G4" s="1">
        <f>15.8*0.1131</f>
        <v>1.7869800000000002</v>
      </c>
      <c r="H4" s="1">
        <f>0.31/1000*4*54*365*20*0.4621</f>
        <v>225.87817680000001</v>
      </c>
    </row>
    <row r="5" spans="1:8">
      <c r="A5" t="s">
        <v>3</v>
      </c>
      <c r="B5" s="1">
        <f>(42.73+35.81)*3</f>
        <v>235.61999999999998</v>
      </c>
      <c r="C5" s="1">
        <f>(42.73+35.81)*3</f>
        <v>235.61999999999998</v>
      </c>
      <c r="D5" s="1">
        <f>(42.73+35.81)*3</f>
        <v>235.61999999999998</v>
      </c>
      <c r="E5" s="1">
        <f>(42.73+35.81)*3</f>
        <v>235.61999999999998</v>
      </c>
      <c r="F5" s="1">
        <v>0</v>
      </c>
      <c r="G5" s="1">
        <v>0</v>
      </c>
      <c r="H5" s="1">
        <f>(42.73+35.81)*3</f>
        <v>235.61999999999998</v>
      </c>
    </row>
    <row r="6" spans="1:8">
      <c r="A6" t="s">
        <v>4</v>
      </c>
      <c r="B6" s="1">
        <v>77</v>
      </c>
      <c r="C6" s="1">
        <v>77</v>
      </c>
      <c r="D6" s="1">
        <v>77</v>
      </c>
      <c r="E6" s="1">
        <v>77</v>
      </c>
      <c r="F6" s="1">
        <v>86.5</v>
      </c>
      <c r="G6" s="1">
        <v>86.5</v>
      </c>
      <c r="H6" s="1">
        <v>77</v>
      </c>
    </row>
    <row r="7" spans="1:8">
      <c r="A7" s="2" t="s">
        <v>8</v>
      </c>
      <c r="B7" s="3">
        <f>SUM(B2:B6)</f>
        <v>-6229.5774232000003</v>
      </c>
      <c r="C7" s="3">
        <f t="shared" ref="C7:D7" si="0">SUM(C2:C6)</f>
        <v>3213.8981767999999</v>
      </c>
      <c r="D7" s="3">
        <f t="shared" si="0"/>
        <v>731.99258480000003</v>
      </c>
      <c r="E7" s="3">
        <f t="shared" ref="E7" si="1">SUM(E2:E6)</f>
        <v>-9197.7195928000001</v>
      </c>
      <c r="F7" s="3">
        <f>SUM(F2:F6)</f>
        <v>-6098.4744199999996</v>
      </c>
      <c r="G7" s="3">
        <f>SUM(G2:G6)</f>
        <v>1028.1753799999997</v>
      </c>
      <c r="H7" s="3">
        <f>SUM(H2:H6)</f>
        <v>-6212.9774232</v>
      </c>
    </row>
    <row r="8" spans="1:8">
      <c r="A8" s="2"/>
    </row>
    <row r="9" spans="1:8">
      <c r="A9" s="4" t="s">
        <v>9</v>
      </c>
      <c r="B9" s="4">
        <f t="shared" ref="B9:H9" si="2">580*20</f>
        <v>11600</v>
      </c>
      <c r="C9" s="4">
        <f t="shared" si="2"/>
        <v>11600</v>
      </c>
      <c r="D9" s="4">
        <f t="shared" si="2"/>
        <v>11600</v>
      </c>
      <c r="E9" s="4">
        <f t="shared" si="2"/>
        <v>11600</v>
      </c>
      <c r="F9" s="4">
        <f t="shared" si="2"/>
        <v>11600</v>
      </c>
      <c r="G9" s="4">
        <f t="shared" si="2"/>
        <v>11600</v>
      </c>
      <c r="H9" s="4">
        <f t="shared" si="2"/>
        <v>11600</v>
      </c>
    </row>
    <row r="11" spans="1:8">
      <c r="A11" s="2" t="s">
        <v>10</v>
      </c>
      <c r="B11" s="3">
        <f>B7/B9*1000</f>
        <v>-537.03253648275859</v>
      </c>
      <c r="C11" s="3">
        <f t="shared" ref="C11:D11" si="3">C7/C9*1000</f>
        <v>277.06018765517246</v>
      </c>
      <c r="D11" s="3">
        <f t="shared" si="3"/>
        <v>63.10280903448276</v>
      </c>
      <c r="E11" s="3">
        <f t="shared" ref="E11" si="4">E7/E9*1000</f>
        <v>-792.90686144827578</v>
      </c>
      <c r="F11" s="3">
        <f>F7/F9*1000</f>
        <v>-525.73055344827583</v>
      </c>
      <c r="G11" s="3">
        <f>G7/G9*1000</f>
        <v>88.635808620689616</v>
      </c>
      <c r="H11" s="3">
        <f>H7/H9*1000</f>
        <v>-535.60150199999998</v>
      </c>
    </row>
    <row r="15" spans="1:8">
      <c r="A15" t="s">
        <v>16</v>
      </c>
      <c r="B15" s="1">
        <f>0.31/1000*$B$17*54*365*20*0.4621</f>
        <v>338.81726520000001</v>
      </c>
      <c r="C15" s="1">
        <f>0.01/1000*$B$17*54*365*20*0.4621</f>
        <v>10.929589200000001</v>
      </c>
      <c r="D15" s="1">
        <f>B15-C15</f>
        <v>327.887676</v>
      </c>
      <c r="F15" s="1">
        <f>F7-B7</f>
        <v>131.10300320000079</v>
      </c>
      <c r="G15">
        <v>218.6</v>
      </c>
      <c r="H15" s="1">
        <f>G15+F15</f>
        <v>349.70300320000081</v>
      </c>
    </row>
    <row r="17" spans="1:2">
      <c r="A17" t="s">
        <v>15</v>
      </c>
      <c r="B17">
        <v>6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H26" sqref="H26"/>
    </sheetView>
  </sheetViews>
  <sheetFormatPr baseColWidth="10" defaultRowHeight="15" x14ac:dyDescent="0"/>
  <cols>
    <col min="1" max="1" width="23.5" bestFit="1" customWidth="1"/>
    <col min="2" max="2" width="22.83203125" customWidth="1"/>
    <col min="3" max="3" width="23" customWidth="1"/>
    <col min="4" max="4" width="18.1640625" customWidth="1"/>
    <col min="5" max="5" width="17" bestFit="1" customWidth="1"/>
    <col min="6" max="6" width="30.6640625" bestFit="1" customWidth="1"/>
    <col min="7" max="7" width="25.83203125" bestFit="1" customWidth="1"/>
    <col min="8" max="8" width="32.33203125" customWidth="1"/>
  </cols>
  <sheetData>
    <row r="1" spans="1:8">
      <c r="A1" s="2" t="s">
        <v>18</v>
      </c>
    </row>
    <row r="2" spans="1:8">
      <c r="B2" t="s">
        <v>5</v>
      </c>
      <c r="F2" t="s">
        <v>12</v>
      </c>
    </row>
    <row r="3" spans="1:8">
      <c r="A3" t="s">
        <v>0</v>
      </c>
      <c r="B3" s="1">
        <v>2675.4</v>
      </c>
      <c r="C3" s="1"/>
      <c r="D3" s="1"/>
      <c r="E3" s="1"/>
      <c r="F3" s="1">
        <v>3251.2</v>
      </c>
      <c r="G3" s="1"/>
      <c r="H3" s="1"/>
    </row>
    <row r="4" spans="1:8">
      <c r="A4" t="s">
        <v>1</v>
      </c>
      <c r="B4" s="1">
        <f>-1021.8*20*0.4621</f>
        <v>-9443.4755999999998</v>
      </c>
      <c r="C4" s="1"/>
      <c r="D4" s="1"/>
      <c r="E4" s="1"/>
      <c r="F4" s="1">
        <f>-1021.8*20*0.4621</f>
        <v>-9443.4755999999998</v>
      </c>
      <c r="G4" s="1"/>
      <c r="H4" s="1"/>
    </row>
    <row r="5" spans="1:8">
      <c r="A5" t="s">
        <v>2</v>
      </c>
      <c r="B5" s="1">
        <f>0.31/1000*$B$18*54*365*20*0.4621</f>
        <v>338.81726520000001</v>
      </c>
      <c r="C5" s="1"/>
      <c r="D5" s="1"/>
      <c r="E5" s="1"/>
      <c r="F5" s="1">
        <f>0.01/1000*$B$18*54*365*20*0.4621</f>
        <v>10.929589200000001</v>
      </c>
      <c r="G5" s="1"/>
      <c r="H5" s="1"/>
    </row>
    <row r="6" spans="1:8">
      <c r="A6" t="s">
        <v>3</v>
      </c>
      <c r="B6" s="1">
        <f>(42.73+35.81)*3</f>
        <v>235.61999999999998</v>
      </c>
      <c r="C6" s="1"/>
      <c r="D6" s="1"/>
      <c r="E6" s="1"/>
      <c r="F6" s="1">
        <v>0</v>
      </c>
      <c r="G6" s="1"/>
      <c r="H6" s="1"/>
    </row>
    <row r="7" spans="1:8">
      <c r="A7" t="s">
        <v>4</v>
      </c>
      <c r="B7" s="1">
        <v>77</v>
      </c>
      <c r="C7" s="1"/>
      <c r="D7" s="1"/>
      <c r="E7" s="1"/>
      <c r="F7" s="1">
        <v>86.5</v>
      </c>
      <c r="G7" s="1"/>
      <c r="H7" s="1"/>
    </row>
    <row r="8" spans="1:8">
      <c r="A8" s="2" t="s">
        <v>8</v>
      </c>
      <c r="B8" s="3">
        <f>SUM(B3:B7)</f>
        <v>-6116.6383347999999</v>
      </c>
      <c r="C8" s="3"/>
      <c r="D8" s="3"/>
      <c r="E8" s="3"/>
      <c r="F8" s="3">
        <f>SUM(F3:F7)</f>
        <v>-6094.8460107999999</v>
      </c>
      <c r="G8" s="3"/>
      <c r="H8" s="3"/>
    </row>
    <row r="9" spans="1:8">
      <c r="A9" s="2"/>
    </row>
    <row r="10" spans="1:8">
      <c r="A10" s="4" t="s">
        <v>9</v>
      </c>
      <c r="B10" s="4">
        <f t="shared" ref="B10:H10" si="0">580*20</f>
        <v>11600</v>
      </c>
      <c r="C10" s="4"/>
      <c r="D10" s="4"/>
      <c r="E10" s="4"/>
      <c r="F10" s="4">
        <f t="shared" si="0"/>
        <v>11600</v>
      </c>
      <c r="G10" s="4"/>
      <c r="H10" s="4"/>
    </row>
    <row r="12" spans="1:8">
      <c r="A12" s="2" t="s">
        <v>10</v>
      </c>
      <c r="B12" s="3">
        <f>B8/B10*1000</f>
        <v>-527.29640817241375</v>
      </c>
      <c r="C12" s="3"/>
      <c r="D12" s="3"/>
      <c r="E12" s="3"/>
      <c r="F12" s="3">
        <f>F8/F10*1000</f>
        <v>-525.41775955172409</v>
      </c>
      <c r="G12" s="3"/>
      <c r="H12" s="3"/>
    </row>
    <row r="16" spans="1:8">
      <c r="A16" t="s">
        <v>16</v>
      </c>
      <c r="B16" s="1">
        <f>0.31/1000*$B$18*54*365*20*0.4621</f>
        <v>338.81726520000001</v>
      </c>
      <c r="C16" s="1"/>
      <c r="D16" s="1"/>
      <c r="F16" s="1">
        <f>F8-B8</f>
        <v>21.792324000000008</v>
      </c>
      <c r="H16" s="1"/>
    </row>
    <row r="18" spans="1:2">
      <c r="A18" s="2" t="s">
        <v>17</v>
      </c>
      <c r="B18" s="5">
        <v>6</v>
      </c>
    </row>
    <row r="19" spans="1:2">
      <c r="A19" s="2" t="s">
        <v>19</v>
      </c>
      <c r="B19" s="6">
        <f>F12-B12</f>
        <v>1.8786486206896598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Actuations when Even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Prageeth Jayathissa</cp:lastModifiedBy>
  <dcterms:created xsi:type="dcterms:W3CDTF">2015-11-18T18:05:51Z</dcterms:created>
  <dcterms:modified xsi:type="dcterms:W3CDTF">2015-11-20T00:59:53Z</dcterms:modified>
</cp:coreProperties>
</file>