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showInkAnnotation="0" autoCompressPictures="0"/>
  <bookViews>
    <workbookView xWindow="1040" yWindow="640" windowWidth="27680" windowHeight="14540" tabRatio="500"/>
  </bookViews>
  <sheets>
    <sheet name="Sheet1" sheetId="1" r:id="rId1"/>
    <sheet name="Actuations when Eve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C29" i="1"/>
  <c r="C31" i="1"/>
  <c r="D29" i="1"/>
  <c r="D31" i="1"/>
  <c r="B29" i="1"/>
  <c r="B31" i="1"/>
  <c r="I3" i="1"/>
  <c r="J7" i="1"/>
  <c r="J11" i="1"/>
  <c r="I7" i="1"/>
  <c r="I11" i="1"/>
  <c r="F5" i="2"/>
  <c r="F4" i="2"/>
  <c r="F8" i="2"/>
  <c r="F10" i="2"/>
  <c r="F12" i="2"/>
  <c r="B5" i="2"/>
  <c r="B4" i="2"/>
  <c r="B6" i="2"/>
  <c r="B8" i="2"/>
  <c r="B10" i="2"/>
  <c r="B12" i="2"/>
  <c r="B19" i="2"/>
  <c r="F16" i="2"/>
  <c r="B16" i="2"/>
  <c r="F3" i="1"/>
  <c r="F4" i="1"/>
  <c r="F7" i="1"/>
  <c r="B3" i="1"/>
  <c r="B4" i="1"/>
  <c r="B5" i="1"/>
  <c r="B7" i="1"/>
  <c r="H4" i="1"/>
  <c r="E4" i="1"/>
  <c r="D4" i="1"/>
  <c r="C4" i="1"/>
  <c r="H3" i="1"/>
  <c r="H5" i="1"/>
  <c r="H7" i="1"/>
  <c r="H11" i="1"/>
  <c r="G4" i="1"/>
  <c r="G3" i="1"/>
  <c r="G7" i="1"/>
  <c r="G11" i="1"/>
  <c r="F11" i="1"/>
  <c r="E3" i="1"/>
  <c r="E5" i="1"/>
  <c r="E7" i="1"/>
  <c r="E11" i="1"/>
  <c r="C5" i="1"/>
  <c r="C7" i="1"/>
  <c r="C11" i="1"/>
  <c r="D3" i="1"/>
  <c r="D5" i="1"/>
  <c r="D7" i="1"/>
  <c r="D11" i="1"/>
  <c r="B11" i="1"/>
</calcChain>
</file>

<file path=xl/sharedStrings.xml><?xml version="1.0" encoding="utf-8"?>
<sst xmlns="http://schemas.openxmlformats.org/spreadsheetml/2006/main" count="50" uniqueCount="33">
  <si>
    <t>Embodied</t>
  </si>
  <si>
    <t>HVAC offset</t>
  </si>
  <si>
    <t>Actuators</t>
  </si>
  <si>
    <t>Maintenance</t>
  </si>
  <si>
    <t>Disposal</t>
  </si>
  <si>
    <t>ASF ENTSO-E incl shading</t>
  </si>
  <si>
    <t>ASF CH incl shading</t>
  </si>
  <si>
    <t>ASF ENTSO-E excl shading benefits</t>
  </si>
  <si>
    <t>Total</t>
  </si>
  <si>
    <t>Elec prod.</t>
  </si>
  <si>
    <t>gCO2/kWh</t>
  </si>
  <si>
    <t>ASF DE incl shading</t>
  </si>
  <si>
    <t>ASF ENTSO-E incl shading motorized</t>
  </si>
  <si>
    <t>ASF CH incl shading motorized</t>
  </si>
  <si>
    <t>ASF ENTSO-E incl shading invdividual</t>
  </si>
  <si>
    <t>calc for numb of actuations</t>
  </si>
  <si>
    <t>Number of  Actuations</t>
  </si>
  <si>
    <t>Find out when soft robotic actuators break even with servo motors</t>
  </si>
  <si>
    <t>Difference</t>
  </si>
  <si>
    <t>Pv-type</t>
  </si>
  <si>
    <t>Total Irradiation (kWh/m2/year)</t>
  </si>
  <si>
    <t>Utility Factor (m2/m2)</t>
  </si>
  <si>
    <t>Losses from sub optimal angle</t>
  </si>
  <si>
    <t>Irradation of active PV  (kWh/m2/year)</t>
  </si>
  <si>
    <t>Efficiency</t>
  </si>
  <si>
    <t>Self Shading Losses</t>
  </si>
  <si>
    <t>Losses due to sub optimal tracking angle</t>
  </si>
  <si>
    <t>Flat  PolySi</t>
  </si>
  <si>
    <t>Flat  CdTe</t>
  </si>
  <si>
    <t>Flat  CIGS</t>
  </si>
  <si>
    <t>Total Power (kWh/year)</t>
  </si>
  <si>
    <t>Orientated solar façade ENTSO-E excl shading</t>
  </si>
  <si>
    <t>Orientated solar facade ASF ENTSO-E incl shading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</si>
</sst>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2" borderId="1" xfId="1"/>
    <xf numFmtId="164" fontId="4" fillId="3" borderId="2" xfId="2" applyNumberFormat="1"/>
    <xf numFmtId="2" fontId="0" fillId="0" borderId="0" xfId="0" applyNumberFormat="1"/>
    <xf numFmtId="2" fontId="0" fillId="0" borderId="0" xfId="0" applyNumberFormat="1" applyFont="1"/>
    <xf numFmtId="0" fontId="0" fillId="0" borderId="0" xfId="0" applyFont="1"/>
    <xf numFmtId="164" fontId="2" fillId="0" borderId="0" xfId="0" applyNumberFormat="1" applyFont="1"/>
    <xf numFmtId="1" fontId="2" fillId="0" borderId="0" xfId="0" applyNumberFormat="1" applyFon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20" sqref="F20"/>
    </sheetView>
  </sheetViews>
  <sheetFormatPr baseColWidth="10" defaultRowHeight="15" x14ac:dyDescent="0"/>
  <cols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  <col min="9" max="9" width="14.33203125" customWidth="1"/>
    <col min="10" max="10" width="13.6640625" customWidth="1"/>
  </cols>
  <sheetData>
    <row r="1" spans="1:10">
      <c r="B1" t="s">
        <v>5</v>
      </c>
      <c r="C1" t="s">
        <v>7</v>
      </c>
      <c r="D1" t="s">
        <v>6</v>
      </c>
      <c r="E1" t="s">
        <v>11</v>
      </c>
      <c r="F1" t="s">
        <v>12</v>
      </c>
      <c r="G1" t="s">
        <v>13</v>
      </c>
      <c r="H1" t="s">
        <v>14</v>
      </c>
      <c r="I1" t="s">
        <v>32</v>
      </c>
      <c r="J1" t="s">
        <v>31</v>
      </c>
    </row>
    <row r="2" spans="1:10">
      <c r="A2" t="s">
        <v>0</v>
      </c>
      <c r="B2" s="1">
        <v>2675.4</v>
      </c>
      <c r="C2" s="1">
        <v>2675.4</v>
      </c>
      <c r="D2" s="1">
        <v>2675.4</v>
      </c>
      <c r="E2" s="1">
        <v>2675.4</v>
      </c>
      <c r="F2" s="1">
        <v>3251.2</v>
      </c>
      <c r="G2" s="1">
        <v>3251.2</v>
      </c>
      <c r="H2" s="1">
        <v>2692</v>
      </c>
      <c r="I2" s="1">
        <v>2352.3000000000002</v>
      </c>
      <c r="J2" s="1">
        <v>2352.3000000000002</v>
      </c>
    </row>
    <row r="3" spans="1:10">
      <c r="A3" t="s">
        <v>1</v>
      </c>
      <c r="B3" s="1">
        <f>-1021.8*20*0.4621</f>
        <v>-9443.4755999999998</v>
      </c>
      <c r="C3" s="1">
        <v>0</v>
      </c>
      <c r="D3" s="1">
        <f>-1021.8*20*0.1131</f>
        <v>-2311.3116</v>
      </c>
      <c r="E3" s="1">
        <f>-1021.8*20*0.6109</f>
        <v>-12484.3524</v>
      </c>
      <c r="F3" s="1">
        <f>-1021.8*20*0.4621</f>
        <v>-9443.4755999999998</v>
      </c>
      <c r="G3" s="1">
        <f>-1021.8*20*0.1131</f>
        <v>-2311.3116</v>
      </c>
      <c r="H3" s="1">
        <f>-1021.8*20*0.4621</f>
        <v>-9443.4755999999998</v>
      </c>
      <c r="I3" s="1">
        <f>-780*20*0.4621</f>
        <v>-7208.76</v>
      </c>
      <c r="J3" s="1">
        <v>0</v>
      </c>
    </row>
    <row r="4" spans="1:10">
      <c r="A4" t="s">
        <v>2</v>
      </c>
      <c r="B4" s="1">
        <f>0.31/1000*4*54*365*20*0.4621</f>
        <v>225.87817680000001</v>
      </c>
      <c r="C4" s="1">
        <f>0.31/1000*4*54*365*20*0.4621</f>
        <v>225.87817680000001</v>
      </c>
      <c r="D4" s="1">
        <f>0.31/1000*4*54*365*20*0.1131</f>
        <v>55.284184800000006</v>
      </c>
      <c r="E4" s="1">
        <f>0.31/1000*4*54*365*20*0.6109</f>
        <v>298.61280720000002</v>
      </c>
      <c r="F4" s="1">
        <f>15.8*0.4621</f>
        <v>7.3011800000000004</v>
      </c>
      <c r="G4" s="1">
        <f>15.8*0.1131</f>
        <v>1.7869800000000002</v>
      </c>
      <c r="H4" s="1">
        <f>0.31/1000*4*54*365*20*0.4621</f>
        <v>225.87817680000001</v>
      </c>
      <c r="I4" s="1">
        <v>0</v>
      </c>
      <c r="J4" s="1">
        <v>0</v>
      </c>
    </row>
    <row r="5" spans="1:10">
      <c r="A5" t="s">
        <v>3</v>
      </c>
      <c r="B5" s="1">
        <f>(42.73+35.81)*3</f>
        <v>235.61999999999998</v>
      </c>
      <c r="C5" s="1">
        <f>(42.73+35.81)*3</f>
        <v>235.61999999999998</v>
      </c>
      <c r="D5" s="1">
        <f>(42.73+35.81)*3</f>
        <v>235.61999999999998</v>
      </c>
      <c r="E5" s="1">
        <f>(42.73+35.81)*3</f>
        <v>235.61999999999998</v>
      </c>
      <c r="F5" s="1">
        <v>0</v>
      </c>
      <c r="G5" s="1">
        <v>0</v>
      </c>
      <c r="H5" s="1">
        <f>(42.73+35.81)*3</f>
        <v>235.61999999999998</v>
      </c>
      <c r="I5" s="1">
        <v>0</v>
      </c>
      <c r="J5" s="1">
        <v>0</v>
      </c>
    </row>
    <row r="6" spans="1:10">
      <c r="A6" t="s">
        <v>4</v>
      </c>
      <c r="B6" s="1">
        <v>77</v>
      </c>
      <c r="C6" s="1">
        <v>77</v>
      </c>
      <c r="D6" s="1">
        <v>77</v>
      </c>
      <c r="E6" s="1">
        <v>77</v>
      </c>
      <c r="F6" s="1">
        <v>86.5</v>
      </c>
      <c r="G6" s="1">
        <v>86.5</v>
      </c>
      <c r="H6" s="1">
        <v>77</v>
      </c>
      <c r="I6" s="1">
        <v>74.099999999999994</v>
      </c>
      <c r="J6" s="1">
        <v>74.099999999999994</v>
      </c>
    </row>
    <row r="7" spans="1:10">
      <c r="A7" s="2" t="s">
        <v>8</v>
      </c>
      <c r="B7" s="3">
        <f>SUM(B2:B6)</f>
        <v>-6229.5774232000003</v>
      </c>
      <c r="C7" s="3">
        <f t="shared" ref="C7:D7" si="0">SUM(C2:C6)</f>
        <v>3213.8981767999999</v>
      </c>
      <c r="D7" s="3">
        <f t="shared" si="0"/>
        <v>731.99258480000003</v>
      </c>
      <c r="E7" s="3">
        <f t="shared" ref="E7" si="1">SUM(E2:E6)</f>
        <v>-9197.7195928000001</v>
      </c>
      <c r="F7" s="3">
        <f>SUM(F2:F6)</f>
        <v>-6098.4744199999996</v>
      </c>
      <c r="G7" s="3">
        <f>SUM(G2:G6)</f>
        <v>1028.1753799999997</v>
      </c>
      <c r="H7" s="3">
        <f>SUM(H2:H6)</f>
        <v>-6212.9774232</v>
      </c>
      <c r="I7" s="3">
        <f>SUM(I2:I6)</f>
        <v>-4782.3599999999997</v>
      </c>
      <c r="J7" s="3">
        <f>SUM(J2:J6)</f>
        <v>2426.4</v>
      </c>
    </row>
    <row r="8" spans="1:10">
      <c r="A8" s="2"/>
    </row>
    <row r="9" spans="1:10">
      <c r="A9" s="4" t="s">
        <v>9</v>
      </c>
      <c r="B9" s="11">
        <f t="shared" ref="B9:H9" si="2">518.1946*20</f>
        <v>10363.892</v>
      </c>
      <c r="C9" s="11">
        <f t="shared" si="2"/>
        <v>10363.892</v>
      </c>
      <c r="D9" s="11">
        <f t="shared" si="2"/>
        <v>10363.892</v>
      </c>
      <c r="E9" s="11">
        <f t="shared" si="2"/>
        <v>10363.892</v>
      </c>
      <c r="F9" s="11">
        <f t="shared" si="2"/>
        <v>10363.892</v>
      </c>
      <c r="G9" s="11">
        <f t="shared" si="2"/>
        <v>10363.892</v>
      </c>
      <c r="H9" s="11">
        <f t="shared" si="2"/>
        <v>10363.892</v>
      </c>
      <c r="I9" s="11">
        <f>471.086*20</f>
        <v>9421.7200000000012</v>
      </c>
      <c r="J9" s="11">
        <f>471.086*20</f>
        <v>9421.7200000000012</v>
      </c>
    </row>
    <row r="11" spans="1:10">
      <c r="A11" s="2" t="s">
        <v>10</v>
      </c>
      <c r="B11" s="3">
        <f>B7/B9*1000</f>
        <v>-601.08474916566104</v>
      </c>
      <c r="C11" s="3">
        <f t="shared" ref="C11:D11" si="3">C7/C9*1000</f>
        <v>310.10533270705639</v>
      </c>
      <c r="D11" s="3">
        <f t="shared" si="3"/>
        <v>70.629121260622938</v>
      </c>
      <c r="E11" s="3">
        <f t="shared" ref="E11" si="4">E7/E9*1000</f>
        <v>-887.47736784597907</v>
      </c>
      <c r="F11" s="3">
        <f>F7/F9*1000</f>
        <v>-588.43477141598919</v>
      </c>
      <c r="G11" s="3">
        <f>G7/G9*1000</f>
        <v>99.207457970422666</v>
      </c>
      <c r="H11" s="3">
        <f>H7/H9*1000</f>
        <v>-599.48303428866302</v>
      </c>
      <c r="I11" s="3">
        <f>I7/I9*1000</f>
        <v>-507.58884789613779</v>
      </c>
      <c r="J11" s="3">
        <f>J7/J9*1000</f>
        <v>257.53259489774689</v>
      </c>
    </row>
    <row r="14" spans="1:10">
      <c r="A14" s="2" t="s">
        <v>19</v>
      </c>
      <c r="B14" t="s">
        <v>27</v>
      </c>
      <c r="C14" t="s">
        <v>29</v>
      </c>
      <c r="D14" t="s">
        <v>28</v>
      </c>
    </row>
    <row r="15" spans="1:10">
      <c r="A15" t="s">
        <v>20</v>
      </c>
      <c r="B15" s="1">
        <v>966</v>
      </c>
      <c r="C15" s="1">
        <v>966</v>
      </c>
      <c r="D15">
        <v>966</v>
      </c>
    </row>
    <row r="16" spans="1:10">
      <c r="A16" t="s">
        <v>21</v>
      </c>
      <c r="B16" s="7">
        <v>0.6944444444444442</v>
      </c>
      <c r="C16" s="7">
        <v>0.6944444444444442</v>
      </c>
      <c r="D16" s="7">
        <v>0.6944444444444442</v>
      </c>
    </row>
    <row r="17" spans="1:5">
      <c r="A17" t="s">
        <v>22</v>
      </c>
      <c r="B17" s="7">
        <v>0.38470000000000004</v>
      </c>
      <c r="C17" s="7">
        <v>0.38470000000000004</v>
      </c>
      <c r="D17">
        <v>0.38470000000000004</v>
      </c>
    </row>
    <row r="18" spans="1:5">
      <c r="A18" t="s">
        <v>23</v>
      </c>
      <c r="B18" s="1">
        <v>412.76374999999979</v>
      </c>
      <c r="C18" s="1">
        <v>412.76374999999979</v>
      </c>
      <c r="D18">
        <v>412.76374999999979</v>
      </c>
    </row>
    <row r="19" spans="1:5">
      <c r="A19" t="s">
        <v>24</v>
      </c>
      <c r="B19" s="7">
        <v>0.14000000000000001</v>
      </c>
      <c r="C19" s="7">
        <v>0.11</v>
      </c>
      <c r="D19">
        <v>0.1</v>
      </c>
    </row>
    <row r="20" spans="1:5">
      <c r="A20" t="s">
        <v>25</v>
      </c>
      <c r="B20" s="7">
        <v>0</v>
      </c>
      <c r="C20" s="8">
        <v>0</v>
      </c>
      <c r="D20" s="8">
        <v>0</v>
      </c>
      <c r="E20" s="9"/>
    </row>
    <row r="21" spans="1:5">
      <c r="A21" t="s">
        <v>26</v>
      </c>
      <c r="B21" s="7">
        <v>1</v>
      </c>
      <c r="C21" s="7">
        <v>1</v>
      </c>
      <c r="D21">
        <v>1</v>
      </c>
    </row>
    <row r="22" spans="1:5">
      <c r="A22" s="4" t="s">
        <v>30</v>
      </c>
      <c r="B22" s="1">
        <v>878.36125999999956</v>
      </c>
      <c r="C22" s="10">
        <v>690.14098999999965</v>
      </c>
      <c r="D22" s="10">
        <v>627.40089999999964</v>
      </c>
    </row>
    <row r="23" spans="1:5">
      <c r="A23" s="2"/>
    </row>
    <row r="24" spans="1:5">
      <c r="A24" t="s">
        <v>0</v>
      </c>
      <c r="B24">
        <v>3034.0680000000002</v>
      </c>
      <c r="C24">
        <v>2020.8</v>
      </c>
      <c r="D24">
        <v>1600.97</v>
      </c>
    </row>
    <row r="25" spans="1:5">
      <c r="A25" t="s">
        <v>1</v>
      </c>
      <c r="B25">
        <v>0</v>
      </c>
      <c r="C25">
        <v>0</v>
      </c>
      <c r="D25">
        <v>0</v>
      </c>
    </row>
    <row r="26" spans="1:5">
      <c r="A26" t="s">
        <v>2</v>
      </c>
      <c r="B26">
        <v>0</v>
      </c>
      <c r="C26">
        <v>0</v>
      </c>
      <c r="D26">
        <v>0</v>
      </c>
    </row>
    <row r="27" spans="1:5">
      <c r="A27" t="s">
        <v>3</v>
      </c>
      <c r="B27">
        <v>0</v>
      </c>
      <c r="C27">
        <v>0</v>
      </c>
      <c r="D27">
        <v>0</v>
      </c>
    </row>
    <row r="28" spans="1:5">
      <c r="A28" t="s">
        <v>4</v>
      </c>
      <c r="B28">
        <v>3.09</v>
      </c>
      <c r="C28">
        <v>3.09</v>
      </c>
      <c r="D28">
        <v>3.09</v>
      </c>
    </row>
    <row r="29" spans="1:5">
      <c r="A29" s="2" t="s">
        <v>8</v>
      </c>
      <c r="B29" s="2">
        <f>SUM(B24:B28)</f>
        <v>3037.1580000000004</v>
      </c>
      <c r="C29" s="2">
        <f t="shared" ref="C29:D29" si="5">SUM(C24:C28)</f>
        <v>2023.8899999999999</v>
      </c>
      <c r="D29" s="2">
        <f t="shared" si="5"/>
        <v>1604.06</v>
      </c>
    </row>
    <row r="31" spans="1:5">
      <c r="A31" s="2" t="s">
        <v>10</v>
      </c>
      <c r="B31" s="3">
        <f>B29/(B22*20)*1000</f>
        <v>172.88774780436026</v>
      </c>
      <c r="C31" s="3">
        <f>C29/(C22*20)*1000</f>
        <v>146.62873451408825</v>
      </c>
      <c r="D31" s="3">
        <f>D29/(D22*20)*1000</f>
        <v>127.83373437940566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6" sqref="H26"/>
    </sheetView>
  </sheetViews>
  <sheetFormatPr baseColWidth="10" defaultRowHeight="15" x14ac:dyDescent="0"/>
  <cols>
    <col min="1" max="1" width="23.5" bestFit="1" customWidth="1"/>
    <col min="2" max="2" width="22.83203125" customWidth="1"/>
    <col min="3" max="3" width="23" customWidth="1"/>
    <col min="4" max="4" width="18.1640625" customWidth="1"/>
    <col min="5" max="5" width="17" bestFit="1" customWidth="1"/>
    <col min="6" max="6" width="30.6640625" bestFit="1" customWidth="1"/>
    <col min="7" max="7" width="25.83203125" bestFit="1" customWidth="1"/>
    <col min="8" max="8" width="32.33203125" customWidth="1"/>
  </cols>
  <sheetData>
    <row r="1" spans="1:8">
      <c r="A1" s="2" t="s">
        <v>17</v>
      </c>
    </row>
    <row r="2" spans="1:8">
      <c r="B2" t="s">
        <v>5</v>
      </c>
      <c r="F2" t="s">
        <v>12</v>
      </c>
    </row>
    <row r="3" spans="1:8">
      <c r="A3" t="s">
        <v>0</v>
      </c>
      <c r="B3" s="1">
        <v>2675.4</v>
      </c>
      <c r="C3" s="1"/>
      <c r="D3" s="1"/>
      <c r="E3" s="1"/>
      <c r="F3" s="1">
        <v>3251.2</v>
      </c>
      <c r="G3" s="1"/>
      <c r="H3" s="1"/>
    </row>
    <row r="4" spans="1:8">
      <c r="A4" t="s">
        <v>1</v>
      </c>
      <c r="B4" s="1">
        <f>-1021.8*20*0.4621</f>
        <v>-9443.4755999999998</v>
      </c>
      <c r="C4" s="1"/>
      <c r="D4" s="1"/>
      <c r="E4" s="1"/>
      <c r="F4" s="1">
        <f>-1021.8*20*0.4621</f>
        <v>-9443.4755999999998</v>
      </c>
      <c r="G4" s="1"/>
      <c r="H4" s="1"/>
    </row>
    <row r="5" spans="1:8">
      <c r="A5" t="s">
        <v>2</v>
      </c>
      <c r="B5" s="1">
        <f>0.31/1000*$B$18*54*365*20*0.4621</f>
        <v>338.81726520000001</v>
      </c>
      <c r="C5" s="1"/>
      <c r="D5" s="1"/>
      <c r="E5" s="1"/>
      <c r="F5" s="1">
        <f>0.01/1000*$B$18*54*365*20*0.4621</f>
        <v>10.929589200000001</v>
      </c>
      <c r="G5" s="1"/>
      <c r="H5" s="1"/>
    </row>
    <row r="6" spans="1:8">
      <c r="A6" t="s">
        <v>3</v>
      </c>
      <c r="B6" s="1">
        <f>(42.73+35.81)*3</f>
        <v>235.61999999999998</v>
      </c>
      <c r="C6" s="1"/>
      <c r="D6" s="1"/>
      <c r="E6" s="1"/>
      <c r="F6" s="1">
        <v>0</v>
      </c>
      <c r="G6" s="1"/>
      <c r="H6" s="1"/>
    </row>
    <row r="7" spans="1:8">
      <c r="A7" t="s">
        <v>4</v>
      </c>
      <c r="B7" s="1">
        <v>77</v>
      </c>
      <c r="C7" s="1"/>
      <c r="D7" s="1"/>
      <c r="E7" s="1"/>
      <c r="F7" s="1">
        <v>86.5</v>
      </c>
      <c r="G7" s="1"/>
      <c r="H7" s="1"/>
    </row>
    <row r="8" spans="1:8">
      <c r="A8" s="2" t="s">
        <v>8</v>
      </c>
      <c r="B8" s="3">
        <f>SUM(B3:B7)</f>
        <v>-6116.6383347999999</v>
      </c>
      <c r="C8" s="3"/>
      <c r="D8" s="3"/>
      <c r="E8" s="3"/>
      <c r="F8" s="3">
        <f>SUM(F3:F7)</f>
        <v>-6094.8460107999999</v>
      </c>
      <c r="G8" s="3"/>
      <c r="H8" s="3"/>
    </row>
    <row r="9" spans="1:8">
      <c r="A9" s="2"/>
    </row>
    <row r="10" spans="1:8">
      <c r="A10" s="4" t="s">
        <v>9</v>
      </c>
      <c r="B10" s="4">
        <f t="shared" ref="B10:F10" si="0">580*20</f>
        <v>11600</v>
      </c>
      <c r="C10" s="4"/>
      <c r="D10" s="4"/>
      <c r="E10" s="4"/>
      <c r="F10" s="4">
        <f t="shared" si="0"/>
        <v>11600</v>
      </c>
      <c r="G10" s="4"/>
      <c r="H10" s="4"/>
    </row>
    <row r="12" spans="1:8">
      <c r="A12" s="2" t="s">
        <v>10</v>
      </c>
      <c r="B12" s="3">
        <f>B8/B10*1000</f>
        <v>-527.29640817241375</v>
      </c>
      <c r="C12" s="3"/>
      <c r="D12" s="3"/>
      <c r="E12" s="3"/>
      <c r="F12" s="3">
        <f>F8/F10*1000</f>
        <v>-525.41775955172409</v>
      </c>
      <c r="G12" s="3"/>
      <c r="H12" s="3"/>
    </row>
    <row r="16" spans="1:8">
      <c r="A16" t="s">
        <v>15</v>
      </c>
      <c r="B16" s="1">
        <f>0.31/1000*$B$18*54*365*20*0.4621</f>
        <v>338.81726520000001</v>
      </c>
      <c r="C16" s="1"/>
      <c r="D16" s="1"/>
      <c r="F16" s="1">
        <f>F8-B8</f>
        <v>21.792324000000008</v>
      </c>
      <c r="H16" s="1"/>
    </row>
    <row r="18" spans="1:2">
      <c r="A18" s="2" t="s">
        <v>16</v>
      </c>
      <c r="B18" s="5">
        <v>6</v>
      </c>
    </row>
    <row r="19" spans="1:2">
      <c r="A19" s="2" t="s">
        <v>18</v>
      </c>
      <c r="B19" s="6">
        <f>F12-B12</f>
        <v>1.8786486206896598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Actuations when Even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Prageeth Jayathissa</cp:lastModifiedBy>
  <dcterms:created xsi:type="dcterms:W3CDTF">2015-11-18T18:05:51Z</dcterms:created>
  <dcterms:modified xsi:type="dcterms:W3CDTF">2015-11-30T13:05:56Z</dcterms:modified>
</cp:coreProperties>
</file>