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michieljansen/Desktop/paper/LCA_Paper/"/>
    </mc:Choice>
  </mc:AlternateContent>
  <bookViews>
    <workbookView xWindow="4680" yWindow="3860" windowWidth="22620" windowHeight="14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C15" i="1"/>
  <c r="B15" i="1"/>
  <c r="D15" i="1"/>
  <c r="F15" i="1"/>
  <c r="H4" i="1"/>
  <c r="E4" i="1"/>
  <c r="D4" i="1"/>
  <c r="C4" i="1"/>
  <c r="B4" i="1"/>
  <c r="H3" i="1"/>
  <c r="H5" i="1"/>
  <c r="H7" i="1"/>
  <c r="H9" i="1"/>
  <c r="H11" i="1"/>
  <c r="G4" i="1"/>
  <c r="G3" i="1"/>
  <c r="G7" i="1"/>
  <c r="G9" i="1"/>
  <c r="G11" i="1"/>
  <c r="F4" i="1"/>
  <c r="F3" i="1"/>
  <c r="F7" i="1"/>
  <c r="F9" i="1"/>
  <c r="F11" i="1"/>
  <c r="E3" i="1"/>
  <c r="E5" i="1"/>
  <c r="E7" i="1"/>
  <c r="E9" i="1"/>
  <c r="E11" i="1"/>
  <c r="C7" i="1"/>
  <c r="C11" i="1"/>
  <c r="D7" i="1"/>
  <c r="D11" i="1"/>
  <c r="B7" i="1"/>
  <c r="B11" i="1"/>
  <c r="D9" i="1"/>
  <c r="C9" i="1"/>
  <c r="B9" i="1"/>
  <c r="D5" i="1"/>
  <c r="C5" i="1"/>
  <c r="D3" i="1"/>
  <c r="B5" i="1"/>
  <c r="B3" i="1"/>
</calcChain>
</file>

<file path=xl/sharedStrings.xml><?xml version="1.0" encoding="utf-8"?>
<sst xmlns="http://schemas.openxmlformats.org/spreadsheetml/2006/main" count="17" uniqueCount="17">
  <si>
    <t>Embodied</t>
  </si>
  <si>
    <t>HVAC offset</t>
  </si>
  <si>
    <t>Actuators</t>
  </si>
  <si>
    <t>Maintenance</t>
  </si>
  <si>
    <t>Disposal</t>
  </si>
  <si>
    <t>ASF ENTSO-E incl shading</t>
  </si>
  <si>
    <t>ASF CH incl shading</t>
  </si>
  <si>
    <t>ASF ENTSO-E excl shading benefits</t>
  </si>
  <si>
    <t>Total</t>
  </si>
  <si>
    <t>Elec prod.</t>
  </si>
  <si>
    <t>gCO2/kWh</t>
  </si>
  <si>
    <t>ASF DE incl shading</t>
  </si>
  <si>
    <t>ASF ENTSO-E incl shading motorized</t>
  </si>
  <si>
    <t>ASF CH incl shading motorized</t>
  </si>
  <si>
    <t>ASF ENTSO-E incl shading invdividual</t>
  </si>
  <si>
    <t>actuations</t>
  </si>
  <si>
    <t>calc for numb of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</si>
</sst>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A16" sqref="A16"/>
    </sheetView>
  </sheetViews>
  <sheetFormatPr baseColWidth="10" defaultRowHeight="16" x14ac:dyDescent="0.2"/>
  <cols>
    <col min="2" max="2" width="22.83203125" customWidth="1"/>
    <col min="3" max="3" width="23" customWidth="1"/>
    <col min="4" max="4" width="18.1640625" customWidth="1"/>
    <col min="5" max="5" width="18.83203125" customWidth="1"/>
    <col min="8" max="8" width="32.33203125" customWidth="1"/>
  </cols>
  <sheetData>
    <row r="1" spans="1:8" x14ac:dyDescent="0.2">
      <c r="B1" t="s">
        <v>5</v>
      </c>
      <c r="C1" t="s">
        <v>7</v>
      </c>
      <c r="D1" t="s">
        <v>6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">
      <c r="A2" t="s">
        <v>0</v>
      </c>
      <c r="B2" s="1">
        <v>2675.4</v>
      </c>
      <c r="C2" s="1">
        <v>2675.4</v>
      </c>
      <c r="D2" s="1">
        <v>2675.4</v>
      </c>
      <c r="E2" s="1">
        <v>2675.4</v>
      </c>
      <c r="F2" s="1">
        <v>3251.2</v>
      </c>
      <c r="G2" s="1">
        <v>3251.2</v>
      </c>
      <c r="H2" s="1">
        <v>2692</v>
      </c>
    </row>
    <row r="3" spans="1:8" x14ac:dyDescent="0.2">
      <c r="A3" t="s">
        <v>1</v>
      </c>
      <c r="B3" s="1">
        <f>-1021.8*20*0.4621</f>
        <v>-9443.4755999999998</v>
      </c>
      <c r="C3" s="1">
        <v>0</v>
      </c>
      <c r="D3" s="1">
        <f>-1021.8*20*0.1131</f>
        <v>-2311.3116</v>
      </c>
      <c r="E3" s="1">
        <f>-1021.8*20*0.6109</f>
        <v>-12484.3524</v>
      </c>
      <c r="F3" s="1">
        <f>-1021.8*20*0.4621</f>
        <v>-9443.4755999999998</v>
      </c>
      <c r="G3" s="1">
        <f>-1021.8*20*0.1131</f>
        <v>-2311.3116</v>
      </c>
      <c r="H3" s="1">
        <f>-1021.8*20*0.4621</f>
        <v>-9443.4755999999998</v>
      </c>
    </row>
    <row r="4" spans="1:8" x14ac:dyDescent="0.2">
      <c r="A4" t="s">
        <v>2</v>
      </c>
      <c r="B4" s="1">
        <f>0.31/1000*4*54*365*20*0.4621</f>
        <v>225.87817680000001</v>
      </c>
      <c r="C4" s="1">
        <f>0.31/1000*4*54*365*20*0.4621</f>
        <v>225.87817680000001</v>
      </c>
      <c r="D4" s="1">
        <f>0.31/1000*4*54*365*20*0.1131</f>
        <v>55.284184800000006</v>
      </c>
      <c r="E4" s="1">
        <f>0.31/1000*4*54*365*20*0.6109</f>
        <v>298.61280720000002</v>
      </c>
      <c r="F4" s="1">
        <f>15.8*0.4621</f>
        <v>7.3011800000000004</v>
      </c>
      <c r="G4" s="1">
        <f>15.8*0.1131</f>
        <v>1.7869800000000002</v>
      </c>
      <c r="H4" s="1">
        <f>0.31/1000*4*54*365*20*0.4621</f>
        <v>225.87817680000001</v>
      </c>
    </row>
    <row r="5" spans="1:8" x14ac:dyDescent="0.2">
      <c r="A5" t="s">
        <v>3</v>
      </c>
      <c r="B5" s="1">
        <f>(42.73+35.81)*3</f>
        <v>235.61999999999998</v>
      </c>
      <c r="C5" s="1">
        <f>(42.73+35.81)*3</f>
        <v>235.61999999999998</v>
      </c>
      <c r="D5" s="1">
        <f>(42.73+35.81)*3</f>
        <v>235.61999999999998</v>
      </c>
      <c r="E5" s="1">
        <f>(42.73+35.81)*3</f>
        <v>235.61999999999998</v>
      </c>
      <c r="F5" s="1">
        <v>0</v>
      </c>
      <c r="G5" s="1">
        <v>0</v>
      </c>
      <c r="H5" s="1">
        <f>(42.73+35.81)*3</f>
        <v>235.61999999999998</v>
      </c>
    </row>
    <row r="6" spans="1:8" x14ac:dyDescent="0.2">
      <c r="A6" t="s">
        <v>4</v>
      </c>
      <c r="B6" s="1">
        <v>77</v>
      </c>
      <c r="C6" s="1">
        <v>77</v>
      </c>
      <c r="D6" s="1">
        <v>77</v>
      </c>
      <c r="E6" s="1">
        <v>77</v>
      </c>
      <c r="F6" s="1">
        <v>86.5</v>
      </c>
      <c r="G6" s="1">
        <v>86.5</v>
      </c>
      <c r="H6" s="1">
        <v>77</v>
      </c>
    </row>
    <row r="7" spans="1:8" x14ac:dyDescent="0.2">
      <c r="A7" s="2" t="s">
        <v>8</v>
      </c>
      <c r="B7" s="3">
        <f>SUM(B2:B6)</f>
        <v>-6229.5774232000003</v>
      </c>
      <c r="C7" s="3">
        <f t="shared" ref="C7:D7" si="0">SUM(C2:C6)</f>
        <v>3213.8981767999999</v>
      </c>
      <c r="D7" s="3">
        <f t="shared" si="0"/>
        <v>731.99258480000003</v>
      </c>
      <c r="E7" s="3">
        <f t="shared" ref="E7" si="1">SUM(E2:E6)</f>
        <v>-9197.7195928000001</v>
      </c>
      <c r="F7" s="3">
        <f>SUM(F2:F6)</f>
        <v>-6098.4744199999996</v>
      </c>
      <c r="G7" s="3">
        <f>SUM(G2:G6)</f>
        <v>1028.1753799999997</v>
      </c>
      <c r="H7" s="3">
        <f>SUM(H2:H6)</f>
        <v>-6212.9774232</v>
      </c>
    </row>
    <row r="8" spans="1:8" x14ac:dyDescent="0.2">
      <c r="A8" s="2"/>
    </row>
    <row r="9" spans="1:8" x14ac:dyDescent="0.2">
      <c r="A9" s="4" t="s">
        <v>9</v>
      </c>
      <c r="B9" s="4">
        <f t="shared" ref="B9:H9" si="2">580*20</f>
        <v>11600</v>
      </c>
      <c r="C9" s="4">
        <f t="shared" si="2"/>
        <v>11600</v>
      </c>
      <c r="D9" s="4">
        <f t="shared" si="2"/>
        <v>11600</v>
      </c>
      <c r="E9" s="4">
        <f t="shared" si="2"/>
        <v>11600</v>
      </c>
      <c r="F9" s="4">
        <f t="shared" si="2"/>
        <v>11600</v>
      </c>
      <c r="G9" s="4">
        <f t="shared" si="2"/>
        <v>11600</v>
      </c>
      <c r="H9" s="4">
        <f t="shared" si="2"/>
        <v>11600</v>
      </c>
    </row>
    <row r="11" spans="1:8" x14ac:dyDescent="0.2">
      <c r="A11" s="2" t="s">
        <v>10</v>
      </c>
      <c r="B11" s="3">
        <f>B7/B9*1000</f>
        <v>-537.03253648275859</v>
      </c>
      <c r="C11" s="3">
        <f t="shared" ref="C11:D11" si="3">C7/C9*1000</f>
        <v>277.06018765517246</v>
      </c>
      <c r="D11" s="3">
        <f t="shared" si="3"/>
        <v>63.10280903448276</v>
      </c>
      <c r="E11" s="3">
        <f t="shared" ref="E11" si="4">E7/E9*1000</f>
        <v>-792.90686144827578</v>
      </c>
      <c r="F11" s="3">
        <f>F7/F9*1000</f>
        <v>-525.73055344827583</v>
      </c>
      <c r="G11" s="3">
        <f>G7/G9*1000</f>
        <v>88.635808620689616</v>
      </c>
      <c r="H11" s="3">
        <f>H7/H9*1000</f>
        <v>-535.60150199999998</v>
      </c>
    </row>
    <row r="15" spans="1:8" x14ac:dyDescent="0.2">
      <c r="A15" t="s">
        <v>16</v>
      </c>
      <c r="B15" s="1">
        <f>0.31/1000*$B$17*54*365*20*0.4621</f>
        <v>338.81726520000001</v>
      </c>
      <c r="C15" s="1">
        <f>0.01/1000*$B$17*54*365*20*0.4621</f>
        <v>10.929589200000001</v>
      </c>
      <c r="D15" s="1">
        <f>B15-C15</f>
        <v>327.887676</v>
      </c>
      <c r="F15" s="1">
        <f>F7-B7</f>
        <v>131.10300320000079</v>
      </c>
      <c r="G15">
        <v>218.6</v>
      </c>
      <c r="H15" s="1">
        <f>G15+F15</f>
        <v>349.70300320000081</v>
      </c>
    </row>
    <row r="17" spans="1:2" x14ac:dyDescent="0.2">
      <c r="A17" t="s">
        <v>15</v>
      </c>
      <c r="B1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2015-11-18T18:05:51Z</dcterms:created>
  <dcterms:modified xsi:type="dcterms:W3CDTF">2015-11-19T21:34:45Z</dcterms:modified>
</cp:coreProperties>
</file>