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57640" yWindow="11100" windowWidth="31360" windowHeight="16000" tabRatio="500" activeTab="1"/>
  </bookViews>
  <sheets>
    <sheet name="Sheet1" sheetId="1" r:id="rId1"/>
    <sheet name="Electricity generation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" i="2" l="1"/>
  <c r="C21" i="2"/>
  <c r="C23" i="2"/>
  <c r="C25" i="2"/>
  <c r="C27" i="2"/>
  <c r="C31" i="2"/>
  <c r="C44" i="2"/>
  <c r="D22" i="2"/>
  <c r="D21" i="2"/>
  <c r="D23" i="2"/>
  <c r="D25" i="2"/>
  <c r="D27" i="2"/>
  <c r="D31" i="2"/>
  <c r="E24" i="2"/>
  <c r="E22" i="2"/>
  <c r="E21" i="2"/>
  <c r="E23" i="2"/>
  <c r="E25" i="2"/>
  <c r="E27" i="2"/>
  <c r="E31" i="2"/>
  <c r="F24" i="2"/>
  <c r="F22" i="2"/>
  <c r="F21" i="2"/>
  <c r="F23" i="2"/>
  <c r="F25" i="2"/>
  <c r="F27" i="2"/>
  <c r="F31" i="2"/>
  <c r="G24" i="2"/>
  <c r="G22" i="2"/>
  <c r="G21" i="2"/>
  <c r="G23" i="2"/>
  <c r="G25" i="2"/>
  <c r="G27" i="2"/>
  <c r="G31" i="2"/>
  <c r="C43" i="2"/>
  <c r="C42" i="2"/>
  <c r="C41" i="2"/>
  <c r="C40" i="2"/>
  <c r="C39" i="2"/>
  <c r="C38" i="2"/>
  <c r="C37" i="2"/>
  <c r="F14" i="1"/>
  <c r="F15" i="1"/>
  <c r="F16" i="1"/>
  <c r="F17" i="1"/>
  <c r="B15" i="1"/>
  <c r="C15" i="1"/>
  <c r="C14" i="1"/>
  <c r="C16" i="1"/>
  <c r="C17" i="1"/>
  <c r="B14" i="1"/>
  <c r="B16" i="1"/>
  <c r="B17" i="1"/>
  <c r="C10" i="1"/>
  <c r="D10" i="1"/>
  <c r="E10" i="1"/>
  <c r="F10" i="1"/>
  <c r="G10" i="1"/>
  <c r="B10" i="1"/>
  <c r="I7" i="1"/>
  <c r="J7" i="1"/>
  <c r="I8" i="1"/>
  <c r="J8" i="1"/>
  <c r="I9" i="1"/>
  <c r="J9" i="1"/>
  <c r="I10" i="1"/>
  <c r="J10" i="1"/>
  <c r="I6" i="1"/>
  <c r="J6" i="1"/>
  <c r="G7" i="1"/>
  <c r="H7" i="1"/>
  <c r="G8" i="1"/>
  <c r="H8" i="1"/>
  <c r="G9" i="1"/>
  <c r="H9" i="1"/>
  <c r="H10" i="1"/>
  <c r="G6" i="1"/>
  <c r="H6" i="1"/>
</calcChain>
</file>

<file path=xl/comments1.xml><?xml version="1.0" encoding="utf-8"?>
<comments xmlns="http://schemas.openxmlformats.org/spreadsheetml/2006/main">
  <authors>
    <author>Prageeth Jayathissa</author>
  </authors>
  <commentList>
    <comment ref="A13" authorId="0">
      <text>
        <r>
          <rPr>
            <b/>
            <sz val="9"/>
            <color indexed="81"/>
            <rFont val="Calibri"/>
            <family val="2"/>
          </rPr>
          <t>Prageeth Jayathissa:</t>
        </r>
        <r>
          <rPr>
            <sz val="9"/>
            <color indexed="81"/>
            <rFont val="Calibri"/>
            <family val="2"/>
          </rPr>
          <t xml:space="preserve">
No pump costs</t>
        </r>
      </text>
    </comment>
  </commentList>
</comments>
</file>

<file path=xl/sharedStrings.xml><?xml version="1.0" encoding="utf-8"?>
<sst xmlns="http://schemas.openxmlformats.org/spreadsheetml/2006/main" count="66" uniqueCount="52">
  <si>
    <t>Adaptive Soalr Facade</t>
  </si>
  <si>
    <t>Savings</t>
  </si>
  <si>
    <t>Cooling (GJ)</t>
  </si>
  <si>
    <t>Lighting (GJ)</t>
  </si>
  <si>
    <t>Total</t>
  </si>
  <si>
    <t>Heating raw energy(GJ)</t>
  </si>
  <si>
    <t>Cooling(tons-R)</t>
  </si>
  <si>
    <t>Blinds at 45°</t>
  </si>
  <si>
    <t>Blinds at 90°</t>
  </si>
  <si>
    <t>Blinds at 0 °</t>
  </si>
  <si>
    <t>No Facade</t>
  </si>
  <si>
    <t>m2</t>
  </si>
  <si>
    <t>Compare to No facade</t>
  </si>
  <si>
    <t>Heating COP4</t>
  </si>
  <si>
    <t>Cooling COP3</t>
  </si>
  <si>
    <t>Lighting LED</t>
  </si>
  <si>
    <t>South Facade Receives</t>
  </si>
  <si>
    <t>kWh/m2/year</t>
  </si>
  <si>
    <t>Panel Gap Fraction</t>
  </si>
  <si>
    <t>Panel Size</t>
  </si>
  <si>
    <t>PV Panel Coverage</t>
  </si>
  <si>
    <t>m</t>
  </si>
  <si>
    <t>Total area including gap</t>
  </si>
  <si>
    <t>utility factor</t>
  </si>
  <si>
    <t>Irradtion on active PV</t>
  </si>
  <si>
    <t>Efficiency</t>
  </si>
  <si>
    <t>kwH/m2/year</t>
  </si>
  <si>
    <t>Static ASF</t>
  </si>
  <si>
    <t>Active ASF</t>
  </si>
  <si>
    <t>self shading loss</t>
  </si>
  <si>
    <t>Angle losses</t>
  </si>
  <si>
    <t>Flat mounted CIGS</t>
  </si>
  <si>
    <t>Power before shading and bad angle losses</t>
  </si>
  <si>
    <t>m2/m2</t>
  </si>
  <si>
    <t>Total Facade Area</t>
  </si>
  <si>
    <t>kWh/year</t>
  </si>
  <si>
    <t>Flat mounted CdTe</t>
  </si>
  <si>
    <t>Flat mounted PolySi</t>
  </si>
  <si>
    <t>Losses due to suboptimal solar tracking angle</t>
  </si>
  <si>
    <t>Losses from sub optimal angle</t>
  </si>
  <si>
    <t>Self Shading Losses</t>
  </si>
  <si>
    <t>Losses due to sub optimal tracking angle</t>
  </si>
  <si>
    <t>Total Irradiation (kWh/m2/year)</t>
  </si>
  <si>
    <t>Total Power (kWh/year)</t>
  </si>
  <si>
    <t>Utility Factor (m2/m2)</t>
  </si>
  <si>
    <t>Irradation of active PV  (kWh/m2/year)</t>
  </si>
  <si>
    <t>\textbf{Total Power (kWh/year)}</t>
  </si>
  <si>
    <t>ASF</t>
  </si>
  <si>
    <t>Raw Data</t>
  </si>
  <si>
    <t>Madrid</t>
  </si>
  <si>
    <t>Frankfurt</t>
  </si>
  <si>
    <t>Geneva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</si>
</sst>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%"/>
    <numFmt numFmtId="166" formatCode="0.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4" fillId="0" borderId="0" xfId="0" applyFont="1"/>
    <xf numFmtId="165" fontId="0" fillId="0" borderId="0" xfId="33" applyNumberFormat="1" applyFont="1"/>
    <xf numFmtId="9" fontId="0" fillId="0" borderId="0" xfId="33" applyFont="1"/>
    <xf numFmtId="0" fontId="5" fillId="2" borderId="0" xfId="38"/>
    <xf numFmtId="166" fontId="0" fillId="0" borderId="0" xfId="0" applyNumberFormat="1"/>
    <xf numFmtId="2" fontId="0" fillId="0" borderId="0" xfId="0" applyNumberFormat="1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5" builtinId="9" hidden="1"/>
    <cellStyle name="Followed Hyperlink" xfId="37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Good" xfId="38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4" builtinId="8" hidden="1"/>
    <cellStyle name="Hyperlink" xfId="36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  <cellStyle name="Percent" xfId="33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J50"/>
  <sheetViews>
    <sheetView workbookViewId="0">
      <selection activeCell="H24" sqref="H24"/>
    </sheetView>
  </sheetViews>
  <sheetFormatPr baseColWidth="10" defaultRowHeight="15" x14ac:dyDescent="0"/>
  <cols>
    <col min="1" max="1" width="21" bestFit="1" customWidth="1"/>
    <col min="2" max="2" width="19.6640625" bestFit="1" customWidth="1"/>
    <col min="3" max="3" width="19.33203125" bestFit="1" customWidth="1"/>
    <col min="4" max="4" width="13.83203125" bestFit="1" customWidth="1"/>
    <col min="5" max="5" width="19.1640625" bestFit="1" customWidth="1"/>
    <col min="6" max="6" width="19.6640625" bestFit="1" customWidth="1"/>
    <col min="8" max="8" width="13.1640625" bestFit="1" customWidth="1"/>
    <col min="9" max="9" width="19.5" bestFit="1" customWidth="1"/>
    <col min="10" max="10" width="19.1640625" bestFit="1" customWidth="1"/>
    <col min="11" max="11" width="7.33203125" bestFit="1" customWidth="1"/>
  </cols>
  <sheetData>
    <row r="4" spans="1:10">
      <c r="A4" s="2" t="s">
        <v>48</v>
      </c>
    </row>
    <row r="5" spans="1:10">
      <c r="B5" s="2" t="s">
        <v>10</v>
      </c>
      <c r="C5" s="2" t="s">
        <v>7</v>
      </c>
      <c r="D5" s="2" t="s">
        <v>8</v>
      </c>
      <c r="E5" s="2" t="s">
        <v>9</v>
      </c>
      <c r="F5" s="2" t="s">
        <v>0</v>
      </c>
      <c r="G5" s="2" t="s">
        <v>1</v>
      </c>
      <c r="I5" s="2" t="s">
        <v>12</v>
      </c>
    </row>
    <row r="6" spans="1:10">
      <c r="A6" t="s">
        <v>5</v>
      </c>
      <c r="B6">
        <v>4.6399999999999997</v>
      </c>
      <c r="C6">
        <v>5.2880000000000003</v>
      </c>
      <c r="D6">
        <v>4.7600000000000007</v>
      </c>
      <c r="E6">
        <v>5.2880000000000003</v>
      </c>
      <c r="F6">
        <v>4.6960000000000006</v>
      </c>
      <c r="G6">
        <f>C6-F6</f>
        <v>0.59199999999999964</v>
      </c>
      <c r="H6" s="4">
        <f>G6/C6</f>
        <v>0.11195158850226922</v>
      </c>
      <c r="I6">
        <f>B6-F6</f>
        <v>-5.6000000000000938E-2</v>
      </c>
      <c r="J6" s="4">
        <f>I6/B6</f>
        <v>-1.2068965517241582E-2</v>
      </c>
    </row>
    <row r="7" spans="1:10">
      <c r="A7" t="s">
        <v>2</v>
      </c>
      <c r="B7">
        <v>13.5</v>
      </c>
      <c r="C7">
        <v>4.53</v>
      </c>
      <c r="D7">
        <v>4.0999999999999996</v>
      </c>
      <c r="E7">
        <v>4.5199999999999996</v>
      </c>
      <c r="F7">
        <v>2.39</v>
      </c>
      <c r="G7">
        <f t="shared" ref="G7:G9" si="0">C7-F7</f>
        <v>2.14</v>
      </c>
      <c r="H7" s="4">
        <f t="shared" ref="H7:H10" si="1">G7/C7</f>
        <v>0.47240618101545256</v>
      </c>
      <c r="I7">
        <f t="shared" ref="I7:I10" si="2">B7-F7</f>
        <v>11.11</v>
      </c>
      <c r="J7" s="4">
        <f t="shared" ref="J7:J10" si="3">I7/B7</f>
        <v>0.8229629629629629</v>
      </c>
    </row>
    <row r="8" spans="1:10">
      <c r="A8" t="s">
        <v>3</v>
      </c>
      <c r="B8">
        <v>1.56</v>
      </c>
      <c r="C8">
        <v>1.65</v>
      </c>
      <c r="D8">
        <v>1.6</v>
      </c>
      <c r="E8">
        <v>1.65</v>
      </c>
      <c r="F8">
        <v>1.6</v>
      </c>
      <c r="G8">
        <f t="shared" si="0"/>
        <v>4.9999999999999822E-2</v>
      </c>
      <c r="H8" s="4">
        <f t="shared" si="1"/>
        <v>3.0303030303030196E-2</v>
      </c>
      <c r="I8">
        <f t="shared" si="2"/>
        <v>-4.0000000000000036E-2</v>
      </c>
      <c r="J8" s="4">
        <f t="shared" si="3"/>
        <v>-2.5641025641025664E-2</v>
      </c>
    </row>
    <row r="9" spans="1:10">
      <c r="A9" t="s">
        <v>6</v>
      </c>
      <c r="B9">
        <v>1066.2974999999999</v>
      </c>
      <c r="C9">
        <v>357.80205000000001</v>
      </c>
      <c r="D9">
        <v>323.83849999999995</v>
      </c>
      <c r="E9">
        <v>357.01219999999995</v>
      </c>
      <c r="F9">
        <v>188.77415000000002</v>
      </c>
      <c r="G9">
        <f t="shared" si="0"/>
        <v>169.02789999999999</v>
      </c>
      <c r="H9" s="4">
        <f t="shared" si="1"/>
        <v>0.47240618101545251</v>
      </c>
      <c r="I9">
        <f t="shared" si="2"/>
        <v>877.52334999999994</v>
      </c>
      <c r="J9" s="4">
        <f t="shared" si="3"/>
        <v>0.82296296296296301</v>
      </c>
    </row>
    <row r="10" spans="1:10">
      <c r="A10" t="s">
        <v>4</v>
      </c>
      <c r="B10" s="5">
        <f>SUM(B6:B8)</f>
        <v>19.7</v>
      </c>
      <c r="C10" s="5">
        <f t="shared" ref="C10:F10" si="4">SUM(C6:C8)</f>
        <v>11.468000000000002</v>
      </c>
      <c r="D10" s="5">
        <f t="shared" si="4"/>
        <v>10.459999999999999</v>
      </c>
      <c r="E10" s="5">
        <f t="shared" si="4"/>
        <v>11.458</v>
      </c>
      <c r="F10" s="5">
        <f t="shared" si="4"/>
        <v>8.6859999999999999</v>
      </c>
      <c r="G10">
        <f>C10-F10</f>
        <v>2.7820000000000018</v>
      </c>
      <c r="H10" s="4">
        <f t="shared" si="1"/>
        <v>0.24258807115451703</v>
      </c>
      <c r="I10">
        <f t="shared" si="2"/>
        <v>11.013999999999999</v>
      </c>
      <c r="J10" s="4">
        <f t="shared" si="3"/>
        <v>0.55908629441624369</v>
      </c>
    </row>
    <row r="12" spans="1:10">
      <c r="B12" s="1"/>
      <c r="C12" s="1"/>
      <c r="D12" s="1"/>
    </row>
    <row r="13" spans="1:10">
      <c r="A13" s="2" t="s">
        <v>51</v>
      </c>
    </row>
    <row r="14" spans="1:10">
      <c r="A14" t="s">
        <v>13</v>
      </c>
      <c r="B14">
        <f>B6/(4*0.0036)</f>
        <v>322.22222222222223</v>
      </c>
      <c r="C14">
        <f>C6/(4*0.0036)</f>
        <v>367.22222222222223</v>
      </c>
      <c r="F14">
        <f>F6/(4*0.0036)</f>
        <v>326.11111111111114</v>
      </c>
    </row>
    <row r="15" spans="1:10">
      <c r="A15" t="s">
        <v>14</v>
      </c>
      <c r="B15">
        <f>B7/(3*0.0036)</f>
        <v>1250</v>
      </c>
      <c r="C15">
        <f>C7/(3*0.0036)</f>
        <v>419.44444444444446</v>
      </c>
      <c r="F15">
        <f>F7/(3*0.0036)</f>
        <v>221.2962962962963</v>
      </c>
    </row>
    <row r="16" spans="1:10">
      <c r="A16" t="s">
        <v>15</v>
      </c>
      <c r="B16">
        <f>B8/(3.67*0.0036)</f>
        <v>118.07447774750227</v>
      </c>
      <c r="C16">
        <f>C8/(3.67*0.0036)</f>
        <v>124.8864668483197</v>
      </c>
      <c r="F16">
        <f>F8/(3.67*0.0036)</f>
        <v>121.10202845897669</v>
      </c>
    </row>
    <row r="17" spans="1:6">
      <c r="A17" s="2" t="s">
        <v>4</v>
      </c>
      <c r="B17" s="2">
        <f>SUM(B14:B16)</f>
        <v>1690.2966999697244</v>
      </c>
      <c r="C17" s="2">
        <f t="shared" ref="C17" si="5">SUM(C14:C16)</f>
        <v>911.55313351498648</v>
      </c>
      <c r="D17" s="2"/>
      <c r="E17" s="2"/>
      <c r="F17" s="2">
        <f t="shared" ref="F17" si="6">SUM(F14:F16)</f>
        <v>668.50943586638414</v>
      </c>
    </row>
    <row r="19" spans="1:6">
      <c r="A19" s="2" t="s">
        <v>49</v>
      </c>
    </row>
    <row r="20" spans="1:6">
      <c r="A20" t="s">
        <v>13</v>
      </c>
      <c r="B20">
        <v>187.50321353282945</v>
      </c>
      <c r="C20">
        <v>213.19707002935795</v>
      </c>
      <c r="F20">
        <v>185.15471421997933</v>
      </c>
    </row>
    <row r="21" spans="1:6">
      <c r="A21" t="s">
        <v>14</v>
      </c>
      <c r="B21">
        <v>2079.8640022203717</v>
      </c>
      <c r="C21">
        <v>799.89439384586956</v>
      </c>
      <c r="F21">
        <v>420.62746351700548</v>
      </c>
    </row>
    <row r="22" spans="1:6">
      <c r="A22" t="s">
        <v>15</v>
      </c>
      <c r="B22">
        <v>104.62679985624089</v>
      </c>
      <c r="C22">
        <v>108.5460830047442</v>
      </c>
      <c r="F22">
        <v>107.964882204067</v>
      </c>
    </row>
    <row r="23" spans="1:6">
      <c r="A23" s="2" t="s">
        <v>4</v>
      </c>
      <c r="B23" s="2">
        <v>2371.9940156094417</v>
      </c>
      <c r="C23" s="2">
        <v>1121.6375468799718</v>
      </c>
      <c r="F23" s="2">
        <v>713.7470599410517</v>
      </c>
    </row>
    <row r="25" spans="1:6">
      <c r="A25" s="2" t="s">
        <v>50</v>
      </c>
    </row>
    <row r="26" spans="1:6">
      <c r="A26" t="s">
        <v>13</v>
      </c>
      <c r="B26">
        <v>365.76173582189318</v>
      </c>
      <c r="C26">
        <v>415.8325987766292</v>
      </c>
      <c r="F26">
        <v>369.54191716892848</v>
      </c>
    </row>
    <row r="27" spans="1:6">
      <c r="A27" t="s">
        <v>14</v>
      </c>
      <c r="B27">
        <v>1124.8438800999168</v>
      </c>
      <c r="C27">
        <v>352.86847729782613</v>
      </c>
      <c r="F27">
        <v>188.50041448898779</v>
      </c>
    </row>
    <row r="28" spans="1:6">
      <c r="A28" t="s">
        <v>15</v>
      </c>
      <c r="B28">
        <v>128.18094614216687</v>
      </c>
      <c r="C28">
        <v>137.51049324455718</v>
      </c>
      <c r="F28">
        <v>131.3938665503843</v>
      </c>
    </row>
    <row r="29" spans="1:6">
      <c r="A29" s="2" t="s">
        <v>4</v>
      </c>
      <c r="B29" s="2">
        <v>1618.7865620639768</v>
      </c>
      <c r="C29" s="2">
        <v>906.2115693190126</v>
      </c>
      <c r="F29" s="2">
        <v>689.43619820830054</v>
      </c>
    </row>
    <row r="35" spans="3:10">
      <c r="I35" s="2"/>
    </row>
    <row r="36" spans="3:10">
      <c r="H36" s="3"/>
      <c r="J36" s="4"/>
    </row>
    <row r="37" spans="3:10">
      <c r="H37" s="3"/>
      <c r="J37" s="4"/>
    </row>
    <row r="38" spans="3:10">
      <c r="H38" s="3"/>
      <c r="J38" s="4"/>
    </row>
    <row r="39" spans="3:10">
      <c r="C39" s="2"/>
      <c r="F39" s="2"/>
      <c r="G39" s="2"/>
      <c r="H39" s="3"/>
      <c r="J39" s="4"/>
    </row>
    <row r="40" spans="3:10">
      <c r="H40" s="3"/>
      <c r="J40" s="4"/>
    </row>
    <row r="50" spans="1:1">
      <c r="A50" s="2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7:H44"/>
  <sheetViews>
    <sheetView tabSelected="1" topLeftCell="A12" workbookViewId="0">
      <selection activeCell="E35" sqref="E35"/>
    </sheetView>
  </sheetViews>
  <sheetFormatPr baseColWidth="10" defaultRowHeight="15" x14ac:dyDescent="0"/>
  <cols>
    <col min="2" max="2" width="38" bestFit="1" customWidth="1"/>
    <col min="5" max="5" width="16.33203125" bestFit="1" customWidth="1"/>
    <col min="6" max="6" width="16.6640625" bestFit="1" customWidth="1"/>
    <col min="7" max="7" width="16.33203125" bestFit="1" customWidth="1"/>
    <col min="10" max="10" width="17.83203125" bestFit="1" customWidth="1"/>
  </cols>
  <sheetData>
    <row r="17" spans="2:8">
      <c r="C17" t="s">
        <v>28</v>
      </c>
      <c r="D17" t="s">
        <v>27</v>
      </c>
      <c r="E17" t="s">
        <v>31</v>
      </c>
      <c r="F17" t="s">
        <v>36</v>
      </c>
      <c r="G17" t="s">
        <v>37</v>
      </c>
    </row>
    <row r="18" spans="2:8">
      <c r="B18" t="s">
        <v>16</v>
      </c>
      <c r="C18">
        <v>855</v>
      </c>
      <c r="D18">
        <v>855</v>
      </c>
      <c r="E18">
        <v>855</v>
      </c>
      <c r="F18">
        <v>855</v>
      </c>
      <c r="G18">
        <v>855</v>
      </c>
      <c r="H18" t="s">
        <v>17</v>
      </c>
    </row>
    <row r="19" spans="2:8">
      <c r="B19" t="s">
        <v>18</v>
      </c>
      <c r="C19">
        <v>0.14000000000000001</v>
      </c>
      <c r="D19">
        <v>0.14000000000000001</v>
      </c>
      <c r="E19">
        <v>0.14000000000000001</v>
      </c>
      <c r="F19">
        <v>0.14000000000000001</v>
      </c>
      <c r="G19">
        <v>0.14000000000000001</v>
      </c>
      <c r="H19" t="s">
        <v>21</v>
      </c>
    </row>
    <row r="20" spans="2:8">
      <c r="B20" t="s">
        <v>19</v>
      </c>
      <c r="C20">
        <v>0.4</v>
      </c>
      <c r="D20">
        <v>0.4</v>
      </c>
      <c r="E20">
        <v>0.4</v>
      </c>
      <c r="F20">
        <v>0.4</v>
      </c>
      <c r="G20">
        <v>0.4</v>
      </c>
      <c r="H20" t="s">
        <v>21</v>
      </c>
    </row>
    <row r="21" spans="2:8">
      <c r="B21" t="s">
        <v>22</v>
      </c>
      <c r="C21">
        <f>(C20*(1+C19))^2</f>
        <v>0.20793600000000007</v>
      </c>
      <c r="D21">
        <f>(D20*(1+D19))^2</f>
        <v>0.20793600000000007</v>
      </c>
      <c r="E21">
        <f>(E20*(1+E19))^2</f>
        <v>0.20793600000000007</v>
      </c>
      <c r="F21">
        <f>(F20*(1+F19))^2</f>
        <v>0.20793600000000007</v>
      </c>
      <c r="G21">
        <f>(G20*(1+G19))^2</f>
        <v>0.20793600000000007</v>
      </c>
      <c r="H21" t="s">
        <v>11</v>
      </c>
    </row>
    <row r="22" spans="2:8">
      <c r="B22" t="s">
        <v>20</v>
      </c>
      <c r="C22">
        <f>0.38^2</f>
        <v>0.1444</v>
      </c>
      <c r="D22">
        <f>0.38^2</f>
        <v>0.1444</v>
      </c>
      <c r="E22">
        <f>0.38^2</f>
        <v>0.1444</v>
      </c>
      <c r="F22">
        <f>0.38^2</f>
        <v>0.1444</v>
      </c>
      <c r="G22">
        <f>0.38^2</f>
        <v>0.1444</v>
      </c>
      <c r="H22" t="s">
        <v>11</v>
      </c>
    </row>
    <row r="23" spans="2:8">
      <c r="B23" t="s">
        <v>23</v>
      </c>
      <c r="C23">
        <f>C22/C21</f>
        <v>0.6944444444444442</v>
      </c>
      <c r="D23">
        <f>D22/D21</f>
        <v>0.6944444444444442</v>
      </c>
      <c r="E23">
        <f>E22/E21</f>
        <v>0.6944444444444442</v>
      </c>
      <c r="F23">
        <f>F22/F21</f>
        <v>0.6944444444444442</v>
      </c>
      <c r="G23">
        <f>G22/G21</f>
        <v>0.6944444444444442</v>
      </c>
      <c r="H23" t="s">
        <v>33</v>
      </c>
    </row>
    <row r="24" spans="2:8">
      <c r="B24" t="s">
        <v>30</v>
      </c>
      <c r="C24">
        <v>1</v>
      </c>
      <c r="D24">
        <v>0.7</v>
      </c>
      <c r="E24">
        <f>0.7*0.879</f>
        <v>0.61529999999999996</v>
      </c>
      <c r="F24">
        <f>0.7*0.879</f>
        <v>0.61529999999999996</v>
      </c>
      <c r="G24">
        <f>0.7*0.879</f>
        <v>0.61529999999999996</v>
      </c>
    </row>
    <row r="25" spans="2:8">
      <c r="B25" s="2" t="s">
        <v>24</v>
      </c>
      <c r="C25" s="2">
        <f>C23*C18</f>
        <v>593.74999999999977</v>
      </c>
      <c r="D25" s="2">
        <f>D18*D24*D23</f>
        <v>415.62499999999983</v>
      </c>
      <c r="E25" s="2">
        <f>E18*E24*E23</f>
        <v>365.33437499999985</v>
      </c>
      <c r="F25" s="2">
        <f>F18*F24*F23</f>
        <v>365.33437499999985</v>
      </c>
      <c r="G25" s="2">
        <f>G18*G24*G23</f>
        <v>365.33437499999985</v>
      </c>
      <c r="H25" s="2" t="s">
        <v>17</v>
      </c>
    </row>
    <row r="26" spans="2:8">
      <c r="B26" t="s">
        <v>25</v>
      </c>
      <c r="C26">
        <v>0.11</v>
      </c>
      <c r="D26">
        <v>0.11</v>
      </c>
      <c r="E26">
        <v>0.11</v>
      </c>
      <c r="F26">
        <v>0.1</v>
      </c>
      <c r="G26">
        <v>0.14000000000000001</v>
      </c>
    </row>
    <row r="27" spans="2:8">
      <c r="B27" t="s">
        <v>32</v>
      </c>
      <c r="C27">
        <f>C26*C25</f>
        <v>65.312499999999972</v>
      </c>
      <c r="D27">
        <f>D26*D25</f>
        <v>45.718749999999979</v>
      </c>
      <c r="E27">
        <f>E26*E25</f>
        <v>40.186781249999981</v>
      </c>
      <c r="F27">
        <f>F26*F25</f>
        <v>36.533437499999984</v>
      </c>
      <c r="G27">
        <f>G26*G25</f>
        <v>51.146812499999982</v>
      </c>
      <c r="H27" t="s">
        <v>26</v>
      </c>
    </row>
    <row r="28" spans="2:8">
      <c r="B28" t="s">
        <v>34</v>
      </c>
      <c r="C28">
        <v>15.2</v>
      </c>
      <c r="D28">
        <v>15.2</v>
      </c>
      <c r="E28">
        <v>15.2</v>
      </c>
      <c r="F28">
        <v>15.2</v>
      </c>
      <c r="G28">
        <v>15.2</v>
      </c>
      <c r="H28" t="s">
        <v>11</v>
      </c>
    </row>
    <row r="29" spans="2:8">
      <c r="B29" t="s">
        <v>29</v>
      </c>
      <c r="C29">
        <v>0.6</v>
      </c>
      <c r="D29">
        <v>0.6</v>
      </c>
      <c r="E29">
        <v>1</v>
      </c>
      <c r="F29">
        <v>1</v>
      </c>
      <c r="G29">
        <v>1</v>
      </c>
    </row>
    <row r="30" spans="2:8">
      <c r="B30" t="s">
        <v>38</v>
      </c>
      <c r="C30">
        <v>0.77</v>
      </c>
      <c r="D30">
        <v>1</v>
      </c>
      <c r="E30">
        <v>1</v>
      </c>
      <c r="F30">
        <v>1</v>
      </c>
      <c r="G30">
        <v>1</v>
      </c>
    </row>
    <row r="31" spans="2:8">
      <c r="B31" s="2" t="s">
        <v>43</v>
      </c>
      <c r="C31" s="2">
        <f>C27*C28*C29*C30</f>
        <v>458.65049999999979</v>
      </c>
      <c r="D31" s="2">
        <f>D27*D28*D29*D30</f>
        <v>416.95499999999976</v>
      </c>
      <c r="E31" s="2">
        <f>E27*E28*E29*E30</f>
        <v>610.83907499999964</v>
      </c>
      <c r="F31" s="2">
        <f>F27*F28*F29*F30</f>
        <v>555.3082499999997</v>
      </c>
      <c r="G31" s="2">
        <f>G27*G28*G29*G30</f>
        <v>777.43154999999967</v>
      </c>
      <c r="H31" s="2" t="s">
        <v>35</v>
      </c>
    </row>
    <row r="36" spans="2:7">
      <c r="C36" t="s">
        <v>47</v>
      </c>
    </row>
    <row r="37" spans="2:7">
      <c r="B37" t="s">
        <v>42</v>
      </c>
      <c r="C37" s="6">
        <f>C18</f>
        <v>855</v>
      </c>
      <c r="D37" s="6"/>
      <c r="E37" s="6"/>
      <c r="F37" s="6"/>
      <c r="G37" s="6"/>
    </row>
    <row r="38" spans="2:7">
      <c r="B38" t="s">
        <v>44</v>
      </c>
      <c r="C38" s="7">
        <f>C23</f>
        <v>0.6944444444444442</v>
      </c>
      <c r="D38" s="7"/>
      <c r="E38" s="7"/>
      <c r="F38" s="7"/>
      <c r="G38" s="7"/>
    </row>
    <row r="39" spans="2:7">
      <c r="B39" t="s">
        <v>39</v>
      </c>
      <c r="C39" s="7">
        <f>1-C24</f>
        <v>0</v>
      </c>
      <c r="D39" s="7"/>
      <c r="E39" s="7"/>
      <c r="F39" s="7"/>
      <c r="G39" s="7"/>
    </row>
    <row r="40" spans="2:7">
      <c r="B40" t="s">
        <v>45</v>
      </c>
      <c r="C40" s="6">
        <f>C25</f>
        <v>593.74999999999977</v>
      </c>
      <c r="D40" s="6"/>
      <c r="E40" s="6"/>
      <c r="F40" s="6"/>
      <c r="G40" s="6"/>
    </row>
    <row r="41" spans="2:7">
      <c r="B41" t="s">
        <v>25</v>
      </c>
      <c r="C41" s="7">
        <f>C26</f>
        <v>0.11</v>
      </c>
      <c r="D41" s="7"/>
      <c r="E41" s="7"/>
      <c r="F41" s="7"/>
      <c r="G41" s="7"/>
    </row>
    <row r="42" spans="2:7">
      <c r="B42" t="s">
        <v>40</v>
      </c>
      <c r="C42" s="7">
        <f>1-C29</f>
        <v>0.4</v>
      </c>
      <c r="D42" s="7"/>
      <c r="E42" s="7"/>
      <c r="F42" s="7"/>
      <c r="G42" s="7"/>
    </row>
    <row r="43" spans="2:7">
      <c r="B43" t="s">
        <v>41</v>
      </c>
      <c r="C43" s="7">
        <f>C30</f>
        <v>0.77</v>
      </c>
      <c r="D43" s="7"/>
      <c r="E43" s="7"/>
      <c r="F43" s="7"/>
      <c r="G43" s="7"/>
    </row>
    <row r="44" spans="2:7">
      <c r="B44" t="s">
        <v>46</v>
      </c>
      <c r="C44" s="6">
        <f t="shared" ref="C44" si="0">C31</f>
        <v>458.65049999999979</v>
      </c>
      <c r="D44" s="6"/>
      <c r="E44" s="6"/>
      <c r="F44" s="6"/>
      <c r="G44" s="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Electricity generation</vt:lpstr>
    </vt:vector>
  </TitlesOfParts>
  <Company>ETH Zürich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Prageeth Jayathissa</dc:creator>
  <cp:lastModifiedBy>Prageeth Jayathissa</cp:lastModifiedBy>
  <dcterms:created xsi:type="dcterms:W3CDTF">2014-11-28T11:52:46Z</dcterms:created>
  <dcterms:modified xsi:type="dcterms:W3CDTF">2016-03-11T15:00:40Z</dcterms:modified>
</cp:coreProperties>
</file>