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ropbox\ETH\Master HS16\Master Thesis\Master-Thesis-LR\Optimization\Plant Location\1Plant\"/>
    </mc:Choice>
  </mc:AlternateContent>
  <xr:revisionPtr revIDLastSave="0" documentId="13_ncr:1_{72FA4F09-5B34-46E7-829E-19D8B0EE6ABC}" xr6:coauthVersionLast="34" xr6:coauthVersionMax="34" xr10:uidLastSave="{00000000-0000-0000-0000-000000000000}"/>
  <bookViews>
    <workbookView xWindow="0" yWindow="0" windowWidth="30720" windowHeight="12288" firstSheet="7" activeTab="11" xr2:uid="{00000000-000D-0000-FFFF-FFFF00000000}"/>
  </bookViews>
  <sheets>
    <sheet name="Overview" sheetId="10" r:id="rId1"/>
    <sheet name="WTP_CBD_h" sheetId="1" r:id="rId2"/>
    <sheet name="WTP_CBD_m" sheetId="2" r:id="rId3"/>
    <sheet name="WTP_CBD_l" sheetId="3" r:id="rId4"/>
    <sheet name="WTP_MIX_h" sheetId="4" r:id="rId5"/>
    <sheet name="WTP_MIX_m" sheetId="6" r:id="rId6"/>
    <sheet name="WTP_mix_l" sheetId="5" r:id="rId7"/>
    <sheet name="WTP_RES_h" sheetId="7" r:id="rId8"/>
    <sheet name="WTP_RES_m" sheetId="9" r:id="rId9"/>
    <sheet name="WTP_RES_l" sheetId="8" r:id="rId10"/>
    <sheet name="WTP_mix_m_new" sheetId="11" r:id="rId11"/>
    <sheet name="LCoE" sheetId="12" r:id="rId12"/>
  </sheets>
  <calcPr calcId="179017"/>
</workbook>
</file>

<file path=xl/calcChain.xml><?xml version="1.0" encoding="utf-8"?>
<calcChain xmlns="http://schemas.openxmlformats.org/spreadsheetml/2006/main">
  <c r="B6" i="12" l="1"/>
  <c r="H5" i="12" s="1"/>
  <c r="H2" i="12"/>
  <c r="H3" i="12"/>
  <c r="H4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G21" i="12"/>
  <c r="G22" i="12"/>
  <c r="G23" i="12"/>
  <c r="G24" i="12"/>
  <c r="G25" i="12"/>
  <c r="G26" i="12"/>
  <c r="G2" i="12"/>
  <c r="G3" i="12"/>
  <c r="G2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H27" i="12" l="1"/>
  <c r="B8" i="12"/>
  <c r="D26" i="11"/>
  <c r="D27" i="11"/>
  <c r="D28" i="11"/>
  <c r="D29" i="11"/>
  <c r="D30" i="11"/>
  <c r="D31" i="11"/>
  <c r="D32" i="11"/>
  <c r="D33" i="11"/>
  <c r="D34" i="11"/>
  <c r="D35" i="11"/>
  <c r="D25" i="11"/>
  <c r="B18" i="11"/>
  <c r="C15" i="11"/>
  <c r="B15" i="11"/>
  <c r="E15" i="11"/>
  <c r="R12" i="11"/>
  <c r="S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Q12" i="11" l="1"/>
  <c r="G5" i="10"/>
  <c r="F5" i="10"/>
  <c r="G3" i="10"/>
  <c r="F3" i="10"/>
  <c r="E3" i="10"/>
  <c r="G2" i="10"/>
  <c r="F2" i="10"/>
  <c r="E2" i="10"/>
  <c r="B18" i="8"/>
  <c r="E15" i="8"/>
  <c r="C15" i="8"/>
  <c r="B15" i="8"/>
  <c r="B21" i="8" s="1"/>
  <c r="Q4" i="8"/>
  <c r="Q7" i="8"/>
  <c r="Q10" i="8"/>
  <c r="D4" i="8"/>
  <c r="C4" i="8"/>
  <c r="D8" i="8"/>
  <c r="C8" i="8"/>
  <c r="Q8" i="8" s="1"/>
  <c r="D9" i="8"/>
  <c r="C9" i="8"/>
  <c r="Q9" i="8" s="1"/>
  <c r="D5" i="8"/>
  <c r="Q5" i="8" s="1"/>
  <c r="C5" i="8"/>
  <c r="D7" i="8"/>
  <c r="C7" i="8"/>
  <c r="D2" i="8"/>
  <c r="C2" i="8"/>
  <c r="Q2" i="8" s="1"/>
  <c r="D11" i="8"/>
  <c r="C11" i="8"/>
  <c r="Q11" i="8" s="1"/>
  <c r="D6" i="8"/>
  <c r="Q6" i="8" s="1"/>
  <c r="C6" i="8"/>
  <c r="D10" i="8"/>
  <c r="C10" i="8"/>
  <c r="D3" i="8"/>
  <c r="C3" i="8"/>
  <c r="Q3" i="8" s="1"/>
  <c r="B18" i="9"/>
  <c r="E15" i="9"/>
  <c r="C15" i="9"/>
  <c r="B15" i="9"/>
  <c r="B21" i="9" s="1"/>
  <c r="Q10" i="9"/>
  <c r="Q4" i="9"/>
  <c r="Q6" i="9"/>
  <c r="D10" i="9"/>
  <c r="C10" i="9"/>
  <c r="D2" i="9"/>
  <c r="C2" i="9"/>
  <c r="Q2" i="9" s="1"/>
  <c r="D3" i="9"/>
  <c r="C3" i="9"/>
  <c r="Q3" i="9" s="1"/>
  <c r="D7" i="9"/>
  <c r="C7" i="9"/>
  <c r="Q7" i="9" s="1"/>
  <c r="D4" i="9"/>
  <c r="C4" i="9"/>
  <c r="D9" i="9"/>
  <c r="C9" i="9"/>
  <c r="Q9" i="9" s="1"/>
  <c r="D5" i="9"/>
  <c r="C5" i="9"/>
  <c r="Q5" i="9" s="1"/>
  <c r="D11" i="9"/>
  <c r="C11" i="9"/>
  <c r="Q11" i="9" s="1"/>
  <c r="D6" i="9"/>
  <c r="C6" i="9"/>
  <c r="D8" i="9"/>
  <c r="C8" i="9"/>
  <c r="Q8" i="9" s="1"/>
  <c r="C15" i="7"/>
  <c r="B15" i="7"/>
  <c r="Q8" i="7"/>
  <c r="Q10" i="7"/>
  <c r="D7" i="7"/>
  <c r="C7" i="7"/>
  <c r="Q7" i="7" s="1"/>
  <c r="D5" i="7"/>
  <c r="C5" i="7"/>
  <c r="Q5" i="7" s="1"/>
  <c r="D2" i="7"/>
  <c r="C2" i="7"/>
  <c r="Q2" i="7" s="1"/>
  <c r="E15" i="7" s="1"/>
  <c r="D8" i="7"/>
  <c r="C8" i="7"/>
  <c r="D11" i="7"/>
  <c r="C11" i="7"/>
  <c r="Q11" i="7" s="1"/>
  <c r="B18" i="7" s="1"/>
  <c r="D6" i="7"/>
  <c r="C6" i="7"/>
  <c r="Q6" i="7" s="1"/>
  <c r="D9" i="7"/>
  <c r="C9" i="7"/>
  <c r="Q9" i="7" s="1"/>
  <c r="D10" i="7"/>
  <c r="C10" i="7"/>
  <c r="D3" i="7"/>
  <c r="C3" i="7"/>
  <c r="Q3" i="7" s="1"/>
  <c r="D4" i="7"/>
  <c r="C4" i="7"/>
  <c r="Q4" i="7" s="1"/>
  <c r="B18" i="5"/>
  <c r="E15" i="5"/>
  <c r="C15" i="5"/>
  <c r="B15" i="5"/>
  <c r="B21" i="5" s="1"/>
  <c r="C15" i="6"/>
  <c r="Q5" i="5"/>
  <c r="Q8" i="5"/>
  <c r="D11" i="5"/>
  <c r="C11" i="5"/>
  <c r="Q11" i="5" s="1"/>
  <c r="D3" i="5"/>
  <c r="C3" i="5"/>
  <c r="Q3" i="5" s="1"/>
  <c r="D10" i="5"/>
  <c r="C10" i="5"/>
  <c r="Q10" i="5" s="1"/>
  <c r="D5" i="5"/>
  <c r="C5" i="5"/>
  <c r="D2" i="5"/>
  <c r="C2" i="5"/>
  <c r="Q2" i="5" s="1"/>
  <c r="D9" i="5"/>
  <c r="C9" i="5"/>
  <c r="Q9" i="5" s="1"/>
  <c r="D7" i="5"/>
  <c r="C7" i="5"/>
  <c r="Q7" i="5" s="1"/>
  <c r="D8" i="5"/>
  <c r="C8" i="5"/>
  <c r="D6" i="5"/>
  <c r="C6" i="5"/>
  <c r="Q6" i="5" s="1"/>
  <c r="D4" i="5"/>
  <c r="C4" i="5"/>
  <c r="Q4" i="5" s="1"/>
  <c r="C2" i="4"/>
  <c r="D2" i="4"/>
  <c r="C3" i="4"/>
  <c r="D3" i="4"/>
  <c r="Q3" i="4" s="1"/>
  <c r="C4" i="4"/>
  <c r="D4" i="4"/>
  <c r="C5" i="4"/>
  <c r="D5" i="4"/>
  <c r="Q5" i="4" s="1"/>
  <c r="C6" i="4"/>
  <c r="D6" i="4"/>
  <c r="C7" i="4"/>
  <c r="D7" i="4"/>
  <c r="Q7" i="4" s="1"/>
  <c r="C8" i="4"/>
  <c r="D8" i="4"/>
  <c r="C9" i="4"/>
  <c r="Q9" i="4" s="1"/>
  <c r="D9" i="4"/>
  <c r="C10" i="4"/>
  <c r="D10" i="4"/>
  <c r="C11" i="4"/>
  <c r="D11" i="4"/>
  <c r="Q10" i="4"/>
  <c r="Q8" i="4"/>
  <c r="Q6" i="4"/>
  <c r="Q2" i="4"/>
  <c r="B18" i="6"/>
  <c r="B15" i="6"/>
  <c r="E15" i="6"/>
  <c r="C15" i="3"/>
  <c r="B15" i="3"/>
  <c r="E15" i="2"/>
  <c r="C15" i="2"/>
  <c r="B15" i="2"/>
  <c r="C15" i="1"/>
  <c r="B15" i="1"/>
  <c r="B21" i="6"/>
  <c r="D9" i="6"/>
  <c r="Q9" i="6" s="1"/>
  <c r="C9" i="6"/>
  <c r="D6" i="6"/>
  <c r="C6" i="6"/>
  <c r="Q6" i="6" s="1"/>
  <c r="D10" i="6"/>
  <c r="Q10" i="6" s="1"/>
  <c r="C10" i="6"/>
  <c r="D11" i="6"/>
  <c r="C11" i="6"/>
  <c r="Q11" i="6" s="1"/>
  <c r="D7" i="6"/>
  <c r="Q7" i="6" s="1"/>
  <c r="C7" i="6"/>
  <c r="D3" i="6"/>
  <c r="C3" i="6"/>
  <c r="Q3" i="6" s="1"/>
  <c r="D5" i="6"/>
  <c r="Q5" i="6" s="1"/>
  <c r="C5" i="6"/>
  <c r="D8" i="6"/>
  <c r="C8" i="6"/>
  <c r="Q8" i="6" s="1"/>
  <c r="D2" i="6"/>
  <c r="Q2" i="6" s="1"/>
  <c r="C2" i="6"/>
  <c r="D4" i="6"/>
  <c r="C4" i="6"/>
  <c r="Q4" i="6" s="1"/>
  <c r="Q11" i="4"/>
  <c r="B18" i="4" s="1"/>
  <c r="Q4" i="4"/>
  <c r="Q2" i="3"/>
  <c r="D9" i="3"/>
  <c r="C9" i="3"/>
  <c r="Q9" i="3" s="1"/>
  <c r="D10" i="3"/>
  <c r="C10" i="3"/>
  <c r="Q10" i="3" s="1"/>
  <c r="D11" i="3"/>
  <c r="C11" i="3"/>
  <c r="Q11" i="3" s="1"/>
  <c r="D2" i="3"/>
  <c r="C2" i="3"/>
  <c r="D5" i="3"/>
  <c r="C5" i="3"/>
  <c r="Q5" i="3" s="1"/>
  <c r="D4" i="3"/>
  <c r="C4" i="3"/>
  <c r="Q4" i="3" s="1"/>
  <c r="D8" i="3"/>
  <c r="C8" i="3"/>
  <c r="Q8" i="3" s="1"/>
  <c r="D3" i="3"/>
  <c r="C3" i="3"/>
  <c r="Q3" i="3" s="1"/>
  <c r="D6" i="3"/>
  <c r="C6" i="3"/>
  <c r="Q6" i="3" s="1"/>
  <c r="D7" i="3"/>
  <c r="C7" i="3"/>
  <c r="Q7" i="3" s="1"/>
  <c r="B18" i="2"/>
  <c r="B21" i="2"/>
  <c r="Q4" i="2"/>
  <c r="Q9" i="2"/>
  <c r="D2" i="2"/>
  <c r="C2" i="2"/>
  <c r="Q2" i="2" s="1"/>
  <c r="D7" i="2"/>
  <c r="C7" i="2"/>
  <c r="Q7" i="2" s="1"/>
  <c r="D8" i="2"/>
  <c r="C8" i="2"/>
  <c r="Q8" i="2" s="1"/>
  <c r="D4" i="2"/>
  <c r="C4" i="2"/>
  <c r="D10" i="2"/>
  <c r="C10" i="2"/>
  <c r="Q10" i="2" s="1"/>
  <c r="D5" i="2"/>
  <c r="C5" i="2"/>
  <c r="Q5" i="2" s="1"/>
  <c r="D3" i="2"/>
  <c r="C3" i="2"/>
  <c r="Q3" i="2" s="1"/>
  <c r="D9" i="2"/>
  <c r="C9" i="2"/>
  <c r="D11" i="2"/>
  <c r="C11" i="2"/>
  <c r="Q11" i="2" s="1"/>
  <c r="D6" i="2"/>
  <c r="C6" i="2"/>
  <c r="Q6" i="2" s="1"/>
  <c r="B21" i="1"/>
  <c r="B18" i="1"/>
  <c r="E15" i="1"/>
  <c r="C6" i="1"/>
  <c r="D6" i="1"/>
  <c r="Q6" i="1" s="1"/>
  <c r="C9" i="1"/>
  <c r="D9" i="1"/>
  <c r="C10" i="1"/>
  <c r="D10" i="1"/>
  <c r="C4" i="1"/>
  <c r="D4" i="1"/>
  <c r="Q4" i="1" s="1"/>
  <c r="C8" i="1"/>
  <c r="D8" i="1"/>
  <c r="Q8" i="1" s="1"/>
  <c r="C3" i="1"/>
  <c r="D3" i="1"/>
  <c r="C2" i="1"/>
  <c r="D2" i="1"/>
  <c r="C5" i="1"/>
  <c r="D5" i="1"/>
  <c r="Q5" i="1" s="1"/>
  <c r="C7" i="1"/>
  <c r="D7" i="1"/>
  <c r="Q7" i="1" s="1"/>
  <c r="D11" i="1"/>
  <c r="C11" i="1"/>
  <c r="Q10" i="1"/>
  <c r="Q2" i="1"/>
  <c r="B21" i="11" l="1"/>
  <c r="J5" i="10"/>
  <c r="I3" i="10"/>
  <c r="I5" i="10"/>
  <c r="B21" i="7"/>
  <c r="H5" i="10" s="1"/>
  <c r="E15" i="4"/>
  <c r="B15" i="4"/>
  <c r="C15" i="4"/>
  <c r="B21" i="4"/>
  <c r="E5" i="10" s="1"/>
  <c r="E15" i="3"/>
  <c r="B18" i="3"/>
  <c r="B21" i="3" s="1"/>
  <c r="D5" i="10" s="1"/>
  <c r="Q3" i="1"/>
  <c r="Q9" i="1"/>
  <c r="Q11" i="1"/>
  <c r="J4" i="10"/>
  <c r="J3" i="10"/>
  <c r="J2" i="10"/>
  <c r="I4" i="10"/>
  <c r="I2" i="10"/>
  <c r="H4" i="10"/>
  <c r="H3" i="10"/>
  <c r="H2" i="10"/>
  <c r="G4" i="10"/>
  <c r="F4" i="10"/>
  <c r="E4" i="10"/>
  <c r="D4" i="10"/>
  <c r="D3" i="10"/>
  <c r="D2" i="10"/>
  <c r="C4" i="10"/>
  <c r="B4" i="10"/>
  <c r="C2" i="10" l="1"/>
  <c r="B2" i="10"/>
  <c r="C3" i="10"/>
  <c r="C5" i="10" l="1"/>
  <c r="B3" i="10" l="1"/>
  <c r="B5" i="10"/>
</calcChain>
</file>

<file path=xl/sharedStrings.xml><?xml version="1.0" encoding="utf-8"?>
<sst xmlns="http://schemas.openxmlformats.org/spreadsheetml/2006/main" count="614" uniqueCount="83">
  <si>
    <t>individual</t>
  </si>
  <si>
    <t>opex</t>
  </si>
  <si>
    <t>capex</t>
  </si>
  <si>
    <t>plant_buildings</t>
  </si>
  <si>
    <t>number_of_plants</t>
  </si>
  <si>
    <t>supplied_loads</t>
  </si>
  <si>
    <t>disconnected_buildings</t>
  </si>
  <si>
    <t>[0.0, 0.0, 0.0, 0.0, 0.0, 0.0, 0.0, 0.0, 0.0, 1.0, 0.0, 0.0, 0.0, 0.0, 0.0, 0.0]</t>
  </si>
  <si>
    <t>B004</t>
  </si>
  <si>
    <t>ahuaruscu</t>
  </si>
  <si>
    <t>[0.0, 0.0, 0.0, 0.0, 0.0, 0.0, 0.0, 0.0, 0.0, 0.0, 1.0, 0.0, 0.0, 0.0, 0.0, 0.0]</t>
  </si>
  <si>
    <t>B005</t>
  </si>
  <si>
    <t>[0.0, 0.0, 0.0, 0.0, 0.0, 0.0, 0.0, 0.0, 0.0, 0.0, 0.0, 0.0, 0.0, 1.0, 0.0, 0.0]</t>
  </si>
  <si>
    <t>B008</t>
  </si>
  <si>
    <t>[0.0, 0.0, 0.0, 0.0, 0.0, 0.0, 0.0, 0.0, 0.0, 0.0, 0.0, 1.0, 0.0, 0.0, 0.0, 0.0]</t>
  </si>
  <si>
    <t>B006</t>
  </si>
  <si>
    <t>[0.0, 0.0, 0.0, 0.0, 0.0, 0.0, 1.0, 0.0, 0.0, 0.0, 0.0, 0.0, 0.0, 0.0, 0.0, 0.0]</t>
  </si>
  <si>
    <t>B001</t>
  </si>
  <si>
    <t>[0.0, 0.0, 0.0, 0.0, 0.0, 0.0, 0.0, 0.0, 0.0, 0.0, 0.0, 0.0, 0.0, 0.0, 1.0, 0.0]</t>
  </si>
  <si>
    <t>B009</t>
  </si>
  <si>
    <t>[0.0, 0.0, 0.0, 0.0, 0.0, 0.0, 0.0, 0.0, 0.0, 0.0, 0.0, 0.0, 1.0, 0.0, 0.0, 0.0]</t>
  </si>
  <si>
    <t>B007</t>
  </si>
  <si>
    <t>[0.0, 0.0, 0.0, 0.0, 0.0, 0.0, 0.0, 1.0, 0.0, 0.0, 0.0, 0.0, 0.0, 0.0, 0.0, 0.0]</t>
  </si>
  <si>
    <t>B002</t>
  </si>
  <si>
    <t>[0.0, 0.0, 0.0, 0.0, 0.0, 0.0, 0.0, 0.0, 1.0, 0.0, 0.0, 0.0, 0.0, 0.0, 0.0, 0.0]</t>
  </si>
  <si>
    <t>B003</t>
  </si>
  <si>
    <t>[0.0, 0.0, 0.0, 0.0, 0.0, 0.0, 0.0, 0.0, 0.0, 0.0, 0.0, 0.0, 0.0, 0.0, 0.0, 1.0]</t>
  </si>
  <si>
    <t>B010</t>
  </si>
  <si>
    <t>Anchor Load</t>
  </si>
  <si>
    <t>has_loops</t>
  </si>
  <si>
    <t>Price deviation from minimum:</t>
  </si>
  <si>
    <t>Price deviation maximum to minimum:</t>
  </si>
  <si>
    <t>Anchor load deviation relative to total cost deviation:</t>
  </si>
  <si>
    <t>Absolute</t>
  </si>
  <si>
    <t>WTP_CBD_h</t>
  </si>
  <si>
    <t>WTP_CBD_m</t>
  </si>
  <si>
    <t>WTP_CBD_l</t>
  </si>
  <si>
    <t>WTP_MIX_h</t>
  </si>
  <si>
    <t>WTP_MIX_m</t>
  </si>
  <si>
    <t>WTP_MIX_l</t>
  </si>
  <si>
    <t>WTP_RES_h</t>
  </si>
  <si>
    <t>WTP_RES_m</t>
  </si>
  <si>
    <t>WTP_RES_l</t>
  </si>
  <si>
    <t>Absolute cost deviation from optimum</t>
  </si>
  <si>
    <t>Total span</t>
  </si>
  <si>
    <t>Span</t>
  </si>
  <si>
    <t>opex_heat</t>
  </si>
  <si>
    <t>opex_pump</t>
  </si>
  <si>
    <t>opex_dis_loads</t>
  </si>
  <si>
    <t>opex_dis_build</t>
  </si>
  <si>
    <t>opex_plant</t>
  </si>
  <si>
    <t>opex_hex</t>
  </si>
  <si>
    <t>capex_network</t>
  </si>
  <si>
    <t>capex_hex</t>
  </si>
  <si>
    <t>capex_pump</t>
  </si>
  <si>
    <t>capex_dis_loads</t>
  </si>
  <si>
    <t>capex_dis_build</t>
  </si>
  <si>
    <t>capex_plant</t>
  </si>
  <si>
    <t>total</t>
  </si>
  <si>
    <t>% Cost deviation from optimum</t>
  </si>
  <si>
    <t>% Placement within span</t>
  </si>
  <si>
    <t>Todo: Update Network image</t>
  </si>
  <si>
    <t>opex_CT</t>
  </si>
  <si>
    <t>capex_CT</t>
  </si>
  <si>
    <t>length</t>
  </si>
  <si>
    <t>avg_diam</t>
  </si>
  <si>
    <t>opex_chiller</t>
  </si>
  <si>
    <t>capex_chiller</t>
  </si>
  <si>
    <t>Lowest Cost</t>
  </si>
  <si>
    <t>Highest Cost</t>
  </si>
  <si>
    <t>Difference</t>
  </si>
  <si>
    <t>Discount rate</t>
  </si>
  <si>
    <t>t</t>
  </si>
  <si>
    <t>Cost</t>
  </si>
  <si>
    <t>Energy</t>
  </si>
  <si>
    <t>Lifetime</t>
  </si>
  <si>
    <t>years</t>
  </si>
  <si>
    <t>USD</t>
  </si>
  <si>
    <t>Total Cost per year</t>
  </si>
  <si>
    <t>Generated Cooling per year</t>
  </si>
  <si>
    <t>kWh</t>
  </si>
  <si>
    <t>LCoE</t>
  </si>
  <si>
    <t>USD/kWh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</si>
</sst>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0" fontId="16" fillId="0" borderId="0" xfId="0" applyFont="1"/>
    <xf numFmtId="1" fontId="0" fillId="33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4" borderId="0" xfId="0" applyFill="1"/>
    <xf numFmtId="1" fontId="0" fillId="34" borderId="0" xfId="0" applyNumberFormat="1" applyFill="1"/>
    <xf numFmtId="0" fontId="18" fillId="33" borderId="0" xfId="0" applyFont="1" applyFill="1"/>
    <xf numFmtId="1" fontId="18" fillId="33" borderId="0" xfId="0" applyNumberFormat="1" applyFont="1" applyFill="1"/>
    <xf numFmtId="1" fontId="0" fillId="0" borderId="0" xfId="1" applyNumberFormat="1" applyFont="1"/>
    <xf numFmtId="2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of Anchor Load Plant Placement Assumption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Overview!$A$2</c:f>
              <c:strCache>
                <c:ptCount val="1"/>
                <c:pt idx="0">
                  <c:v>Absolute cost deviation from optimum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Overview!$B$1:$J$1</c:f>
              <c:strCache>
                <c:ptCount val="9"/>
                <c:pt idx="0">
                  <c:v>WTP_CBD_h</c:v>
                </c:pt>
                <c:pt idx="1">
                  <c:v>WTP_CBD_m</c:v>
                </c:pt>
                <c:pt idx="2">
                  <c:v>WTP_CBD_l</c:v>
                </c:pt>
                <c:pt idx="3">
                  <c:v>WTP_MIX_h</c:v>
                </c:pt>
                <c:pt idx="4">
                  <c:v>WTP_MIX_m</c:v>
                </c:pt>
                <c:pt idx="5">
                  <c:v>WTP_MIX_l</c:v>
                </c:pt>
                <c:pt idx="6">
                  <c:v>WTP_RES_h</c:v>
                </c:pt>
                <c:pt idx="7">
                  <c:v>WTP_RES_m</c:v>
                </c:pt>
                <c:pt idx="8">
                  <c:v>WTP_RES_l</c:v>
                </c:pt>
              </c:strCache>
            </c:strRef>
          </c:cat>
          <c:val>
            <c:numRef>
              <c:f>Overview!$B$2:$J$2</c:f>
              <c:numCache>
                <c:formatCode>0</c:formatCode>
                <c:ptCount val="9"/>
                <c:pt idx="0">
                  <c:v>3559.0689536184072</c:v>
                </c:pt>
                <c:pt idx="1">
                  <c:v>1954.8472439376637</c:v>
                </c:pt>
                <c:pt idx="2">
                  <c:v>1424.5571580138057</c:v>
                </c:pt>
                <c:pt idx="3">
                  <c:v>1005.7494865488261</c:v>
                </c:pt>
                <c:pt idx="4">
                  <c:v>403.57870442047715</c:v>
                </c:pt>
                <c:pt idx="5">
                  <c:v>906.2590295355767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107-9DA0-0E7F80628380}"/>
            </c:ext>
          </c:extLst>
        </c:ser>
        <c:ser>
          <c:idx val="2"/>
          <c:order val="2"/>
          <c:tx>
            <c:strRef>
              <c:f>Overview!$A$4</c:f>
              <c:strCache>
                <c:ptCount val="1"/>
                <c:pt idx="0">
                  <c:v>Total span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Overview!$B$1:$J$1</c:f>
              <c:strCache>
                <c:ptCount val="9"/>
                <c:pt idx="0">
                  <c:v>WTP_CBD_h</c:v>
                </c:pt>
                <c:pt idx="1">
                  <c:v>WTP_CBD_m</c:v>
                </c:pt>
                <c:pt idx="2">
                  <c:v>WTP_CBD_l</c:v>
                </c:pt>
                <c:pt idx="3">
                  <c:v>WTP_MIX_h</c:v>
                </c:pt>
                <c:pt idx="4">
                  <c:v>WTP_MIX_m</c:v>
                </c:pt>
                <c:pt idx="5">
                  <c:v>WTP_MIX_l</c:v>
                </c:pt>
                <c:pt idx="6">
                  <c:v>WTP_RES_h</c:v>
                </c:pt>
                <c:pt idx="7">
                  <c:v>WTP_RES_m</c:v>
                </c:pt>
                <c:pt idx="8">
                  <c:v>WTP_RES_l</c:v>
                </c:pt>
              </c:strCache>
            </c:strRef>
          </c:cat>
          <c:val>
            <c:numRef>
              <c:f>Overview!$B$4:$J$4</c:f>
              <c:numCache>
                <c:formatCode>0</c:formatCode>
                <c:ptCount val="9"/>
                <c:pt idx="0">
                  <c:v>40780.260806489736</c:v>
                </c:pt>
                <c:pt idx="1">
                  <c:v>38667.852298687212</c:v>
                </c:pt>
                <c:pt idx="2">
                  <c:v>27042.765903898515</c:v>
                </c:pt>
                <c:pt idx="3">
                  <c:v>11138.405579630286</c:v>
                </c:pt>
                <c:pt idx="4">
                  <c:v>18776.414252898656</c:v>
                </c:pt>
                <c:pt idx="5">
                  <c:v>14185.311372857541</c:v>
                </c:pt>
                <c:pt idx="6">
                  <c:v>20711.922650686</c:v>
                </c:pt>
                <c:pt idx="7">
                  <c:v>19027.900060262531</c:v>
                </c:pt>
                <c:pt idx="8">
                  <c:v>15441.366057547741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9-4107-9DA0-0E7F8062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95704"/>
        <c:axId val="437399640"/>
      </c:barChart>
      <c:lineChart>
        <c:grouping val="standard"/>
        <c:varyColors val="0"/>
        <c:ser>
          <c:idx val="1"/>
          <c:order val="1"/>
          <c:tx>
            <c:strRef>
              <c:f>Overview!$A$3</c:f>
              <c:strCache>
                <c:ptCount val="1"/>
                <c:pt idx="0">
                  <c:v>% Cost deviation from optimum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Overview!$B$1:$J$1</c:f>
              <c:strCache>
                <c:ptCount val="9"/>
                <c:pt idx="0">
                  <c:v>WTP_CBD_h</c:v>
                </c:pt>
                <c:pt idx="1">
                  <c:v>WTP_CBD_m</c:v>
                </c:pt>
                <c:pt idx="2">
                  <c:v>WTP_CBD_l</c:v>
                </c:pt>
                <c:pt idx="3">
                  <c:v>WTP_MIX_h</c:v>
                </c:pt>
                <c:pt idx="4">
                  <c:v>WTP_MIX_m</c:v>
                </c:pt>
                <c:pt idx="5">
                  <c:v>WTP_MIX_l</c:v>
                </c:pt>
                <c:pt idx="6">
                  <c:v>WTP_RES_h</c:v>
                </c:pt>
                <c:pt idx="7">
                  <c:v>WTP_RES_m</c:v>
                </c:pt>
                <c:pt idx="8">
                  <c:v>WTP_RES_l</c:v>
                </c:pt>
              </c:strCache>
            </c:strRef>
          </c:cat>
          <c:val>
            <c:numRef>
              <c:f>Overview!$B$3:$J$3</c:f>
              <c:numCache>
                <c:formatCode>0.00%</c:formatCode>
                <c:ptCount val="9"/>
                <c:pt idx="0">
                  <c:v>3.4277200689309935E-4</c:v>
                </c:pt>
                <c:pt idx="1">
                  <c:v>2.4890202703420756E-4</c:v>
                </c:pt>
                <c:pt idx="2">
                  <c:v>2.6838259209659366E-4</c:v>
                </c:pt>
                <c:pt idx="3">
                  <c:v>1.1256869364141473E-4</c:v>
                </c:pt>
                <c:pt idx="4">
                  <c:v>5.9632391166760225E-5</c:v>
                </c:pt>
                <c:pt idx="5">
                  <c:v>1.9861515808784001E-4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107-9DA0-0E7F80628380}"/>
            </c:ext>
          </c:extLst>
        </c:ser>
        <c:ser>
          <c:idx val="3"/>
          <c:order val="3"/>
          <c:tx>
            <c:strRef>
              <c:f>Overview!$A$5</c:f>
              <c:strCache>
                <c:ptCount val="1"/>
                <c:pt idx="0">
                  <c:v>% Placement within span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Overview!$B$1:$J$1</c:f>
              <c:strCache>
                <c:ptCount val="9"/>
                <c:pt idx="0">
                  <c:v>WTP_CBD_h</c:v>
                </c:pt>
                <c:pt idx="1">
                  <c:v>WTP_CBD_m</c:v>
                </c:pt>
                <c:pt idx="2">
                  <c:v>WTP_CBD_l</c:v>
                </c:pt>
                <c:pt idx="3">
                  <c:v>WTP_MIX_h</c:v>
                </c:pt>
                <c:pt idx="4">
                  <c:v>WTP_MIX_m</c:v>
                </c:pt>
                <c:pt idx="5">
                  <c:v>WTP_MIX_l</c:v>
                </c:pt>
                <c:pt idx="6">
                  <c:v>WTP_RES_h</c:v>
                </c:pt>
                <c:pt idx="7">
                  <c:v>WTP_RES_m</c:v>
                </c:pt>
                <c:pt idx="8">
                  <c:v>WTP_RES_l</c:v>
                </c:pt>
              </c:strCache>
            </c:strRef>
          </c:cat>
          <c:val>
            <c:numRef>
              <c:f>Overview!$B$5:$J$5</c:f>
              <c:numCache>
                <c:formatCode>0%</c:formatCode>
                <c:ptCount val="9"/>
                <c:pt idx="0">
                  <c:v>8.7274305834062246E-2</c:v>
                </c:pt>
                <c:pt idx="1">
                  <c:v>5.0554844081786031E-2</c:v>
                </c:pt>
                <c:pt idx="2">
                  <c:v>5.267793845778327E-2</c:v>
                </c:pt>
                <c:pt idx="3">
                  <c:v>9.0295642348319813E-2</c:v>
                </c:pt>
                <c:pt idx="4">
                  <c:v>2.1493917794137594E-2</c:v>
                </c:pt>
                <c:pt idx="5">
                  <c:v>6.3887143941699504E-2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9-4107-9DA0-0E7F8062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95048"/>
        <c:axId val="437397016"/>
      </c:lineChart>
      <c:catAx>
        <c:axId val="4373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99640"/>
        <c:crosses val="autoZero"/>
        <c:auto val="1"/>
        <c:lblAlgn val="ctr"/>
        <c:lblOffset val="100"/>
        <c:noMultiLvlLbl val="0"/>
      </c:catAx>
      <c:valAx>
        <c:axId val="43739964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95704"/>
        <c:crosses val="autoZero"/>
        <c:crossBetween val="between"/>
      </c:valAx>
      <c:valAx>
        <c:axId val="437397016"/>
        <c:scaling>
          <c:logBase val="10"/>
          <c:orientation val="minMax"/>
          <c:min val="1.0000000000000003E-4"/>
        </c:scaling>
        <c:delete val="0"/>
        <c:axPos val="r"/>
        <c:numFmt formatCode="0.00%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95048"/>
        <c:crosses val="max"/>
        <c:crossBetween val="between"/>
      </c:valAx>
      <c:catAx>
        <c:axId val="437395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397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annualized</a:t>
            </a:r>
            <a:r>
              <a:rPr lang="en-US" baseline="0"/>
              <a:t> c</a:t>
            </a:r>
            <a:r>
              <a:rPr lang="en-US"/>
              <a:t>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WTP_CBD_h!$D$1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7-47EF-87C0-7E5E4FF42224}"/>
              </c:ext>
            </c:extLst>
          </c:dPt>
          <c:cat>
            <c:strRef>
              <c:f>WTP_CBD_h!$R$2:$R$11</c:f>
              <c:strCache>
                <c:ptCount val="10"/>
                <c:pt idx="0">
                  <c:v>B005</c:v>
                </c:pt>
                <c:pt idx="1">
                  <c:v>B001</c:v>
                </c:pt>
                <c:pt idx="2">
                  <c:v>B004</c:v>
                </c:pt>
                <c:pt idx="3">
                  <c:v>B008</c:v>
                </c:pt>
                <c:pt idx="4">
                  <c:v>B006</c:v>
                </c:pt>
                <c:pt idx="5">
                  <c:v>B002</c:v>
                </c:pt>
                <c:pt idx="6">
                  <c:v>B009</c:v>
                </c:pt>
                <c:pt idx="7">
                  <c:v>B003</c:v>
                </c:pt>
                <c:pt idx="8">
                  <c:v>B007</c:v>
                </c:pt>
                <c:pt idx="9">
                  <c:v>B010</c:v>
                </c:pt>
              </c:strCache>
            </c:strRef>
          </c:cat>
          <c:val>
            <c:numRef>
              <c:f>WTP_CBD_h!$D$2:$D$11</c:f>
              <c:numCache>
                <c:formatCode>0</c:formatCode>
                <c:ptCount val="10"/>
                <c:pt idx="0">
                  <c:v>80961.109969130004</c:v>
                </c:pt>
                <c:pt idx="1">
                  <c:v>81485.985831910002</c:v>
                </c:pt>
                <c:pt idx="2">
                  <c:v>80417.736240639992</c:v>
                </c:pt>
                <c:pt idx="3">
                  <c:v>80412.626191350006</c:v>
                </c:pt>
                <c:pt idx="4">
                  <c:v>80682.87250428999</c:v>
                </c:pt>
                <c:pt idx="5">
                  <c:v>88110.065121659994</c:v>
                </c:pt>
                <c:pt idx="6">
                  <c:v>82146.788609380019</c:v>
                </c:pt>
                <c:pt idx="7">
                  <c:v>93623.105189049995</c:v>
                </c:pt>
                <c:pt idx="8">
                  <c:v>84385.72483952</c:v>
                </c:pt>
                <c:pt idx="9">
                  <c:v>91572.396967409994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7-47EF-87C0-7E5E4FF42224}"/>
            </c:ext>
          </c:extLst>
        </c:ser>
        <c:ser>
          <c:idx val="0"/>
          <c:order val="1"/>
          <c:tx>
            <c:strRef>
              <c:f>WTP_CBD_h!$C$1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47-47EF-87C0-7E5E4FF42224}"/>
              </c:ext>
            </c:extLst>
          </c:dPt>
          <c:cat>
            <c:strRef>
              <c:f>WTP_CBD_h!$R$2:$R$11</c:f>
              <c:strCache>
                <c:ptCount val="10"/>
                <c:pt idx="0">
                  <c:v>B005</c:v>
                </c:pt>
                <c:pt idx="1">
                  <c:v>B001</c:v>
                </c:pt>
                <c:pt idx="2">
                  <c:v>B004</c:v>
                </c:pt>
                <c:pt idx="3">
                  <c:v>B008</c:v>
                </c:pt>
                <c:pt idx="4">
                  <c:v>B006</c:v>
                </c:pt>
                <c:pt idx="5">
                  <c:v>B002</c:v>
                </c:pt>
                <c:pt idx="6">
                  <c:v>B009</c:v>
                </c:pt>
                <c:pt idx="7">
                  <c:v>B003</c:v>
                </c:pt>
                <c:pt idx="8">
                  <c:v>B007</c:v>
                </c:pt>
                <c:pt idx="9">
                  <c:v>B010</c:v>
                </c:pt>
              </c:strCache>
            </c:strRef>
          </c:cat>
          <c:val>
            <c:numRef>
              <c:f>WTP_CBD_h!$C$2:$C$11</c:f>
              <c:numCache>
                <c:formatCode>0</c:formatCode>
                <c:ptCount val="10"/>
                <c:pt idx="0">
                  <c:v>10302234.956354856</c:v>
                </c:pt>
                <c:pt idx="1">
                  <c:v>10303101.644673215</c:v>
                </c:pt>
                <c:pt idx="2">
                  <c:v>10304349.343071315</c:v>
                </c:pt>
                <c:pt idx="3">
                  <c:v>10305106.813198045</c:v>
                </c:pt>
                <c:pt idx="4">
                  <c:v>10306072.262773314</c:v>
                </c:pt>
                <c:pt idx="5">
                  <c:v>10307237.598487983</c:v>
                </c:pt>
                <c:pt idx="6">
                  <c:v>10315703.890056049</c:v>
                </c:pt>
                <c:pt idx="7">
                  <c:v>10314911.657506948</c:v>
                </c:pt>
                <c:pt idx="8">
                  <c:v>10324319.769905861</c:v>
                </c:pt>
                <c:pt idx="9">
                  <c:v>10332403.930163067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7-47EF-87C0-7E5E4FF4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WTP_CBD_m!$D$1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8-4B2B-94FD-4F0656414C13}"/>
              </c:ext>
            </c:extLst>
          </c:dPt>
          <c:cat>
            <c:numRef>
              <c:f>WTP_CBD_m!$F$2:$F$11</c:f>
              <c:numCache>
                <c:formatCode>General</c:formatCode>
                <c:ptCount val="10"/>
                <c:pt idx="0">
                  <c:v>25030.348168</c:v>
                </c:pt>
                <c:pt idx="1">
                  <c:v>25459.9122278</c:v>
                </c:pt>
                <c:pt idx="2">
                  <c:v>26555.1224889</c:v>
                </c:pt>
                <c:pt idx="3">
                  <c:v>26759.537971400001</c:v>
                </c:pt>
                <c:pt idx="4">
                  <c:v>27161.488195000002</c:v>
                </c:pt>
                <c:pt idx="5">
                  <c:v>36548.870059100002</c:v>
                </c:pt>
                <c:pt idx="6">
                  <c:v>33584.711751000003</c:v>
                </c:pt>
                <c:pt idx="7">
                  <c:v>42632.649294399998</c:v>
                </c:pt>
                <c:pt idx="8">
                  <c:v>42559.967286300001</c:v>
                </c:pt>
                <c:pt idx="9">
                  <c:v>54354.757884999999</c:v>
                </c:pt>
              </c:numCache>
            </c:numRef>
          </c:cat>
          <c:val>
            <c:numRef>
              <c:f>WTP_CBD_m!$D$2:$D$11</c:f>
              <c:numCache>
                <c:formatCode>General</c:formatCode>
                <c:ptCount val="10"/>
                <c:pt idx="0">
                  <c:v>67096.081491329998</c:v>
                </c:pt>
                <c:pt idx="1">
                  <c:v>67538.097973149997</c:v>
                </c:pt>
                <c:pt idx="2">
                  <c:v>66707.108595450001</c:v>
                </c:pt>
                <c:pt idx="3">
                  <c:v>66783.558882910002</c:v>
                </c:pt>
                <c:pt idx="4">
                  <c:v>66912.749018759991</c:v>
                </c:pt>
                <c:pt idx="5">
                  <c:v>67943.438627619995</c:v>
                </c:pt>
                <c:pt idx="6">
                  <c:v>73506.912043720004</c:v>
                </c:pt>
                <c:pt idx="7">
                  <c:v>69774.421596579996</c:v>
                </c:pt>
                <c:pt idx="8">
                  <c:v>78715.181289419997</c:v>
                </c:pt>
                <c:pt idx="9">
                  <c:v>76703.667838369991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B2B-94FD-4F0656414C13}"/>
            </c:ext>
          </c:extLst>
        </c:ser>
        <c:ser>
          <c:idx val="0"/>
          <c:order val="1"/>
          <c:tx>
            <c:strRef>
              <c:f>WTP_CBD_m!$C$1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8-4B2B-94FD-4F0656414C13}"/>
              </c:ext>
            </c:extLst>
          </c:dPt>
          <c:cat>
            <c:numRef>
              <c:f>WTP_CBD_m!$F$2:$F$11</c:f>
              <c:numCache>
                <c:formatCode>General</c:formatCode>
                <c:ptCount val="10"/>
                <c:pt idx="0">
                  <c:v>25030.348168</c:v>
                </c:pt>
                <c:pt idx="1">
                  <c:v>25459.9122278</c:v>
                </c:pt>
                <c:pt idx="2">
                  <c:v>26555.1224889</c:v>
                </c:pt>
                <c:pt idx="3">
                  <c:v>26759.537971400001</c:v>
                </c:pt>
                <c:pt idx="4">
                  <c:v>27161.488195000002</c:v>
                </c:pt>
                <c:pt idx="5">
                  <c:v>36548.870059100002</c:v>
                </c:pt>
                <c:pt idx="6">
                  <c:v>33584.711751000003</c:v>
                </c:pt>
                <c:pt idx="7">
                  <c:v>42632.649294399998</c:v>
                </c:pt>
                <c:pt idx="8">
                  <c:v>42559.967286300001</c:v>
                </c:pt>
                <c:pt idx="9">
                  <c:v>54354.757884999999</c:v>
                </c:pt>
              </c:numCache>
            </c:numRef>
          </c:cat>
          <c:val>
            <c:numRef>
              <c:f>WTP_CBD_m!$C$2:$C$11</c:f>
              <c:numCache>
                <c:formatCode>General</c:formatCode>
                <c:ptCount val="10"/>
                <c:pt idx="0">
                  <c:v>7786786.2963689417</c:v>
                </c:pt>
                <c:pt idx="1">
                  <c:v>7787221.8720421679</c:v>
                </c:pt>
                <c:pt idx="2">
                  <c:v>7788310.7987368321</c:v>
                </c:pt>
                <c:pt idx="3">
                  <c:v>7788506.1014305213</c:v>
                </c:pt>
                <c:pt idx="4">
                  <c:v>7788924.4760854486</c:v>
                </c:pt>
                <c:pt idx="5">
                  <c:v>7798195.2866614321</c:v>
                </c:pt>
                <c:pt idx="6">
                  <c:v>7795352.8603429915</c:v>
                </c:pt>
                <c:pt idx="7">
                  <c:v>7804245.6556144794</c:v>
                </c:pt>
                <c:pt idx="8">
                  <c:v>7804360.838037706</c:v>
                </c:pt>
                <c:pt idx="9">
                  <c:v>7815846.5623205882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B2B-94FD-4F065641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Cost distribution for the MIX_m case</a:t>
            </a:r>
          </a:p>
        </c:rich>
      </c:tx>
      <c:layout>
        <c:manualLayout>
          <c:xMode val="edge"/>
          <c:yMode val="edge"/>
          <c:x val="0.32604249667994684"/>
          <c:y val="2.21043324491600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3-4759-9AE8-A003566F12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3-4759-9AE8-A003566F127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83-4759-9AE8-A003566F12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83-4759-9AE8-A003566F12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83-4759-9AE8-A003566F127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83-4759-9AE8-A003566F12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E83-4759-9AE8-A003566F127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83-4759-9AE8-A003566F127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83-4759-9AE8-A003566F127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E83-4759-9AE8-A003566F1277}"/>
              </c:ext>
            </c:extLst>
          </c:dPt>
          <c:dLbls>
            <c:dLbl>
              <c:idx val="0"/>
              <c:layout>
                <c:manualLayout>
                  <c:x val="-0.28286852589641437"/>
                  <c:y val="0.298089280617111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83-4759-9AE8-A003566F1277}"/>
                </c:ext>
              </c:extLst>
            </c:dLbl>
            <c:dLbl>
              <c:idx val="1"/>
              <c:layout>
                <c:manualLayout>
                  <c:x val="-0.27490039840637448"/>
                  <c:y val="0.218863524022361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83-4759-9AE8-A003566F1277}"/>
                </c:ext>
              </c:extLst>
            </c:dLbl>
            <c:dLbl>
              <c:idx val="2"/>
              <c:layout>
                <c:manualLayout>
                  <c:x val="-0.26029216467463479"/>
                  <c:y val="0.13573905052319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83-4759-9AE8-A003566F1277}"/>
                </c:ext>
              </c:extLst>
            </c:dLbl>
            <c:dLbl>
              <c:idx val="3"/>
              <c:layout>
                <c:manualLayout>
                  <c:x val="-0.24966799468791506"/>
                  <c:y val="6.16649957879933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83-4759-9AE8-A003566F1277}"/>
                </c:ext>
              </c:extLst>
            </c:dLbl>
            <c:dLbl>
              <c:idx val="4"/>
              <c:layout>
                <c:manualLayout>
                  <c:x val="-0.20584329349269589"/>
                  <c:y val="-1.14697118430487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83-4759-9AE8-A003566F1277}"/>
                </c:ext>
              </c:extLst>
            </c:dLbl>
            <c:dLbl>
              <c:idx val="5"/>
              <c:layout>
                <c:manualLayout>
                  <c:x val="0.1660026560424965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83-4759-9AE8-A003566F1277}"/>
                </c:ext>
              </c:extLst>
            </c:dLbl>
            <c:dLbl>
              <c:idx val="6"/>
              <c:layout>
                <c:manualLayout>
                  <c:x val="0.17662682602921656"/>
                  <c:y val="7.6388888888888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E83-4759-9AE8-A003566F1277}"/>
                </c:ext>
              </c:extLst>
            </c:dLbl>
            <c:dLbl>
              <c:idx val="7"/>
              <c:layout>
                <c:manualLayout>
                  <c:x val="0.19787516600265603"/>
                  <c:y val="0.14604210614256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83-4759-9AE8-A003566F1277}"/>
                </c:ext>
              </c:extLst>
            </c:dLbl>
            <c:dLbl>
              <c:idx val="8"/>
              <c:layout>
                <c:manualLayout>
                  <c:x val="9.9601593625497906E-2"/>
                  <c:y val="0.1450167784066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E83-4759-9AE8-A003566F12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WTP_mix_m_new!$A$25:$A$34</c:f>
              <c:strCache>
                <c:ptCount val="10"/>
                <c:pt idx="0">
                  <c:v>opex_hex</c:v>
                </c:pt>
                <c:pt idx="1">
                  <c:v>opex_CT</c:v>
                </c:pt>
                <c:pt idx="2">
                  <c:v>capex_hex</c:v>
                </c:pt>
                <c:pt idx="3">
                  <c:v>capex_pump</c:v>
                </c:pt>
                <c:pt idx="4">
                  <c:v>opex_pump</c:v>
                </c:pt>
                <c:pt idx="5">
                  <c:v>opex_chiller</c:v>
                </c:pt>
                <c:pt idx="6">
                  <c:v>capex_network</c:v>
                </c:pt>
                <c:pt idx="7">
                  <c:v>capex_CT</c:v>
                </c:pt>
                <c:pt idx="8">
                  <c:v>capex_chiller</c:v>
                </c:pt>
                <c:pt idx="9">
                  <c:v>opex_heat</c:v>
                </c:pt>
              </c:strCache>
            </c:strRef>
          </c:cat>
          <c:val>
            <c:numRef>
              <c:f>WTP_mix_m_new!$B$25:$B$34</c:f>
              <c:numCache>
                <c:formatCode>0</c:formatCode>
                <c:ptCount val="10"/>
                <c:pt idx="0">
                  <c:v>3201.6262688000002</c:v>
                </c:pt>
                <c:pt idx="1">
                  <c:v>4073.9279741</c:v>
                </c:pt>
                <c:pt idx="2">
                  <c:v>9561.4178163300003</c:v>
                </c:pt>
                <c:pt idx="3">
                  <c:v>11121.5934633</c:v>
                </c:pt>
                <c:pt idx="4">
                  <c:v>35758.202839600002</c:v>
                </c:pt>
                <c:pt idx="5">
                  <c:v>39435.216429699998</c:v>
                </c:pt>
                <c:pt idx="6">
                  <c:v>41418.601162799998</c:v>
                </c:pt>
                <c:pt idx="7">
                  <c:v>81478.559481999997</c:v>
                </c:pt>
                <c:pt idx="8">
                  <c:v>788704.32859399996</c:v>
                </c:pt>
                <c:pt idx="9">
                  <c:v>4951966.3012699997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83-4759-9AE8-A003566F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7</xdr:row>
      <xdr:rowOff>91440</xdr:rowOff>
    </xdr:from>
    <xdr:to>
      <xdr:col>12</xdr:col>
      <xdr:colOff>0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F86B-4077-4068-A534-98F3FE75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556260</xdr:colOff>
      <xdr:row>12</xdr:row>
      <xdr:rowOff>90468</xdr:rowOff>
    </xdr:from>
    <xdr:ext cx="4146778" cy="4140535"/>
    <xdr:pic>
      <xdr:nvPicPr>
        <xdr:cNvPr id="2" name="Picture 1">
          <a:extLst>
            <a:ext uri="{FF2B5EF4-FFF2-40B4-BE49-F238E27FC236}">
              <a16:creationId xmlns:a16="http://schemas.microsoft.com/office/drawing/2014/main" id="{811E97A2-6067-4B85-B99F-60AE612A8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1360" y="2285028"/>
          <a:ext cx="4146778" cy="414053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21</xdr:row>
      <xdr:rowOff>0</xdr:rowOff>
    </xdr:from>
    <xdr:to>
      <xdr:col>24</xdr:col>
      <xdr:colOff>327660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E9552-F49E-4780-A556-78A15920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560977</xdr:colOff>
      <xdr:row>18</xdr:row>
      <xdr:rowOff>60960</xdr:rowOff>
    </xdr:from>
    <xdr:to>
      <xdr:col>14</xdr:col>
      <xdr:colOff>195995</xdr:colOff>
      <xdr:row>43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CAA30-41E6-454C-943E-94F0511E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6297" y="3352800"/>
          <a:ext cx="4473718" cy="4526280"/>
        </a:xfrm>
        <a:prstGeom prst="rect">
          <a:avLst/>
        </a:prstGeom>
      </xdr:spPr>
    </xdr:pic>
    <xdr:clientData/>
  </xdr:twoCellAnchor>
  <xdr:twoCellAnchor>
    <xdr:from>
      <xdr:col>1</xdr:col>
      <xdr:colOff>11430</xdr:colOff>
      <xdr:row>21</xdr:row>
      <xdr:rowOff>92392</xdr:rowOff>
    </xdr:from>
    <xdr:to>
      <xdr:col>2</xdr:col>
      <xdr:colOff>563880</xdr:colOff>
      <xdr:row>36</xdr:row>
      <xdr:rowOff>124777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B5BFA-B6C9-406D-AD2B-EE8CF35A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264031</xdr:colOff>
      <xdr:row>12</xdr:row>
      <xdr:rowOff>121919</xdr:rowOff>
    </xdr:from>
    <xdr:to>
      <xdr:col>16</xdr:col>
      <xdr:colOff>476249</xdr:colOff>
      <xdr:row>34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FFBAF-AB01-484C-AC2B-7AFE84A22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171" y="2316479"/>
          <a:ext cx="3869818" cy="3910965"/>
        </a:xfrm>
        <a:prstGeom prst="rect">
          <a:avLst/>
        </a:prstGeom>
      </xdr:spPr>
    </xdr:pic>
    <xdr:clientData/>
  </xdr:twoCellAnchor>
  <xdr:twoCellAnchor>
    <xdr:from>
      <xdr:col>0</xdr:col>
      <xdr:colOff>424815</xdr:colOff>
      <xdr:row>21</xdr:row>
      <xdr:rowOff>57150</xdr:rowOff>
    </xdr:from>
    <xdr:to>
      <xdr:col>2</xdr:col>
      <xdr:colOff>367665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28720-7885-43D8-AEC7-A1549567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518159</xdr:colOff>
      <xdr:row>21</xdr:row>
      <xdr:rowOff>41250</xdr:rowOff>
    </xdr:from>
    <xdr:to>
      <xdr:col>19</xdr:col>
      <xdr:colOff>41908</xdr:colOff>
      <xdr:row>42</xdr:row>
      <xdr:rowOff>43813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1C2FF-73A6-4598-B879-E5F7F3613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9" y="3881730"/>
          <a:ext cx="3790949" cy="38430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274319</xdr:colOff>
      <xdr:row>16</xdr:row>
      <xdr:rowOff>149792</xdr:rowOff>
    </xdr:from>
    <xdr:ext cx="4375785" cy="4380298"/>
    <xdr:pic>
      <xdr:nvPicPr>
        <xdr:cNvPr id="2" name="Picture 1">
          <a:extLst>
            <a:ext uri="{FF2B5EF4-FFF2-40B4-BE49-F238E27FC236}">
              <a16:creationId xmlns:a16="http://schemas.microsoft.com/office/drawing/2014/main" id="{8ADF9A10-41E7-400D-A0F9-345344A8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59" y="3075872"/>
          <a:ext cx="4375785" cy="438029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601980</xdr:colOff>
      <xdr:row>15</xdr:row>
      <xdr:rowOff>89576</xdr:rowOff>
    </xdr:from>
    <xdr:ext cx="4044314" cy="4046178"/>
    <xdr:pic>
      <xdr:nvPicPr>
        <xdr:cNvPr id="2" name="Picture 1">
          <a:extLst>
            <a:ext uri="{FF2B5EF4-FFF2-40B4-BE49-F238E27FC236}">
              <a16:creationId xmlns:a16="http://schemas.microsoft.com/office/drawing/2014/main" id="{32BEA3CB-A557-410F-9CEE-630980E4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2832776"/>
          <a:ext cx="4044314" cy="404617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532448</xdr:colOff>
      <xdr:row>18</xdr:row>
      <xdr:rowOff>68580</xdr:rowOff>
    </xdr:from>
    <xdr:ext cx="4138611" cy="4138611"/>
    <xdr:pic>
      <xdr:nvPicPr>
        <xdr:cNvPr id="2" name="Picture 1">
          <a:extLst>
            <a:ext uri="{FF2B5EF4-FFF2-40B4-BE49-F238E27FC236}">
              <a16:creationId xmlns:a16="http://schemas.microsoft.com/office/drawing/2014/main" id="{1FDD4EA1-A361-4D9C-A1D4-D6BA7747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188" y="3360420"/>
          <a:ext cx="4138611" cy="413861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13</xdr:row>
      <xdr:rowOff>75524</xdr:rowOff>
    </xdr:from>
    <xdr:ext cx="3878580" cy="3871636"/>
    <xdr:pic>
      <xdr:nvPicPr>
        <xdr:cNvPr id="2" name="Picture 1">
          <a:extLst>
            <a:ext uri="{FF2B5EF4-FFF2-40B4-BE49-F238E27FC236}">
              <a16:creationId xmlns:a16="http://schemas.microsoft.com/office/drawing/2014/main" id="{A206E35C-3CC8-4CA5-98A3-D35FE3461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140" y="2452964"/>
          <a:ext cx="3878580" cy="387163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358139</xdr:colOff>
      <xdr:row>14</xdr:row>
      <xdr:rowOff>163177</xdr:rowOff>
    </xdr:from>
    <xdr:ext cx="3851909" cy="3856372"/>
    <xdr:pic>
      <xdr:nvPicPr>
        <xdr:cNvPr id="2" name="Picture 1">
          <a:extLst>
            <a:ext uri="{FF2B5EF4-FFF2-40B4-BE49-F238E27FC236}">
              <a16:creationId xmlns:a16="http://schemas.microsoft.com/office/drawing/2014/main" id="{57E51337-0CAD-47EF-AB31-1D83EB1A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0279" y="2723497"/>
          <a:ext cx="3851909" cy="38563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6C93-9A34-41F6-B2C1-D93A1041B1B7}">
  <dimension ref="A1:J5"/>
  <sheetViews>
    <sheetView workbookViewId="0">
      <selection activeCell="B2" sqref="B2:J5"/>
    </sheetView>
  </sheetViews>
  <sheetFormatPr defaultRowHeight="14.4" x14ac:dyDescent="0.3"/>
  <cols>
    <col min="1" max="1" width="32.77734375" bestFit="1" customWidth="1"/>
    <col min="2" max="2" width="11.44140625" bestFit="1" customWidth="1"/>
    <col min="3" max="3" width="11.77734375" bestFit="1" customWidth="1"/>
    <col min="4" max="4" width="10.6640625" bestFit="1" customWidth="1"/>
    <col min="5" max="5" width="11.21875" bestFit="1" customWidth="1"/>
    <col min="6" max="6" width="11.77734375" bestFit="1" customWidth="1"/>
    <col min="7" max="7" width="10.6640625" bestFit="1" customWidth="1"/>
    <col min="8" max="8" width="10.77734375" bestFit="1" customWidth="1"/>
    <col min="9" max="9" width="11.33203125" bestFit="1" customWidth="1"/>
    <col min="10" max="10" width="10.21875" bestFit="1" customWidth="1"/>
  </cols>
  <sheetData>
    <row r="1" spans="1:10" x14ac:dyDescent="0.3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</row>
    <row r="2" spans="1:10" x14ac:dyDescent="0.3">
      <c r="A2" s="6" t="s">
        <v>43</v>
      </c>
      <c r="B2" s="4">
        <f>WTP_CBD_h!C15</f>
        <v>3559.0689536184072</v>
      </c>
      <c r="C2" s="4">
        <f>WTP_CBD_m!C15</f>
        <v>1954.8472439376637</v>
      </c>
      <c r="D2" s="4">
        <f>WTP_CBD_l!C15</f>
        <v>1424.5571580138057</v>
      </c>
      <c r="E2" s="4">
        <f>WTP_MIX_h!C15</f>
        <v>1005.7494865488261</v>
      </c>
      <c r="F2" s="4">
        <f>WTP_MIX_m!C15</f>
        <v>403.57870442047715</v>
      </c>
      <c r="G2" s="4">
        <f>WTP_mix_l!C15</f>
        <v>906.2590295355767</v>
      </c>
      <c r="H2" s="4">
        <f>WTP_RES_h!C15</f>
        <v>0</v>
      </c>
      <c r="I2" s="4">
        <f>WTP_RES_m!C15</f>
        <v>0</v>
      </c>
      <c r="J2" s="4">
        <f>WTP_RES_l!C15</f>
        <v>0</v>
      </c>
    </row>
    <row r="3" spans="1:10" x14ac:dyDescent="0.3">
      <c r="A3" s="6" t="s">
        <v>59</v>
      </c>
      <c r="B3" s="5">
        <f>WTP_CBD_h!B15</f>
        <v>3.4277200689309935E-4</v>
      </c>
      <c r="C3" s="5">
        <f>WTP_CBD_m!B15</f>
        <v>2.4890202703420756E-4</v>
      </c>
      <c r="D3" s="5">
        <f>WTP_CBD_l!B15</f>
        <v>2.6838259209659366E-4</v>
      </c>
      <c r="E3" s="5">
        <f>WTP_MIX_h!B15</f>
        <v>1.1256869364141473E-4</v>
      </c>
      <c r="F3" s="5">
        <f>WTP_MIX_m!B15</f>
        <v>5.9632391166760225E-5</v>
      </c>
      <c r="G3" s="5">
        <f>WTP_mix_l!B15</f>
        <v>1.9861515808784001E-4</v>
      </c>
      <c r="H3" s="5">
        <f>WTP_RES_h!B15</f>
        <v>0</v>
      </c>
      <c r="I3" s="5">
        <f>WTP_RES_m!B15</f>
        <v>0</v>
      </c>
      <c r="J3" s="5">
        <f>WTP_RES_l!B15</f>
        <v>0</v>
      </c>
    </row>
    <row r="4" spans="1:10" x14ac:dyDescent="0.3">
      <c r="A4" s="6" t="s">
        <v>44</v>
      </c>
      <c r="B4" s="4">
        <f>WTP_CBD_h!E15</f>
        <v>40780.260806489736</v>
      </c>
      <c r="C4" s="4">
        <f>WTP_CBD_m!E15</f>
        <v>38667.852298687212</v>
      </c>
      <c r="D4" s="4">
        <f>WTP_CBD_l!E15</f>
        <v>27042.765903898515</v>
      </c>
      <c r="E4" s="4">
        <f>WTP_MIX_h!E15</f>
        <v>11138.405579630286</v>
      </c>
      <c r="F4" s="4">
        <f>WTP_MIX_m!E15</f>
        <v>18776.414252898656</v>
      </c>
      <c r="G4" s="4">
        <f>WTP_mix_l!E15</f>
        <v>14185.311372857541</v>
      </c>
      <c r="H4" s="4">
        <f>WTP_RES_h!E15</f>
        <v>20711.922650686</v>
      </c>
      <c r="I4" s="4">
        <f>WTP_RES_m!E15</f>
        <v>19027.900060262531</v>
      </c>
      <c r="J4" s="4">
        <f>WTP_RES_l!E15</f>
        <v>15441.366057547741</v>
      </c>
    </row>
    <row r="5" spans="1:10" x14ac:dyDescent="0.3">
      <c r="A5" s="6" t="s">
        <v>60</v>
      </c>
      <c r="B5" s="3">
        <f>WTP_CBD_h!B21</f>
        <v>8.7274305834062246E-2</v>
      </c>
      <c r="C5" s="3">
        <f>WTP_CBD_m!B21</f>
        <v>5.0554844081786031E-2</v>
      </c>
      <c r="D5" s="3">
        <f>WTP_CBD_l!B21</f>
        <v>5.267793845778327E-2</v>
      </c>
      <c r="E5" s="3">
        <f>WTP_MIX_h!B21</f>
        <v>9.0295642348319813E-2</v>
      </c>
      <c r="F5" s="3">
        <f>WTP_MIX_m!B21</f>
        <v>2.1493917794137594E-2</v>
      </c>
      <c r="G5" s="3">
        <f>WTP_mix_l!B21</f>
        <v>6.3887143941699504E-2</v>
      </c>
      <c r="H5" s="3">
        <f>WTP_RES_h!B21</f>
        <v>0</v>
      </c>
      <c r="I5" s="3">
        <f>WTP_RES_m!B21</f>
        <v>0</v>
      </c>
      <c r="J5" s="3">
        <f>WTP_RES_l!B21</f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1"/>
  <sheetViews>
    <sheetView workbookViewId="0">
      <selection activeCell="E2" sqref="E2"/>
    </sheetView>
  </sheetViews>
  <sheetFormatPr defaultRowHeight="14.4" x14ac:dyDescent="0.3"/>
  <cols>
    <col min="2" max="2" width="58.5546875" bestFit="1" customWidth="1"/>
    <col min="3" max="3" width="12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 s="12">
        <v>4</v>
      </c>
      <c r="B2" s="12" t="s">
        <v>26</v>
      </c>
      <c r="C2" s="13">
        <f t="shared" ref="C2:C11" si="0">SUM(E2:J2)</f>
        <v>1436172.6680324152</v>
      </c>
      <c r="D2" s="12">
        <f t="shared" ref="D2:D11" si="1">SUM(K2:P2)</f>
        <v>29624.576701767997</v>
      </c>
      <c r="E2" s="12">
        <v>1430681.689</v>
      </c>
      <c r="F2" s="12">
        <v>4617.3672327200002</v>
      </c>
      <c r="G2" s="12">
        <v>0</v>
      </c>
      <c r="H2" s="12">
        <v>0</v>
      </c>
      <c r="I2" s="12">
        <v>33.365991593399997</v>
      </c>
      <c r="J2" s="12">
        <v>840.24580810199996</v>
      </c>
      <c r="K2" s="12">
        <v>19004.1964577</v>
      </c>
      <c r="L2" s="12">
        <v>3766.6191397699999</v>
      </c>
      <c r="M2" s="12">
        <v>6186.44127243</v>
      </c>
      <c r="N2" s="12">
        <v>0</v>
      </c>
      <c r="O2" s="12">
        <v>0</v>
      </c>
      <c r="P2" s="12">
        <v>667.31983186800005</v>
      </c>
      <c r="Q2" s="13">
        <f t="shared" ref="Q2:Q11" si="2">C2+D2</f>
        <v>1465797.2447341832</v>
      </c>
      <c r="R2" s="12" t="s">
        <v>27</v>
      </c>
      <c r="S2" s="12">
        <v>1</v>
      </c>
      <c r="T2" s="12" t="s">
        <v>9</v>
      </c>
      <c r="U2" s="12"/>
      <c r="V2" s="12">
        <v>0</v>
      </c>
    </row>
    <row r="3" spans="1:22" x14ac:dyDescent="0.3">
      <c r="A3">
        <v>0</v>
      </c>
      <c r="B3" t="s">
        <v>7</v>
      </c>
      <c r="C3" s="9">
        <f t="shared" si="0"/>
        <v>1437343.8772701474</v>
      </c>
      <c r="D3" s="8">
        <f t="shared" si="1"/>
        <v>29789.446992862002</v>
      </c>
      <c r="E3" s="8">
        <v>1430667.2178</v>
      </c>
      <c r="F3" s="8">
        <v>5803.0475266900003</v>
      </c>
      <c r="G3" s="8">
        <v>0</v>
      </c>
      <c r="H3" s="8">
        <v>0</v>
      </c>
      <c r="I3" s="8">
        <v>33.366135355600001</v>
      </c>
      <c r="J3" s="8">
        <v>840.24580810199996</v>
      </c>
      <c r="K3" s="8">
        <v>19265.7344768</v>
      </c>
      <c r="L3" s="8">
        <v>3766.6191397699999</v>
      </c>
      <c r="M3" s="8">
        <v>6089.7706691800004</v>
      </c>
      <c r="N3" s="8">
        <v>0</v>
      </c>
      <c r="O3" s="8">
        <v>0</v>
      </c>
      <c r="P3" s="8">
        <v>667.32270711199999</v>
      </c>
      <c r="Q3" s="9">
        <f t="shared" si="2"/>
        <v>1467133.3242630095</v>
      </c>
      <c r="R3" s="8" t="s">
        <v>8</v>
      </c>
      <c r="S3">
        <v>1</v>
      </c>
      <c r="T3" t="s">
        <v>9</v>
      </c>
      <c r="V3">
        <v>0</v>
      </c>
    </row>
    <row r="4" spans="1:22" x14ac:dyDescent="0.3">
      <c r="A4">
        <v>9</v>
      </c>
      <c r="B4" t="s">
        <v>16</v>
      </c>
      <c r="C4" s="9">
        <f t="shared" si="0"/>
        <v>1437136.2236755979</v>
      </c>
      <c r="D4" s="8">
        <f t="shared" si="1"/>
        <v>30395.103506115</v>
      </c>
      <c r="E4">
        <v>1430741.7472000001</v>
      </c>
      <c r="F4">
        <v>5520.8640691800001</v>
      </c>
      <c r="G4">
        <v>0</v>
      </c>
      <c r="H4">
        <v>0</v>
      </c>
      <c r="I4">
        <v>33.366598315799997</v>
      </c>
      <c r="J4">
        <v>840.24580810199996</v>
      </c>
      <c r="K4">
        <v>20277.063482400001</v>
      </c>
      <c r="L4">
        <v>3766.6191397699999</v>
      </c>
      <c r="M4">
        <v>5684.0889176299997</v>
      </c>
      <c r="N4">
        <v>0</v>
      </c>
      <c r="O4">
        <v>0</v>
      </c>
      <c r="P4">
        <v>667.33196631500005</v>
      </c>
      <c r="Q4" s="9">
        <f t="shared" si="2"/>
        <v>1467531.327181713</v>
      </c>
      <c r="R4" t="s">
        <v>17</v>
      </c>
      <c r="S4">
        <v>1</v>
      </c>
      <c r="T4" t="s">
        <v>9</v>
      </c>
      <c r="V4">
        <v>0</v>
      </c>
    </row>
    <row r="5" spans="1:22" x14ac:dyDescent="0.3">
      <c r="A5">
        <v>6</v>
      </c>
      <c r="B5" t="s">
        <v>14</v>
      </c>
      <c r="C5" s="9">
        <f t="shared" si="0"/>
        <v>1437213.6865054907</v>
      </c>
      <c r="D5" s="8">
        <f t="shared" si="1"/>
        <v>30620.080375921996</v>
      </c>
      <c r="E5">
        <v>1430691.5682000001</v>
      </c>
      <c r="F5">
        <v>5648.5060672</v>
      </c>
      <c r="G5">
        <v>0</v>
      </c>
      <c r="H5">
        <v>0</v>
      </c>
      <c r="I5">
        <v>33.366430188599999</v>
      </c>
      <c r="J5">
        <v>840.24580810199996</v>
      </c>
      <c r="K5">
        <v>20180.6259121</v>
      </c>
      <c r="L5">
        <v>3766.6191397699999</v>
      </c>
      <c r="M5">
        <v>6005.5067202800001</v>
      </c>
      <c r="N5">
        <v>0</v>
      </c>
      <c r="O5">
        <v>0</v>
      </c>
      <c r="P5">
        <v>667.32860377199995</v>
      </c>
      <c r="Q5" s="9">
        <f t="shared" si="2"/>
        <v>1467833.7668814126</v>
      </c>
      <c r="R5" t="s">
        <v>15</v>
      </c>
      <c r="S5">
        <v>1</v>
      </c>
      <c r="T5" t="s">
        <v>9</v>
      </c>
      <c r="V5">
        <v>0</v>
      </c>
    </row>
    <row r="6" spans="1:22" x14ac:dyDescent="0.3">
      <c r="A6">
        <v>2</v>
      </c>
      <c r="B6" t="s">
        <v>18</v>
      </c>
      <c r="C6" s="9">
        <f t="shared" si="0"/>
        <v>1437246.4588900334</v>
      </c>
      <c r="D6" s="8">
        <f t="shared" si="1"/>
        <v>30671.443403260997</v>
      </c>
      <c r="E6" s="8">
        <v>1430692.7553999999</v>
      </c>
      <c r="F6" s="8">
        <v>5680.0912249399998</v>
      </c>
      <c r="G6" s="8">
        <v>0</v>
      </c>
      <c r="H6" s="8">
        <v>0</v>
      </c>
      <c r="I6" s="8">
        <v>33.366456991500002</v>
      </c>
      <c r="J6" s="8">
        <v>840.24580810199996</v>
      </c>
      <c r="K6" s="8">
        <v>20258.236629399998</v>
      </c>
      <c r="L6" s="8">
        <v>3766.6191397699999</v>
      </c>
      <c r="M6" s="8">
        <v>5979.2584942599997</v>
      </c>
      <c r="N6" s="8">
        <v>0</v>
      </c>
      <c r="O6" s="8">
        <v>0</v>
      </c>
      <c r="P6" s="8">
        <v>667.32913983100002</v>
      </c>
      <c r="Q6" s="9">
        <f t="shared" si="2"/>
        <v>1467917.9022932944</v>
      </c>
      <c r="R6" s="8" t="s">
        <v>19</v>
      </c>
      <c r="S6">
        <v>1</v>
      </c>
      <c r="T6" t="s">
        <v>9</v>
      </c>
      <c r="V6">
        <v>0</v>
      </c>
    </row>
    <row r="7" spans="1:22" x14ac:dyDescent="0.3">
      <c r="A7">
        <v>5</v>
      </c>
      <c r="B7" t="s">
        <v>20</v>
      </c>
      <c r="C7" s="11">
        <f t="shared" si="0"/>
        <v>1437951.9955720869</v>
      </c>
      <c r="D7" s="10">
        <f t="shared" si="1"/>
        <v>31553.700108225999</v>
      </c>
      <c r="E7">
        <v>1430745.2642000001</v>
      </c>
      <c r="F7">
        <v>6333.1183833200002</v>
      </c>
      <c r="G7">
        <v>0</v>
      </c>
      <c r="H7">
        <v>0</v>
      </c>
      <c r="I7">
        <v>33.367180664800003</v>
      </c>
      <c r="J7">
        <v>840.24580810199996</v>
      </c>
      <c r="K7">
        <v>21511.591022799999</v>
      </c>
      <c r="L7">
        <v>3766.6191397699999</v>
      </c>
      <c r="M7">
        <v>5608.1463323600001</v>
      </c>
      <c r="N7">
        <v>0</v>
      </c>
      <c r="O7">
        <v>0</v>
      </c>
      <c r="P7">
        <v>667.34361329599994</v>
      </c>
      <c r="Q7" s="11">
        <f t="shared" si="2"/>
        <v>1469505.6956803128</v>
      </c>
      <c r="R7" t="s">
        <v>21</v>
      </c>
      <c r="S7">
        <v>1</v>
      </c>
      <c r="T7" t="s">
        <v>9</v>
      </c>
      <c r="V7">
        <v>0</v>
      </c>
    </row>
    <row r="8" spans="1:22" x14ac:dyDescent="0.3">
      <c r="A8">
        <v>8</v>
      </c>
      <c r="B8" t="s">
        <v>10</v>
      </c>
      <c r="C8" s="11">
        <f t="shared" si="0"/>
        <v>1439448.0400629751</v>
      </c>
      <c r="D8" s="10">
        <f t="shared" si="1"/>
        <v>30762.930638266</v>
      </c>
      <c r="E8">
        <v>1430638.5955999999</v>
      </c>
      <c r="F8">
        <v>7935.8321052900001</v>
      </c>
      <c r="G8">
        <v>0</v>
      </c>
      <c r="H8">
        <v>0</v>
      </c>
      <c r="I8">
        <v>33.366549583299999</v>
      </c>
      <c r="J8">
        <v>840.24580810199996</v>
      </c>
      <c r="K8">
        <v>20547.971977500001</v>
      </c>
      <c r="L8">
        <v>3766.6191397699999</v>
      </c>
      <c r="M8">
        <v>5781.0085293299999</v>
      </c>
      <c r="N8">
        <v>0</v>
      </c>
      <c r="O8">
        <v>0</v>
      </c>
      <c r="P8">
        <v>667.33099166600005</v>
      </c>
      <c r="Q8" s="11">
        <f t="shared" si="2"/>
        <v>1470210.9707012412</v>
      </c>
      <c r="R8" t="s">
        <v>11</v>
      </c>
      <c r="S8">
        <v>1</v>
      </c>
      <c r="T8" t="s">
        <v>9</v>
      </c>
      <c r="V8">
        <v>0</v>
      </c>
    </row>
    <row r="9" spans="1:22" x14ac:dyDescent="0.3">
      <c r="A9">
        <v>7</v>
      </c>
      <c r="B9" t="s">
        <v>24</v>
      </c>
      <c r="C9" s="11">
        <f t="shared" si="0"/>
        <v>1441037.5438477471</v>
      </c>
      <c r="D9" s="10">
        <f t="shared" si="1"/>
        <v>31421.434150604997</v>
      </c>
      <c r="E9">
        <v>1430621.2342000001</v>
      </c>
      <c r="F9">
        <v>9542.6970537100005</v>
      </c>
      <c r="G9">
        <v>0</v>
      </c>
      <c r="H9">
        <v>0</v>
      </c>
      <c r="I9">
        <v>33.366785935199999</v>
      </c>
      <c r="J9">
        <v>840.24580810199996</v>
      </c>
      <c r="K9">
        <v>21283.3039211</v>
      </c>
      <c r="L9">
        <v>3766.6191397699999</v>
      </c>
      <c r="M9">
        <v>5704.17537103</v>
      </c>
      <c r="N9">
        <v>0</v>
      </c>
      <c r="O9">
        <v>0</v>
      </c>
      <c r="P9">
        <v>667.33571870499998</v>
      </c>
      <c r="Q9" s="11">
        <f t="shared" si="2"/>
        <v>1472458.9779983521</v>
      </c>
      <c r="R9" t="s">
        <v>25</v>
      </c>
      <c r="S9">
        <v>1</v>
      </c>
      <c r="T9" t="s">
        <v>9</v>
      </c>
      <c r="V9">
        <v>0</v>
      </c>
    </row>
    <row r="10" spans="1:22" x14ac:dyDescent="0.3">
      <c r="A10">
        <v>1</v>
      </c>
      <c r="B10" t="s">
        <v>22</v>
      </c>
      <c r="C10" s="9">
        <f t="shared" si="0"/>
        <v>1444844.7850949047</v>
      </c>
      <c r="D10" s="8">
        <f t="shared" si="1"/>
        <v>32886.794144963002</v>
      </c>
      <c r="E10" s="8">
        <v>1430636.6402</v>
      </c>
      <c r="F10" s="8">
        <v>13334.531377400001</v>
      </c>
      <c r="G10" s="8">
        <v>0</v>
      </c>
      <c r="H10" s="8">
        <v>0</v>
      </c>
      <c r="I10" s="8">
        <v>33.367709402700001</v>
      </c>
      <c r="J10" s="8">
        <v>840.24580810199996</v>
      </c>
      <c r="K10" s="8">
        <v>22998.355077</v>
      </c>
      <c r="L10" s="8">
        <v>3766.6191397699999</v>
      </c>
      <c r="M10" s="8">
        <v>5454.46574014</v>
      </c>
      <c r="N10" s="8">
        <v>0</v>
      </c>
      <c r="O10" s="8">
        <v>0</v>
      </c>
      <c r="P10" s="8">
        <v>667.35418805300003</v>
      </c>
      <c r="Q10" s="9">
        <f t="shared" si="2"/>
        <v>1477731.5792398676</v>
      </c>
      <c r="R10" s="8" t="s">
        <v>23</v>
      </c>
      <c r="S10">
        <v>1</v>
      </c>
      <c r="T10" t="s">
        <v>9</v>
      </c>
      <c r="V10">
        <v>0</v>
      </c>
    </row>
    <row r="11" spans="1:22" x14ac:dyDescent="0.3">
      <c r="A11">
        <v>3</v>
      </c>
      <c r="B11" t="s">
        <v>12</v>
      </c>
      <c r="C11" s="11">
        <f t="shared" si="0"/>
        <v>1446117.449678842</v>
      </c>
      <c r="D11" s="10">
        <f t="shared" si="1"/>
        <v>35121.161112889</v>
      </c>
      <c r="E11">
        <v>1430656.8724</v>
      </c>
      <c r="F11">
        <v>14586.9628988</v>
      </c>
      <c r="G11">
        <v>0</v>
      </c>
      <c r="H11">
        <v>0</v>
      </c>
      <c r="I11">
        <v>33.368571940000002</v>
      </c>
      <c r="J11">
        <v>840.24580810199996</v>
      </c>
      <c r="K11">
        <v>25633.422655900002</v>
      </c>
      <c r="L11">
        <v>3766.6191397699999</v>
      </c>
      <c r="M11">
        <v>5053.7478784200002</v>
      </c>
      <c r="N11">
        <v>0</v>
      </c>
      <c r="O11">
        <v>0</v>
      </c>
      <c r="P11">
        <v>667.37143879899998</v>
      </c>
      <c r="Q11" s="11">
        <f t="shared" si="2"/>
        <v>1481238.6107917309</v>
      </c>
      <c r="R11" t="s">
        <v>13</v>
      </c>
      <c r="S11">
        <v>1</v>
      </c>
      <c r="T11" t="s">
        <v>9</v>
      </c>
      <c r="V11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(Q2-Q2)/Q2</f>
        <v>0</v>
      </c>
      <c r="C15" s="4">
        <f>Q2-Q2</f>
        <v>0</v>
      </c>
      <c r="E15" s="4">
        <f>MAX(Q2:Q11)-MIN(Q2:Q11)</f>
        <v>15441.366057547741</v>
      </c>
    </row>
    <row r="17" spans="2:2" x14ac:dyDescent="0.3">
      <c r="B17" t="s">
        <v>31</v>
      </c>
    </row>
    <row r="18" spans="2:2" x14ac:dyDescent="0.3">
      <c r="B18" s="2">
        <f>(Q11-Q2)/Q2</f>
        <v>1.0534448821636292E-2</v>
      </c>
    </row>
    <row r="20" spans="2:2" x14ac:dyDescent="0.3">
      <c r="B20" t="s">
        <v>32</v>
      </c>
    </row>
    <row r="21" spans="2:2" x14ac:dyDescent="0.3">
      <c r="B21" s="3">
        <f>B15/B18</f>
        <v>0</v>
      </c>
    </row>
  </sheetData>
  <sortState ref="A2:V11">
    <sortCondition ref="Q2:Q11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CFAF-8724-4417-ACFB-AD39EA9B4449}">
  <dimension ref="A1:Z35"/>
  <sheetViews>
    <sheetView topLeftCell="G1" workbookViewId="0">
      <selection activeCell="S2" sqref="S2"/>
    </sheetView>
  </sheetViews>
  <sheetFormatPr defaultRowHeight="14.4" x14ac:dyDescent="0.3"/>
  <cols>
    <col min="1" max="1" width="14.44140625" bestFit="1" customWidth="1"/>
    <col min="2" max="2" width="11.33203125" customWidth="1"/>
    <col min="3" max="3" width="12.77734375" customWidth="1"/>
    <col min="4" max="4" width="12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62</v>
      </c>
      <c r="K1" t="s">
        <v>51</v>
      </c>
      <c r="L1" t="s">
        <v>52</v>
      </c>
      <c r="M1" t="s">
        <v>54</v>
      </c>
      <c r="N1" t="s">
        <v>55</v>
      </c>
      <c r="O1" t="s">
        <v>56</v>
      </c>
      <c r="P1" t="s">
        <v>57</v>
      </c>
      <c r="Q1" t="s">
        <v>63</v>
      </c>
      <c r="R1" t="s">
        <v>53</v>
      </c>
      <c r="S1" t="s">
        <v>58</v>
      </c>
      <c r="T1" t="s">
        <v>3</v>
      </c>
      <c r="U1" t="s">
        <v>4</v>
      </c>
      <c r="V1" t="s">
        <v>5</v>
      </c>
      <c r="W1" t="s">
        <v>6</v>
      </c>
      <c r="X1" t="s">
        <v>29</v>
      </c>
      <c r="Y1" t="s">
        <v>64</v>
      </c>
      <c r="Z1" t="s">
        <v>65</v>
      </c>
    </row>
    <row r="2" spans="1:26" x14ac:dyDescent="0.3">
      <c r="A2">
        <v>7</v>
      </c>
      <c r="B2" t="s">
        <v>20</v>
      </c>
      <c r="C2">
        <v>5034435.2747900002</v>
      </c>
      <c r="D2">
        <v>932284.50051799999</v>
      </c>
      <c r="E2">
        <v>4951966.3012699997</v>
      </c>
      <c r="F2">
        <v>35758.202839600002</v>
      </c>
      <c r="G2">
        <v>0</v>
      </c>
      <c r="H2">
        <v>0</v>
      </c>
      <c r="I2">
        <v>39435.216429699998</v>
      </c>
      <c r="J2">
        <v>4073.9279741</v>
      </c>
      <c r="K2">
        <v>3201.6262688000002</v>
      </c>
      <c r="L2">
        <v>41418.601162799998</v>
      </c>
      <c r="M2">
        <v>11121.5934633</v>
      </c>
      <c r="N2">
        <v>0</v>
      </c>
      <c r="O2">
        <v>0</v>
      </c>
      <c r="P2">
        <v>788704.32859399996</v>
      </c>
      <c r="Q2">
        <v>81478.559481999997</v>
      </c>
      <c r="R2">
        <v>9561.4178163300003</v>
      </c>
      <c r="S2">
        <v>5966719.7753100004</v>
      </c>
      <c r="T2" t="s">
        <v>21</v>
      </c>
      <c r="U2">
        <v>1</v>
      </c>
      <c r="V2" t="s">
        <v>9</v>
      </c>
      <c r="X2">
        <v>0</v>
      </c>
      <c r="Y2">
        <v>1382.1335741099999</v>
      </c>
      <c r="Z2">
        <v>0.233755555556</v>
      </c>
    </row>
    <row r="3" spans="1:26" s="1" customFormat="1" x14ac:dyDescent="0.3">
      <c r="A3" s="1">
        <v>2</v>
      </c>
      <c r="B3" s="1" t="s">
        <v>16</v>
      </c>
      <c r="C3" s="1">
        <v>5034637.26511</v>
      </c>
      <c r="D3" s="1">
        <v>932485.78256199998</v>
      </c>
      <c r="E3" s="1">
        <v>4951969.3148299996</v>
      </c>
      <c r="F3" s="1">
        <v>35957.144513599997</v>
      </c>
      <c r="G3" s="1">
        <v>0</v>
      </c>
      <c r="H3" s="1">
        <v>0</v>
      </c>
      <c r="I3" s="1">
        <v>39435.247798099997</v>
      </c>
      <c r="J3" s="1">
        <v>4073.9317037300002</v>
      </c>
      <c r="K3" s="1">
        <v>3201.6262688000002</v>
      </c>
      <c r="L3" s="1">
        <v>41613.387851500003</v>
      </c>
      <c r="M3" s="1">
        <v>11127.3868566</v>
      </c>
      <c r="N3" s="1">
        <v>0</v>
      </c>
      <c r="O3" s="1">
        <v>0</v>
      </c>
      <c r="P3" s="1">
        <v>788704.95596199995</v>
      </c>
      <c r="Q3" s="1">
        <v>81478.634074700007</v>
      </c>
      <c r="R3" s="1">
        <v>9561.4178163300003</v>
      </c>
      <c r="S3" s="1">
        <v>5967123.0476700002</v>
      </c>
      <c r="T3" s="1" t="s">
        <v>17</v>
      </c>
      <c r="U3" s="1">
        <v>1</v>
      </c>
      <c r="V3" s="1" t="s">
        <v>9</v>
      </c>
      <c r="X3" s="1">
        <v>0</v>
      </c>
      <c r="Y3" s="1">
        <v>1382.1335741099999</v>
      </c>
      <c r="Z3" s="1">
        <v>0.23675925925899999</v>
      </c>
    </row>
    <row r="4" spans="1:26" x14ac:dyDescent="0.3">
      <c r="A4">
        <v>3</v>
      </c>
      <c r="B4" t="s">
        <v>7</v>
      </c>
      <c r="C4">
        <v>5036638.8592100004</v>
      </c>
      <c r="D4">
        <v>933217.66235400003</v>
      </c>
      <c r="E4">
        <v>4951951.24168</v>
      </c>
      <c r="F4">
        <v>37976.820237699998</v>
      </c>
      <c r="G4">
        <v>0</v>
      </c>
      <c r="H4">
        <v>0</v>
      </c>
      <c r="I4">
        <v>39435.240226399997</v>
      </c>
      <c r="J4">
        <v>4073.9308034800001</v>
      </c>
      <c r="K4">
        <v>3201.6262688000002</v>
      </c>
      <c r="L4">
        <v>42241.240674400004</v>
      </c>
      <c r="M4">
        <v>11231.5832649</v>
      </c>
      <c r="N4">
        <v>0</v>
      </c>
      <c r="O4">
        <v>0</v>
      </c>
      <c r="P4">
        <v>788704.80452899996</v>
      </c>
      <c r="Q4">
        <v>81478.6160695</v>
      </c>
      <c r="R4">
        <v>9561.4178163300003</v>
      </c>
      <c r="S4">
        <v>5969856.5215699999</v>
      </c>
      <c r="T4" t="s">
        <v>8</v>
      </c>
      <c r="U4">
        <v>1</v>
      </c>
      <c r="V4" t="s">
        <v>9</v>
      </c>
      <c r="X4">
        <v>0</v>
      </c>
      <c r="Y4">
        <v>1382.1335741099999</v>
      </c>
      <c r="Z4">
        <v>0.23860000000000001</v>
      </c>
    </row>
    <row r="5" spans="1:26" x14ac:dyDescent="0.3">
      <c r="A5">
        <v>4</v>
      </c>
      <c r="B5" t="s">
        <v>12</v>
      </c>
      <c r="C5">
        <v>5037418.1042099996</v>
      </c>
      <c r="D5">
        <v>932489.78302199999</v>
      </c>
      <c r="E5">
        <v>4951963.08605</v>
      </c>
      <c r="F5">
        <v>38744.2922607</v>
      </c>
      <c r="G5">
        <v>0</v>
      </c>
      <c r="H5">
        <v>0</v>
      </c>
      <c r="I5">
        <v>39435.176407899999</v>
      </c>
      <c r="J5">
        <v>4073.9232156100002</v>
      </c>
      <c r="K5">
        <v>3201.6262688000002</v>
      </c>
      <c r="L5">
        <v>41418.601162799998</v>
      </c>
      <c r="M5">
        <v>11327.771572899999</v>
      </c>
      <c r="N5">
        <v>0</v>
      </c>
      <c r="O5">
        <v>0</v>
      </c>
      <c r="P5">
        <v>788703.52815799997</v>
      </c>
      <c r="Q5">
        <v>81478.464312099997</v>
      </c>
      <c r="R5">
        <v>9561.4178163300003</v>
      </c>
      <c r="S5">
        <v>5969907.8872300005</v>
      </c>
      <c r="T5" t="s">
        <v>13</v>
      </c>
      <c r="U5">
        <v>1</v>
      </c>
      <c r="V5" t="s">
        <v>9</v>
      </c>
      <c r="X5">
        <v>0</v>
      </c>
      <c r="Y5">
        <v>1382.1335741099999</v>
      </c>
      <c r="Z5">
        <v>0.233755555556</v>
      </c>
    </row>
    <row r="6" spans="1:26" x14ac:dyDescent="0.3">
      <c r="A6">
        <v>6</v>
      </c>
      <c r="B6" t="s">
        <v>18</v>
      </c>
      <c r="C6">
        <v>5036936.5605100002</v>
      </c>
      <c r="D6">
        <v>933211.84193400003</v>
      </c>
      <c r="E6">
        <v>4951982.8386700004</v>
      </c>
      <c r="F6">
        <v>38242.739368800001</v>
      </c>
      <c r="G6">
        <v>0</v>
      </c>
      <c r="H6">
        <v>0</v>
      </c>
      <c r="I6">
        <v>39435.405722000003</v>
      </c>
      <c r="J6">
        <v>4073.9504805000001</v>
      </c>
      <c r="K6">
        <v>3201.6262688000002</v>
      </c>
      <c r="L6">
        <v>43057.853691700002</v>
      </c>
      <c r="M6">
        <v>10405.4463767</v>
      </c>
      <c r="N6">
        <v>0</v>
      </c>
      <c r="O6">
        <v>0</v>
      </c>
      <c r="P6">
        <v>788708.11443900003</v>
      </c>
      <c r="Q6">
        <v>81479.009609999994</v>
      </c>
      <c r="R6">
        <v>9561.4178163300003</v>
      </c>
      <c r="S6">
        <v>5970148.4024400003</v>
      </c>
      <c r="T6" t="s">
        <v>19</v>
      </c>
      <c r="U6">
        <v>1</v>
      </c>
      <c r="V6" t="s">
        <v>9</v>
      </c>
      <c r="X6">
        <v>0</v>
      </c>
      <c r="Y6">
        <v>1382.1335741099999</v>
      </c>
      <c r="Z6">
        <v>0.25062222222199998</v>
      </c>
    </row>
    <row r="7" spans="1:26" x14ac:dyDescent="0.3">
      <c r="A7">
        <v>8</v>
      </c>
      <c r="B7" t="s">
        <v>14</v>
      </c>
      <c r="C7">
        <v>5039598.0002100002</v>
      </c>
      <c r="D7">
        <v>932732.54107899999</v>
      </c>
      <c r="E7">
        <v>4951961.3551700003</v>
      </c>
      <c r="F7">
        <v>40925.942140400002</v>
      </c>
      <c r="G7">
        <v>0</v>
      </c>
      <c r="H7">
        <v>0</v>
      </c>
      <c r="I7">
        <v>39435.155856199999</v>
      </c>
      <c r="J7">
        <v>4073.9207720499999</v>
      </c>
      <c r="K7">
        <v>3201.6262688000002</v>
      </c>
      <c r="L7">
        <v>41418.601162799998</v>
      </c>
      <c r="M7">
        <v>11570.9895359</v>
      </c>
      <c r="N7">
        <v>0</v>
      </c>
      <c r="O7">
        <v>0</v>
      </c>
      <c r="P7">
        <v>788703.11712299997</v>
      </c>
      <c r="Q7">
        <v>81478.415441100005</v>
      </c>
      <c r="R7">
        <v>9561.4178163300003</v>
      </c>
      <c r="S7">
        <v>5972330.5412900001</v>
      </c>
      <c r="T7" t="s">
        <v>15</v>
      </c>
      <c r="U7">
        <v>1</v>
      </c>
      <c r="V7" t="s">
        <v>9</v>
      </c>
      <c r="X7">
        <v>0</v>
      </c>
      <c r="Y7">
        <v>1382.1335741099999</v>
      </c>
      <c r="Z7">
        <v>0.233755555556</v>
      </c>
    </row>
    <row r="8" spans="1:26" x14ac:dyDescent="0.3">
      <c r="A8">
        <v>0</v>
      </c>
      <c r="B8" t="s">
        <v>24</v>
      </c>
      <c r="C8">
        <v>5040974.4110599998</v>
      </c>
      <c r="D8">
        <v>933039.67792699998</v>
      </c>
      <c r="E8">
        <v>4951951.7685099998</v>
      </c>
      <c r="F8">
        <v>42312.0183225</v>
      </c>
      <c r="G8">
        <v>0</v>
      </c>
      <c r="H8">
        <v>0</v>
      </c>
      <c r="I8">
        <v>39435.0855476</v>
      </c>
      <c r="J8">
        <v>4073.9124125399999</v>
      </c>
      <c r="K8">
        <v>3201.6262688000002</v>
      </c>
      <c r="L8">
        <v>41418.601162799998</v>
      </c>
      <c r="M8">
        <v>11879.6997457</v>
      </c>
      <c r="N8">
        <v>0</v>
      </c>
      <c r="O8">
        <v>0</v>
      </c>
      <c r="P8">
        <v>788701.71095199999</v>
      </c>
      <c r="Q8">
        <v>81478.248250699995</v>
      </c>
      <c r="R8">
        <v>9561.4178163300003</v>
      </c>
      <c r="S8">
        <v>5974014.0889900001</v>
      </c>
      <c r="T8" t="s">
        <v>25</v>
      </c>
      <c r="U8">
        <v>1</v>
      </c>
      <c r="V8" t="s">
        <v>9</v>
      </c>
      <c r="X8">
        <v>0</v>
      </c>
      <c r="Y8">
        <v>1382.1335741099999</v>
      </c>
      <c r="Z8">
        <v>0.236103703704</v>
      </c>
    </row>
    <row r="9" spans="1:26" x14ac:dyDescent="0.3">
      <c r="A9">
        <v>9</v>
      </c>
      <c r="B9" t="s">
        <v>10</v>
      </c>
      <c r="C9">
        <v>5043669.9797700001</v>
      </c>
      <c r="D9">
        <v>933506.93392099999</v>
      </c>
      <c r="E9">
        <v>4951944.0451400001</v>
      </c>
      <c r="F9">
        <v>45015.381803700002</v>
      </c>
      <c r="G9">
        <v>0</v>
      </c>
      <c r="H9">
        <v>0</v>
      </c>
      <c r="I9">
        <v>39435.021729</v>
      </c>
      <c r="J9">
        <v>4073.90482466</v>
      </c>
      <c r="K9">
        <v>3201.6262688000002</v>
      </c>
      <c r="L9">
        <v>41418.601162799998</v>
      </c>
      <c r="M9">
        <v>12348.3838672</v>
      </c>
      <c r="N9">
        <v>0</v>
      </c>
      <c r="O9">
        <v>0</v>
      </c>
      <c r="P9">
        <v>788700.43458100001</v>
      </c>
      <c r="Q9">
        <v>81478.096493300007</v>
      </c>
      <c r="R9">
        <v>9561.4178163300003</v>
      </c>
      <c r="S9">
        <v>5977176.9136899998</v>
      </c>
      <c r="T9" t="s">
        <v>11</v>
      </c>
      <c r="U9">
        <v>1</v>
      </c>
      <c r="V9" t="s">
        <v>9</v>
      </c>
      <c r="X9">
        <v>0</v>
      </c>
      <c r="Y9">
        <v>1382.1335741099999</v>
      </c>
      <c r="Z9">
        <v>0.23962592592599999</v>
      </c>
    </row>
    <row r="10" spans="1:26" x14ac:dyDescent="0.3">
      <c r="A10">
        <v>1</v>
      </c>
      <c r="B10" t="s">
        <v>26</v>
      </c>
      <c r="C10">
        <v>5047159.5015799999</v>
      </c>
      <c r="D10">
        <v>936089.47444400005</v>
      </c>
      <c r="E10">
        <v>4951901.8519599997</v>
      </c>
      <c r="F10">
        <v>48547.052012200002</v>
      </c>
      <c r="G10">
        <v>0</v>
      </c>
      <c r="H10">
        <v>0</v>
      </c>
      <c r="I10">
        <v>39435.0617508</v>
      </c>
      <c r="J10">
        <v>4073.9095831599998</v>
      </c>
      <c r="K10">
        <v>3201.6262688000002</v>
      </c>
      <c r="L10">
        <v>43862.275227700004</v>
      </c>
      <c r="M10">
        <v>12486.3547194</v>
      </c>
      <c r="N10">
        <v>0</v>
      </c>
      <c r="O10">
        <v>0</v>
      </c>
      <c r="P10">
        <v>788701.235017</v>
      </c>
      <c r="Q10">
        <v>81478.191663200007</v>
      </c>
      <c r="R10">
        <v>9561.4178163300003</v>
      </c>
      <c r="S10">
        <v>5983248.9760199999</v>
      </c>
      <c r="T10" t="s">
        <v>27</v>
      </c>
      <c r="U10">
        <v>1</v>
      </c>
      <c r="V10" t="s">
        <v>9</v>
      </c>
      <c r="X10">
        <v>0</v>
      </c>
      <c r="Y10">
        <v>1382.1335741099999</v>
      </c>
      <c r="Z10">
        <v>0.25415925925900001</v>
      </c>
    </row>
    <row r="11" spans="1:26" x14ac:dyDescent="0.3">
      <c r="A11">
        <v>5</v>
      </c>
      <c r="B11" t="s">
        <v>22</v>
      </c>
      <c r="C11">
        <v>5048880.2277899999</v>
      </c>
      <c r="D11">
        <v>936636.43136799999</v>
      </c>
      <c r="E11">
        <v>4951897.3461999996</v>
      </c>
      <c r="F11">
        <v>50272.271887000003</v>
      </c>
      <c r="G11">
        <v>0</v>
      </c>
      <c r="H11">
        <v>0</v>
      </c>
      <c r="I11">
        <v>39435.072567499999</v>
      </c>
      <c r="J11">
        <v>4073.91086924</v>
      </c>
      <c r="K11">
        <v>3201.6262688000002</v>
      </c>
      <c r="L11">
        <v>44443.0126151</v>
      </c>
      <c r="M11">
        <v>12452.3322006</v>
      </c>
      <c r="N11">
        <v>0</v>
      </c>
      <c r="O11">
        <v>0</v>
      </c>
      <c r="P11">
        <v>788701.451351</v>
      </c>
      <c r="Q11">
        <v>81478.217384799995</v>
      </c>
      <c r="R11">
        <v>9561.4178163300003</v>
      </c>
      <c r="S11">
        <v>5985516.6591600003</v>
      </c>
      <c r="T11" t="s">
        <v>23</v>
      </c>
      <c r="U11">
        <v>1</v>
      </c>
      <c r="V11" t="s">
        <v>9</v>
      </c>
      <c r="X11">
        <v>0</v>
      </c>
      <c r="Y11">
        <v>1382.1335741099999</v>
      </c>
      <c r="Z11">
        <v>0.26280740740699998</v>
      </c>
    </row>
    <row r="12" spans="1:26" x14ac:dyDescent="0.3">
      <c r="C12" s="4">
        <f t="shared" ref="C12:P12" si="0">C11-C2</f>
        <v>14444.952999999747</v>
      </c>
      <c r="D12" s="4">
        <f t="shared" si="0"/>
        <v>4351.9308500000043</v>
      </c>
      <c r="E12" s="4">
        <f t="shared" si="0"/>
        <v>-68.955070000141859</v>
      </c>
      <c r="F12" s="4">
        <f t="shared" si="0"/>
        <v>14514.0690474</v>
      </c>
      <c r="G12" s="4">
        <f t="shared" si="0"/>
        <v>0</v>
      </c>
      <c r="H12" s="4">
        <f t="shared" si="0"/>
        <v>0</v>
      </c>
      <c r="I12" s="4">
        <f t="shared" si="0"/>
        <v>-0.14386219999869354</v>
      </c>
      <c r="J12" s="4">
        <f t="shared" si="0"/>
        <v>-1.7104860000017652E-2</v>
      </c>
      <c r="K12" s="4">
        <f t="shared" si="0"/>
        <v>0</v>
      </c>
      <c r="L12" s="4">
        <f t="shared" si="0"/>
        <v>3024.4114523000026</v>
      </c>
      <c r="M12" s="4">
        <f t="shared" si="0"/>
        <v>1330.7387373000001</v>
      </c>
      <c r="N12" s="4">
        <f t="shared" si="0"/>
        <v>0</v>
      </c>
      <c r="O12" s="4">
        <f t="shared" si="0"/>
        <v>0</v>
      </c>
      <c r="P12" s="4">
        <f t="shared" si="0"/>
        <v>-2.8772429999662563</v>
      </c>
      <c r="Q12" s="4">
        <f>Q11-Q2</f>
        <v>-0.34209720000217203</v>
      </c>
      <c r="R12" s="4">
        <f t="shared" ref="R12:S12" si="1">R11-R2</f>
        <v>0</v>
      </c>
      <c r="S12" s="4">
        <f t="shared" si="1"/>
        <v>18796.883849999867</v>
      </c>
    </row>
    <row r="13" spans="1:26" x14ac:dyDescent="0.3">
      <c r="A13" s="1"/>
      <c r="B13" t="s">
        <v>28</v>
      </c>
    </row>
    <row r="14" spans="1:26" x14ac:dyDescent="0.3">
      <c r="B14" t="s">
        <v>30</v>
      </c>
      <c r="C14" t="s">
        <v>33</v>
      </c>
      <c r="E14" t="s">
        <v>45</v>
      </c>
    </row>
    <row r="15" spans="1:26" x14ac:dyDescent="0.3">
      <c r="B15" s="2">
        <f>(S3-S2)/S2</f>
        <v>6.7586944784729075E-5</v>
      </c>
      <c r="C15" s="14">
        <f>(S3-S2)</f>
        <v>403.27235999982804</v>
      </c>
      <c r="E15" s="4">
        <f>MAX(S2:S11)-MIN(S2:S11)</f>
        <v>18796.883849999867</v>
      </c>
    </row>
    <row r="17" spans="1:4" x14ac:dyDescent="0.3">
      <c r="B17" t="s">
        <v>31</v>
      </c>
    </row>
    <row r="18" spans="1:4" x14ac:dyDescent="0.3">
      <c r="B18" s="2">
        <f>(S11-S2)/S2</f>
        <v>3.1502876886862477E-3</v>
      </c>
    </row>
    <row r="20" spans="1:4" x14ac:dyDescent="0.3">
      <c r="B20" t="s">
        <v>32</v>
      </c>
    </row>
    <row r="21" spans="1:4" x14ac:dyDescent="0.3">
      <c r="B21" s="3">
        <f>B15/B18</f>
        <v>2.1454213539752808E-2</v>
      </c>
    </row>
    <row r="24" spans="1:4" x14ac:dyDescent="0.3">
      <c r="A24" s="16"/>
      <c r="B24" s="17" t="s">
        <v>68</v>
      </c>
      <c r="C24" s="17" t="s">
        <v>69</v>
      </c>
      <c r="D24" s="17" t="s">
        <v>70</v>
      </c>
    </row>
    <row r="25" spans="1:4" x14ac:dyDescent="0.3">
      <c r="A25" s="6" t="s">
        <v>51</v>
      </c>
      <c r="B25" s="4">
        <v>3201.6262688000002</v>
      </c>
      <c r="C25" s="4">
        <v>3201.6262688000002</v>
      </c>
      <c r="D25" s="4">
        <f>C25-B25</f>
        <v>0</v>
      </c>
    </row>
    <row r="26" spans="1:4" x14ac:dyDescent="0.3">
      <c r="A26" s="6" t="s">
        <v>62</v>
      </c>
      <c r="B26" s="4">
        <v>4073.9279741</v>
      </c>
      <c r="C26" s="4">
        <v>4073.91086924</v>
      </c>
      <c r="D26" s="4">
        <f t="shared" ref="D26:D35" si="2">C26-B26</f>
        <v>-1.7104860000017652E-2</v>
      </c>
    </row>
    <row r="27" spans="1:4" x14ac:dyDescent="0.3">
      <c r="A27" s="6" t="s">
        <v>53</v>
      </c>
      <c r="B27" s="4">
        <v>9561.4178163300003</v>
      </c>
      <c r="C27" s="4">
        <v>9561.4178163300003</v>
      </c>
      <c r="D27" s="4">
        <f t="shared" si="2"/>
        <v>0</v>
      </c>
    </row>
    <row r="28" spans="1:4" x14ac:dyDescent="0.3">
      <c r="A28" s="6" t="s">
        <v>54</v>
      </c>
      <c r="B28" s="4">
        <v>11121.5934633</v>
      </c>
      <c r="C28" s="4">
        <v>12452.3322006</v>
      </c>
      <c r="D28" s="4">
        <f t="shared" si="2"/>
        <v>1330.7387373000001</v>
      </c>
    </row>
    <row r="29" spans="1:4" x14ac:dyDescent="0.3">
      <c r="A29" s="6" t="s">
        <v>47</v>
      </c>
      <c r="B29" s="4">
        <v>35758.202839600002</v>
      </c>
      <c r="C29" s="4">
        <v>50272.271887000003</v>
      </c>
      <c r="D29" s="4">
        <f t="shared" si="2"/>
        <v>14514.0690474</v>
      </c>
    </row>
    <row r="30" spans="1:4" x14ac:dyDescent="0.3">
      <c r="A30" s="6" t="s">
        <v>66</v>
      </c>
      <c r="B30" s="4">
        <v>39435.216429699998</v>
      </c>
      <c r="C30" s="4">
        <v>39435.072567499999</v>
      </c>
      <c r="D30" s="4">
        <f t="shared" si="2"/>
        <v>-0.14386219999869354</v>
      </c>
    </row>
    <row r="31" spans="1:4" x14ac:dyDescent="0.3">
      <c r="A31" s="6" t="s">
        <v>52</v>
      </c>
      <c r="B31" s="4">
        <v>41418.601162799998</v>
      </c>
      <c r="C31" s="4">
        <v>44443.0126151</v>
      </c>
      <c r="D31" s="4">
        <f t="shared" si="2"/>
        <v>3024.4114523000026</v>
      </c>
    </row>
    <row r="32" spans="1:4" x14ac:dyDescent="0.3">
      <c r="A32" s="6" t="s">
        <v>63</v>
      </c>
      <c r="B32" s="4">
        <v>81478.559481999997</v>
      </c>
      <c r="C32" s="4">
        <v>81478.217384799995</v>
      </c>
      <c r="D32" s="4">
        <f t="shared" si="2"/>
        <v>-0.34209720000217203</v>
      </c>
    </row>
    <row r="33" spans="1:4" x14ac:dyDescent="0.3">
      <c r="A33" s="6" t="s">
        <v>67</v>
      </c>
      <c r="B33" s="4">
        <v>788704.32859399996</v>
      </c>
      <c r="C33" s="4">
        <v>788701.451351</v>
      </c>
      <c r="D33" s="4">
        <f t="shared" si="2"/>
        <v>-2.8772429999662563</v>
      </c>
    </row>
    <row r="34" spans="1:4" x14ac:dyDescent="0.3">
      <c r="A34" s="6" t="s">
        <v>46</v>
      </c>
      <c r="B34" s="4">
        <v>4951966.3012699997</v>
      </c>
      <c r="C34" s="4">
        <v>4951897.3461999996</v>
      </c>
      <c r="D34" s="4">
        <f t="shared" si="2"/>
        <v>-68.955070000141859</v>
      </c>
    </row>
    <row r="35" spans="1:4" x14ac:dyDescent="0.3">
      <c r="A35" s="6" t="s">
        <v>65</v>
      </c>
      <c r="B35" s="15">
        <v>0.233755555556</v>
      </c>
      <c r="C35" s="15">
        <v>0.26280740740699998</v>
      </c>
      <c r="D35" s="15">
        <f t="shared" si="2"/>
        <v>2.9051851850999982E-2</v>
      </c>
    </row>
  </sheetData>
  <sortState ref="A25:B34">
    <sortCondition ref="B25:B3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3EC6-F436-43DE-BC93-E93C1BA0FA49}">
  <dimension ref="A1:H27"/>
  <sheetViews>
    <sheetView tabSelected="1" workbookViewId="0">
      <selection activeCell="G13" sqref="G13"/>
    </sheetView>
  </sheetViews>
  <sheetFormatPr defaultRowHeight="14.4" x14ac:dyDescent="0.3"/>
  <cols>
    <col min="1" max="1" width="18.21875" bestFit="1" customWidth="1"/>
    <col min="2" max="2" width="11.5546875" bestFit="1" customWidth="1"/>
    <col min="7" max="8" width="11.5546875" bestFit="1" customWidth="1"/>
  </cols>
  <sheetData>
    <row r="1" spans="1:8" ht="15" thickBot="1" x14ac:dyDescent="0.35">
      <c r="A1" s="18" t="s">
        <v>71</v>
      </c>
      <c r="B1" s="19">
        <v>0.05</v>
      </c>
      <c r="C1" s="18"/>
      <c r="F1" s="18" t="s">
        <v>72</v>
      </c>
      <c r="G1" s="18" t="s">
        <v>73</v>
      </c>
      <c r="H1" s="18" t="s">
        <v>74</v>
      </c>
    </row>
    <row r="2" spans="1:8" ht="15" thickBot="1" x14ac:dyDescent="0.35">
      <c r="A2" s="18" t="s">
        <v>75</v>
      </c>
      <c r="B2" s="19">
        <v>25</v>
      </c>
      <c r="C2" s="18" t="s">
        <v>76</v>
      </c>
      <c r="F2" s="19">
        <v>1</v>
      </c>
      <c r="G2" s="19">
        <f t="shared" ref="G2:G26" si="0">$B$5/(1+$B$1)^F2</f>
        <v>5682590.2621999998</v>
      </c>
      <c r="H2" s="19">
        <f t="shared" ref="H2:H25" si="1">$B$6/(1+$B$1)^F2</f>
        <v>127001301.95215714</v>
      </c>
    </row>
    <row r="3" spans="1:8" ht="15" thickBot="1" x14ac:dyDescent="0.35">
      <c r="A3" s="18"/>
      <c r="B3" s="18"/>
      <c r="C3" s="18"/>
      <c r="F3" s="19">
        <v>2</v>
      </c>
      <c r="G3" s="19">
        <f t="shared" si="0"/>
        <v>5411990.7259047618</v>
      </c>
      <c r="H3" s="19">
        <f t="shared" si="1"/>
        <v>120953620.90681633</v>
      </c>
    </row>
    <row r="4" spans="1:8" ht="15" thickBot="1" x14ac:dyDescent="0.35">
      <c r="A4" s="18"/>
      <c r="B4" s="19"/>
      <c r="C4" s="18"/>
      <c r="F4" s="19">
        <v>3</v>
      </c>
      <c r="G4" s="19">
        <f t="shared" si="0"/>
        <v>5154276.8818140589</v>
      </c>
      <c r="H4" s="19">
        <f t="shared" si="1"/>
        <v>115193924.67315839</v>
      </c>
    </row>
    <row r="5" spans="1:8" ht="15" thickBot="1" x14ac:dyDescent="0.35">
      <c r="A5" s="18" t="s">
        <v>78</v>
      </c>
      <c r="B5">
        <v>5966719.7753100004</v>
      </c>
      <c r="C5" s="18" t="s">
        <v>77</v>
      </c>
      <c r="F5" s="19">
        <v>4</v>
      </c>
      <c r="G5" s="19">
        <f t="shared" si="0"/>
        <v>4908835.125537199</v>
      </c>
      <c r="H5" s="19">
        <f t="shared" si="1"/>
        <v>109708499.6887223</v>
      </c>
    </row>
    <row r="6" spans="1:8" ht="27.6" thickBot="1" x14ac:dyDescent="0.35">
      <c r="A6" s="18" t="s">
        <v>79</v>
      </c>
      <c r="B6" s="19">
        <f>133351367049.765/1000</f>
        <v>133351367.04976501</v>
      </c>
      <c r="C6" s="18" t="s">
        <v>80</v>
      </c>
      <c r="F6" s="19">
        <v>5</v>
      </c>
      <c r="G6" s="19">
        <f t="shared" si="0"/>
        <v>4675081.0719401892</v>
      </c>
      <c r="H6" s="19">
        <f t="shared" si="1"/>
        <v>104484285.41783075</v>
      </c>
    </row>
    <row r="7" spans="1:8" ht="15" thickBot="1" x14ac:dyDescent="0.35">
      <c r="A7" s="18"/>
      <c r="B7" s="18"/>
      <c r="C7" s="18"/>
      <c r="F7" s="19">
        <v>6</v>
      </c>
      <c r="G7" s="19">
        <f t="shared" si="0"/>
        <v>4452458.1637525614</v>
      </c>
      <c r="H7" s="19">
        <f t="shared" si="1"/>
        <v>99508843.255076915</v>
      </c>
    </row>
    <row r="8" spans="1:8" ht="27.6" thickBot="1" x14ac:dyDescent="0.35">
      <c r="A8" s="18" t="s">
        <v>81</v>
      </c>
      <c r="B8" s="19">
        <f>G27/H27</f>
        <v>4.4744346513397933E-2</v>
      </c>
      <c r="C8" s="18" t="s">
        <v>82</v>
      </c>
      <c r="F8" s="19">
        <v>7</v>
      </c>
      <c r="G8" s="19">
        <f t="shared" si="0"/>
        <v>4240436.3464310104</v>
      </c>
      <c r="H8" s="19">
        <f t="shared" si="1"/>
        <v>94770326.909597039</v>
      </c>
    </row>
    <row r="9" spans="1:8" ht="15" thickBot="1" x14ac:dyDescent="0.35">
      <c r="A9" s="18"/>
      <c r="B9" s="19"/>
      <c r="C9" s="18"/>
      <c r="F9" s="19">
        <v>8</v>
      </c>
      <c r="G9" s="19">
        <f t="shared" si="0"/>
        <v>4038510.8061247724</v>
      </c>
      <c r="H9" s="19">
        <f t="shared" si="1"/>
        <v>90257454.199616238</v>
      </c>
    </row>
    <row r="10" spans="1:8" ht="15" thickBot="1" x14ac:dyDescent="0.35">
      <c r="F10" s="19">
        <v>9</v>
      </c>
      <c r="G10" s="19">
        <f t="shared" si="0"/>
        <v>3846200.7677378785</v>
      </c>
      <c r="H10" s="19">
        <f t="shared" si="1"/>
        <v>85959480.190110698</v>
      </c>
    </row>
    <row r="11" spans="1:8" ht="15" thickBot="1" x14ac:dyDescent="0.35">
      <c r="F11" s="19">
        <v>10</v>
      </c>
      <c r="G11" s="19">
        <f t="shared" si="0"/>
        <v>3663048.3502265508</v>
      </c>
      <c r="H11" s="19">
        <f t="shared" si="1"/>
        <v>81866171.609629244</v>
      </c>
    </row>
    <row r="12" spans="1:8" ht="15" thickBot="1" x14ac:dyDescent="0.35">
      <c r="F12" s="19">
        <v>11</v>
      </c>
      <c r="G12" s="19">
        <f t="shared" si="0"/>
        <v>3488617.4764062385</v>
      </c>
      <c r="H12" s="19">
        <f t="shared" si="1"/>
        <v>77967782.485361174</v>
      </c>
    </row>
    <row r="13" spans="1:8" ht="15" thickBot="1" x14ac:dyDescent="0.35">
      <c r="F13" s="19">
        <v>12</v>
      </c>
      <c r="G13" s="19">
        <f t="shared" si="0"/>
        <v>3322492.8346726084</v>
      </c>
      <c r="H13" s="19">
        <f t="shared" si="1"/>
        <v>74255030.93843922</v>
      </c>
    </row>
    <row r="14" spans="1:8" ht="15" thickBot="1" x14ac:dyDescent="0.35">
      <c r="F14" s="19">
        <v>13</v>
      </c>
      <c r="G14" s="19">
        <f t="shared" si="0"/>
        <v>3164278.8901643888</v>
      </c>
      <c r="H14" s="19">
        <f t="shared" si="1"/>
        <v>70719077.084227815</v>
      </c>
    </row>
    <row r="15" spans="1:8" ht="15" thickBot="1" x14ac:dyDescent="0.35">
      <c r="F15" s="19">
        <v>14</v>
      </c>
      <c r="G15" s="19">
        <f t="shared" si="0"/>
        <v>3013598.9430137039</v>
      </c>
      <c r="H15" s="19">
        <f t="shared" si="1"/>
        <v>67351501.984978899</v>
      </c>
    </row>
    <row r="16" spans="1:8" ht="15" thickBot="1" x14ac:dyDescent="0.35">
      <c r="F16" s="19">
        <v>15</v>
      </c>
      <c r="G16" s="19">
        <f t="shared" si="0"/>
        <v>2870094.2314416221</v>
      </c>
      <c r="H16" s="19">
        <f t="shared" si="1"/>
        <v>64144287.604741782</v>
      </c>
    </row>
    <row r="17" spans="6:8" ht="15" thickBot="1" x14ac:dyDescent="0.35">
      <c r="F17" s="19">
        <v>16</v>
      </c>
      <c r="G17" s="19">
        <f t="shared" si="0"/>
        <v>2733423.0775634497</v>
      </c>
      <c r="H17" s="19">
        <f t="shared" si="1"/>
        <v>61089797.718801707</v>
      </c>
    </row>
    <row r="18" spans="6:8" ht="15" thickBot="1" x14ac:dyDescent="0.35">
      <c r="F18" s="19">
        <v>17</v>
      </c>
      <c r="G18" s="19">
        <f t="shared" si="0"/>
        <v>2603260.073869952</v>
      </c>
      <c r="H18" s="19">
        <f t="shared" si="1"/>
        <v>58180759.732192092</v>
      </c>
    </row>
    <row r="19" spans="6:8" ht="15" thickBot="1" x14ac:dyDescent="0.35">
      <c r="F19" s="19">
        <v>18</v>
      </c>
      <c r="G19" s="19">
        <f t="shared" si="0"/>
        <v>2479295.3084475733</v>
      </c>
      <c r="H19" s="19">
        <f t="shared" si="1"/>
        <v>55410247.363992468</v>
      </c>
    </row>
    <row r="20" spans="6:8" ht="15" thickBot="1" x14ac:dyDescent="0.35">
      <c r="F20" s="19">
        <v>19</v>
      </c>
      <c r="G20" s="19">
        <f>$B$5/(1+$B$1)^F20</f>
        <v>2361233.6270929268</v>
      </c>
      <c r="H20" s="19">
        <f t="shared" si="1"/>
        <v>52771664.156183302</v>
      </c>
    </row>
    <row r="21" spans="6:8" ht="15" thickBot="1" x14ac:dyDescent="0.35">
      <c r="F21" s="19">
        <v>20</v>
      </c>
      <c r="G21" s="19">
        <f t="shared" si="0"/>
        <v>2248793.9305646922</v>
      </c>
      <c r="H21" s="19">
        <f t="shared" si="1"/>
        <v>50258727.767793626</v>
      </c>
    </row>
    <row r="22" spans="6:8" ht="15" thickBot="1" x14ac:dyDescent="0.35">
      <c r="F22" s="19">
        <v>21</v>
      </c>
      <c r="G22" s="19">
        <f t="shared" si="0"/>
        <v>2141708.5052997069</v>
      </c>
      <c r="H22" s="19">
        <f t="shared" si="1"/>
        <v>47865455.016946308</v>
      </c>
    </row>
    <row r="23" spans="6:8" ht="15" thickBot="1" x14ac:dyDescent="0.35">
      <c r="F23" s="19">
        <v>22</v>
      </c>
      <c r="G23" s="19">
        <f t="shared" si="0"/>
        <v>2039722.3859997212</v>
      </c>
      <c r="H23" s="19">
        <f t="shared" si="1"/>
        <v>45586147.635186963</v>
      </c>
    </row>
    <row r="24" spans="6:8" ht="15" thickBot="1" x14ac:dyDescent="0.35">
      <c r="F24" s="19">
        <v>23</v>
      </c>
      <c r="G24" s="19">
        <f t="shared" si="0"/>
        <v>1942592.7485711626</v>
      </c>
      <c r="H24" s="19">
        <f t="shared" si="1"/>
        <v>43415378.70017805</v>
      </c>
    </row>
    <row r="25" spans="6:8" ht="15" thickBot="1" x14ac:dyDescent="0.35">
      <c r="F25" s="19">
        <v>24</v>
      </c>
      <c r="G25" s="19">
        <f t="shared" si="0"/>
        <v>1850088.3319725362</v>
      </c>
      <c r="H25" s="19">
        <f t="shared" si="1"/>
        <v>41347979.714455292</v>
      </c>
    </row>
    <row r="26" spans="6:8" ht="15" thickBot="1" x14ac:dyDescent="0.35">
      <c r="F26" s="19">
        <v>25</v>
      </c>
      <c r="G26" s="19">
        <f t="shared" si="0"/>
        <v>1761988.8875928915</v>
      </c>
      <c r="H26" s="19">
        <f>$B$6/(1+$B$1)^F26</f>
        <v>39379028.299481228</v>
      </c>
    </row>
    <row r="27" spans="6:8" ht="15" thickBot="1" x14ac:dyDescent="0.35">
      <c r="F27" s="18"/>
      <c r="G27" s="19">
        <f>SUM(G2:G26)</f>
        <v>84094617.754342154</v>
      </c>
      <c r="H27" s="19">
        <f>SUM(H2:H26)</f>
        <v>1879446775.0056748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workbookViewId="0">
      <selection activeCell="K3" sqref="K3"/>
    </sheetView>
  </sheetViews>
  <sheetFormatPr defaultRowHeight="14.4" x14ac:dyDescent="0.3"/>
  <cols>
    <col min="2" max="2" width="58.5546875" bestFit="1" customWidth="1"/>
    <col min="3" max="3" width="12.5546875" bestFit="1" customWidth="1"/>
    <col min="4" max="4" width="9.5546875" bestFit="1" customWidth="1"/>
    <col min="5" max="5" width="12.5546875" bestFit="1" customWidth="1"/>
    <col min="6" max="6" width="10.5546875" bestFit="1" customWidth="1"/>
    <col min="7" max="10" width="9" bestFit="1" customWidth="1"/>
    <col min="11" max="11" width="13.6640625" bestFit="1" customWidth="1"/>
    <col min="12" max="12" width="9.5546875" bestFit="1" customWidth="1"/>
    <col min="13" max="13" width="11.33203125" bestFit="1" customWidth="1"/>
    <col min="14" max="16" width="9" bestFit="1" customWidth="1"/>
    <col min="17" max="17" width="12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7</v>
      </c>
      <c r="B2" t="s">
        <v>10</v>
      </c>
      <c r="C2" s="4">
        <f t="shared" ref="C2:C11" si="0">SUM(E2:J2)</f>
        <v>10302234.956354856</v>
      </c>
      <c r="D2" s="4">
        <f t="shared" ref="D2:D11" si="1">SUM(K2:P2)</f>
        <v>80961.109969130004</v>
      </c>
      <c r="E2" s="4">
        <v>10264824.615800001</v>
      </c>
      <c r="F2" s="4">
        <v>33312.9618529</v>
      </c>
      <c r="G2" s="4">
        <v>0</v>
      </c>
      <c r="H2" s="4">
        <v>0</v>
      </c>
      <c r="I2" s="4">
        <v>185.88959527599999</v>
      </c>
      <c r="J2" s="4">
        <v>3911.4891066800001</v>
      </c>
      <c r="K2" s="4">
        <v>41819.935720599999</v>
      </c>
      <c r="L2" s="4">
        <v>15066.4765591</v>
      </c>
      <c r="M2" s="4">
        <v>20356.905783900002</v>
      </c>
      <c r="N2" s="4">
        <v>0</v>
      </c>
      <c r="O2" s="4">
        <v>0</v>
      </c>
      <c r="P2" s="4">
        <v>3717.7919055299999</v>
      </c>
      <c r="Q2" s="4">
        <f t="shared" ref="Q2:Q11" si="2">C2+D2</f>
        <v>10383196.066323986</v>
      </c>
      <c r="R2" t="s">
        <v>11</v>
      </c>
      <c r="S2">
        <v>1</v>
      </c>
      <c r="T2" t="s">
        <v>9</v>
      </c>
      <c r="V2">
        <v>0</v>
      </c>
    </row>
    <row r="3" spans="1:22" x14ac:dyDescent="0.3">
      <c r="A3">
        <v>6</v>
      </c>
      <c r="B3" t="s">
        <v>16</v>
      </c>
      <c r="C3" s="4">
        <f t="shared" si="0"/>
        <v>10303101.644673215</v>
      </c>
      <c r="D3" s="4">
        <f t="shared" si="1"/>
        <v>81485.985831910002</v>
      </c>
      <c r="E3" s="4">
        <v>10264821.4158</v>
      </c>
      <c r="F3" s="4">
        <v>34182.850209800003</v>
      </c>
      <c r="G3" s="4">
        <v>0</v>
      </c>
      <c r="H3" s="4">
        <v>0</v>
      </c>
      <c r="I3" s="4">
        <v>185.889556736</v>
      </c>
      <c r="J3" s="4">
        <v>3911.4891066800001</v>
      </c>
      <c r="K3" s="4">
        <v>42252.764662900001</v>
      </c>
      <c r="L3" s="4">
        <v>15066.4765591</v>
      </c>
      <c r="M3" s="4">
        <v>20448.9534752</v>
      </c>
      <c r="N3" s="4">
        <v>0</v>
      </c>
      <c r="O3" s="4">
        <v>0</v>
      </c>
      <c r="P3" s="4">
        <v>3717.7911347099998</v>
      </c>
      <c r="Q3" s="4">
        <f t="shared" si="2"/>
        <v>10384587.630505126</v>
      </c>
      <c r="R3" t="s">
        <v>17</v>
      </c>
      <c r="S3">
        <v>1</v>
      </c>
      <c r="T3" t="s">
        <v>9</v>
      </c>
      <c r="V3">
        <v>0</v>
      </c>
    </row>
    <row r="4" spans="1:22" x14ac:dyDescent="0.3">
      <c r="A4">
        <v>4</v>
      </c>
      <c r="B4" t="s">
        <v>7</v>
      </c>
      <c r="C4" s="4">
        <f t="shared" si="0"/>
        <v>10304349.343071315</v>
      </c>
      <c r="D4" s="4">
        <f t="shared" si="1"/>
        <v>80417.736240639992</v>
      </c>
      <c r="E4" s="4">
        <v>10264829.745999999</v>
      </c>
      <c r="F4" s="4">
        <v>35422.218228799997</v>
      </c>
      <c r="G4" s="4">
        <v>0</v>
      </c>
      <c r="H4" s="4">
        <v>0</v>
      </c>
      <c r="I4" s="4">
        <v>185.88973583699999</v>
      </c>
      <c r="J4" s="4">
        <v>3911.4891066800001</v>
      </c>
      <c r="K4" s="4">
        <v>41442.747590799998</v>
      </c>
      <c r="L4" s="4">
        <v>15066.4765591</v>
      </c>
      <c r="M4" s="4">
        <v>20190.717374</v>
      </c>
      <c r="N4" s="4">
        <v>0</v>
      </c>
      <c r="O4" s="4">
        <v>0</v>
      </c>
      <c r="P4" s="4">
        <v>3717.7947167399998</v>
      </c>
      <c r="Q4" s="4">
        <f t="shared" si="2"/>
        <v>10384767.079311956</v>
      </c>
      <c r="R4" t="s">
        <v>8</v>
      </c>
      <c r="S4">
        <v>1</v>
      </c>
      <c r="T4" t="s">
        <v>9</v>
      </c>
      <c r="V4">
        <v>0</v>
      </c>
    </row>
    <row r="5" spans="1:22" x14ac:dyDescent="0.3">
      <c r="A5">
        <v>8</v>
      </c>
      <c r="B5" t="s">
        <v>12</v>
      </c>
      <c r="C5" s="4">
        <f t="shared" si="0"/>
        <v>10305106.813198045</v>
      </c>
      <c r="D5" s="4">
        <f t="shared" si="1"/>
        <v>80412.626191350006</v>
      </c>
      <c r="E5" s="4">
        <v>10264838.494999999</v>
      </c>
      <c r="F5" s="4">
        <v>36170.939371400003</v>
      </c>
      <c r="G5" s="4">
        <v>0</v>
      </c>
      <c r="H5" s="4">
        <v>0</v>
      </c>
      <c r="I5" s="4">
        <v>185.88971996699999</v>
      </c>
      <c r="J5" s="4">
        <v>3911.4891066800001</v>
      </c>
      <c r="K5" s="4">
        <v>41238.4515961</v>
      </c>
      <c r="L5" s="4">
        <v>15066.4765591</v>
      </c>
      <c r="M5" s="4">
        <v>20389.903636800002</v>
      </c>
      <c r="N5" s="4">
        <v>0</v>
      </c>
      <c r="O5" s="4">
        <v>0</v>
      </c>
      <c r="P5" s="4">
        <v>3717.7943993499998</v>
      </c>
      <c r="Q5" s="4">
        <f t="shared" si="2"/>
        <v>10385519.439389395</v>
      </c>
      <c r="R5" t="s">
        <v>13</v>
      </c>
      <c r="S5">
        <v>1</v>
      </c>
      <c r="T5" t="s">
        <v>9</v>
      </c>
      <c r="V5">
        <v>0</v>
      </c>
    </row>
    <row r="6" spans="1:22" x14ac:dyDescent="0.3">
      <c r="A6" s="1">
        <v>1</v>
      </c>
      <c r="B6" s="1" t="s">
        <v>14</v>
      </c>
      <c r="C6" s="7">
        <f t="shared" si="0"/>
        <v>10306072.262773314</v>
      </c>
      <c r="D6" s="7">
        <f t="shared" si="1"/>
        <v>80682.87250428999</v>
      </c>
      <c r="E6" s="7">
        <v>10264837.979</v>
      </c>
      <c r="F6" s="7">
        <v>37136.904944399997</v>
      </c>
      <c r="G6" s="7">
        <v>0</v>
      </c>
      <c r="H6" s="7">
        <v>0</v>
      </c>
      <c r="I6" s="7">
        <v>185.88972223499999</v>
      </c>
      <c r="J6" s="7">
        <v>3911.4891066800001</v>
      </c>
      <c r="K6" s="7">
        <v>41611.182566700001</v>
      </c>
      <c r="L6" s="7">
        <v>15066.4765591</v>
      </c>
      <c r="M6" s="7">
        <v>20287.4189338</v>
      </c>
      <c r="N6" s="7">
        <v>0</v>
      </c>
      <c r="O6" s="7">
        <v>0</v>
      </c>
      <c r="P6" s="7">
        <v>3717.7944446900001</v>
      </c>
      <c r="Q6" s="7">
        <f t="shared" si="2"/>
        <v>10386755.135277605</v>
      </c>
      <c r="R6" s="1" t="s">
        <v>15</v>
      </c>
      <c r="S6" s="1">
        <v>1</v>
      </c>
      <c r="T6" s="1" t="s">
        <v>9</v>
      </c>
      <c r="U6" s="1"/>
      <c r="V6" s="1">
        <v>0</v>
      </c>
    </row>
    <row r="7" spans="1:22" x14ac:dyDescent="0.3">
      <c r="A7">
        <v>9</v>
      </c>
      <c r="B7" t="s">
        <v>22</v>
      </c>
      <c r="C7" s="4">
        <f t="shared" si="0"/>
        <v>10307237.598487983</v>
      </c>
      <c r="D7" s="4">
        <f t="shared" si="1"/>
        <v>88110.065121659994</v>
      </c>
      <c r="E7" s="4">
        <v>10264862.414799999</v>
      </c>
      <c r="F7" s="4">
        <v>38277.80485</v>
      </c>
      <c r="G7" s="4">
        <v>0</v>
      </c>
      <c r="H7" s="4">
        <v>0</v>
      </c>
      <c r="I7" s="4">
        <v>185.88973130299999</v>
      </c>
      <c r="J7" s="4">
        <v>3911.4891066800001</v>
      </c>
      <c r="K7" s="4">
        <v>50276.124437600003</v>
      </c>
      <c r="L7" s="4">
        <v>15066.4765591</v>
      </c>
      <c r="M7" s="4">
        <v>19049.669498899999</v>
      </c>
      <c r="N7" s="4">
        <v>0</v>
      </c>
      <c r="O7" s="4">
        <v>0</v>
      </c>
      <c r="P7" s="4">
        <v>3717.7946260600002</v>
      </c>
      <c r="Q7" s="4">
        <f t="shared" si="2"/>
        <v>10395347.663609643</v>
      </c>
      <c r="R7" t="s">
        <v>23</v>
      </c>
      <c r="S7">
        <v>1</v>
      </c>
      <c r="T7" t="s">
        <v>9</v>
      </c>
      <c r="V7">
        <v>0</v>
      </c>
    </row>
    <row r="8" spans="1:22" x14ac:dyDescent="0.3">
      <c r="A8">
        <v>5</v>
      </c>
      <c r="B8" t="s">
        <v>18</v>
      </c>
      <c r="C8" s="4">
        <f t="shared" si="0"/>
        <v>10315703.890056049</v>
      </c>
      <c r="D8" s="4">
        <f t="shared" si="1"/>
        <v>82146.788609380019</v>
      </c>
      <c r="E8" s="4">
        <v>10264761.7214</v>
      </c>
      <c r="F8" s="4">
        <v>46844.789477999999</v>
      </c>
      <c r="G8" s="4">
        <v>0</v>
      </c>
      <c r="H8" s="4">
        <v>0</v>
      </c>
      <c r="I8" s="4">
        <v>185.890071369</v>
      </c>
      <c r="J8" s="4">
        <v>3911.4891066800001</v>
      </c>
      <c r="K8" s="4">
        <v>43232.702328200001</v>
      </c>
      <c r="L8" s="4">
        <v>15066.4765591</v>
      </c>
      <c r="M8" s="4">
        <v>20129.8082947</v>
      </c>
      <c r="N8" s="4">
        <v>0</v>
      </c>
      <c r="O8" s="4">
        <v>0</v>
      </c>
      <c r="P8" s="4">
        <v>3717.80142738</v>
      </c>
      <c r="Q8" s="4">
        <f t="shared" si="2"/>
        <v>10397850.678665429</v>
      </c>
      <c r="R8" t="s">
        <v>19</v>
      </c>
      <c r="S8">
        <v>1</v>
      </c>
      <c r="T8" t="s">
        <v>9</v>
      </c>
      <c r="V8">
        <v>0</v>
      </c>
    </row>
    <row r="9" spans="1:22" x14ac:dyDescent="0.3">
      <c r="A9">
        <v>2</v>
      </c>
      <c r="B9" t="s">
        <v>24</v>
      </c>
      <c r="C9" s="4">
        <f t="shared" si="0"/>
        <v>10314911.657506948</v>
      </c>
      <c r="D9" s="4">
        <f t="shared" si="1"/>
        <v>93623.105189049995</v>
      </c>
      <c r="E9" s="4">
        <v>10264920.844000001</v>
      </c>
      <c r="F9" s="4">
        <v>45893.433991099999</v>
      </c>
      <c r="G9" s="4">
        <v>0</v>
      </c>
      <c r="H9" s="4">
        <v>0</v>
      </c>
      <c r="I9" s="4">
        <v>185.89040916799999</v>
      </c>
      <c r="J9" s="4">
        <v>3911.4891066800001</v>
      </c>
      <c r="K9" s="4">
        <v>56877.950840099998</v>
      </c>
      <c r="L9" s="4">
        <v>15066.4765591</v>
      </c>
      <c r="M9" s="4">
        <v>17960.8696065</v>
      </c>
      <c r="N9" s="4">
        <v>0</v>
      </c>
      <c r="O9" s="4">
        <v>0</v>
      </c>
      <c r="P9" s="4">
        <v>3717.80818335</v>
      </c>
      <c r="Q9" s="4">
        <f t="shared" si="2"/>
        <v>10408534.762695998</v>
      </c>
      <c r="R9" t="s">
        <v>25</v>
      </c>
      <c r="S9">
        <v>1</v>
      </c>
      <c r="T9" t="s">
        <v>9</v>
      </c>
      <c r="V9">
        <v>0</v>
      </c>
    </row>
    <row r="10" spans="1:22" x14ac:dyDescent="0.3">
      <c r="A10">
        <v>3</v>
      </c>
      <c r="B10" t="s">
        <v>20</v>
      </c>
      <c r="C10" s="4">
        <f t="shared" si="0"/>
        <v>10324319.769905861</v>
      </c>
      <c r="D10" s="4">
        <f t="shared" si="1"/>
        <v>84385.72483952</v>
      </c>
      <c r="E10" s="4">
        <v>10264688.0436</v>
      </c>
      <c r="F10" s="4">
        <v>55534.347066599999</v>
      </c>
      <c r="G10" s="4">
        <v>0</v>
      </c>
      <c r="H10" s="4">
        <v>0</v>
      </c>
      <c r="I10" s="4">
        <v>185.89013258099999</v>
      </c>
      <c r="J10" s="4">
        <v>3911.4891066800001</v>
      </c>
      <c r="K10" s="4">
        <v>45354.728466699999</v>
      </c>
      <c r="L10" s="4">
        <v>15066.4765591</v>
      </c>
      <c r="M10" s="4">
        <v>20246.717162100002</v>
      </c>
      <c r="N10" s="4">
        <v>0</v>
      </c>
      <c r="O10" s="4">
        <v>0</v>
      </c>
      <c r="P10" s="4">
        <v>3717.8026516199998</v>
      </c>
      <c r="Q10" s="4">
        <f t="shared" si="2"/>
        <v>10408705.494745381</v>
      </c>
      <c r="R10" t="s">
        <v>21</v>
      </c>
      <c r="S10">
        <v>1</v>
      </c>
      <c r="T10" t="s">
        <v>9</v>
      </c>
      <c r="V10">
        <v>0</v>
      </c>
    </row>
    <row r="11" spans="1:22" x14ac:dyDescent="0.3">
      <c r="A11">
        <v>0</v>
      </c>
      <c r="B11" t="s">
        <v>26</v>
      </c>
      <c r="C11" s="4">
        <f t="shared" si="0"/>
        <v>10332403.930163067</v>
      </c>
      <c r="D11" s="4">
        <f t="shared" si="1"/>
        <v>91572.396967409994</v>
      </c>
      <c r="E11" s="4">
        <v>10264608.48</v>
      </c>
      <c r="F11" s="4">
        <v>63698.070379700002</v>
      </c>
      <c r="G11" s="4">
        <v>0</v>
      </c>
      <c r="H11" s="4">
        <v>0</v>
      </c>
      <c r="I11" s="4">
        <v>185.89067668600001</v>
      </c>
      <c r="J11" s="4">
        <v>3911.4891066800001</v>
      </c>
      <c r="K11" s="4">
        <v>55372.410405199997</v>
      </c>
      <c r="L11" s="4">
        <v>15066.4765591</v>
      </c>
      <c r="M11" s="4">
        <v>17415.696469400002</v>
      </c>
      <c r="N11" s="4">
        <v>0</v>
      </c>
      <c r="O11" s="4">
        <v>0</v>
      </c>
      <c r="P11" s="4">
        <v>3717.8135337099998</v>
      </c>
      <c r="Q11" s="4">
        <f t="shared" si="2"/>
        <v>10423976.327130476</v>
      </c>
      <c r="R11" t="s">
        <v>27</v>
      </c>
      <c r="S11">
        <v>1</v>
      </c>
      <c r="T11" t="s">
        <v>9</v>
      </c>
      <c r="V11">
        <v>0</v>
      </c>
    </row>
    <row r="12" spans="1:22" x14ac:dyDescent="0.3">
      <c r="C12" s="4">
        <f t="shared" ref="C12:P12" si="3">C11-C2</f>
        <v>30168.973808210343</v>
      </c>
      <c r="D12" s="4">
        <f t="shared" si="3"/>
        <v>10611.286998279989</v>
      </c>
      <c r="E12" s="4">
        <f t="shared" si="3"/>
        <v>-216.13580000028014</v>
      </c>
      <c r="F12" s="4">
        <f t="shared" si="3"/>
        <v>30385.108526800002</v>
      </c>
      <c r="G12" s="4">
        <f t="shared" si="3"/>
        <v>0</v>
      </c>
      <c r="H12" s="4">
        <f t="shared" si="3"/>
        <v>0</v>
      </c>
      <c r="I12" s="4">
        <f t="shared" si="3"/>
        <v>1.0814100000118287E-3</v>
      </c>
      <c r="J12" s="4">
        <f t="shared" si="3"/>
        <v>0</v>
      </c>
      <c r="K12" s="4">
        <f t="shared" si="3"/>
        <v>13552.474684599998</v>
      </c>
      <c r="L12" s="4">
        <f t="shared" si="3"/>
        <v>0</v>
      </c>
      <c r="M12" s="4">
        <f t="shared" si="3"/>
        <v>-2941.2093144999999</v>
      </c>
      <c r="N12" s="4">
        <f t="shared" si="3"/>
        <v>0</v>
      </c>
      <c r="O12" s="4">
        <f t="shared" si="3"/>
        <v>0</v>
      </c>
      <c r="P12" s="4">
        <f t="shared" si="3"/>
        <v>2.1628179999879649E-2</v>
      </c>
      <c r="Q12" s="4">
        <f>Q11-Q2</f>
        <v>40780.260806489736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(Q6-Q2)/Q2</f>
        <v>3.4277200689309935E-4</v>
      </c>
      <c r="C15" s="4">
        <f>Q6-Q2</f>
        <v>3559.0689536184072</v>
      </c>
      <c r="E15" s="4">
        <f>MAX(Q2:Q11)-MIN(Q2:Q11)</f>
        <v>40780.260806489736</v>
      </c>
    </row>
    <row r="17" spans="2:17" x14ac:dyDescent="0.3">
      <c r="B17" t="s">
        <v>31</v>
      </c>
    </row>
    <row r="18" spans="2:17" x14ac:dyDescent="0.3">
      <c r="B18" s="2">
        <f>(Q11-Q2)/Q2</f>
        <v>3.9275248724959669E-3</v>
      </c>
    </row>
    <row r="20" spans="2:17" x14ac:dyDescent="0.3">
      <c r="B20" t="s">
        <v>32</v>
      </c>
      <c r="Q20" t="s">
        <v>61</v>
      </c>
    </row>
    <row r="21" spans="2:17" x14ac:dyDescent="0.3">
      <c r="B21" s="3">
        <f>B15/B18</f>
        <v>8.7274305834062246E-2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workbookViewId="0">
      <selection activeCell="E16" sqref="E16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9</v>
      </c>
      <c r="B2" t="s">
        <v>10</v>
      </c>
      <c r="C2">
        <f t="shared" ref="C2:C11" si="0">SUM(E2:J2)</f>
        <v>7786786.2963689417</v>
      </c>
      <c r="D2">
        <f t="shared" ref="D2:D11" si="1">SUM(K2:P2)</f>
        <v>67096.081491329998</v>
      </c>
      <c r="E2">
        <v>7758690.5562000005</v>
      </c>
      <c r="F2">
        <v>25030.348168</v>
      </c>
      <c r="G2">
        <v>0</v>
      </c>
      <c r="H2">
        <v>0</v>
      </c>
      <c r="I2">
        <v>139.018669281</v>
      </c>
      <c r="J2">
        <v>2926.3733316600001</v>
      </c>
      <c r="K2">
        <v>39153.9544551</v>
      </c>
      <c r="L2">
        <v>11589.5973531</v>
      </c>
      <c r="M2">
        <v>13572.1562975</v>
      </c>
      <c r="N2">
        <v>0</v>
      </c>
      <c r="O2">
        <v>0</v>
      </c>
      <c r="P2">
        <v>2780.37338563</v>
      </c>
      <c r="Q2" s="4">
        <f t="shared" ref="Q2:Q11" si="2">C2+D2</f>
        <v>7853882.3778602714</v>
      </c>
      <c r="R2" t="s">
        <v>11</v>
      </c>
      <c r="S2">
        <v>1</v>
      </c>
      <c r="T2" t="s">
        <v>9</v>
      </c>
      <c r="V2">
        <v>0</v>
      </c>
    </row>
    <row r="3" spans="1:22" x14ac:dyDescent="0.3">
      <c r="A3">
        <v>3</v>
      </c>
      <c r="B3" t="s">
        <v>16</v>
      </c>
      <c r="C3">
        <f t="shared" si="0"/>
        <v>7787221.8720421679</v>
      </c>
      <c r="D3">
        <f t="shared" si="1"/>
        <v>67538.097973149997</v>
      </c>
      <c r="E3">
        <v>7758696.5678000003</v>
      </c>
      <c r="F3">
        <v>25459.9122278</v>
      </c>
      <c r="G3">
        <v>0</v>
      </c>
      <c r="H3">
        <v>0</v>
      </c>
      <c r="I3">
        <v>139.01868270700001</v>
      </c>
      <c r="J3">
        <v>2926.3733316600001</v>
      </c>
      <c r="K3">
        <v>39571.178686500003</v>
      </c>
      <c r="L3">
        <v>11589.5973531</v>
      </c>
      <c r="M3">
        <v>13596.9482794</v>
      </c>
      <c r="N3">
        <v>0</v>
      </c>
      <c r="O3">
        <v>0</v>
      </c>
      <c r="P3">
        <v>2780.3736541500002</v>
      </c>
      <c r="Q3" s="4">
        <f t="shared" si="2"/>
        <v>7854759.9700153181</v>
      </c>
      <c r="R3" t="s">
        <v>17</v>
      </c>
      <c r="S3">
        <v>1</v>
      </c>
      <c r="T3" t="s">
        <v>9</v>
      </c>
      <c r="V3">
        <v>0</v>
      </c>
    </row>
    <row r="4" spans="1:22" x14ac:dyDescent="0.3">
      <c r="A4">
        <v>6</v>
      </c>
      <c r="B4" s="8" t="s">
        <v>12</v>
      </c>
      <c r="C4" s="8">
        <f t="shared" si="0"/>
        <v>7788310.7987368321</v>
      </c>
      <c r="D4" s="8">
        <f t="shared" si="1"/>
        <v>66707.108595450001</v>
      </c>
      <c r="E4" s="8">
        <v>7758690.2841999996</v>
      </c>
      <c r="F4" s="8">
        <v>26555.1224889</v>
      </c>
      <c r="G4" s="8">
        <v>0</v>
      </c>
      <c r="H4" s="8">
        <v>0</v>
      </c>
      <c r="I4" s="8">
        <v>139.01871627200001</v>
      </c>
      <c r="J4" s="8">
        <v>2926.3733316600001</v>
      </c>
      <c r="K4" s="8">
        <v>38989.834529500004</v>
      </c>
      <c r="L4" s="8">
        <v>11589.5973531</v>
      </c>
      <c r="M4" s="8">
        <v>13347.302387399999</v>
      </c>
      <c r="N4" s="8">
        <v>0</v>
      </c>
      <c r="O4" s="8">
        <v>0</v>
      </c>
      <c r="P4" s="8">
        <v>2780.37432545</v>
      </c>
      <c r="Q4" s="9">
        <f t="shared" si="2"/>
        <v>7855017.9073322825</v>
      </c>
      <c r="R4" s="8" t="s">
        <v>13</v>
      </c>
      <c r="S4">
        <v>1</v>
      </c>
      <c r="T4" t="s">
        <v>9</v>
      </c>
      <c r="V4">
        <v>0</v>
      </c>
    </row>
    <row r="5" spans="1:22" x14ac:dyDescent="0.3">
      <c r="A5">
        <v>4</v>
      </c>
      <c r="B5" s="8" t="s">
        <v>7</v>
      </c>
      <c r="C5" s="8">
        <f t="shared" si="0"/>
        <v>7788506.1014305213</v>
      </c>
      <c r="D5" s="8">
        <f t="shared" si="1"/>
        <v>66783.558882910002</v>
      </c>
      <c r="E5" s="8">
        <v>7758681.1714000003</v>
      </c>
      <c r="F5" s="8">
        <v>26759.537971400001</v>
      </c>
      <c r="G5" s="8">
        <v>0</v>
      </c>
      <c r="H5" s="8">
        <v>0</v>
      </c>
      <c r="I5" s="8">
        <v>139.018727461</v>
      </c>
      <c r="J5" s="8">
        <v>2926.3733316600001</v>
      </c>
      <c r="K5" s="8">
        <v>38934.322337500002</v>
      </c>
      <c r="L5" s="8">
        <v>11589.5973531</v>
      </c>
      <c r="M5" s="8">
        <v>13479.264643099999</v>
      </c>
      <c r="N5" s="8">
        <v>0</v>
      </c>
      <c r="O5" s="8">
        <v>0</v>
      </c>
      <c r="P5" s="8">
        <v>2780.3745492100002</v>
      </c>
      <c r="Q5" s="9">
        <f t="shared" si="2"/>
        <v>7855289.6603134312</v>
      </c>
      <c r="R5" s="8" t="s">
        <v>8</v>
      </c>
      <c r="S5">
        <v>1</v>
      </c>
      <c r="T5" t="s">
        <v>9</v>
      </c>
      <c r="V5">
        <v>0</v>
      </c>
    </row>
    <row r="6" spans="1:22" x14ac:dyDescent="0.3">
      <c r="A6" s="1">
        <v>0</v>
      </c>
      <c r="B6" s="1" t="s">
        <v>14</v>
      </c>
      <c r="C6" s="1">
        <f t="shared" si="0"/>
        <v>7788924.4760854486</v>
      </c>
      <c r="D6" s="1">
        <f t="shared" si="1"/>
        <v>66912.749018759991</v>
      </c>
      <c r="E6" s="1">
        <v>7758697.5958000002</v>
      </c>
      <c r="F6" s="1">
        <v>27161.488195000002</v>
      </c>
      <c r="G6" s="1">
        <v>0</v>
      </c>
      <c r="H6" s="1">
        <v>0</v>
      </c>
      <c r="I6" s="1">
        <v>139.01875878800001</v>
      </c>
      <c r="J6" s="1">
        <v>2926.3733316600001</v>
      </c>
      <c r="K6" s="1">
        <v>39349.127491599997</v>
      </c>
      <c r="L6" s="1">
        <v>11589.5973531</v>
      </c>
      <c r="M6" s="1">
        <v>13193.648998299999</v>
      </c>
      <c r="N6" s="1">
        <v>0</v>
      </c>
      <c r="O6" s="1">
        <v>0</v>
      </c>
      <c r="P6" s="1">
        <v>2780.3751757599998</v>
      </c>
      <c r="Q6" s="7">
        <f t="shared" si="2"/>
        <v>7855837.225104209</v>
      </c>
      <c r="R6" s="1" t="s">
        <v>15</v>
      </c>
      <c r="S6" s="1">
        <v>1</v>
      </c>
      <c r="T6" s="1" t="s">
        <v>9</v>
      </c>
      <c r="U6" s="1"/>
      <c r="V6" s="1">
        <v>0</v>
      </c>
    </row>
    <row r="7" spans="1:22" x14ac:dyDescent="0.3">
      <c r="A7">
        <v>8</v>
      </c>
      <c r="B7" s="8" t="s">
        <v>18</v>
      </c>
      <c r="C7" s="8">
        <f t="shared" si="0"/>
        <v>7798195.2866614321</v>
      </c>
      <c r="D7" s="8">
        <f t="shared" si="1"/>
        <v>67943.438627619995</v>
      </c>
      <c r="E7" s="8">
        <v>7758581.0244000005</v>
      </c>
      <c r="F7" s="8">
        <v>36548.870059100002</v>
      </c>
      <c r="G7" s="8">
        <v>0</v>
      </c>
      <c r="H7" s="8">
        <v>0</v>
      </c>
      <c r="I7" s="8">
        <v>139.018870671</v>
      </c>
      <c r="J7" s="8">
        <v>2926.3733316600001</v>
      </c>
      <c r="K7" s="8">
        <v>39942.7064541</v>
      </c>
      <c r="L7" s="8">
        <v>11589.5973531</v>
      </c>
      <c r="M7" s="8">
        <v>13630.757406999999</v>
      </c>
      <c r="N7" s="8">
        <v>0</v>
      </c>
      <c r="O7" s="8">
        <v>0</v>
      </c>
      <c r="P7" s="8">
        <v>2780.3774134199998</v>
      </c>
      <c r="Q7" s="9">
        <f t="shared" si="2"/>
        <v>7866138.7252890524</v>
      </c>
      <c r="R7" s="8" t="s">
        <v>19</v>
      </c>
      <c r="S7">
        <v>1</v>
      </c>
      <c r="T7" t="s">
        <v>9</v>
      </c>
      <c r="V7">
        <v>0</v>
      </c>
    </row>
    <row r="8" spans="1:22" x14ac:dyDescent="0.3">
      <c r="A8">
        <v>7</v>
      </c>
      <c r="B8" t="s">
        <v>22</v>
      </c>
      <c r="C8">
        <f t="shared" si="0"/>
        <v>7795352.8603429915</v>
      </c>
      <c r="D8">
        <f t="shared" si="1"/>
        <v>73506.912043720004</v>
      </c>
      <c r="E8">
        <v>7758702.7566</v>
      </c>
      <c r="F8">
        <v>33584.711751000003</v>
      </c>
      <c r="G8">
        <v>0</v>
      </c>
      <c r="H8">
        <v>0</v>
      </c>
      <c r="I8">
        <v>139.01866033100001</v>
      </c>
      <c r="J8">
        <v>2926.3733316600001</v>
      </c>
      <c r="K8">
        <v>45511.394880499996</v>
      </c>
      <c r="L8">
        <v>11589.5973531</v>
      </c>
      <c r="M8">
        <v>13625.546603500001</v>
      </c>
      <c r="N8">
        <v>0</v>
      </c>
      <c r="O8">
        <v>0</v>
      </c>
      <c r="P8">
        <v>2780.37320662</v>
      </c>
      <c r="Q8" s="4">
        <f t="shared" si="2"/>
        <v>7868859.7723867111</v>
      </c>
      <c r="R8" t="s">
        <v>23</v>
      </c>
      <c r="S8">
        <v>1</v>
      </c>
      <c r="T8" t="s">
        <v>9</v>
      </c>
      <c r="V8">
        <v>0</v>
      </c>
    </row>
    <row r="9" spans="1:22" x14ac:dyDescent="0.3">
      <c r="A9">
        <v>2</v>
      </c>
      <c r="B9" t="s">
        <v>20</v>
      </c>
      <c r="C9">
        <f t="shared" si="0"/>
        <v>7804245.6556144794</v>
      </c>
      <c r="D9">
        <f t="shared" si="1"/>
        <v>69774.421596579996</v>
      </c>
      <c r="E9">
        <v>7758547.6138000004</v>
      </c>
      <c r="F9">
        <v>42632.649294399998</v>
      </c>
      <c r="G9">
        <v>0</v>
      </c>
      <c r="H9">
        <v>0</v>
      </c>
      <c r="I9">
        <v>139.01918841899999</v>
      </c>
      <c r="J9">
        <v>2926.3733316600001</v>
      </c>
      <c r="K9">
        <v>41988.227532199999</v>
      </c>
      <c r="L9">
        <v>11589.5973531</v>
      </c>
      <c r="M9">
        <v>13416.2129429</v>
      </c>
      <c r="N9">
        <v>0</v>
      </c>
      <c r="O9">
        <v>0</v>
      </c>
      <c r="P9">
        <v>2780.3837683800002</v>
      </c>
      <c r="Q9" s="4">
        <f t="shared" si="2"/>
        <v>7874020.0772110596</v>
      </c>
      <c r="R9" t="s">
        <v>21</v>
      </c>
      <c r="S9">
        <v>1</v>
      </c>
      <c r="T9" t="s">
        <v>9</v>
      </c>
      <c r="V9">
        <v>0</v>
      </c>
    </row>
    <row r="10" spans="1:22" x14ac:dyDescent="0.3">
      <c r="A10">
        <v>5</v>
      </c>
      <c r="B10" t="s">
        <v>24</v>
      </c>
      <c r="C10">
        <f t="shared" si="0"/>
        <v>7804360.838037706</v>
      </c>
      <c r="D10">
        <f t="shared" si="1"/>
        <v>78715.181289419997</v>
      </c>
      <c r="E10">
        <v>7758735.4781999998</v>
      </c>
      <c r="F10">
        <v>42559.967286300001</v>
      </c>
      <c r="G10">
        <v>0</v>
      </c>
      <c r="H10">
        <v>0</v>
      </c>
      <c r="I10">
        <v>139.019219746</v>
      </c>
      <c r="J10">
        <v>2926.3733316600001</v>
      </c>
      <c r="K10">
        <v>50729.155408500003</v>
      </c>
      <c r="L10">
        <v>11589.5973531</v>
      </c>
      <c r="M10">
        <v>13616.0441329</v>
      </c>
      <c r="N10">
        <v>0</v>
      </c>
      <c r="O10">
        <v>0</v>
      </c>
      <c r="P10">
        <v>2780.38439492</v>
      </c>
      <c r="Q10" s="4">
        <f t="shared" si="2"/>
        <v>7883076.0193271264</v>
      </c>
      <c r="R10" t="s">
        <v>25</v>
      </c>
      <c r="S10">
        <v>1</v>
      </c>
      <c r="T10" t="s">
        <v>9</v>
      </c>
      <c r="V10">
        <v>0</v>
      </c>
    </row>
    <row r="11" spans="1:22" x14ac:dyDescent="0.3">
      <c r="A11">
        <v>1</v>
      </c>
      <c r="B11" t="s">
        <v>26</v>
      </c>
      <c r="C11">
        <f t="shared" si="0"/>
        <v>7815846.5623205882</v>
      </c>
      <c r="D11">
        <f t="shared" si="1"/>
        <v>76703.667838369991</v>
      </c>
      <c r="E11">
        <v>7758426.4116000002</v>
      </c>
      <c r="F11">
        <v>54354.757884999999</v>
      </c>
      <c r="G11">
        <v>0</v>
      </c>
      <c r="H11">
        <v>0</v>
      </c>
      <c r="I11">
        <v>139.01950392800001</v>
      </c>
      <c r="J11">
        <v>2926.3733316600001</v>
      </c>
      <c r="K11">
        <v>49404.970411499999</v>
      </c>
      <c r="L11">
        <v>11589.5973531</v>
      </c>
      <c r="M11">
        <v>12928.709995200001</v>
      </c>
      <c r="N11">
        <v>0</v>
      </c>
      <c r="O11">
        <v>0</v>
      </c>
      <c r="P11">
        <v>2780.3900785699998</v>
      </c>
      <c r="Q11" s="4">
        <f t="shared" si="2"/>
        <v>7892550.2301589586</v>
      </c>
      <c r="R11" t="s">
        <v>27</v>
      </c>
      <c r="S11">
        <v>1</v>
      </c>
      <c r="T11" t="s">
        <v>9</v>
      </c>
      <c r="V11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(Q6-Q2)/Q2</f>
        <v>2.4890202703420756E-4</v>
      </c>
      <c r="C15" s="4">
        <f>Q6-Q2</f>
        <v>1954.8472439376637</v>
      </c>
      <c r="E15" s="4">
        <f>MAX(Q2:Q11)-MIN(Q2:Q11)</f>
        <v>38667.852298687212</v>
      </c>
    </row>
    <row r="17" spans="2:2" x14ac:dyDescent="0.3">
      <c r="B17" t="s">
        <v>31</v>
      </c>
    </row>
    <row r="18" spans="2:2" x14ac:dyDescent="0.3">
      <c r="B18" s="2">
        <f>(Q11-Q2)/Q2</f>
        <v>4.9234060861020898E-3</v>
      </c>
    </row>
    <row r="20" spans="2:2" x14ac:dyDescent="0.3">
      <c r="B20" t="s">
        <v>32</v>
      </c>
    </row>
    <row r="21" spans="2:2" x14ac:dyDescent="0.3">
      <c r="B21" s="3">
        <f>B15/B18</f>
        <v>5.0554844081786031E-2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>
      <selection activeCell="B41" sqref="B41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6</v>
      </c>
      <c r="B2" t="s">
        <v>10</v>
      </c>
      <c r="C2">
        <f t="shared" ref="C2:C11" si="0">SUM(E2:J2)</f>
        <v>5251334.2569855247</v>
      </c>
      <c r="D2">
        <f t="shared" ref="D2:D11" si="1">SUM(K2:P2)</f>
        <v>56600.012838850002</v>
      </c>
      <c r="E2">
        <v>5227792.1628</v>
      </c>
      <c r="F2">
        <v>21141.837130299999</v>
      </c>
      <c r="G2">
        <v>0</v>
      </c>
      <c r="H2">
        <v>0</v>
      </c>
      <c r="I2">
        <v>96.824581295399994</v>
      </c>
      <c r="J2">
        <v>2303.43247393</v>
      </c>
      <c r="K2">
        <v>32528.288668599998</v>
      </c>
      <c r="L2">
        <v>8692.1980148399998</v>
      </c>
      <c r="M2">
        <v>13443.034529500001</v>
      </c>
      <c r="N2">
        <v>0</v>
      </c>
      <c r="O2">
        <v>0</v>
      </c>
      <c r="P2">
        <v>1936.49162591</v>
      </c>
      <c r="Q2" s="4">
        <f t="shared" ref="Q2:Q11" si="2">C2+D2</f>
        <v>5307934.2698243745</v>
      </c>
      <c r="R2" t="s">
        <v>11</v>
      </c>
      <c r="S2">
        <v>1</v>
      </c>
      <c r="T2" t="s">
        <v>9</v>
      </c>
      <c r="V2">
        <v>0</v>
      </c>
    </row>
    <row r="3" spans="1:22" x14ac:dyDescent="0.3">
      <c r="A3">
        <v>2</v>
      </c>
      <c r="B3" t="s">
        <v>16</v>
      </c>
      <c r="C3" s="8">
        <f t="shared" si="0"/>
        <v>5251251.0579862026</v>
      </c>
      <c r="D3" s="8">
        <f t="shared" si="1"/>
        <v>57014.810266709996</v>
      </c>
      <c r="E3">
        <v>5227793.1595999999</v>
      </c>
      <c r="F3">
        <v>21057.641347100001</v>
      </c>
      <c r="G3">
        <v>0</v>
      </c>
      <c r="H3">
        <v>0</v>
      </c>
      <c r="I3">
        <v>96.824565173500005</v>
      </c>
      <c r="J3">
        <v>2303.43247393</v>
      </c>
      <c r="K3">
        <v>32986.340742799999</v>
      </c>
      <c r="L3">
        <v>8692.1980148399998</v>
      </c>
      <c r="M3">
        <v>13399.7802056</v>
      </c>
      <c r="N3">
        <v>0</v>
      </c>
      <c r="O3">
        <v>0</v>
      </c>
      <c r="P3">
        <v>1936.49130347</v>
      </c>
      <c r="Q3" s="9">
        <f t="shared" si="2"/>
        <v>5308265.8682529125</v>
      </c>
      <c r="R3" t="s">
        <v>17</v>
      </c>
      <c r="S3">
        <v>1</v>
      </c>
      <c r="T3" t="s">
        <v>9</v>
      </c>
      <c r="V3">
        <v>0</v>
      </c>
    </row>
    <row r="4" spans="1:22" x14ac:dyDescent="0.3">
      <c r="A4">
        <v>4</v>
      </c>
      <c r="B4" t="s">
        <v>12</v>
      </c>
      <c r="C4" s="10">
        <f t="shared" si="0"/>
        <v>5252347.7975307377</v>
      </c>
      <c r="D4" s="10">
        <f t="shared" si="1"/>
        <v>56200.552383999995</v>
      </c>
      <c r="E4">
        <v>5227798.2986000003</v>
      </c>
      <c r="F4">
        <v>22149.241792600002</v>
      </c>
      <c r="G4">
        <v>0</v>
      </c>
      <c r="H4">
        <v>0</v>
      </c>
      <c r="I4">
        <v>96.824664208000002</v>
      </c>
      <c r="J4">
        <v>2303.43247393</v>
      </c>
      <c r="K4">
        <v>32313.580321699999</v>
      </c>
      <c r="L4">
        <v>8692.1980148399998</v>
      </c>
      <c r="M4">
        <v>13258.280763299999</v>
      </c>
      <c r="N4">
        <v>0</v>
      </c>
      <c r="O4">
        <v>0</v>
      </c>
      <c r="P4">
        <v>1936.49328416</v>
      </c>
      <c r="Q4" s="11">
        <f t="shared" si="2"/>
        <v>5308548.349914738</v>
      </c>
      <c r="R4" t="s">
        <v>13</v>
      </c>
      <c r="S4">
        <v>1</v>
      </c>
      <c r="T4" t="s">
        <v>9</v>
      </c>
      <c r="V4">
        <v>0</v>
      </c>
    </row>
    <row r="5" spans="1:22" x14ac:dyDescent="0.3">
      <c r="A5">
        <v>5</v>
      </c>
      <c r="B5" t="s">
        <v>7</v>
      </c>
      <c r="C5" s="10">
        <f t="shared" si="0"/>
        <v>5252406.8783590505</v>
      </c>
      <c r="D5" s="10">
        <f t="shared" si="1"/>
        <v>56225.510601549999</v>
      </c>
      <c r="E5">
        <v>5227786.6210000003</v>
      </c>
      <c r="F5">
        <v>22220.0002117</v>
      </c>
      <c r="G5">
        <v>0</v>
      </c>
      <c r="H5">
        <v>0</v>
      </c>
      <c r="I5">
        <v>96.824673420500005</v>
      </c>
      <c r="J5">
        <v>2303.43247393</v>
      </c>
      <c r="K5">
        <v>32246.090450799999</v>
      </c>
      <c r="L5">
        <v>8692.1980148399998</v>
      </c>
      <c r="M5">
        <v>13350.7286675</v>
      </c>
      <c r="N5">
        <v>0</v>
      </c>
      <c r="O5">
        <v>0</v>
      </c>
      <c r="P5">
        <v>1936.4934684100001</v>
      </c>
      <c r="Q5" s="9">
        <f t="shared" si="2"/>
        <v>5308632.3889606008</v>
      </c>
      <c r="R5" t="s">
        <v>8</v>
      </c>
      <c r="S5">
        <v>1</v>
      </c>
      <c r="T5" t="s">
        <v>9</v>
      </c>
      <c r="V5">
        <v>0</v>
      </c>
    </row>
    <row r="6" spans="1:22" x14ac:dyDescent="0.3">
      <c r="A6" s="1">
        <v>1</v>
      </c>
      <c r="B6" s="1" t="s">
        <v>14</v>
      </c>
      <c r="C6" s="1">
        <f t="shared" si="0"/>
        <v>5252901.7080341782</v>
      </c>
      <c r="D6" s="1">
        <f t="shared" si="1"/>
        <v>56457.118948209994</v>
      </c>
      <c r="E6" s="1">
        <v>5227802.4236000003</v>
      </c>
      <c r="F6" s="1">
        <v>22699.027266100002</v>
      </c>
      <c r="G6" s="1">
        <v>0</v>
      </c>
      <c r="H6" s="1">
        <v>0</v>
      </c>
      <c r="I6" s="1">
        <v>96.824694148600003</v>
      </c>
      <c r="J6" s="1">
        <v>2303.43247393</v>
      </c>
      <c r="K6" s="1">
        <v>32579.7629442</v>
      </c>
      <c r="L6" s="1">
        <v>8692.1980148399998</v>
      </c>
      <c r="M6" s="1">
        <v>13248.6641062</v>
      </c>
      <c r="N6" s="1">
        <v>0</v>
      </c>
      <c r="O6" s="1">
        <v>0</v>
      </c>
      <c r="P6" s="1">
        <v>1936.49388297</v>
      </c>
      <c r="Q6" s="7">
        <f t="shared" si="2"/>
        <v>5309358.8269823883</v>
      </c>
      <c r="R6" s="1" t="s">
        <v>15</v>
      </c>
      <c r="S6" s="1">
        <v>1</v>
      </c>
      <c r="T6" s="1" t="s">
        <v>9</v>
      </c>
      <c r="U6" s="1"/>
      <c r="V6" s="1">
        <v>0</v>
      </c>
    </row>
    <row r="7" spans="1:22" x14ac:dyDescent="0.3">
      <c r="A7">
        <v>0</v>
      </c>
      <c r="B7" t="s">
        <v>18</v>
      </c>
      <c r="C7">
        <f t="shared" si="0"/>
        <v>5257537.0497808782</v>
      </c>
      <c r="D7">
        <f t="shared" si="1"/>
        <v>57283.153309909998</v>
      </c>
      <c r="E7">
        <v>5227706.4230000004</v>
      </c>
      <c r="F7">
        <v>27430.369318000001</v>
      </c>
      <c r="G7">
        <v>0</v>
      </c>
      <c r="H7">
        <v>0</v>
      </c>
      <c r="I7">
        <v>96.824988948400005</v>
      </c>
      <c r="J7">
        <v>2303.43247393</v>
      </c>
      <c r="K7">
        <v>33472.0502146</v>
      </c>
      <c r="L7">
        <v>8692.1980148399998</v>
      </c>
      <c r="M7">
        <v>13182.405301500001</v>
      </c>
      <c r="N7">
        <v>0</v>
      </c>
      <c r="O7">
        <v>0</v>
      </c>
      <c r="P7">
        <v>1936.4997789700001</v>
      </c>
      <c r="Q7" s="4">
        <f t="shared" si="2"/>
        <v>5314820.2030907879</v>
      </c>
      <c r="R7" t="s">
        <v>19</v>
      </c>
      <c r="S7">
        <v>1</v>
      </c>
      <c r="T7" t="s">
        <v>9</v>
      </c>
      <c r="V7">
        <v>0</v>
      </c>
    </row>
    <row r="8" spans="1:22" x14ac:dyDescent="0.3">
      <c r="A8">
        <v>3</v>
      </c>
      <c r="B8" t="s">
        <v>20</v>
      </c>
      <c r="C8" s="10">
        <f t="shared" si="0"/>
        <v>5260114.7488323459</v>
      </c>
      <c r="D8" s="10">
        <f t="shared" si="1"/>
        <v>58921.019940069993</v>
      </c>
      <c r="E8">
        <v>5227652.3087999998</v>
      </c>
      <c r="F8">
        <v>30062.182371399998</v>
      </c>
      <c r="G8">
        <v>0</v>
      </c>
      <c r="H8">
        <v>0</v>
      </c>
      <c r="I8">
        <v>96.825187016699999</v>
      </c>
      <c r="J8">
        <v>2303.43247393</v>
      </c>
      <c r="K8">
        <v>35717.737549999998</v>
      </c>
      <c r="L8">
        <v>8692.1980148399998</v>
      </c>
      <c r="M8">
        <v>12574.580634899999</v>
      </c>
      <c r="N8">
        <v>0</v>
      </c>
      <c r="O8">
        <v>0</v>
      </c>
      <c r="P8">
        <v>1936.50374033</v>
      </c>
      <c r="Q8" s="9">
        <f t="shared" si="2"/>
        <v>5319035.7687724158</v>
      </c>
      <c r="R8" t="s">
        <v>21</v>
      </c>
      <c r="S8">
        <v>1</v>
      </c>
      <c r="T8" t="s">
        <v>9</v>
      </c>
      <c r="V8">
        <v>0</v>
      </c>
    </row>
    <row r="9" spans="1:22" x14ac:dyDescent="0.3">
      <c r="A9">
        <v>9</v>
      </c>
      <c r="B9" t="s">
        <v>22</v>
      </c>
      <c r="C9">
        <f t="shared" si="0"/>
        <v>5259071.2036852622</v>
      </c>
      <c r="D9">
        <f t="shared" si="1"/>
        <v>61339.566829899988</v>
      </c>
      <c r="E9">
        <v>5227823.8461999996</v>
      </c>
      <c r="F9">
        <v>28847.100328699998</v>
      </c>
      <c r="G9">
        <v>0</v>
      </c>
      <c r="H9">
        <v>0</v>
      </c>
      <c r="I9">
        <v>96.824682632999995</v>
      </c>
      <c r="J9">
        <v>2303.43247393</v>
      </c>
      <c r="K9">
        <v>37577.498796499996</v>
      </c>
      <c r="L9">
        <v>8692.1980148399998</v>
      </c>
      <c r="M9">
        <v>13133.3763659</v>
      </c>
      <c r="N9">
        <v>0</v>
      </c>
      <c r="O9">
        <v>0</v>
      </c>
      <c r="P9">
        <v>1936.49365266</v>
      </c>
      <c r="Q9" s="4">
        <f t="shared" si="2"/>
        <v>5320410.7705151625</v>
      </c>
      <c r="R9" t="s">
        <v>23</v>
      </c>
      <c r="S9">
        <v>1</v>
      </c>
      <c r="T9" t="s">
        <v>9</v>
      </c>
      <c r="V9">
        <v>0</v>
      </c>
    </row>
    <row r="10" spans="1:22" x14ac:dyDescent="0.3">
      <c r="A10">
        <v>8</v>
      </c>
      <c r="B10" t="s">
        <v>24</v>
      </c>
      <c r="C10">
        <f t="shared" si="0"/>
        <v>5263974.175394007</v>
      </c>
      <c r="D10">
        <f t="shared" si="1"/>
        <v>65261.994920000005</v>
      </c>
      <c r="E10">
        <v>5227895.2970000003</v>
      </c>
      <c r="F10">
        <v>33678.620392199999</v>
      </c>
      <c r="G10">
        <v>0</v>
      </c>
      <c r="H10">
        <v>0</v>
      </c>
      <c r="I10">
        <v>96.825527877799999</v>
      </c>
      <c r="J10">
        <v>2303.43247393</v>
      </c>
      <c r="K10">
        <v>42178.921629999997</v>
      </c>
      <c r="L10">
        <v>8692.1980148399998</v>
      </c>
      <c r="M10">
        <v>12454.364717599999</v>
      </c>
      <c r="N10">
        <v>0</v>
      </c>
      <c r="O10">
        <v>0</v>
      </c>
      <c r="P10">
        <v>1936.5105575600001</v>
      </c>
      <c r="Q10" s="4">
        <f t="shared" si="2"/>
        <v>5329236.1703140074</v>
      </c>
      <c r="R10" t="s">
        <v>25</v>
      </c>
      <c r="S10">
        <v>1</v>
      </c>
      <c r="T10" t="s">
        <v>9</v>
      </c>
      <c r="V10">
        <v>0</v>
      </c>
    </row>
    <row r="11" spans="1:22" x14ac:dyDescent="0.3">
      <c r="A11">
        <v>7</v>
      </c>
      <c r="B11" t="s">
        <v>26</v>
      </c>
      <c r="C11">
        <f t="shared" si="0"/>
        <v>5271358.5350838434</v>
      </c>
      <c r="D11">
        <f t="shared" si="1"/>
        <v>63618.500644430002</v>
      </c>
      <c r="E11">
        <v>5227558.41</v>
      </c>
      <c r="F11">
        <v>41399.866907000003</v>
      </c>
      <c r="G11">
        <v>0</v>
      </c>
      <c r="H11">
        <v>0</v>
      </c>
      <c r="I11">
        <v>96.825702914299995</v>
      </c>
      <c r="J11">
        <v>2303.43247393</v>
      </c>
      <c r="K11">
        <v>41450.094368600003</v>
      </c>
      <c r="L11">
        <v>8692.1980148399998</v>
      </c>
      <c r="M11">
        <v>11539.6942027</v>
      </c>
      <c r="N11">
        <v>0</v>
      </c>
      <c r="O11">
        <v>0</v>
      </c>
      <c r="P11">
        <v>1936.5140582900001</v>
      </c>
      <c r="Q11" s="4">
        <f t="shared" si="2"/>
        <v>5334977.035728273</v>
      </c>
      <c r="R11" t="s">
        <v>27</v>
      </c>
      <c r="S11">
        <v>1</v>
      </c>
      <c r="T11" t="s">
        <v>9</v>
      </c>
      <c r="V11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(Q6-Q2)/Q2</f>
        <v>2.6838259209659366E-4</v>
      </c>
      <c r="C15" s="4">
        <f>Q6-Q2</f>
        <v>1424.5571580138057</v>
      </c>
      <c r="E15" s="4">
        <f>MAX(Q2:Q11)-MIN(Q2:Q11)</f>
        <v>27042.765903898515</v>
      </c>
    </row>
    <row r="17" spans="2:2" x14ac:dyDescent="0.3">
      <c r="B17" t="s">
        <v>31</v>
      </c>
    </row>
    <row r="18" spans="2:2" x14ac:dyDescent="0.3">
      <c r="B18" s="2">
        <f>(Q11-Q2)/Q2</f>
        <v>5.0947816097943674E-3</v>
      </c>
    </row>
    <row r="20" spans="2:2" x14ac:dyDescent="0.3">
      <c r="B20" t="s">
        <v>32</v>
      </c>
    </row>
    <row r="21" spans="2:2" x14ac:dyDescent="0.3">
      <c r="B21" s="3">
        <f>B15/B18</f>
        <v>5.267793845778327E-2</v>
      </c>
    </row>
  </sheetData>
  <sortState ref="A2:W11">
    <sortCondition ref="Q2:Q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"/>
  <sheetViews>
    <sheetView workbookViewId="0">
      <selection activeCell="F9" sqref="F9"/>
    </sheetView>
  </sheetViews>
  <sheetFormatPr defaultRowHeight="14.4" x14ac:dyDescent="0.3"/>
  <cols>
    <col min="2" max="2" width="58.5546875" bestFit="1" customWidth="1"/>
    <col min="9" max="9" width="9.5546875" bestFit="1" customWidth="1"/>
    <col min="10" max="10" width="10.5546875" bestFit="1" customWidth="1"/>
    <col min="11" max="13" width="11.5546875" bestFit="1" customWidth="1"/>
    <col min="16" max="16" width="10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9</v>
      </c>
      <c r="B2" t="s">
        <v>14</v>
      </c>
      <c r="C2">
        <f t="shared" ref="C2:C11" si="0">SUM(E2:J2)</f>
        <v>8860592.2852628455</v>
      </c>
      <c r="D2">
        <f t="shared" ref="D2:D11" si="1">SUM(K2:P2)</f>
        <v>73947.630005429994</v>
      </c>
      <c r="E2">
        <v>8808679.7413999997</v>
      </c>
      <c r="F2">
        <v>47558.183984900003</v>
      </c>
      <c r="G2">
        <v>0</v>
      </c>
      <c r="H2">
        <v>0</v>
      </c>
      <c r="I2" s="4">
        <v>153.13083743600001</v>
      </c>
      <c r="J2" s="4">
        <v>4201.2290405100002</v>
      </c>
      <c r="K2" s="4">
        <v>45155.9521083</v>
      </c>
      <c r="L2" s="4">
        <v>12458.817154599999</v>
      </c>
      <c r="M2" s="4">
        <v>13270.243993800001</v>
      </c>
      <c r="N2">
        <v>0</v>
      </c>
      <c r="O2">
        <v>0</v>
      </c>
      <c r="P2" s="4">
        <v>3062.6167487299999</v>
      </c>
      <c r="Q2" s="4">
        <f t="shared" ref="Q2:Q11" si="2">C2+D2</f>
        <v>8934539.9152682759</v>
      </c>
      <c r="R2" t="s">
        <v>15</v>
      </c>
      <c r="S2">
        <v>1</v>
      </c>
      <c r="T2" t="s">
        <v>9</v>
      </c>
      <c r="V2">
        <v>0</v>
      </c>
    </row>
    <row r="3" spans="1:22" x14ac:dyDescent="0.3">
      <c r="A3">
        <v>8</v>
      </c>
      <c r="B3" t="s">
        <v>12</v>
      </c>
      <c r="C3">
        <f t="shared" si="0"/>
        <v>8861082.8151830249</v>
      </c>
      <c r="D3">
        <f t="shared" si="1"/>
        <v>73611.380197310005</v>
      </c>
      <c r="E3">
        <v>8808678.3812000006</v>
      </c>
      <c r="F3">
        <v>48050.074078400001</v>
      </c>
      <c r="G3">
        <v>0</v>
      </c>
      <c r="H3">
        <v>0</v>
      </c>
      <c r="I3" s="4">
        <v>153.130864116</v>
      </c>
      <c r="J3" s="4">
        <v>4201.2290405100002</v>
      </c>
      <c r="K3" s="4">
        <v>44676.7444254</v>
      </c>
      <c r="L3" s="4">
        <v>12458.817154599999</v>
      </c>
      <c r="M3" s="4">
        <v>13413.201335</v>
      </c>
      <c r="N3">
        <v>0</v>
      </c>
      <c r="O3">
        <v>0</v>
      </c>
      <c r="P3" s="4">
        <v>3062.6172823100001</v>
      </c>
      <c r="Q3" s="4">
        <f t="shared" si="2"/>
        <v>8934694.1953803357</v>
      </c>
      <c r="R3" t="s">
        <v>13</v>
      </c>
      <c r="S3">
        <v>1</v>
      </c>
      <c r="T3" t="s">
        <v>9</v>
      </c>
      <c r="V3">
        <v>0</v>
      </c>
    </row>
    <row r="4" spans="1:22" x14ac:dyDescent="0.3">
      <c r="A4">
        <v>3</v>
      </c>
      <c r="B4" s="8" t="s">
        <v>10</v>
      </c>
      <c r="C4" s="8">
        <f t="shared" si="0"/>
        <v>8859119.7272636387</v>
      </c>
      <c r="D4" s="8">
        <f t="shared" si="1"/>
        <v>75686.956153499996</v>
      </c>
      <c r="E4" s="8">
        <v>8808679.7085999995</v>
      </c>
      <c r="F4" s="8">
        <v>46085.658939100002</v>
      </c>
      <c r="G4" s="8">
        <v>0</v>
      </c>
      <c r="H4" s="8">
        <v>0</v>
      </c>
      <c r="I4" s="9">
        <v>153.13068403</v>
      </c>
      <c r="J4" s="9">
        <v>4201.2290405100002</v>
      </c>
      <c r="K4" s="9">
        <v>47021.1139129</v>
      </c>
      <c r="L4" s="9">
        <v>12458.817154599999</v>
      </c>
      <c r="M4" s="9">
        <v>13144.4114054</v>
      </c>
      <c r="N4" s="8">
        <v>0</v>
      </c>
      <c r="O4" s="8">
        <v>0</v>
      </c>
      <c r="P4" s="9">
        <v>3062.6136806</v>
      </c>
      <c r="Q4" s="9">
        <f t="shared" si="2"/>
        <v>8934806.6834171396</v>
      </c>
      <c r="R4" s="8" t="s">
        <v>11</v>
      </c>
      <c r="S4" s="8">
        <v>1</v>
      </c>
      <c r="T4" t="s">
        <v>9</v>
      </c>
      <c r="V4">
        <v>0</v>
      </c>
    </row>
    <row r="5" spans="1:22" x14ac:dyDescent="0.3">
      <c r="A5" s="1">
        <v>2</v>
      </c>
      <c r="B5" s="1" t="s">
        <v>16</v>
      </c>
      <c r="C5" s="1">
        <f t="shared" si="0"/>
        <v>8862194.759344114</v>
      </c>
      <c r="D5" s="1">
        <f t="shared" si="1"/>
        <v>73350.905410709995</v>
      </c>
      <c r="E5" s="1">
        <v>8808685.7060000002</v>
      </c>
      <c r="F5" s="1">
        <v>49154.6932972</v>
      </c>
      <c r="G5" s="1">
        <v>0</v>
      </c>
      <c r="H5" s="1">
        <v>0</v>
      </c>
      <c r="I5" s="7">
        <v>153.13100640499999</v>
      </c>
      <c r="J5" s="7">
        <v>4201.2290405100002</v>
      </c>
      <c r="K5" s="7">
        <v>44186.884908599997</v>
      </c>
      <c r="L5" s="7">
        <v>12458.817154599999</v>
      </c>
      <c r="M5" s="7">
        <v>13642.5832194</v>
      </c>
      <c r="N5" s="1">
        <v>0</v>
      </c>
      <c r="O5" s="1">
        <v>0</v>
      </c>
      <c r="P5" s="7">
        <v>3062.6201281100002</v>
      </c>
      <c r="Q5" s="7">
        <f t="shared" si="2"/>
        <v>8935545.6647548247</v>
      </c>
      <c r="R5" s="1" t="s">
        <v>17</v>
      </c>
      <c r="S5" s="1">
        <v>1</v>
      </c>
      <c r="T5" s="1" t="s">
        <v>9</v>
      </c>
      <c r="U5" s="1"/>
      <c r="V5" s="1">
        <v>0</v>
      </c>
    </row>
    <row r="6" spans="1:22" x14ac:dyDescent="0.3">
      <c r="A6">
        <v>1</v>
      </c>
      <c r="B6" t="s">
        <v>24</v>
      </c>
      <c r="C6" s="8">
        <f t="shared" si="0"/>
        <v>8860893.2469219174</v>
      </c>
      <c r="D6" s="8">
        <f t="shared" si="1"/>
        <v>74882.731371050002</v>
      </c>
      <c r="E6">
        <v>8808683.1994000003</v>
      </c>
      <c r="F6">
        <v>47855.687704000004</v>
      </c>
      <c r="G6">
        <v>0</v>
      </c>
      <c r="H6">
        <v>0</v>
      </c>
      <c r="I6" s="4">
        <v>153.130777408</v>
      </c>
      <c r="J6" s="4">
        <v>4201.2290405100002</v>
      </c>
      <c r="K6" s="4">
        <v>46144.698765000001</v>
      </c>
      <c r="L6" s="4">
        <v>12458.817154599999</v>
      </c>
      <c r="M6" s="4">
        <v>13216.599903300001</v>
      </c>
      <c r="N6">
        <v>0</v>
      </c>
      <c r="O6">
        <v>0</v>
      </c>
      <c r="P6" s="4">
        <v>3062.61554815</v>
      </c>
      <c r="Q6" s="9">
        <f t="shared" si="2"/>
        <v>8935775.9782929681</v>
      </c>
      <c r="R6" t="s">
        <v>25</v>
      </c>
      <c r="S6">
        <v>1</v>
      </c>
      <c r="T6" t="s">
        <v>9</v>
      </c>
      <c r="V6">
        <v>0</v>
      </c>
    </row>
    <row r="7" spans="1:22" x14ac:dyDescent="0.3">
      <c r="A7">
        <v>6</v>
      </c>
      <c r="B7" s="8" t="s">
        <v>20</v>
      </c>
      <c r="C7" s="8">
        <f t="shared" si="0"/>
        <v>8862693.1737626903</v>
      </c>
      <c r="D7" s="8">
        <f t="shared" si="1"/>
        <v>73115.002632019998</v>
      </c>
      <c r="E7" s="8">
        <v>8808676.3122000005</v>
      </c>
      <c r="F7" s="8">
        <v>49662.501613599998</v>
      </c>
      <c r="G7" s="8">
        <v>0</v>
      </c>
      <c r="H7" s="8">
        <v>0</v>
      </c>
      <c r="I7" s="9">
        <v>153.130908581</v>
      </c>
      <c r="J7" s="9">
        <v>4201.2290405100002</v>
      </c>
      <c r="K7" s="9">
        <v>43841.124448399998</v>
      </c>
      <c r="L7" s="9">
        <v>12458.817154599999</v>
      </c>
      <c r="M7" s="9">
        <v>13752.442857399999</v>
      </c>
      <c r="N7" s="8">
        <v>0</v>
      </c>
      <c r="O7" s="8">
        <v>0</v>
      </c>
      <c r="P7" s="9">
        <v>3062.6181716199999</v>
      </c>
      <c r="Q7" s="9">
        <f t="shared" si="2"/>
        <v>8935808.1763947103</v>
      </c>
      <c r="R7" s="8" t="s">
        <v>21</v>
      </c>
      <c r="S7" s="8">
        <v>1</v>
      </c>
      <c r="T7" t="s">
        <v>9</v>
      </c>
      <c r="V7">
        <v>0</v>
      </c>
    </row>
    <row r="8" spans="1:22" x14ac:dyDescent="0.3">
      <c r="A8">
        <v>0</v>
      </c>
      <c r="B8" t="s">
        <v>7</v>
      </c>
      <c r="C8">
        <f t="shared" si="0"/>
        <v>8864290.0579163842</v>
      </c>
      <c r="D8">
        <f t="shared" si="1"/>
        <v>74143.96740111</v>
      </c>
      <c r="E8">
        <v>8808665.716</v>
      </c>
      <c r="F8">
        <v>51269.981862799999</v>
      </c>
      <c r="G8">
        <v>0</v>
      </c>
      <c r="H8">
        <v>0</v>
      </c>
      <c r="I8" s="4">
        <v>153.131013075</v>
      </c>
      <c r="J8" s="4">
        <v>4201.2290405100002</v>
      </c>
      <c r="K8" s="4">
        <v>44951.522205000001</v>
      </c>
      <c r="L8" s="4">
        <v>12458.817154599999</v>
      </c>
      <c r="M8" s="4">
        <v>13671.00778</v>
      </c>
      <c r="N8">
        <v>0</v>
      </c>
      <c r="O8">
        <v>0</v>
      </c>
      <c r="P8" s="4">
        <v>3062.6202615100001</v>
      </c>
      <c r="Q8" s="4">
        <f t="shared" si="2"/>
        <v>8938434.0253174938</v>
      </c>
      <c r="R8" t="s">
        <v>8</v>
      </c>
      <c r="S8">
        <v>1</v>
      </c>
      <c r="T8" t="s">
        <v>9</v>
      </c>
      <c r="V8">
        <v>0</v>
      </c>
    </row>
    <row r="9" spans="1:22" x14ac:dyDescent="0.3">
      <c r="A9">
        <v>7</v>
      </c>
      <c r="B9" s="8" t="s">
        <v>18</v>
      </c>
      <c r="C9" s="8">
        <f t="shared" si="0"/>
        <v>8865228.2400134671</v>
      </c>
      <c r="D9" s="8">
        <f t="shared" si="1"/>
        <v>74494.94632593001</v>
      </c>
      <c r="E9" s="8">
        <v>8808689.7114000004</v>
      </c>
      <c r="F9" s="8">
        <v>52184.168341999997</v>
      </c>
      <c r="G9" s="8">
        <v>0</v>
      </c>
      <c r="H9" s="8">
        <v>0</v>
      </c>
      <c r="I9" s="9">
        <v>153.13123095700001</v>
      </c>
      <c r="J9" s="9">
        <v>4201.2290405100002</v>
      </c>
      <c r="K9" s="9">
        <v>45898.672854800003</v>
      </c>
      <c r="L9" s="9">
        <v>12458.817154599999</v>
      </c>
      <c r="M9" s="9">
        <v>13074.831697400001</v>
      </c>
      <c r="N9" s="8">
        <v>0</v>
      </c>
      <c r="O9" s="8">
        <v>0</v>
      </c>
      <c r="P9" s="9">
        <v>3062.6246191300002</v>
      </c>
      <c r="Q9" s="9">
        <f t="shared" si="2"/>
        <v>8939723.186339397</v>
      </c>
      <c r="R9" s="8" t="s">
        <v>19</v>
      </c>
      <c r="S9" s="8">
        <v>1</v>
      </c>
      <c r="T9" t="s">
        <v>9</v>
      </c>
      <c r="V9">
        <v>0</v>
      </c>
    </row>
    <row r="10" spans="1:22" x14ac:dyDescent="0.3">
      <c r="A10">
        <v>5</v>
      </c>
      <c r="B10" s="8" t="s">
        <v>26</v>
      </c>
      <c r="C10" s="8">
        <f t="shared" si="0"/>
        <v>8864726.4279973358</v>
      </c>
      <c r="D10" s="8">
        <f t="shared" si="1"/>
        <v>77990.623697910007</v>
      </c>
      <c r="E10" s="8">
        <v>8808619.4832000006</v>
      </c>
      <c r="F10" s="8">
        <v>51752.585034999996</v>
      </c>
      <c r="G10" s="8">
        <v>0</v>
      </c>
      <c r="H10" s="8">
        <v>0</v>
      </c>
      <c r="I10" s="9">
        <v>153.13072182600001</v>
      </c>
      <c r="J10" s="9">
        <v>4201.2290405100002</v>
      </c>
      <c r="K10" s="9">
        <v>48978.765108599997</v>
      </c>
      <c r="L10" s="9">
        <v>12458.817154599999</v>
      </c>
      <c r="M10" s="9">
        <v>13490.426998200001</v>
      </c>
      <c r="N10" s="8">
        <v>0</v>
      </c>
      <c r="O10" s="8">
        <v>0</v>
      </c>
      <c r="P10" s="9">
        <v>3062.6144365099999</v>
      </c>
      <c r="Q10" s="9">
        <f t="shared" si="2"/>
        <v>8942717.0516952462</v>
      </c>
      <c r="R10" s="8" t="s">
        <v>27</v>
      </c>
      <c r="S10" s="8">
        <v>1</v>
      </c>
      <c r="T10" t="s">
        <v>9</v>
      </c>
      <c r="V10">
        <v>0</v>
      </c>
    </row>
    <row r="11" spans="1:22" x14ac:dyDescent="0.3">
      <c r="A11">
        <v>4</v>
      </c>
      <c r="B11" s="8" t="s">
        <v>22</v>
      </c>
      <c r="C11" s="8">
        <f t="shared" si="0"/>
        <v>8867050.880732337</v>
      </c>
      <c r="D11" s="8">
        <f t="shared" si="1"/>
        <v>78627.440115570003</v>
      </c>
      <c r="E11" s="8">
        <v>8808614.9903999995</v>
      </c>
      <c r="F11" s="8">
        <v>54081.530541100001</v>
      </c>
      <c r="G11" s="8">
        <v>0</v>
      </c>
      <c r="H11" s="8">
        <v>0</v>
      </c>
      <c r="I11" s="9">
        <v>153.13075072800001</v>
      </c>
      <c r="J11" s="9">
        <v>4201.2290405100002</v>
      </c>
      <c r="K11" s="9">
        <v>49544.940341200003</v>
      </c>
      <c r="L11" s="9">
        <v>12458.817154599999</v>
      </c>
      <c r="M11" s="9">
        <v>13561.0676052</v>
      </c>
      <c r="N11" s="8">
        <v>0</v>
      </c>
      <c r="O11" s="8">
        <v>0</v>
      </c>
      <c r="P11" s="9">
        <v>3062.6150145699999</v>
      </c>
      <c r="Q11" s="9">
        <f t="shared" si="2"/>
        <v>8945678.3208479062</v>
      </c>
      <c r="R11" s="8" t="s">
        <v>23</v>
      </c>
      <c r="S11" s="8">
        <v>1</v>
      </c>
      <c r="T11" t="s">
        <v>9</v>
      </c>
      <c r="V11">
        <v>0</v>
      </c>
    </row>
    <row r="12" spans="1:22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(Q5-Q2)/Q2</f>
        <v>1.1256869364141473E-4</v>
      </c>
      <c r="C15" s="4">
        <f>Q5-Q2</f>
        <v>1005.7494865488261</v>
      </c>
      <c r="E15" s="4">
        <f>MAX(Q2:Q11)-MIN(Q2:Q11)</f>
        <v>11138.405579630286</v>
      </c>
    </row>
    <row r="17" spans="2:2" x14ac:dyDescent="0.3">
      <c r="B17" t="s">
        <v>31</v>
      </c>
    </row>
    <row r="18" spans="2:2" x14ac:dyDescent="0.3">
      <c r="B18" s="2">
        <f>(Q11-Q2)/Q2</f>
        <v>1.246668064081936E-3</v>
      </c>
    </row>
    <row r="20" spans="2:2" x14ac:dyDescent="0.3">
      <c r="B20" t="s">
        <v>32</v>
      </c>
    </row>
    <row r="21" spans="2:2" x14ac:dyDescent="0.3">
      <c r="B21" s="3">
        <f>B15/B18</f>
        <v>9.0295642348319813E-2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>
      <selection sqref="A1:V21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1</v>
      </c>
      <c r="B2" t="s">
        <v>20</v>
      </c>
      <c r="C2">
        <f t="shared" ref="C2:C11" si="0">SUM(E2:J2)</f>
        <v>6703363.8381915232</v>
      </c>
      <c r="D2">
        <f t="shared" ref="D2:D11" si="1">SUM(K2:P2)</f>
        <v>64412.810104889999</v>
      </c>
      <c r="E2">
        <v>6664288.4491999997</v>
      </c>
      <c r="F2">
        <v>35758.202839600002</v>
      </c>
      <c r="G2">
        <v>0</v>
      </c>
      <c r="H2">
        <v>0</v>
      </c>
      <c r="I2">
        <v>115.55988312300001</v>
      </c>
      <c r="J2">
        <v>3201.6262688000002</v>
      </c>
      <c r="K2">
        <v>41418.601162799998</v>
      </c>
      <c r="L2">
        <v>9561.4178163300003</v>
      </c>
      <c r="M2">
        <v>11121.5934633</v>
      </c>
      <c r="N2">
        <v>0</v>
      </c>
      <c r="O2">
        <v>0</v>
      </c>
      <c r="P2">
        <v>2311.1976624600002</v>
      </c>
      <c r="Q2" s="4">
        <f t="shared" ref="Q2:Q11" si="2">C2+D2</f>
        <v>6767776.648296413</v>
      </c>
      <c r="R2" t="s">
        <v>21</v>
      </c>
      <c r="S2">
        <v>1</v>
      </c>
      <c r="T2" t="s">
        <v>9</v>
      </c>
      <c r="V2">
        <v>0</v>
      </c>
    </row>
    <row r="3" spans="1:22" x14ac:dyDescent="0.3">
      <c r="A3" s="1">
        <v>4</v>
      </c>
      <c r="B3" s="1" t="s">
        <v>16</v>
      </c>
      <c r="C3" s="1">
        <f t="shared" si="0"/>
        <v>6703566.8355297334</v>
      </c>
      <c r="D3" s="1">
        <f t="shared" si="1"/>
        <v>64613.391471100011</v>
      </c>
      <c r="E3" s="1">
        <v>6664292.5048000002</v>
      </c>
      <c r="F3" s="1">
        <v>35957.144513599997</v>
      </c>
      <c r="G3" s="1">
        <v>0</v>
      </c>
      <c r="H3" s="1">
        <v>0</v>
      </c>
      <c r="I3" s="1">
        <v>115.559947333</v>
      </c>
      <c r="J3" s="1">
        <v>3201.6262688000002</v>
      </c>
      <c r="K3" s="1">
        <v>41613.387851500003</v>
      </c>
      <c r="L3" s="1">
        <v>9561.4178163300003</v>
      </c>
      <c r="M3" s="1">
        <v>11127.3868566</v>
      </c>
      <c r="N3" s="1">
        <v>0</v>
      </c>
      <c r="O3" s="1">
        <v>0</v>
      </c>
      <c r="P3" s="1">
        <v>2311.1989466700002</v>
      </c>
      <c r="Q3" s="7">
        <f t="shared" si="2"/>
        <v>6768180.2270008335</v>
      </c>
      <c r="R3" s="1" t="s">
        <v>17</v>
      </c>
      <c r="S3" s="1">
        <v>1</v>
      </c>
      <c r="T3" s="1" t="s">
        <v>9</v>
      </c>
      <c r="U3" s="1"/>
      <c r="V3" s="1">
        <v>0</v>
      </c>
    </row>
    <row r="4" spans="1:22" x14ac:dyDescent="0.3">
      <c r="A4">
        <v>0</v>
      </c>
      <c r="B4" t="s">
        <v>7</v>
      </c>
      <c r="C4">
        <f t="shared" si="0"/>
        <v>6705562.1886383342</v>
      </c>
      <c r="D4">
        <f t="shared" si="1"/>
        <v>65345.440392320008</v>
      </c>
      <c r="E4">
        <v>6664268.1821999997</v>
      </c>
      <c r="F4">
        <v>37976.820237699998</v>
      </c>
      <c r="G4">
        <v>0</v>
      </c>
      <c r="H4">
        <v>0</v>
      </c>
      <c r="I4">
        <v>115.559931834</v>
      </c>
      <c r="J4">
        <v>3201.6262688000002</v>
      </c>
      <c r="K4">
        <v>42241.240674400004</v>
      </c>
      <c r="L4">
        <v>9561.4178163300003</v>
      </c>
      <c r="M4">
        <v>11231.5832649</v>
      </c>
      <c r="N4">
        <v>0</v>
      </c>
      <c r="O4">
        <v>0</v>
      </c>
      <c r="P4">
        <v>2311.1986366900001</v>
      </c>
      <c r="Q4" s="4">
        <f t="shared" si="2"/>
        <v>6770907.6290306542</v>
      </c>
      <c r="R4" t="s">
        <v>8</v>
      </c>
      <c r="S4">
        <v>1</v>
      </c>
      <c r="T4" t="s">
        <v>9</v>
      </c>
      <c r="V4">
        <v>0</v>
      </c>
    </row>
    <row r="5" spans="1:22" x14ac:dyDescent="0.3">
      <c r="A5">
        <v>3</v>
      </c>
      <c r="B5" t="s">
        <v>12</v>
      </c>
      <c r="C5" s="8">
        <f t="shared" si="0"/>
        <v>6706345.6005307008</v>
      </c>
      <c r="D5" s="8">
        <f t="shared" si="1"/>
        <v>64618.986576029994</v>
      </c>
      <c r="E5" s="8">
        <v>6664284.1222000001</v>
      </c>
      <c r="F5" s="8">
        <v>38744.2922607</v>
      </c>
      <c r="G5" s="8">
        <v>0</v>
      </c>
      <c r="H5" s="8">
        <v>0</v>
      </c>
      <c r="I5" s="8">
        <v>115.5598012</v>
      </c>
      <c r="J5" s="8">
        <v>3201.6262688000002</v>
      </c>
      <c r="K5" s="8">
        <v>41418.601162799998</v>
      </c>
      <c r="L5" s="8">
        <v>9561.4178163300003</v>
      </c>
      <c r="M5" s="8">
        <v>11327.771572899999</v>
      </c>
      <c r="N5" s="8">
        <v>0</v>
      </c>
      <c r="O5" s="8">
        <v>0</v>
      </c>
      <c r="P5" s="8">
        <v>2311.1960239999999</v>
      </c>
      <c r="Q5" s="9">
        <f t="shared" si="2"/>
        <v>6770964.5871067308</v>
      </c>
      <c r="R5" s="8" t="s">
        <v>13</v>
      </c>
      <c r="S5" s="8">
        <v>1</v>
      </c>
      <c r="T5" t="s">
        <v>9</v>
      </c>
      <c r="V5">
        <v>0</v>
      </c>
    </row>
    <row r="6" spans="1:22" x14ac:dyDescent="0.3">
      <c r="A6">
        <v>8</v>
      </c>
      <c r="B6" t="s">
        <v>18</v>
      </c>
      <c r="C6" s="8">
        <f t="shared" si="0"/>
        <v>6705870.6309081987</v>
      </c>
      <c r="D6" s="8">
        <f t="shared" si="1"/>
        <v>65335.923296680005</v>
      </c>
      <c r="E6">
        <v>6664310.7050000001</v>
      </c>
      <c r="F6">
        <v>38242.739368800001</v>
      </c>
      <c r="G6">
        <v>0</v>
      </c>
      <c r="H6">
        <v>0</v>
      </c>
      <c r="I6">
        <v>115.560270598</v>
      </c>
      <c r="J6">
        <v>3201.6262688000002</v>
      </c>
      <c r="K6">
        <v>43057.853691700002</v>
      </c>
      <c r="L6">
        <v>9561.4178163300003</v>
      </c>
      <c r="M6">
        <v>10405.4463767</v>
      </c>
      <c r="N6">
        <v>0</v>
      </c>
      <c r="O6">
        <v>0</v>
      </c>
      <c r="P6">
        <v>2311.2054119499999</v>
      </c>
      <c r="Q6" s="9">
        <f t="shared" si="2"/>
        <v>6771206.5542048784</v>
      </c>
      <c r="R6" t="s">
        <v>19</v>
      </c>
      <c r="S6">
        <v>1</v>
      </c>
      <c r="T6" t="s">
        <v>9</v>
      </c>
      <c r="V6">
        <v>0</v>
      </c>
    </row>
    <row r="7" spans="1:22" x14ac:dyDescent="0.3">
      <c r="A7">
        <v>5</v>
      </c>
      <c r="B7" t="s">
        <v>14</v>
      </c>
      <c r="C7" s="8">
        <f t="shared" si="0"/>
        <v>6708524.9209683314</v>
      </c>
      <c r="D7" s="8">
        <f t="shared" si="1"/>
        <v>64862.203697659999</v>
      </c>
      <c r="E7">
        <v>6664281.7927999999</v>
      </c>
      <c r="F7">
        <v>40925.942140400002</v>
      </c>
      <c r="G7">
        <v>0</v>
      </c>
      <c r="H7">
        <v>0</v>
      </c>
      <c r="I7">
        <v>115.55975913100001</v>
      </c>
      <c r="J7">
        <v>3201.6262688000002</v>
      </c>
      <c r="K7">
        <v>41418.601162799998</v>
      </c>
      <c r="L7">
        <v>9561.4178163300003</v>
      </c>
      <c r="M7">
        <v>11570.9895359</v>
      </c>
      <c r="N7">
        <v>0</v>
      </c>
      <c r="O7">
        <v>0</v>
      </c>
      <c r="P7">
        <v>2311.1951826300001</v>
      </c>
      <c r="Q7" s="9">
        <f t="shared" si="2"/>
        <v>6773387.1246659914</v>
      </c>
      <c r="R7" t="s">
        <v>15</v>
      </c>
      <c r="S7">
        <v>1</v>
      </c>
      <c r="T7" t="s">
        <v>9</v>
      </c>
      <c r="V7">
        <v>0</v>
      </c>
    </row>
    <row r="8" spans="1:22" x14ac:dyDescent="0.3">
      <c r="A8">
        <v>2</v>
      </c>
      <c r="B8" t="s">
        <v>24</v>
      </c>
      <c r="C8" s="8">
        <f t="shared" si="0"/>
        <v>6709898.0954065127</v>
      </c>
      <c r="D8" s="8">
        <f t="shared" si="1"/>
        <v>65170.911029070005</v>
      </c>
      <c r="E8">
        <v>6664268.8912000004</v>
      </c>
      <c r="F8">
        <v>42312.0183225</v>
      </c>
      <c r="G8">
        <v>0</v>
      </c>
      <c r="H8">
        <v>0</v>
      </c>
      <c r="I8">
        <v>115.559615212</v>
      </c>
      <c r="J8">
        <v>3201.6262688000002</v>
      </c>
      <c r="K8">
        <v>41418.601162799998</v>
      </c>
      <c r="L8">
        <v>9561.4178163300003</v>
      </c>
      <c r="M8">
        <v>11879.6997457</v>
      </c>
      <c r="N8">
        <v>0</v>
      </c>
      <c r="O8">
        <v>0</v>
      </c>
      <c r="P8">
        <v>2311.1923042399999</v>
      </c>
      <c r="Q8" s="9">
        <f t="shared" si="2"/>
        <v>6775069.0064355824</v>
      </c>
      <c r="R8" t="s">
        <v>25</v>
      </c>
      <c r="S8">
        <v>1</v>
      </c>
      <c r="T8" t="s">
        <v>9</v>
      </c>
      <c r="V8">
        <v>0</v>
      </c>
    </row>
    <row r="9" spans="1:22" x14ac:dyDescent="0.3">
      <c r="A9">
        <v>9</v>
      </c>
      <c r="B9" t="s">
        <v>10</v>
      </c>
      <c r="C9" s="8">
        <f t="shared" si="0"/>
        <v>6712591.064757077</v>
      </c>
      <c r="D9" s="8">
        <f t="shared" si="1"/>
        <v>65639.592537880002</v>
      </c>
      <c r="E9">
        <v>6664258.4972000001</v>
      </c>
      <c r="F9">
        <v>45015.381803700002</v>
      </c>
      <c r="G9">
        <v>0</v>
      </c>
      <c r="H9">
        <v>0</v>
      </c>
      <c r="I9">
        <v>115.55948457700001</v>
      </c>
      <c r="J9">
        <v>3201.6262688000002</v>
      </c>
      <c r="K9">
        <v>41418.601162799998</v>
      </c>
      <c r="L9">
        <v>9561.4178163300003</v>
      </c>
      <c r="M9">
        <v>12348.3838672</v>
      </c>
      <c r="N9">
        <v>0</v>
      </c>
      <c r="O9">
        <v>0</v>
      </c>
      <c r="P9">
        <v>2311.1896915500001</v>
      </c>
      <c r="Q9" s="9">
        <f t="shared" si="2"/>
        <v>6778230.657294957</v>
      </c>
      <c r="R9" t="s">
        <v>11</v>
      </c>
      <c r="S9">
        <v>1</v>
      </c>
      <c r="T9" t="s">
        <v>9</v>
      </c>
      <c r="V9">
        <v>0</v>
      </c>
    </row>
    <row r="10" spans="1:22" x14ac:dyDescent="0.3">
      <c r="A10">
        <v>7</v>
      </c>
      <c r="B10" t="s">
        <v>26</v>
      </c>
      <c r="C10" s="8">
        <f t="shared" si="0"/>
        <v>6716065.9520475017</v>
      </c>
      <c r="D10" s="8">
        <f t="shared" si="1"/>
        <v>68221.239093440003</v>
      </c>
      <c r="E10">
        <v>6664201.7142000003</v>
      </c>
      <c r="F10">
        <v>48547.052012200002</v>
      </c>
      <c r="G10">
        <v>0</v>
      </c>
      <c r="H10">
        <v>0</v>
      </c>
      <c r="I10">
        <v>115.55956650100001</v>
      </c>
      <c r="J10">
        <v>3201.6262688000002</v>
      </c>
      <c r="K10">
        <v>43862.275227700004</v>
      </c>
      <c r="L10">
        <v>9561.4178163300003</v>
      </c>
      <c r="M10">
        <v>12486.3547194</v>
      </c>
      <c r="N10">
        <v>0</v>
      </c>
      <c r="O10">
        <v>0</v>
      </c>
      <c r="P10">
        <v>2311.19133001</v>
      </c>
      <c r="Q10" s="9">
        <f t="shared" si="2"/>
        <v>6784287.1911409413</v>
      </c>
      <c r="R10" t="s">
        <v>27</v>
      </c>
      <c r="S10">
        <v>1</v>
      </c>
      <c r="T10" t="s">
        <v>9</v>
      </c>
      <c r="V10">
        <v>0</v>
      </c>
    </row>
    <row r="11" spans="1:22" x14ac:dyDescent="0.3">
      <c r="A11">
        <v>6</v>
      </c>
      <c r="B11" t="s">
        <v>22</v>
      </c>
      <c r="C11">
        <f t="shared" si="0"/>
        <v>6717785.1081444416</v>
      </c>
      <c r="D11">
        <f t="shared" si="1"/>
        <v>68767.954404870005</v>
      </c>
      <c r="E11">
        <v>6664195.6503999997</v>
      </c>
      <c r="F11">
        <v>50272.271887000003</v>
      </c>
      <c r="G11">
        <v>0</v>
      </c>
      <c r="H11">
        <v>0</v>
      </c>
      <c r="I11">
        <v>115.55958864199999</v>
      </c>
      <c r="J11">
        <v>3201.6262688000002</v>
      </c>
      <c r="K11">
        <v>44443.0126151</v>
      </c>
      <c r="L11">
        <v>9561.4178163300003</v>
      </c>
      <c r="M11">
        <v>12452.3322006</v>
      </c>
      <c r="N11">
        <v>0</v>
      </c>
      <c r="O11">
        <v>0</v>
      </c>
      <c r="P11">
        <v>2311.1917728399999</v>
      </c>
      <c r="Q11" s="4">
        <f t="shared" si="2"/>
        <v>6786553.0625493117</v>
      </c>
      <c r="R11" t="s">
        <v>23</v>
      </c>
      <c r="S11">
        <v>1</v>
      </c>
      <c r="T11" t="s">
        <v>9</v>
      </c>
      <c r="V11">
        <v>0</v>
      </c>
    </row>
    <row r="12" spans="1:22" x14ac:dyDescent="0.3">
      <c r="C12" s="4">
        <f t="shared" ref="C12:P12" si="3">C11-C2</f>
        <v>14421.269952918403</v>
      </c>
      <c r="D12" s="4">
        <f t="shared" si="3"/>
        <v>4355.1442999800056</v>
      </c>
      <c r="E12" s="4">
        <f t="shared" si="3"/>
        <v>-92.798799999989569</v>
      </c>
      <c r="F12" s="4">
        <f t="shared" si="3"/>
        <v>14514.0690474</v>
      </c>
      <c r="G12" s="4">
        <f t="shared" si="3"/>
        <v>0</v>
      </c>
      <c r="H12" s="4">
        <f t="shared" si="3"/>
        <v>0</v>
      </c>
      <c r="I12" s="4">
        <f t="shared" si="3"/>
        <v>-2.9448100001161492E-4</v>
      </c>
      <c r="J12" s="4">
        <f t="shared" si="3"/>
        <v>0</v>
      </c>
      <c r="K12" s="4">
        <f t="shared" si="3"/>
        <v>3024.4114523000026</v>
      </c>
      <c r="L12" s="4">
        <f t="shared" si="3"/>
        <v>0</v>
      </c>
      <c r="M12" s="4">
        <f t="shared" si="3"/>
        <v>1330.7387373000001</v>
      </c>
      <c r="N12" s="4">
        <f t="shared" si="3"/>
        <v>0</v>
      </c>
      <c r="O12" s="4">
        <f t="shared" si="3"/>
        <v>0</v>
      </c>
      <c r="P12" s="4">
        <f t="shared" si="3"/>
        <v>-5.8896200002891419E-3</v>
      </c>
      <c r="Q12" s="4">
        <f>Q11-Q2</f>
        <v>18776.414252898656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(Q3-Q2)/Q2</f>
        <v>5.9632391166760225E-5</v>
      </c>
      <c r="C15" s="4">
        <f>Q3-Q2</f>
        <v>403.57870442047715</v>
      </c>
      <c r="E15" s="4">
        <f>MAX(Q2:Q11)-MIN(Q2:Q11)</f>
        <v>18776.414252898656</v>
      </c>
    </row>
    <row r="17" spans="2:2" x14ac:dyDescent="0.3">
      <c r="B17" t="s">
        <v>31</v>
      </c>
    </row>
    <row r="18" spans="2:2" x14ac:dyDescent="0.3">
      <c r="B18" s="2">
        <f>(Q11-Q2)/Q2</f>
        <v>2.7743844439111418E-3</v>
      </c>
    </row>
    <row r="20" spans="2:2" x14ac:dyDescent="0.3">
      <c r="B20" t="s">
        <v>32</v>
      </c>
    </row>
    <row r="21" spans="2:2" x14ac:dyDescent="0.3">
      <c r="B21" s="3">
        <f>B15/B18</f>
        <v>2.1493917794137594E-2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1"/>
  <sheetViews>
    <sheetView workbookViewId="0">
      <selection activeCell="Q2" sqref="Q2:Q11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>
        <v>5</v>
      </c>
      <c r="B2" s="8" t="s">
        <v>20</v>
      </c>
      <c r="C2" s="8">
        <f t="shared" ref="C2:C11" si="0">SUM(E2:J2)</f>
        <v>4511806.5878509106</v>
      </c>
      <c r="D2" s="8">
        <f t="shared" ref="D2:D11" si="1">SUM(K2:P2)</f>
        <v>51082.963281799995</v>
      </c>
      <c r="E2" s="8">
        <v>4482126.0142000001</v>
      </c>
      <c r="F2" s="8">
        <v>27178.675666399999</v>
      </c>
      <c r="G2" s="8">
        <v>0</v>
      </c>
      <c r="H2" s="8">
        <v>0</v>
      </c>
      <c r="I2" s="8">
        <v>82.569537039699995</v>
      </c>
      <c r="J2" s="8">
        <v>2419.3284474699999</v>
      </c>
      <c r="K2" s="8">
        <v>34626.362126599997</v>
      </c>
      <c r="L2" s="8">
        <v>7533.23827953</v>
      </c>
      <c r="M2" s="8">
        <v>7271.9721348800003</v>
      </c>
      <c r="N2" s="8">
        <v>0</v>
      </c>
      <c r="O2" s="8">
        <v>0</v>
      </c>
      <c r="P2" s="8">
        <v>1651.3907407900001</v>
      </c>
      <c r="Q2" s="9">
        <f t="shared" ref="Q2:Q11" si="2">C2+D2</f>
        <v>4562889.5511327107</v>
      </c>
      <c r="R2" s="8" t="s">
        <v>21</v>
      </c>
      <c r="S2" s="8">
        <v>1</v>
      </c>
      <c r="T2" t="s">
        <v>9</v>
      </c>
      <c r="V2">
        <v>0</v>
      </c>
    </row>
    <row r="3" spans="1:22" x14ac:dyDescent="0.3">
      <c r="A3" s="1">
        <v>8</v>
      </c>
      <c r="B3" s="1" t="s">
        <v>16</v>
      </c>
      <c r="C3" s="1">
        <f t="shared" si="0"/>
        <v>4512358.9530042866</v>
      </c>
      <c r="D3" s="1">
        <f t="shared" si="1"/>
        <v>51436.857157960003</v>
      </c>
      <c r="E3" s="1">
        <v>4482137.2176000001</v>
      </c>
      <c r="F3" s="1">
        <v>27719.837312</v>
      </c>
      <c r="G3" s="1">
        <v>0</v>
      </c>
      <c r="H3" s="1">
        <v>0</v>
      </c>
      <c r="I3" s="1">
        <v>82.5696448164</v>
      </c>
      <c r="J3" s="1">
        <v>2419.3284474699999</v>
      </c>
      <c r="K3" s="1">
        <v>34863.177283600002</v>
      </c>
      <c r="L3" s="1">
        <v>7533.23827953</v>
      </c>
      <c r="M3" s="1">
        <v>7389.0486984999998</v>
      </c>
      <c r="N3" s="1">
        <v>0</v>
      </c>
      <c r="O3" s="1">
        <v>0</v>
      </c>
      <c r="P3" s="1">
        <v>1651.39289633</v>
      </c>
      <c r="Q3" s="7">
        <f t="shared" si="2"/>
        <v>4563795.8101622462</v>
      </c>
      <c r="R3" s="1" t="s">
        <v>17</v>
      </c>
      <c r="S3" s="1">
        <v>1</v>
      </c>
      <c r="T3" s="1" t="s">
        <v>9</v>
      </c>
      <c r="U3" s="1"/>
      <c r="V3" s="1">
        <v>0</v>
      </c>
    </row>
    <row r="4" spans="1:22" x14ac:dyDescent="0.3">
      <c r="A4">
        <v>0</v>
      </c>
      <c r="B4" s="8" t="s">
        <v>12</v>
      </c>
      <c r="C4" s="8">
        <f t="shared" si="0"/>
        <v>4513992.512672063</v>
      </c>
      <c r="D4" s="8">
        <f t="shared" si="1"/>
        <v>51356.256149119996</v>
      </c>
      <c r="E4" s="8">
        <v>4482120.7148000002</v>
      </c>
      <c r="F4" s="8">
        <v>29369.899971899998</v>
      </c>
      <c r="G4" s="8">
        <v>0</v>
      </c>
      <c r="H4" s="8">
        <v>0</v>
      </c>
      <c r="I4" s="8">
        <v>82.569452692699997</v>
      </c>
      <c r="J4" s="8">
        <v>2419.3284474699999</v>
      </c>
      <c r="K4" s="8">
        <v>34626.362126599997</v>
      </c>
      <c r="L4" s="8">
        <v>7533.23827953</v>
      </c>
      <c r="M4" s="8">
        <v>7545.2666891400004</v>
      </c>
      <c r="N4" s="8">
        <v>0</v>
      </c>
      <c r="O4" s="8">
        <v>0</v>
      </c>
      <c r="P4" s="8">
        <v>1651.38905385</v>
      </c>
      <c r="Q4" s="9">
        <f t="shared" si="2"/>
        <v>4565348.7688211827</v>
      </c>
      <c r="R4" s="8" t="s">
        <v>13</v>
      </c>
      <c r="S4" s="8">
        <v>1</v>
      </c>
      <c r="T4" t="s">
        <v>9</v>
      </c>
      <c r="V4">
        <v>0</v>
      </c>
    </row>
    <row r="5" spans="1:22" x14ac:dyDescent="0.3">
      <c r="A5">
        <v>6</v>
      </c>
      <c r="B5" s="8" t="s">
        <v>7</v>
      </c>
      <c r="C5" s="8">
        <f t="shared" si="0"/>
        <v>4514229.121599555</v>
      </c>
      <c r="D5" s="8">
        <f t="shared" si="1"/>
        <v>52042.161722569996</v>
      </c>
      <c r="E5" s="8">
        <v>4482104.4016000004</v>
      </c>
      <c r="F5" s="8">
        <v>29622.8219799</v>
      </c>
      <c r="G5" s="8">
        <v>0</v>
      </c>
      <c r="H5" s="8">
        <v>0</v>
      </c>
      <c r="I5" s="8">
        <v>82.5695721843</v>
      </c>
      <c r="J5" s="8">
        <v>2419.3284474699999</v>
      </c>
      <c r="K5" s="8">
        <v>35474.152514399997</v>
      </c>
      <c r="L5" s="8">
        <v>7533.23827953</v>
      </c>
      <c r="M5" s="8">
        <v>7383.37948495</v>
      </c>
      <c r="N5" s="8">
        <v>0</v>
      </c>
      <c r="O5" s="8">
        <v>0</v>
      </c>
      <c r="P5" s="8">
        <v>1651.39144369</v>
      </c>
      <c r="Q5" s="9">
        <f t="shared" si="2"/>
        <v>4566271.2833221247</v>
      </c>
      <c r="R5" s="8" t="s">
        <v>8</v>
      </c>
      <c r="S5" s="8">
        <v>1</v>
      </c>
      <c r="T5" t="s">
        <v>9</v>
      </c>
      <c r="V5">
        <v>0</v>
      </c>
    </row>
    <row r="6" spans="1:22" x14ac:dyDescent="0.3">
      <c r="A6">
        <v>1</v>
      </c>
      <c r="B6" s="8" t="s">
        <v>14</v>
      </c>
      <c r="C6" s="8">
        <f t="shared" si="0"/>
        <v>4515615.4761728607</v>
      </c>
      <c r="D6" s="8">
        <f t="shared" si="1"/>
        <v>51620.23816863</v>
      </c>
      <c r="E6" s="8">
        <v>4482117.8464000002</v>
      </c>
      <c r="F6" s="8">
        <v>30995.731921899998</v>
      </c>
      <c r="G6" s="8">
        <v>0</v>
      </c>
      <c r="H6" s="8">
        <v>0</v>
      </c>
      <c r="I6" s="8">
        <v>82.569403490200003</v>
      </c>
      <c r="J6" s="8">
        <v>2419.3284474699999</v>
      </c>
      <c r="K6" s="8">
        <v>34626.362126599997</v>
      </c>
      <c r="L6" s="8">
        <v>7533.23827953</v>
      </c>
      <c r="M6" s="8">
        <v>7809.2496927000002</v>
      </c>
      <c r="N6" s="8">
        <v>0</v>
      </c>
      <c r="O6" s="8">
        <v>0</v>
      </c>
      <c r="P6" s="8">
        <v>1651.3880698</v>
      </c>
      <c r="Q6" s="9">
        <f t="shared" si="2"/>
        <v>4567235.7143414905</v>
      </c>
      <c r="R6" s="8" t="s">
        <v>15</v>
      </c>
      <c r="S6" s="8">
        <v>1</v>
      </c>
      <c r="T6" t="s">
        <v>9</v>
      </c>
      <c r="V6">
        <v>0</v>
      </c>
    </row>
    <row r="7" spans="1:22" x14ac:dyDescent="0.3">
      <c r="A7">
        <v>3</v>
      </c>
      <c r="B7" s="8" t="s">
        <v>18</v>
      </c>
      <c r="C7" s="8">
        <f t="shared" si="0"/>
        <v>4515045.0117118014</v>
      </c>
      <c r="D7" s="8">
        <f t="shared" si="1"/>
        <v>52357.646595180006</v>
      </c>
      <c r="E7" s="8">
        <v>4482147.1124</v>
      </c>
      <c r="F7" s="8">
        <v>30396.000907900001</v>
      </c>
      <c r="G7" s="8">
        <v>0</v>
      </c>
      <c r="H7" s="8">
        <v>0</v>
      </c>
      <c r="I7" s="8">
        <v>82.569956431099996</v>
      </c>
      <c r="J7" s="8">
        <v>2419.3284474699999</v>
      </c>
      <c r="K7" s="8">
        <v>35908.216895099999</v>
      </c>
      <c r="L7" s="8">
        <v>7533.23827953</v>
      </c>
      <c r="M7" s="8">
        <v>7264.7922919299999</v>
      </c>
      <c r="N7" s="8">
        <v>0</v>
      </c>
      <c r="O7" s="8">
        <v>0</v>
      </c>
      <c r="P7" s="8">
        <v>1651.3991286200001</v>
      </c>
      <c r="Q7" s="9">
        <f t="shared" si="2"/>
        <v>4567402.6583069814</v>
      </c>
      <c r="R7" s="8" t="s">
        <v>19</v>
      </c>
      <c r="S7" s="8">
        <v>1</v>
      </c>
      <c r="T7" t="s">
        <v>9</v>
      </c>
      <c r="V7">
        <v>0</v>
      </c>
    </row>
    <row r="8" spans="1:22" x14ac:dyDescent="0.3">
      <c r="A8">
        <v>2</v>
      </c>
      <c r="B8" s="8" t="s">
        <v>24</v>
      </c>
      <c r="C8" s="8">
        <f t="shared" si="0"/>
        <v>4514942.6729994081</v>
      </c>
      <c r="D8" s="8">
        <f t="shared" si="1"/>
        <v>52763.477267760005</v>
      </c>
      <c r="E8" s="8">
        <v>4482146.2302000001</v>
      </c>
      <c r="F8" s="8">
        <v>30294.5448641</v>
      </c>
      <c r="G8" s="8">
        <v>0</v>
      </c>
      <c r="H8" s="8">
        <v>0</v>
      </c>
      <c r="I8" s="8">
        <v>82.569487837300002</v>
      </c>
      <c r="J8" s="8">
        <v>2419.3284474699999</v>
      </c>
      <c r="K8" s="8">
        <v>35828.447321799998</v>
      </c>
      <c r="L8" s="8">
        <v>7533.23827953</v>
      </c>
      <c r="M8" s="8">
        <v>7750.4019096800002</v>
      </c>
      <c r="N8" s="8">
        <v>0</v>
      </c>
      <c r="O8" s="8">
        <v>0</v>
      </c>
      <c r="P8" s="8">
        <v>1651.3897567500001</v>
      </c>
      <c r="Q8" s="9">
        <f t="shared" si="2"/>
        <v>4567706.1502671679</v>
      </c>
      <c r="R8" s="8" t="s">
        <v>25</v>
      </c>
      <c r="S8" s="8">
        <v>1</v>
      </c>
      <c r="T8" t="s">
        <v>9</v>
      </c>
      <c r="V8">
        <v>0</v>
      </c>
    </row>
    <row r="9" spans="1:22" x14ac:dyDescent="0.3">
      <c r="A9">
        <v>4</v>
      </c>
      <c r="B9" s="8" t="s">
        <v>10</v>
      </c>
      <c r="C9" s="8">
        <f t="shared" si="0"/>
        <v>4515308.0347868539</v>
      </c>
      <c r="D9" s="8">
        <f t="shared" si="1"/>
        <v>53914.106872269993</v>
      </c>
      <c r="E9" s="8">
        <v>4482172.2532000002</v>
      </c>
      <c r="F9" s="8">
        <v>30633.8835836</v>
      </c>
      <c r="G9" s="8">
        <v>0</v>
      </c>
      <c r="H9" s="8">
        <v>0</v>
      </c>
      <c r="I9" s="8">
        <v>82.569555783499993</v>
      </c>
      <c r="J9" s="8">
        <v>2419.3284474699999</v>
      </c>
      <c r="K9" s="8">
        <v>36893.963616599998</v>
      </c>
      <c r="L9" s="8">
        <v>7533.23827953</v>
      </c>
      <c r="M9" s="8">
        <v>7835.5138604699996</v>
      </c>
      <c r="N9" s="8">
        <v>0</v>
      </c>
      <c r="O9" s="8">
        <v>0</v>
      </c>
      <c r="P9" s="8">
        <v>1651.3911156700001</v>
      </c>
      <c r="Q9" s="9">
        <f t="shared" si="2"/>
        <v>4569222.1416591238</v>
      </c>
      <c r="R9" s="8" t="s">
        <v>11</v>
      </c>
      <c r="S9" s="8">
        <v>1</v>
      </c>
      <c r="T9" t="s">
        <v>9</v>
      </c>
      <c r="V9">
        <v>0</v>
      </c>
    </row>
    <row r="10" spans="1:22" x14ac:dyDescent="0.3">
      <c r="A10">
        <v>7</v>
      </c>
      <c r="B10" t="s">
        <v>26</v>
      </c>
      <c r="C10" s="8">
        <f t="shared" si="0"/>
        <v>4518951.6351965703</v>
      </c>
      <c r="D10" s="8">
        <f t="shared" si="1"/>
        <v>56699.959734300006</v>
      </c>
      <c r="E10">
        <v>4482107.1568</v>
      </c>
      <c r="F10">
        <v>34342.580348800002</v>
      </c>
      <c r="G10">
        <v>0</v>
      </c>
      <c r="H10">
        <v>0</v>
      </c>
      <c r="I10">
        <v>82.569600300000005</v>
      </c>
      <c r="J10">
        <v>2419.3284474699999</v>
      </c>
      <c r="K10">
        <v>39412.349074400001</v>
      </c>
      <c r="L10">
        <v>7533.23827953</v>
      </c>
      <c r="M10">
        <v>8102.9803743700004</v>
      </c>
      <c r="N10">
        <v>0</v>
      </c>
      <c r="O10">
        <v>0</v>
      </c>
      <c r="P10">
        <v>1651.392006</v>
      </c>
      <c r="Q10" s="9">
        <f t="shared" si="2"/>
        <v>4575651.5949308705</v>
      </c>
      <c r="R10" t="s">
        <v>27</v>
      </c>
      <c r="S10">
        <v>1</v>
      </c>
      <c r="T10" t="s">
        <v>9</v>
      </c>
      <c r="V10">
        <v>0</v>
      </c>
    </row>
    <row r="11" spans="1:22" x14ac:dyDescent="0.3">
      <c r="A11">
        <v>9</v>
      </c>
      <c r="B11" t="s">
        <v>22</v>
      </c>
      <c r="C11">
        <f t="shared" si="0"/>
        <v>4519928.4409017581</v>
      </c>
      <c r="D11">
        <f t="shared" si="1"/>
        <v>57146.421603809998</v>
      </c>
      <c r="E11">
        <v>4482105.4063999997</v>
      </c>
      <c r="F11">
        <v>35321.136400099997</v>
      </c>
      <c r="G11">
        <v>0</v>
      </c>
      <c r="H11">
        <v>0</v>
      </c>
      <c r="I11">
        <v>82.569654188300007</v>
      </c>
      <c r="J11">
        <v>2419.3284474699999</v>
      </c>
      <c r="K11">
        <v>39944.9607263</v>
      </c>
      <c r="L11">
        <v>7533.23827953</v>
      </c>
      <c r="M11">
        <v>8016.8295142099996</v>
      </c>
      <c r="N11">
        <v>0</v>
      </c>
      <c r="O11">
        <v>0</v>
      </c>
      <c r="P11">
        <v>1651.39308377</v>
      </c>
      <c r="Q11" s="4">
        <f t="shared" si="2"/>
        <v>4577074.8625055682</v>
      </c>
      <c r="R11" t="s">
        <v>23</v>
      </c>
      <c r="S11">
        <v>1</v>
      </c>
      <c r="T11" t="s">
        <v>9</v>
      </c>
      <c r="V11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(Q3-Q2)/Q2</f>
        <v>1.9861515808784001E-4</v>
      </c>
      <c r="C15" s="4">
        <f>Q3-Q2</f>
        <v>906.2590295355767</v>
      </c>
      <c r="E15" s="4">
        <f>MAX(Q2:Q11)-MIN(Q2:Q11)</f>
        <v>14185.311372857541</v>
      </c>
    </row>
    <row r="17" spans="2:2" x14ac:dyDescent="0.3">
      <c r="B17" t="s">
        <v>31</v>
      </c>
    </row>
    <row r="18" spans="2:2" x14ac:dyDescent="0.3">
      <c r="B18" s="2">
        <f>(Q11-Q2)/Q2</f>
        <v>3.1088439055764827E-3</v>
      </c>
    </row>
    <row r="20" spans="2:2" x14ac:dyDescent="0.3">
      <c r="B20" t="s">
        <v>32</v>
      </c>
    </row>
    <row r="21" spans="2:2" x14ac:dyDescent="0.3">
      <c r="B21" s="3">
        <f>B15/B18</f>
        <v>6.3887143941699504E-2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workbookViewId="0">
      <selection activeCell="A13" sqref="A13:E22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 s="1">
        <v>7</v>
      </c>
      <c r="B2" s="1" t="s">
        <v>26</v>
      </c>
      <c r="C2" s="1">
        <f t="shared" ref="C2:C11" si="0">SUM(E2:J2)</f>
        <v>2793593.2475287197</v>
      </c>
      <c r="D2" s="1">
        <f t="shared" ref="D2:D11" si="1">SUM(K2:P2)</f>
        <v>39517.0312729</v>
      </c>
      <c r="E2" s="1">
        <v>2786254.0981999999</v>
      </c>
      <c r="F2" s="1">
        <v>6205.6406254800004</v>
      </c>
      <c r="G2" s="1">
        <v>0</v>
      </c>
      <c r="H2" s="1">
        <v>0</v>
      </c>
      <c r="I2" s="1">
        <v>61.470948079700001</v>
      </c>
      <c r="J2" s="1">
        <v>1072.03775516</v>
      </c>
      <c r="K2" s="1">
        <v>23802.489521700001</v>
      </c>
      <c r="L2" s="1">
        <v>5505.0587427299997</v>
      </c>
      <c r="M2" s="1">
        <v>8980.0640468799993</v>
      </c>
      <c r="N2" s="1">
        <v>0</v>
      </c>
      <c r="O2" s="1">
        <v>0</v>
      </c>
      <c r="P2" s="1">
        <v>1229.41896159</v>
      </c>
      <c r="Q2" s="7">
        <f t="shared" ref="Q2:Q11" si="2">C2+D2</f>
        <v>2833110.2788016195</v>
      </c>
      <c r="R2" s="1" t="s">
        <v>27</v>
      </c>
      <c r="S2" s="1">
        <v>1</v>
      </c>
      <c r="T2" s="1" t="s">
        <v>9</v>
      </c>
      <c r="U2" s="1"/>
      <c r="V2" s="1">
        <v>0</v>
      </c>
    </row>
    <row r="3" spans="1:22" x14ac:dyDescent="0.3">
      <c r="A3" s="10">
        <v>1</v>
      </c>
      <c r="B3" s="10" t="s">
        <v>7</v>
      </c>
      <c r="C3" s="10">
        <f t="shared" si="0"/>
        <v>2795320.8829626725</v>
      </c>
      <c r="D3" s="10">
        <f t="shared" si="1"/>
        <v>39917.970894729995</v>
      </c>
      <c r="E3" s="10">
        <v>2786247.0965999998</v>
      </c>
      <c r="F3" s="10">
        <v>7940.27749761</v>
      </c>
      <c r="G3" s="10">
        <v>0</v>
      </c>
      <c r="H3" s="10">
        <v>0</v>
      </c>
      <c r="I3" s="10">
        <v>61.471109902499997</v>
      </c>
      <c r="J3" s="10">
        <v>1072.03775516</v>
      </c>
      <c r="K3" s="10">
        <v>24481.570693900001</v>
      </c>
      <c r="L3" s="10">
        <v>5505.0587427299997</v>
      </c>
      <c r="M3" s="10">
        <v>8701.9192600499991</v>
      </c>
      <c r="N3" s="10">
        <v>0</v>
      </c>
      <c r="O3" s="10">
        <v>0</v>
      </c>
      <c r="P3" s="10">
        <v>1229.4221980499999</v>
      </c>
      <c r="Q3" s="11">
        <f t="shared" si="2"/>
        <v>2835238.8538574027</v>
      </c>
      <c r="R3" s="10" t="s">
        <v>8</v>
      </c>
      <c r="S3" s="10">
        <v>1</v>
      </c>
      <c r="T3" s="10" t="s">
        <v>9</v>
      </c>
      <c r="U3" s="10"/>
      <c r="V3" s="10">
        <v>0</v>
      </c>
    </row>
    <row r="4" spans="1:22" x14ac:dyDescent="0.3">
      <c r="A4">
        <v>0</v>
      </c>
      <c r="B4" t="s">
        <v>14</v>
      </c>
      <c r="C4" s="8">
        <f t="shared" si="0"/>
        <v>2796477.3242347641</v>
      </c>
      <c r="D4" s="8">
        <f t="shared" si="1"/>
        <v>40680.793908539999</v>
      </c>
      <c r="E4">
        <v>2786257.0874000001</v>
      </c>
      <c r="F4">
        <v>9086.72780332</v>
      </c>
      <c r="G4">
        <v>0</v>
      </c>
      <c r="H4">
        <v>0</v>
      </c>
      <c r="I4">
        <v>61.471276283500004</v>
      </c>
      <c r="J4">
        <v>1072.03775516</v>
      </c>
      <c r="K4">
        <v>25405.3038084</v>
      </c>
      <c r="L4">
        <v>5505.0587427299997</v>
      </c>
      <c r="M4">
        <v>8541.0058317399998</v>
      </c>
      <c r="N4">
        <v>0</v>
      </c>
      <c r="O4">
        <v>0</v>
      </c>
      <c r="P4">
        <v>1229.4255256700001</v>
      </c>
      <c r="Q4" s="9">
        <f t="shared" si="2"/>
        <v>2837158.1181433043</v>
      </c>
      <c r="R4" t="s">
        <v>15</v>
      </c>
      <c r="S4">
        <v>1</v>
      </c>
      <c r="T4" t="s">
        <v>9</v>
      </c>
      <c r="V4">
        <v>0</v>
      </c>
    </row>
    <row r="5" spans="1:22" x14ac:dyDescent="0.3">
      <c r="A5" s="10">
        <v>8</v>
      </c>
      <c r="B5" s="10" t="s">
        <v>16</v>
      </c>
      <c r="C5" s="10">
        <f t="shared" si="0"/>
        <v>2796572.1308445553</v>
      </c>
      <c r="D5" s="10">
        <f t="shared" si="1"/>
        <v>40670.173596389999</v>
      </c>
      <c r="E5" s="10">
        <v>2786323.6436000001</v>
      </c>
      <c r="F5" s="10">
        <v>9114.9780490100002</v>
      </c>
      <c r="G5" s="10">
        <v>0</v>
      </c>
      <c r="H5" s="10">
        <v>0</v>
      </c>
      <c r="I5" s="10">
        <v>61.471440384899999</v>
      </c>
      <c r="J5" s="10">
        <v>1072.03775516</v>
      </c>
      <c r="K5" s="10">
        <v>25294.267645899999</v>
      </c>
      <c r="L5" s="10">
        <v>5505.0587427299997</v>
      </c>
      <c r="M5" s="10">
        <v>8641.4184000599998</v>
      </c>
      <c r="N5" s="10">
        <v>0</v>
      </c>
      <c r="O5" s="10">
        <v>0</v>
      </c>
      <c r="P5" s="10">
        <v>1229.4288077000001</v>
      </c>
      <c r="Q5" s="11">
        <f t="shared" si="2"/>
        <v>2837242.3044409454</v>
      </c>
      <c r="R5" s="10" t="s">
        <v>17</v>
      </c>
      <c r="S5" s="10">
        <v>1</v>
      </c>
      <c r="T5" s="10" t="s">
        <v>9</v>
      </c>
      <c r="U5" s="10"/>
      <c r="V5" s="10">
        <v>0</v>
      </c>
    </row>
    <row r="6" spans="1:22" x14ac:dyDescent="0.3">
      <c r="A6" s="10">
        <v>4</v>
      </c>
      <c r="B6" s="10" t="s">
        <v>18</v>
      </c>
      <c r="C6" s="10">
        <f t="shared" si="0"/>
        <v>2796591.3527021464</v>
      </c>
      <c r="D6" s="10">
        <f t="shared" si="1"/>
        <v>40753.17142305</v>
      </c>
      <c r="E6" s="10">
        <v>2786257.6028</v>
      </c>
      <c r="F6" s="10">
        <v>9200.2408501900009</v>
      </c>
      <c r="G6" s="10">
        <v>0</v>
      </c>
      <c r="H6" s="10">
        <v>0</v>
      </c>
      <c r="I6" s="10">
        <v>61.471296796200001</v>
      </c>
      <c r="J6" s="10">
        <v>1072.03775516</v>
      </c>
      <c r="K6" s="10">
        <v>25496.262225900002</v>
      </c>
      <c r="L6" s="10">
        <v>5505.0587427299997</v>
      </c>
      <c r="M6" s="10">
        <v>8522.4245185</v>
      </c>
      <c r="N6" s="10">
        <v>0</v>
      </c>
      <c r="O6" s="10">
        <v>0</v>
      </c>
      <c r="P6" s="10">
        <v>1229.42593592</v>
      </c>
      <c r="Q6" s="11">
        <f t="shared" si="2"/>
        <v>2837344.5241251965</v>
      </c>
      <c r="R6" s="10" t="s">
        <v>19</v>
      </c>
      <c r="S6" s="10">
        <v>1</v>
      </c>
      <c r="T6" s="10" t="s">
        <v>9</v>
      </c>
      <c r="U6" s="10"/>
      <c r="V6" s="10">
        <v>0</v>
      </c>
    </row>
    <row r="7" spans="1:22" x14ac:dyDescent="0.3">
      <c r="A7">
        <v>9</v>
      </c>
      <c r="B7" t="s">
        <v>10</v>
      </c>
      <c r="C7">
        <f t="shared" si="0"/>
        <v>2797619.3657248989</v>
      </c>
      <c r="D7">
        <f t="shared" si="1"/>
        <v>41604.986829579997</v>
      </c>
      <c r="E7">
        <v>2786189.2686000001</v>
      </c>
      <c r="F7">
        <v>10296.588022800001</v>
      </c>
      <c r="G7">
        <v>0</v>
      </c>
      <c r="H7">
        <v>0</v>
      </c>
      <c r="I7">
        <v>61.471346938300002</v>
      </c>
      <c r="J7">
        <v>1072.03775516</v>
      </c>
      <c r="K7">
        <v>26389.717372300001</v>
      </c>
      <c r="L7">
        <v>5505.0587427299997</v>
      </c>
      <c r="M7">
        <v>8480.7837757800007</v>
      </c>
      <c r="N7">
        <v>0</v>
      </c>
      <c r="O7">
        <v>0</v>
      </c>
      <c r="P7">
        <v>1229.4269387700001</v>
      </c>
      <c r="Q7" s="4">
        <f t="shared" si="2"/>
        <v>2839224.3525544787</v>
      </c>
      <c r="R7" t="s">
        <v>11</v>
      </c>
      <c r="S7">
        <v>1</v>
      </c>
      <c r="T7" t="s">
        <v>9</v>
      </c>
      <c r="V7">
        <v>0</v>
      </c>
    </row>
    <row r="8" spans="1:22" x14ac:dyDescent="0.3">
      <c r="A8" s="10">
        <v>6</v>
      </c>
      <c r="B8" s="10" t="s">
        <v>20</v>
      </c>
      <c r="C8" s="10">
        <f t="shared" si="0"/>
        <v>2798523.5422941218</v>
      </c>
      <c r="D8" s="10">
        <f t="shared" si="1"/>
        <v>41609.000869840005</v>
      </c>
      <c r="E8" s="10">
        <v>2786281.9257999999</v>
      </c>
      <c r="F8" s="10">
        <v>11108.1069567</v>
      </c>
      <c r="G8" s="10">
        <v>0</v>
      </c>
      <c r="H8" s="10">
        <v>0</v>
      </c>
      <c r="I8" s="10">
        <v>61.471782261999998</v>
      </c>
      <c r="J8" s="10">
        <v>1072.03775516</v>
      </c>
      <c r="K8" s="10">
        <v>27124.597310000001</v>
      </c>
      <c r="L8" s="10">
        <v>5505.0587427299997</v>
      </c>
      <c r="M8" s="10">
        <v>7749.9091718700001</v>
      </c>
      <c r="N8" s="10">
        <v>0</v>
      </c>
      <c r="O8" s="10">
        <v>0</v>
      </c>
      <c r="P8" s="10">
        <v>1229.43564524</v>
      </c>
      <c r="Q8" s="11">
        <f t="shared" si="2"/>
        <v>2840132.5431639617</v>
      </c>
      <c r="R8" s="10" t="s">
        <v>21</v>
      </c>
      <c r="S8" s="10">
        <v>1</v>
      </c>
      <c r="T8" s="10" t="s">
        <v>9</v>
      </c>
      <c r="U8" s="10"/>
      <c r="V8" s="10">
        <v>0</v>
      </c>
    </row>
    <row r="9" spans="1:22" x14ac:dyDescent="0.3">
      <c r="A9" s="10">
        <v>3</v>
      </c>
      <c r="B9" s="10" t="s">
        <v>24</v>
      </c>
      <c r="C9" s="10">
        <f t="shared" si="0"/>
        <v>2798720.5576396957</v>
      </c>
      <c r="D9" s="10">
        <f t="shared" si="1"/>
        <v>42583.015847480005</v>
      </c>
      <c r="E9" s="10">
        <v>2786161.4042000002</v>
      </c>
      <c r="F9" s="10">
        <v>11425.644162099999</v>
      </c>
      <c r="G9" s="10">
        <v>0</v>
      </c>
      <c r="H9" s="10">
        <v>0</v>
      </c>
      <c r="I9" s="10">
        <v>61.471522435499999</v>
      </c>
      <c r="J9" s="10">
        <v>1072.03775516</v>
      </c>
      <c r="K9" s="10">
        <v>27905.436947999999</v>
      </c>
      <c r="L9" s="10">
        <v>5505.0587427299997</v>
      </c>
      <c r="M9" s="10">
        <v>7943.08970804</v>
      </c>
      <c r="N9" s="10">
        <v>0</v>
      </c>
      <c r="O9" s="10">
        <v>0</v>
      </c>
      <c r="P9" s="10">
        <v>1229.4304487100001</v>
      </c>
      <c r="Q9" s="11">
        <f t="shared" si="2"/>
        <v>2841303.5734871756</v>
      </c>
      <c r="R9" s="10" t="s">
        <v>25</v>
      </c>
      <c r="S9" s="10">
        <v>1</v>
      </c>
      <c r="T9" s="10" t="s">
        <v>9</v>
      </c>
      <c r="U9" s="10"/>
      <c r="V9" s="10">
        <v>0</v>
      </c>
    </row>
    <row r="10" spans="1:22" x14ac:dyDescent="0.3">
      <c r="A10" s="10">
        <v>2</v>
      </c>
      <c r="B10" s="10" t="s">
        <v>22</v>
      </c>
      <c r="C10" s="10">
        <f t="shared" si="0"/>
        <v>2802338.3871646477</v>
      </c>
      <c r="D10" s="10">
        <f t="shared" si="1"/>
        <v>45291.668018119992</v>
      </c>
      <c r="E10" s="10">
        <v>2786099.3812000002</v>
      </c>
      <c r="F10" s="10">
        <v>15105.4963315</v>
      </c>
      <c r="G10" s="10">
        <v>0</v>
      </c>
      <c r="H10" s="10">
        <v>0</v>
      </c>
      <c r="I10" s="10">
        <v>61.471877987399999</v>
      </c>
      <c r="J10" s="10">
        <v>1072.03775516</v>
      </c>
      <c r="K10" s="10">
        <v>31032.813065599999</v>
      </c>
      <c r="L10" s="10">
        <v>5505.0587427299997</v>
      </c>
      <c r="M10" s="10">
        <v>7524.3586500399997</v>
      </c>
      <c r="N10" s="10">
        <v>0</v>
      </c>
      <c r="O10" s="10">
        <v>0</v>
      </c>
      <c r="P10" s="10">
        <v>1229.43755975</v>
      </c>
      <c r="Q10" s="11">
        <f t="shared" si="2"/>
        <v>2847630.0551827676</v>
      </c>
      <c r="R10" s="10" t="s">
        <v>23</v>
      </c>
      <c r="S10" s="10">
        <v>1</v>
      </c>
      <c r="T10" s="10" t="s">
        <v>9</v>
      </c>
      <c r="U10" s="10"/>
      <c r="V10" s="10">
        <v>0</v>
      </c>
    </row>
    <row r="11" spans="1:22" x14ac:dyDescent="0.3">
      <c r="A11" s="10">
        <v>5</v>
      </c>
      <c r="B11" s="10" t="s">
        <v>12</v>
      </c>
      <c r="C11" s="10">
        <f t="shared" si="0"/>
        <v>2806139.2066882756</v>
      </c>
      <c r="D11" s="10">
        <f t="shared" si="1"/>
        <v>47682.994764029994</v>
      </c>
      <c r="E11" s="10">
        <v>2786116.9298</v>
      </c>
      <c r="F11" s="10">
        <v>18888.766404999998</v>
      </c>
      <c r="G11" s="10">
        <v>0</v>
      </c>
      <c r="H11" s="10">
        <v>0</v>
      </c>
      <c r="I11" s="10">
        <v>61.472728115300001</v>
      </c>
      <c r="J11" s="10">
        <v>1072.03775516</v>
      </c>
      <c r="K11" s="10">
        <v>34252.184956600002</v>
      </c>
      <c r="L11" s="10">
        <v>5505.0587427299997</v>
      </c>
      <c r="M11" s="10">
        <v>6696.2965023899997</v>
      </c>
      <c r="N11" s="10">
        <v>0</v>
      </c>
      <c r="O11" s="10">
        <v>0</v>
      </c>
      <c r="P11" s="10">
        <v>1229.45456231</v>
      </c>
      <c r="Q11" s="11">
        <f t="shared" si="2"/>
        <v>2853822.2014523055</v>
      </c>
      <c r="R11" s="10" t="s">
        <v>13</v>
      </c>
      <c r="S11" s="10">
        <v>1</v>
      </c>
      <c r="T11" s="10" t="s">
        <v>9</v>
      </c>
      <c r="U11" s="10"/>
      <c r="V11" s="10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(Q2-Q2)/Q2</f>
        <v>0</v>
      </c>
      <c r="C15" s="4">
        <f>Q2-Q2</f>
        <v>0</v>
      </c>
      <c r="E15" s="4">
        <f>MAX(Q2:Q11)-MIN(Q2:Q11)</f>
        <v>20711.922650686</v>
      </c>
    </row>
    <row r="17" spans="2:2" x14ac:dyDescent="0.3">
      <c r="B17" t="s">
        <v>31</v>
      </c>
    </row>
    <row r="18" spans="2:2" x14ac:dyDescent="0.3">
      <c r="B18" s="2">
        <f>(Q11-Q2)/Q2</f>
        <v>7.3106658804142841E-3</v>
      </c>
    </row>
    <row r="20" spans="2:2" x14ac:dyDescent="0.3">
      <c r="B20" t="s">
        <v>32</v>
      </c>
    </row>
    <row r="21" spans="2:2" x14ac:dyDescent="0.3">
      <c r="B21" s="3">
        <f>B15/B18</f>
        <v>0</v>
      </c>
    </row>
  </sheetData>
  <sortState ref="A2:V11">
    <sortCondition ref="Q2:Q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1"/>
  <sheetViews>
    <sheetView workbookViewId="0">
      <selection activeCell="A13" sqref="A13:E21"/>
    </sheetView>
  </sheetViews>
  <sheetFormatPr defaultRowHeight="14.4" x14ac:dyDescent="0.3"/>
  <cols>
    <col min="2" max="2" width="58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3</v>
      </c>
      <c r="S1" t="s">
        <v>4</v>
      </c>
      <c r="T1" t="s">
        <v>5</v>
      </c>
      <c r="U1" t="s">
        <v>6</v>
      </c>
      <c r="V1" t="s">
        <v>29</v>
      </c>
    </row>
    <row r="2" spans="1:22" x14ac:dyDescent="0.3">
      <c r="A2" s="1">
        <v>8</v>
      </c>
      <c r="B2" s="1" t="s">
        <v>26</v>
      </c>
      <c r="C2" s="1">
        <f t="shared" ref="C2:C11" si="0">SUM(E2:J2)</f>
        <v>2125395.8654132755</v>
      </c>
      <c r="D2" s="1">
        <f t="shared" ref="D2:D11" si="1">SUM(K2:P2)</f>
        <v>34437.936606696996</v>
      </c>
      <c r="E2" s="1">
        <v>2118657.5619999999</v>
      </c>
      <c r="F2" s="1">
        <v>5821.5795834600003</v>
      </c>
      <c r="G2" s="1">
        <v>0</v>
      </c>
      <c r="H2" s="1">
        <v>0</v>
      </c>
      <c r="I2" s="1">
        <v>47.504028331400001</v>
      </c>
      <c r="J2" s="1">
        <v>869.21980148399996</v>
      </c>
      <c r="K2" s="1">
        <v>21357.855187199999</v>
      </c>
      <c r="L2" s="1">
        <v>4346.0990074199999</v>
      </c>
      <c r="M2" s="1">
        <v>7783.9018454500001</v>
      </c>
      <c r="N2" s="1">
        <v>0</v>
      </c>
      <c r="O2" s="1">
        <v>0</v>
      </c>
      <c r="P2" s="1">
        <v>950.08056662700005</v>
      </c>
      <c r="Q2" s="7">
        <f t="shared" ref="Q2:Q11" si="2">C2+D2</f>
        <v>2159833.8020199724</v>
      </c>
      <c r="R2" s="1" t="s">
        <v>27</v>
      </c>
      <c r="S2" s="1">
        <v>1</v>
      </c>
      <c r="T2" s="1" t="s">
        <v>9</v>
      </c>
      <c r="U2" s="1"/>
      <c r="V2" s="1">
        <v>0</v>
      </c>
    </row>
    <row r="3" spans="1:22" x14ac:dyDescent="0.3">
      <c r="A3">
        <v>7</v>
      </c>
      <c r="B3" t="s">
        <v>7</v>
      </c>
      <c r="C3" s="10">
        <f t="shared" si="0"/>
        <v>2126154.1732428838</v>
      </c>
      <c r="D3" s="10">
        <f t="shared" si="1"/>
        <v>34875.456031616006</v>
      </c>
      <c r="E3">
        <v>2118637.4997999999</v>
      </c>
      <c r="F3">
        <v>6599.9495267700004</v>
      </c>
      <c r="G3">
        <v>0</v>
      </c>
      <c r="H3">
        <v>0</v>
      </c>
      <c r="I3">
        <v>47.5041146298</v>
      </c>
      <c r="J3">
        <v>869.21980148399996</v>
      </c>
      <c r="K3">
        <v>22109.110555200001</v>
      </c>
      <c r="L3">
        <v>4346.0990074199999</v>
      </c>
      <c r="M3">
        <v>7470.1641763999996</v>
      </c>
      <c r="N3">
        <v>0</v>
      </c>
      <c r="O3">
        <v>0</v>
      </c>
      <c r="P3">
        <v>950.082292596</v>
      </c>
      <c r="Q3" s="11">
        <f t="shared" si="2"/>
        <v>2161029.6292744996</v>
      </c>
      <c r="R3" t="s">
        <v>8</v>
      </c>
      <c r="S3">
        <v>1</v>
      </c>
      <c r="T3" t="s">
        <v>9</v>
      </c>
      <c r="V3">
        <v>0</v>
      </c>
    </row>
    <row r="4" spans="1:22" x14ac:dyDescent="0.3">
      <c r="A4">
        <v>5</v>
      </c>
      <c r="B4" t="s">
        <v>14</v>
      </c>
      <c r="C4">
        <f t="shared" si="0"/>
        <v>2127107.5523714474</v>
      </c>
      <c r="D4">
        <f t="shared" si="1"/>
        <v>35204.434049420001</v>
      </c>
      <c r="E4">
        <v>2118668.6952</v>
      </c>
      <c r="F4">
        <v>7522.1329287999997</v>
      </c>
      <c r="G4">
        <v>0</v>
      </c>
      <c r="H4">
        <v>0</v>
      </c>
      <c r="I4">
        <v>47.504441163499997</v>
      </c>
      <c r="J4">
        <v>869.21980148399996</v>
      </c>
      <c r="K4">
        <v>22968.009338899999</v>
      </c>
      <c r="L4">
        <v>4346.0990074199999</v>
      </c>
      <c r="M4">
        <v>6940.2368798300004</v>
      </c>
      <c r="N4">
        <v>0</v>
      </c>
      <c r="O4">
        <v>0</v>
      </c>
      <c r="P4">
        <v>950.08882327000003</v>
      </c>
      <c r="Q4" s="4">
        <f t="shared" si="2"/>
        <v>2162311.9864208675</v>
      </c>
      <c r="R4" t="s">
        <v>15</v>
      </c>
      <c r="S4">
        <v>1</v>
      </c>
      <c r="T4" t="s">
        <v>9</v>
      </c>
      <c r="V4">
        <v>0</v>
      </c>
    </row>
    <row r="5" spans="1:22" x14ac:dyDescent="0.3">
      <c r="A5">
        <v>3</v>
      </c>
      <c r="B5" t="s">
        <v>16</v>
      </c>
      <c r="C5" s="10">
        <f t="shared" si="0"/>
        <v>2127181.493490207</v>
      </c>
      <c r="D5" s="10">
        <f t="shared" si="1"/>
        <v>35194.369616169002</v>
      </c>
      <c r="E5">
        <v>2118715.8602</v>
      </c>
      <c r="F5">
        <v>7548.9089892499996</v>
      </c>
      <c r="G5">
        <v>0</v>
      </c>
      <c r="H5">
        <v>0</v>
      </c>
      <c r="I5">
        <v>47.504499472900001</v>
      </c>
      <c r="J5">
        <v>869.21980148399996</v>
      </c>
      <c r="K5">
        <v>23012.6056943</v>
      </c>
      <c r="L5">
        <v>4346.0990074199999</v>
      </c>
      <c r="M5">
        <v>6885.57492499</v>
      </c>
      <c r="N5">
        <v>0</v>
      </c>
      <c r="O5">
        <v>0</v>
      </c>
      <c r="P5">
        <v>950.08998945899998</v>
      </c>
      <c r="Q5" s="11">
        <f t="shared" si="2"/>
        <v>2162375.863106376</v>
      </c>
      <c r="R5" t="s">
        <v>17</v>
      </c>
      <c r="S5">
        <v>1</v>
      </c>
      <c r="T5" t="s">
        <v>9</v>
      </c>
      <c r="V5">
        <v>0</v>
      </c>
    </row>
    <row r="6" spans="1:22" x14ac:dyDescent="0.3">
      <c r="A6">
        <v>1</v>
      </c>
      <c r="B6" t="s">
        <v>18</v>
      </c>
      <c r="C6" s="10">
        <f t="shared" si="0"/>
        <v>2127224.5610482236</v>
      </c>
      <c r="D6" s="10">
        <f t="shared" si="1"/>
        <v>35249.407469512997</v>
      </c>
      <c r="E6">
        <v>2118669.108</v>
      </c>
      <c r="F6">
        <v>7638.7287799200003</v>
      </c>
      <c r="G6">
        <v>0</v>
      </c>
      <c r="H6">
        <v>0</v>
      </c>
      <c r="I6">
        <v>47.504466819699999</v>
      </c>
      <c r="J6">
        <v>869.21980148399996</v>
      </c>
      <c r="K6">
        <v>23042.4591339</v>
      </c>
      <c r="L6">
        <v>4346.0990074199999</v>
      </c>
      <c r="M6">
        <v>6910.7599917999996</v>
      </c>
      <c r="N6">
        <v>0</v>
      </c>
      <c r="O6">
        <v>0</v>
      </c>
      <c r="P6">
        <v>950.08933639300005</v>
      </c>
      <c r="Q6" s="11">
        <f t="shared" si="2"/>
        <v>2162473.9685177365</v>
      </c>
      <c r="R6" t="s">
        <v>19</v>
      </c>
      <c r="S6">
        <v>1</v>
      </c>
      <c r="T6" t="s">
        <v>9</v>
      </c>
      <c r="V6">
        <v>0</v>
      </c>
    </row>
    <row r="7" spans="1:22" x14ac:dyDescent="0.3">
      <c r="A7">
        <v>6</v>
      </c>
      <c r="B7" t="s">
        <v>10</v>
      </c>
      <c r="C7" s="10">
        <f t="shared" si="0"/>
        <v>2128117.2941088961</v>
      </c>
      <c r="D7" s="10">
        <f t="shared" si="1"/>
        <v>35898.748565281996</v>
      </c>
      <c r="E7">
        <v>2118566.6894</v>
      </c>
      <c r="F7">
        <v>8633.8806341799991</v>
      </c>
      <c r="G7">
        <v>0</v>
      </c>
      <c r="H7">
        <v>0</v>
      </c>
      <c r="I7">
        <v>47.504273232099997</v>
      </c>
      <c r="J7">
        <v>869.21980148399996</v>
      </c>
      <c r="K7">
        <v>23736.232675200001</v>
      </c>
      <c r="L7">
        <v>4346.0990074199999</v>
      </c>
      <c r="M7">
        <v>6866.3314180199995</v>
      </c>
      <c r="N7">
        <v>0</v>
      </c>
      <c r="O7">
        <v>0</v>
      </c>
      <c r="P7">
        <v>950.08546464200003</v>
      </c>
      <c r="Q7" s="11">
        <f t="shared" si="2"/>
        <v>2164016.0426741783</v>
      </c>
      <c r="R7" t="s">
        <v>11</v>
      </c>
      <c r="S7">
        <v>1</v>
      </c>
      <c r="T7" t="s">
        <v>9</v>
      </c>
      <c r="V7">
        <v>0</v>
      </c>
    </row>
    <row r="8" spans="1:22" x14ac:dyDescent="0.3">
      <c r="A8" s="8">
        <v>0</v>
      </c>
      <c r="B8" s="8" t="s">
        <v>20</v>
      </c>
      <c r="C8" s="8">
        <f t="shared" si="0"/>
        <v>2129405.2773102527</v>
      </c>
      <c r="D8" s="8">
        <f t="shared" si="1"/>
        <v>36247.761175332998</v>
      </c>
      <c r="E8" s="8">
        <v>2118685.1992000001</v>
      </c>
      <c r="F8" s="8">
        <v>9803.3534104600003</v>
      </c>
      <c r="G8" s="8">
        <v>0</v>
      </c>
      <c r="H8" s="8">
        <v>0</v>
      </c>
      <c r="I8" s="8">
        <v>47.504898308199998</v>
      </c>
      <c r="J8" s="8">
        <v>869.21980148399996</v>
      </c>
      <c r="K8" s="8">
        <v>24244.527156100001</v>
      </c>
      <c r="L8" s="8">
        <v>4346.0990074199999</v>
      </c>
      <c r="M8" s="8">
        <v>6707.0370456500004</v>
      </c>
      <c r="N8" s="8">
        <v>0</v>
      </c>
      <c r="O8" s="8">
        <v>0</v>
      </c>
      <c r="P8" s="8">
        <v>950.09796616300002</v>
      </c>
      <c r="Q8" s="9">
        <f t="shared" si="2"/>
        <v>2165653.0384855857</v>
      </c>
      <c r="R8" t="s">
        <v>21</v>
      </c>
      <c r="S8">
        <v>1</v>
      </c>
      <c r="T8" t="s">
        <v>9</v>
      </c>
      <c r="V8">
        <v>0</v>
      </c>
    </row>
    <row r="9" spans="1:22" x14ac:dyDescent="0.3">
      <c r="A9">
        <v>4</v>
      </c>
      <c r="B9" t="s">
        <v>24</v>
      </c>
      <c r="C9" s="10">
        <f t="shared" si="0"/>
        <v>2129674.5537456144</v>
      </c>
      <c r="D9" s="10">
        <f t="shared" si="1"/>
        <v>36712.524194034995</v>
      </c>
      <c r="E9">
        <v>2118525.4106000001</v>
      </c>
      <c r="F9">
        <v>10232.418984600001</v>
      </c>
      <c r="G9">
        <v>0</v>
      </c>
      <c r="H9">
        <v>0</v>
      </c>
      <c r="I9">
        <v>47.504359530199999</v>
      </c>
      <c r="J9">
        <v>869.21980148399996</v>
      </c>
      <c r="K9">
        <v>24669.347538999999</v>
      </c>
      <c r="L9">
        <v>4346.0990074199999</v>
      </c>
      <c r="M9">
        <v>6746.9904570099998</v>
      </c>
      <c r="N9">
        <v>0</v>
      </c>
      <c r="O9">
        <v>0</v>
      </c>
      <c r="P9">
        <v>950.08719060500005</v>
      </c>
      <c r="Q9" s="11">
        <f t="shared" si="2"/>
        <v>2166387.0779396496</v>
      </c>
      <c r="R9" t="s">
        <v>25</v>
      </c>
      <c r="S9">
        <v>1</v>
      </c>
      <c r="T9" t="s">
        <v>9</v>
      </c>
      <c r="V9">
        <v>0</v>
      </c>
    </row>
    <row r="10" spans="1:22" x14ac:dyDescent="0.3">
      <c r="A10">
        <v>9</v>
      </c>
      <c r="B10" t="s">
        <v>22</v>
      </c>
      <c r="C10" s="10">
        <f t="shared" si="0"/>
        <v>2133456.1974136354</v>
      </c>
      <c r="D10" s="10">
        <f t="shared" si="1"/>
        <v>38810.188577725006</v>
      </c>
      <c r="E10">
        <v>2118470.8065999998</v>
      </c>
      <c r="F10">
        <v>14068.666218799999</v>
      </c>
      <c r="G10">
        <v>0</v>
      </c>
      <c r="H10">
        <v>0</v>
      </c>
      <c r="I10">
        <v>47.504793351700002</v>
      </c>
      <c r="J10">
        <v>869.21980148399996</v>
      </c>
      <c r="K10">
        <v>27242.281823500001</v>
      </c>
      <c r="L10">
        <v>4346.0990074199999</v>
      </c>
      <c r="M10">
        <v>6271.7118797700005</v>
      </c>
      <c r="N10">
        <v>0</v>
      </c>
      <c r="O10">
        <v>0</v>
      </c>
      <c r="P10">
        <v>950.09586703499997</v>
      </c>
      <c r="Q10" s="11">
        <f t="shared" si="2"/>
        <v>2172266.3859913605</v>
      </c>
      <c r="R10" t="s">
        <v>23</v>
      </c>
      <c r="S10">
        <v>1</v>
      </c>
      <c r="T10" t="s">
        <v>9</v>
      </c>
      <c r="V10">
        <v>0</v>
      </c>
    </row>
    <row r="11" spans="1:22" x14ac:dyDescent="0.3">
      <c r="A11">
        <v>2</v>
      </c>
      <c r="B11" t="s">
        <v>12</v>
      </c>
      <c r="C11" s="8">
        <f t="shared" si="0"/>
        <v>2137865.3755440037</v>
      </c>
      <c r="D11" s="8">
        <f t="shared" si="1"/>
        <v>40996.326536231005</v>
      </c>
      <c r="E11">
        <v>2118466.8043999998</v>
      </c>
      <c r="F11">
        <v>18481.8458378</v>
      </c>
      <c r="G11">
        <v>0</v>
      </c>
      <c r="H11">
        <v>0</v>
      </c>
      <c r="I11">
        <v>47.505504719999998</v>
      </c>
      <c r="J11">
        <v>869.21980148399996</v>
      </c>
      <c r="K11">
        <v>29487.5556497</v>
      </c>
      <c r="L11">
        <v>4346.0990074199999</v>
      </c>
      <c r="M11">
        <v>6212.5617847100002</v>
      </c>
      <c r="N11">
        <v>0</v>
      </c>
      <c r="O11">
        <v>0</v>
      </c>
      <c r="P11">
        <v>950.11009440099997</v>
      </c>
      <c r="Q11" s="9">
        <f t="shared" si="2"/>
        <v>2178861.7020802349</v>
      </c>
      <c r="R11" t="s">
        <v>13</v>
      </c>
      <c r="S11">
        <v>1</v>
      </c>
      <c r="T11" t="s">
        <v>9</v>
      </c>
      <c r="V11">
        <v>0</v>
      </c>
    </row>
    <row r="13" spans="1:22" x14ac:dyDescent="0.3">
      <c r="A13" s="1"/>
      <c r="B13" t="s">
        <v>28</v>
      </c>
    </row>
    <row r="14" spans="1:22" x14ac:dyDescent="0.3">
      <c r="B14" t="s">
        <v>30</v>
      </c>
      <c r="C14" t="s">
        <v>33</v>
      </c>
      <c r="E14" t="s">
        <v>45</v>
      </c>
    </row>
    <row r="15" spans="1:22" x14ac:dyDescent="0.3">
      <c r="B15" s="2">
        <f>(Q2-Q2)/Q2</f>
        <v>0</v>
      </c>
      <c r="C15" s="4">
        <f>Q2-Q2</f>
        <v>0</v>
      </c>
      <c r="E15" s="4">
        <f>MAX(Q2:Q11)-MIN(Q2:Q11)</f>
        <v>19027.900060262531</v>
      </c>
    </row>
    <row r="17" spans="2:2" x14ac:dyDescent="0.3">
      <c r="B17" t="s">
        <v>31</v>
      </c>
    </row>
    <row r="18" spans="2:2" x14ac:dyDescent="0.3">
      <c r="B18" s="2">
        <f>(Q11-Q2)/Q2</f>
        <v>8.8098908547809534E-3</v>
      </c>
    </row>
    <row r="20" spans="2:2" x14ac:dyDescent="0.3">
      <c r="B20" t="s">
        <v>32</v>
      </c>
    </row>
    <row r="21" spans="2:2" x14ac:dyDescent="0.3">
      <c r="B21" s="3">
        <f>B15/B18</f>
        <v>0</v>
      </c>
    </row>
  </sheetData>
  <sortState ref="A2:V11">
    <sortCondition ref="Q2:Q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WTP_CBD_h</vt:lpstr>
      <vt:lpstr>WTP_CBD_m</vt:lpstr>
      <vt:lpstr>WTP_CBD_l</vt:lpstr>
      <vt:lpstr>WTP_MIX_h</vt:lpstr>
      <vt:lpstr>WTP_MIX_m</vt:lpstr>
      <vt:lpstr>WTP_mix_l</vt:lpstr>
      <vt:lpstr>WTP_RES_h</vt:lpstr>
      <vt:lpstr>WTP_RES_m</vt:lpstr>
      <vt:lpstr>WTP_RES_l</vt:lpstr>
      <vt:lpstr>WTP_mix_m_new</vt:lpstr>
      <vt:lpstr>LCoE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2018-06-08T03:18:02Z</dcterms:created>
  <dcterms:modified xsi:type="dcterms:W3CDTF">2018-07-15T08:39:54Z</dcterms:modified>
</cp:coreProperties>
</file>