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yRo\Desktop\Optimization\3_Loop_Branch\"/>
    </mc:Choice>
  </mc:AlternateContent>
  <xr:revisionPtr revIDLastSave="0" documentId="13_ncr:1_{76414EFE-3B63-4C35-AC1C-1C66D0EEB6D2}" xr6:coauthVersionLast="34" xr6:coauthVersionMax="34" xr10:uidLastSave="{00000000-0000-0000-0000-000000000000}"/>
  <bookViews>
    <workbookView xWindow="0" yWindow="0" windowWidth="30720" windowHeight="12288" firstSheet="1" activeTab="2" xr2:uid="{00000000-000D-0000-FFFF-FFFF00000000}"/>
  </bookViews>
  <sheets>
    <sheet name="1_Plant" sheetId="1" r:id="rId1"/>
    <sheet name="1_Plant_for _report" sheetId="2" r:id="rId2"/>
    <sheet name="REPORT" sheetId="3" r:id="rId3"/>
  </sheets>
  <calcPr calcId="179017"/>
</workbook>
</file>

<file path=xl/calcChain.xml><?xml version="1.0" encoding="utf-8"?>
<calcChain xmlns="http://schemas.openxmlformats.org/spreadsheetml/2006/main">
  <c r="D50" i="2" l="1"/>
  <c r="E50" i="2" s="1"/>
  <c r="D49" i="2"/>
  <c r="E49" i="2" s="1"/>
  <c r="D51" i="2"/>
  <c r="E51" i="2" s="1"/>
  <c r="D43" i="2"/>
  <c r="E43" i="2" s="1"/>
  <c r="D42" i="2"/>
  <c r="E42" i="2" s="1"/>
  <c r="D47" i="2"/>
  <c r="E47" i="2" s="1"/>
  <c r="D46" i="2"/>
  <c r="E46" i="2" s="1"/>
  <c r="D45" i="2"/>
  <c r="E45" i="2" s="1"/>
  <c r="D44" i="2"/>
  <c r="E44" i="2" s="1"/>
  <c r="C48" i="2"/>
  <c r="B48" i="2"/>
  <c r="D37" i="2"/>
  <c r="E37" i="2" s="1"/>
  <c r="D36" i="2"/>
  <c r="E36" i="2" s="1"/>
  <c r="D38" i="2"/>
  <c r="E38" i="2" s="1"/>
  <c r="D30" i="2"/>
  <c r="E30" i="2" s="1"/>
  <c r="D29" i="2"/>
  <c r="E29" i="2" s="1"/>
  <c r="D34" i="2"/>
  <c r="E34" i="2" s="1"/>
  <c r="D33" i="2"/>
  <c r="E33" i="2" s="1"/>
  <c r="D32" i="2"/>
  <c r="E32" i="2" s="1"/>
  <c r="D31" i="2"/>
  <c r="E31" i="2" s="1"/>
  <c r="C35" i="2"/>
  <c r="D35" i="2" s="1"/>
  <c r="E35" i="2" s="1"/>
  <c r="B35" i="2"/>
  <c r="D25" i="2"/>
  <c r="E25" i="2" s="1"/>
  <c r="D24" i="2"/>
  <c r="E24" i="2" s="1"/>
  <c r="D26" i="2"/>
  <c r="E26" i="2" s="1"/>
  <c r="D18" i="2"/>
  <c r="E18" i="2" s="1"/>
  <c r="D17" i="2"/>
  <c r="E17" i="2" s="1"/>
  <c r="D22" i="2"/>
  <c r="E22" i="2" s="1"/>
  <c r="D21" i="2"/>
  <c r="E21" i="2" s="1"/>
  <c r="D20" i="2"/>
  <c r="E20" i="2" s="1"/>
  <c r="D19" i="2"/>
  <c r="E19" i="2" s="1"/>
  <c r="C23" i="2"/>
  <c r="B23" i="2"/>
  <c r="C2" i="2"/>
  <c r="C4" i="1"/>
  <c r="D4" i="1"/>
  <c r="E4" i="1"/>
  <c r="F4" i="1"/>
  <c r="L4" i="1"/>
  <c r="M4" i="1"/>
  <c r="S4" i="1"/>
  <c r="D23" i="2" l="1"/>
  <c r="E23" i="2" s="1"/>
  <c r="D48" i="2"/>
  <c r="E48" i="2" s="1"/>
  <c r="C12" i="1"/>
  <c r="D12" i="1"/>
  <c r="E12" i="1"/>
  <c r="F12" i="1"/>
  <c r="L12" i="1"/>
  <c r="M12" i="1"/>
  <c r="S12" i="1"/>
  <c r="H12" i="2" l="1"/>
  <c r="H13" i="2" s="1"/>
  <c r="I12" i="2"/>
  <c r="I13" i="2" s="1"/>
  <c r="H8" i="2"/>
  <c r="H9" i="2" s="1"/>
  <c r="I8" i="2"/>
  <c r="I9" i="2" s="1"/>
  <c r="H4" i="2"/>
  <c r="H5" i="2" s="1"/>
  <c r="I4" i="2"/>
  <c r="I5" i="2" s="1"/>
  <c r="C10" i="2"/>
  <c r="G12" i="2"/>
  <c r="G13" i="2" s="1"/>
  <c r="F12" i="2"/>
  <c r="F13" i="2" s="1"/>
  <c r="G8" i="2"/>
  <c r="G9" i="2" s="1"/>
  <c r="F8" i="2"/>
  <c r="F9" i="2" s="1"/>
  <c r="G4" i="2"/>
  <c r="G5" i="2" s="1"/>
  <c r="F4" i="2"/>
  <c r="F5" i="2" s="1"/>
  <c r="E12" i="2"/>
  <c r="E13" i="2" s="1"/>
  <c r="D12" i="2"/>
  <c r="D13" i="2" s="1"/>
  <c r="E8" i="2"/>
  <c r="E9" i="2" s="1"/>
  <c r="D8" i="2"/>
  <c r="D9" i="2" s="1"/>
  <c r="E4" i="2"/>
  <c r="E5" i="2" s="1"/>
  <c r="D4" i="2"/>
  <c r="D5" i="2" s="1"/>
  <c r="C3" i="2"/>
  <c r="C6" i="2"/>
  <c r="C7" i="2"/>
  <c r="C11" i="2"/>
  <c r="L12" i="2"/>
  <c r="L13" i="2" s="1"/>
  <c r="K12" i="2"/>
  <c r="K13" i="2" s="1"/>
  <c r="L8" i="2"/>
  <c r="L9" i="2" s="1"/>
  <c r="K8" i="2"/>
  <c r="K9" i="2" s="1"/>
  <c r="L4" i="2"/>
  <c r="L5" i="2" s="1"/>
  <c r="K4" i="2"/>
  <c r="K5" i="2" s="1"/>
  <c r="J12" i="2"/>
  <c r="J13" i="2" s="1"/>
  <c r="J8" i="2"/>
  <c r="J9" i="2" s="1"/>
  <c r="J4" i="2"/>
  <c r="J5" i="2" s="1"/>
  <c r="L13" i="1"/>
  <c r="D13" i="1"/>
  <c r="S13" i="1"/>
  <c r="M13" i="1"/>
  <c r="F13" i="1"/>
  <c r="E13" i="1"/>
  <c r="C13" i="1"/>
  <c r="D9" i="1"/>
  <c r="L9" i="1"/>
  <c r="S9" i="1"/>
  <c r="C5" i="1"/>
  <c r="D5" i="1"/>
  <c r="E5" i="1"/>
  <c r="F5" i="1"/>
  <c r="L5" i="1"/>
  <c r="M5" i="1"/>
  <c r="S5" i="1"/>
  <c r="D8" i="1"/>
  <c r="E8" i="1"/>
  <c r="E9" i="1" s="1"/>
  <c r="F8" i="1"/>
  <c r="F9" i="1" s="1"/>
  <c r="L8" i="1"/>
  <c r="M8" i="1"/>
  <c r="M9" i="1" s="1"/>
  <c r="S8" i="1"/>
  <c r="C8" i="1"/>
  <c r="C9" i="1" s="1"/>
  <c r="C8" i="2" l="1"/>
  <c r="C9" i="2" s="1"/>
  <c r="C4" i="2"/>
  <c r="C5" i="2" s="1"/>
  <c r="C12" i="2"/>
  <c r="C13" i="2" s="1"/>
</calcChain>
</file>

<file path=xl/sharedStrings.xml><?xml version="1.0" encoding="utf-8"?>
<sst xmlns="http://schemas.openxmlformats.org/spreadsheetml/2006/main" count="124" uniqueCount="56">
  <si>
    <t>individual</t>
  </si>
  <si>
    <t>opex</t>
  </si>
  <si>
    <t>capex</t>
  </si>
  <si>
    <t>opex_heat</t>
  </si>
  <si>
    <t>opex_pump</t>
  </si>
  <si>
    <t>opex_dis_loads</t>
  </si>
  <si>
    <t>opex_dis_build</t>
  </si>
  <si>
    <t>opex_CT</t>
  </si>
  <si>
    <t>opex_hex</t>
  </si>
  <si>
    <t>capex_network</t>
  </si>
  <si>
    <t>capex_hex</t>
  </si>
  <si>
    <t>capex_pump</t>
  </si>
  <si>
    <t>capex_dis_loads</t>
  </si>
  <si>
    <t>capex_dis_build</t>
  </si>
  <si>
    <t>capex_plant</t>
  </si>
  <si>
    <t>capex_CT</t>
  </si>
  <si>
    <t>total</t>
  </si>
  <si>
    <t>plant_buildings</t>
  </si>
  <si>
    <t>number_of_plants</t>
  </si>
  <si>
    <t>supplied_loads</t>
  </si>
  <si>
    <t>disconnected_buildings</t>
  </si>
  <si>
    <t>has_loops</t>
  </si>
  <si>
    <t>[0.0, 0.0, 0.0, 0.0, 0.0, 1.0, 1.0, 0.0, 0.0, 0.0, 0.0, 0.0, 0.0, 0.0, 0.0, 0.0]</t>
  </si>
  <si>
    <t>B001</t>
  </si>
  <si>
    <t>ahuaruscu</t>
  </si>
  <si>
    <t>[0.0, 0.0, 0.0, 0.0, 0.0, 0.0, 1.0, 0.0, 0.0, 0.0, 0.0, 0.0, 0.0, 0.0, 0.0, 0.0]</t>
  </si>
  <si>
    <t>Difference</t>
  </si>
  <si>
    <t>Network</t>
  </si>
  <si>
    <t>CBD_m</t>
  </si>
  <si>
    <t>MIX_m</t>
  </si>
  <si>
    <t>RES_m</t>
  </si>
  <si>
    <t>length</t>
  </si>
  <si>
    <t>avg_diam</t>
  </si>
  <si>
    <t>[0.0, 0.0, 0.0, 0.0, 0.0, 0.0, 0.0, 0.0, 0.0, 0.0, 0.0, 1.0, 0.0, 0.0, 0.0, 0.0]</t>
  </si>
  <si>
    <t>B006</t>
  </si>
  <si>
    <t>[0.0, 0.0, 0.0, 0.0, 0.0, 1.0, 0.0, 0.0, 0.0, 0.0, 0.0, 1.0, 0.0, 0.0, 0.0, 0.0]</t>
  </si>
  <si>
    <t>[0.0, 0.0, 0.0, 0.0, 0.0, 0.0, 0.0, 0.0, 0.0, 0.0, 0.0, 0.0, 0.0, 0.0, 0.0, 1.0]</t>
  </si>
  <si>
    <t>B010</t>
  </si>
  <si>
    <t>[0.0, 0.0, 0.0, 0.0, 0.0, 1.0, 0.0, 0.0, 0.0, 0.0, 0.0, 0.0, 0.0, 0.0, 0.0, 1.0]</t>
  </si>
  <si>
    <t>Difference [%]</t>
  </si>
  <si>
    <t>total variable</t>
  </si>
  <si>
    <t>length [m]</t>
  </si>
  <si>
    <t>avg_diam [m]</t>
  </si>
  <si>
    <t>Branched</t>
  </si>
  <si>
    <t>Looped</t>
  </si>
  <si>
    <t>total variable cost [USD]</t>
  </si>
  <si>
    <t>opex_heat [USD]</t>
  </si>
  <si>
    <t>opex_pump [USD]</t>
  </si>
  <si>
    <t>capex_network [USD]</t>
  </si>
  <si>
    <t>capex_pump [USD]</t>
  </si>
  <si>
    <t>total [USD]</t>
  </si>
  <si>
    <t>opex [USD]</t>
  </si>
  <si>
    <t>capex [USD]</t>
  </si>
  <si>
    <t>opex_chiller</t>
  </si>
  <si>
    <t>total network related cost [USD]</t>
  </si>
  <si>
    <t>avg_diam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</si>
</sst>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i/>
      <sz val="16"/>
      <color rgb="FF000000"/>
      <name val="Calibri"/>
    </font>
    <font>
      <sz val="16"/>
      <color rgb="FF000000"/>
      <name val="Calibri"/>
    </font>
    <font>
      <i/>
      <sz val="16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1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left"/>
    </xf>
    <xf numFmtId="2" fontId="0" fillId="0" borderId="0" xfId="0" applyNumberFormat="1"/>
    <xf numFmtId="10" fontId="0" fillId="0" borderId="0" xfId="42" applyNumberFormat="1" applyFont="1"/>
    <xf numFmtId="0" fontId="18" fillId="0" borderId="0" xfId="0" applyFont="1"/>
    <xf numFmtId="0" fontId="19" fillId="0" borderId="0" xfId="0" applyFont="1"/>
    <xf numFmtId="164" fontId="18" fillId="0" borderId="0" xfId="42" applyNumberFormat="1" applyFont="1"/>
    <xf numFmtId="0" fontId="18" fillId="0" borderId="10" xfId="0" applyFont="1" applyBorder="1"/>
    <xf numFmtId="0" fontId="19" fillId="0" borderId="10" xfId="0" applyFont="1" applyBorder="1"/>
    <xf numFmtId="164" fontId="18" fillId="0" borderId="10" xfId="42" applyNumberFormat="1" applyFont="1" applyBorder="1"/>
    <xf numFmtId="0" fontId="16" fillId="0" borderId="0" xfId="0" applyFont="1" applyBorder="1"/>
    <xf numFmtId="0" fontId="0" fillId="0" borderId="0" xfId="0" applyBorder="1"/>
    <xf numFmtId="0" fontId="18" fillId="0" borderId="0" xfId="0" applyFont="1" applyBorder="1"/>
    <xf numFmtId="164" fontId="18" fillId="0" borderId="0" xfId="42" applyNumberFormat="1" applyFont="1" applyBorder="1"/>
    <xf numFmtId="0" fontId="16" fillId="0" borderId="10" xfId="0" applyFont="1" applyBorder="1" applyAlignment="1">
      <alignment horizontal="left"/>
    </xf>
    <xf numFmtId="1" fontId="0" fillId="0" borderId="0" xfId="0" applyNumberFormat="1" applyFill="1"/>
    <xf numFmtId="2" fontId="0" fillId="0" borderId="10" xfId="0" applyNumberFormat="1" applyBorder="1"/>
    <xf numFmtId="1" fontId="0" fillId="0" borderId="10" xfId="0" applyNumberFormat="1" applyBorder="1"/>
    <xf numFmtId="0" fontId="16" fillId="0" borderId="11" xfId="0" applyFont="1" applyBorder="1"/>
    <xf numFmtId="1" fontId="0" fillId="0" borderId="11" xfId="0" applyNumberFormat="1" applyBorder="1"/>
    <xf numFmtId="164" fontId="18" fillId="0" borderId="11" xfId="42" applyNumberFormat="1" applyFont="1" applyBorder="1"/>
    <xf numFmtId="0" fontId="16" fillId="0" borderId="0" xfId="0" applyFont="1" applyFill="1"/>
    <xf numFmtId="1" fontId="18" fillId="0" borderId="0" xfId="0" applyNumberFormat="1" applyFont="1"/>
    <xf numFmtId="0" fontId="20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horizontal="left" wrapText="1" readingOrder="1"/>
    </xf>
    <xf numFmtId="0" fontId="20" fillId="0" borderId="13" xfId="0" applyFont="1" applyBorder="1" applyAlignment="1">
      <alignment horizontal="left" wrapText="1" readingOrder="1"/>
    </xf>
    <xf numFmtId="0" fontId="22" fillId="0" borderId="13" xfId="0" applyFont="1" applyBorder="1" applyAlignment="1">
      <alignment horizontal="right" wrapText="1" readingOrder="1"/>
    </xf>
    <xf numFmtId="10" fontId="23" fillId="0" borderId="13" xfId="0" applyNumberFormat="1" applyFont="1" applyBorder="1" applyAlignment="1">
      <alignment horizontal="right" wrapText="1" readingOrder="1"/>
    </xf>
    <xf numFmtId="0" fontId="22" fillId="0" borderId="12" xfId="0" applyFont="1" applyBorder="1" applyAlignment="1">
      <alignment horizontal="right" wrapText="1" readingOrder="1"/>
    </xf>
    <xf numFmtId="10" fontId="23" fillId="0" borderId="12" xfId="0" applyNumberFormat="1" applyFont="1" applyBorder="1" applyAlignment="1">
      <alignment horizontal="right" wrapText="1" readingOrder="1"/>
    </xf>
    <xf numFmtId="0" fontId="20" fillId="0" borderId="0" xfId="0" applyFont="1" applyAlignment="1">
      <alignment horizontal="left" wrapText="1" readingOrder="1"/>
    </xf>
    <xf numFmtId="0" fontId="22" fillId="0" borderId="0" xfId="0" applyFont="1" applyAlignment="1">
      <alignment horizontal="right" wrapText="1" readingOrder="1"/>
    </xf>
    <xf numFmtId="10" fontId="23" fillId="0" borderId="0" xfId="0" applyNumberFormat="1" applyFont="1" applyAlignment="1">
      <alignment horizontal="right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Looped / Branched Network comparison for MIX_m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Looped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REPORT!$A$2:$A$7</c:f>
              <c:strCache>
                <c:ptCount val="6"/>
                <c:pt idx="0">
                  <c:v>length [m]</c:v>
                </c:pt>
                <c:pt idx="1">
                  <c:v>avg_diam [mm]</c:v>
                </c:pt>
                <c:pt idx="2">
                  <c:v>opex_pump [USD]</c:v>
                </c:pt>
                <c:pt idx="3">
                  <c:v>capex_network [USD]</c:v>
                </c:pt>
                <c:pt idx="4">
                  <c:v>capex_pump [USD]</c:v>
                </c:pt>
                <c:pt idx="5">
                  <c:v>total network related cost [USD]</c:v>
                </c:pt>
              </c:strCache>
            </c:strRef>
          </c:cat>
          <c:val>
            <c:numRef>
              <c:f>REPORT!$B$2:$B$7</c:f>
              <c:numCache>
                <c:formatCode>General</c:formatCode>
                <c:ptCount val="6"/>
                <c:pt idx="0">
                  <c:v>1810</c:v>
                </c:pt>
                <c:pt idx="1">
                  <c:v>160</c:v>
                </c:pt>
                <c:pt idx="2">
                  <c:v>21176</c:v>
                </c:pt>
                <c:pt idx="3">
                  <c:v>33112</c:v>
                </c:pt>
                <c:pt idx="4">
                  <c:v>18248</c:v>
                </c:pt>
                <c:pt idx="5">
                  <c:v>72535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4C0-8281-79C80F566786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Branched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REPORT!$A$2:$A$7</c:f>
              <c:strCache>
                <c:ptCount val="6"/>
                <c:pt idx="0">
                  <c:v>length [m]</c:v>
                </c:pt>
                <c:pt idx="1">
                  <c:v>avg_diam [mm]</c:v>
                </c:pt>
                <c:pt idx="2">
                  <c:v>opex_pump [USD]</c:v>
                </c:pt>
                <c:pt idx="3">
                  <c:v>capex_network [USD]</c:v>
                </c:pt>
                <c:pt idx="4">
                  <c:v>capex_pump [USD]</c:v>
                </c:pt>
                <c:pt idx="5">
                  <c:v>total network related cost [USD]</c:v>
                </c:pt>
              </c:strCache>
            </c:strRef>
          </c:cat>
          <c:val>
            <c:numRef>
              <c:f>REPORT!$C$2:$C$7</c:f>
              <c:numCache>
                <c:formatCode>General</c:formatCode>
                <c:ptCount val="6"/>
                <c:pt idx="0">
                  <c:v>1382</c:v>
                </c:pt>
                <c:pt idx="1">
                  <c:v>240</c:v>
                </c:pt>
                <c:pt idx="2">
                  <c:v>35970</c:v>
                </c:pt>
                <c:pt idx="3">
                  <c:v>41613</c:v>
                </c:pt>
                <c:pt idx="4">
                  <c:v>11145</c:v>
                </c:pt>
                <c:pt idx="5">
                  <c:v>88729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5-44C0-8281-79C80F566786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REPORT!$A$2:$A$7</c:f>
              <c:strCache>
                <c:ptCount val="6"/>
                <c:pt idx="0">
                  <c:v>length [m]</c:v>
                </c:pt>
                <c:pt idx="1">
                  <c:v>avg_diam [mm]</c:v>
                </c:pt>
                <c:pt idx="2">
                  <c:v>opex_pump [USD]</c:v>
                </c:pt>
                <c:pt idx="3">
                  <c:v>capex_network [USD]</c:v>
                </c:pt>
                <c:pt idx="4">
                  <c:v>capex_pump [USD]</c:v>
                </c:pt>
                <c:pt idx="5">
                  <c:v>total network related cost [USD]</c:v>
                </c:pt>
              </c:strCache>
            </c:strRef>
          </c:cat>
          <c:val>
            <c:numRef>
              <c:f>REPORT!$D$2:$D$7</c:f>
              <c:numCache>
                <c:formatCode>General</c:formatCode>
                <c:ptCount val="6"/>
                <c:pt idx="0">
                  <c:v>-428</c:v>
                </c:pt>
                <c:pt idx="1">
                  <c:v>80</c:v>
                </c:pt>
                <c:pt idx="2">
                  <c:v>14794</c:v>
                </c:pt>
                <c:pt idx="3">
                  <c:v>8502</c:v>
                </c:pt>
                <c:pt idx="4">
                  <c:v>-7103</c:v>
                </c:pt>
                <c:pt idx="5">
                  <c:v>16193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5-44C0-8281-79C80F56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38600"/>
        <c:axId val="548241552"/>
      </c:barChart>
      <c:lineChart>
        <c:grouping val="standard"/>
        <c:varyColors val="0"/>
        <c:ser>
          <c:idx val="3"/>
          <c:order val="3"/>
          <c:tx>
            <c:strRef>
              <c:f>REPORT!$E$1</c:f>
              <c:strCache>
                <c:ptCount val="1"/>
                <c:pt idx="0">
                  <c:v>Difference [%]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cat>
            <c:strRef>
              <c:f>REPORT!$A$2:$A$7</c:f>
              <c:strCache>
                <c:ptCount val="6"/>
                <c:pt idx="0">
                  <c:v>length [m]</c:v>
                </c:pt>
                <c:pt idx="1">
                  <c:v>avg_diam [mm]</c:v>
                </c:pt>
                <c:pt idx="2">
                  <c:v>opex_pump [USD]</c:v>
                </c:pt>
                <c:pt idx="3">
                  <c:v>capex_network [USD]</c:v>
                </c:pt>
                <c:pt idx="4">
                  <c:v>capex_pump [USD]</c:v>
                </c:pt>
                <c:pt idx="5">
                  <c:v>total network related cost [USD]</c:v>
                </c:pt>
              </c:strCache>
            </c:strRef>
          </c:cat>
          <c:val>
            <c:numRef>
              <c:f>REPORT!$E$2:$E$7</c:f>
              <c:numCache>
                <c:formatCode>0.00%</c:formatCode>
                <c:ptCount val="6"/>
                <c:pt idx="0">
                  <c:v>-0.309</c:v>
                </c:pt>
                <c:pt idx="1">
                  <c:v>0.33300000000000002</c:v>
                </c:pt>
                <c:pt idx="2">
                  <c:v>0.41099999999999998</c:v>
                </c:pt>
                <c:pt idx="3">
                  <c:v>0.20399999999999999</c:v>
                </c:pt>
                <c:pt idx="4">
                  <c:v>-0.63700000000000001</c:v>
                </c:pt>
                <c:pt idx="5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5-44C0-8281-79C80F56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4856"/>
        <c:axId val="552255840"/>
      </c:lineChart>
      <c:catAx>
        <c:axId val="54823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1552"/>
        <c:crossesAt val="1.0000000000000002E-3"/>
        <c:auto val="1"/>
        <c:lblAlgn val="ctr"/>
        <c:lblOffset val="100"/>
        <c:noMultiLvlLbl val="0"/>
      </c:catAx>
      <c:valAx>
        <c:axId val="548241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8600"/>
        <c:crosses val="autoZero"/>
        <c:crossBetween val="between"/>
      </c:valAx>
      <c:valAx>
        <c:axId val="552255840"/>
        <c:scaling>
          <c:orientation val="minMax"/>
          <c:max val="0.5"/>
          <c:min val="-0.85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4856"/>
        <c:crosses val="max"/>
        <c:crossBetween val="between"/>
        <c:majorUnit val="0.15000000000000002"/>
      </c:valAx>
      <c:catAx>
        <c:axId val="552254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25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521970</xdr:rowOff>
    </xdr:from>
    <xdr:to>
      <xdr:col>21</xdr:col>
      <xdr:colOff>198120</xdr:colOff>
      <xdr:row>6</xdr:row>
      <xdr:rowOff>1280160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ED04-DEBF-4689-9EAC-A9A6F796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opLeftCell="C1" workbookViewId="0">
      <selection activeCell="Y10" sqref="Y10:Z11"/>
    </sheetView>
  </sheetViews>
  <sheetFormatPr defaultRowHeight="14.4" x14ac:dyDescent="0.3"/>
  <cols>
    <col min="2" max="2" width="56.44140625" customWidth="1"/>
    <col min="3" max="3" width="11.5546875" bestFit="1" customWidth="1"/>
    <col min="4" max="4" width="9.5546875" bestFit="1" customWidth="1"/>
    <col min="5" max="6" width="12.109375" bestFit="1" customWidth="1"/>
    <col min="7" max="13" width="9" bestFit="1" customWidth="1"/>
    <col min="14" max="14" width="12.109375" bestFit="1" customWidth="1"/>
    <col min="15" max="18" width="9" bestFit="1" customWidth="1"/>
  </cols>
  <sheetData>
    <row r="1" spans="1:26" x14ac:dyDescent="0.3">
      <c r="A1" s="4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53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10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31</v>
      </c>
      <c r="Z1" t="s">
        <v>32</v>
      </c>
    </row>
    <row r="2" spans="1:26" x14ac:dyDescent="0.3">
      <c r="A2" t="s">
        <v>28</v>
      </c>
      <c r="B2" t="s">
        <v>33</v>
      </c>
      <c r="C2">
        <v>5853779.6853499999</v>
      </c>
      <c r="D2">
        <v>1079362.3207700001</v>
      </c>
      <c r="E2">
        <v>5772923.7713400004</v>
      </c>
      <c r="F2">
        <v>27168.910385399999</v>
      </c>
      <c r="G2">
        <v>0</v>
      </c>
      <c r="H2">
        <v>0</v>
      </c>
      <c r="I2">
        <v>45916.1365257</v>
      </c>
      <c r="J2">
        <v>4844.4937685900004</v>
      </c>
      <c r="K2">
        <v>2926.3733316600001</v>
      </c>
      <c r="L2">
        <v>39349.127491599997</v>
      </c>
      <c r="M2">
        <v>13210.990041200001</v>
      </c>
      <c r="N2">
        <v>0</v>
      </c>
      <c r="O2">
        <v>0</v>
      </c>
      <c r="P2">
        <v>918322.73051400005</v>
      </c>
      <c r="Q2">
        <v>96889.875371700007</v>
      </c>
      <c r="R2">
        <v>11589.5973531</v>
      </c>
      <c r="S2">
        <v>6933142.00612</v>
      </c>
      <c r="T2" t="s">
        <v>34</v>
      </c>
      <c r="U2">
        <v>1</v>
      </c>
      <c r="V2" t="s">
        <v>24</v>
      </c>
      <c r="X2">
        <v>0</v>
      </c>
      <c r="Y2">
        <v>1422.6337732500001</v>
      </c>
      <c r="Z2">
        <v>0.24170344827599999</v>
      </c>
    </row>
    <row r="3" spans="1:26" x14ac:dyDescent="0.3">
      <c r="B3" t="s">
        <v>35</v>
      </c>
      <c r="C3">
        <v>5854450.6079500001</v>
      </c>
      <c r="D3">
        <v>1080820.40145</v>
      </c>
      <c r="E3">
        <v>5773035.3220300004</v>
      </c>
      <c r="F3">
        <v>27728.03297</v>
      </c>
      <c r="G3">
        <v>0</v>
      </c>
      <c r="H3">
        <v>0</v>
      </c>
      <c r="I3">
        <v>45916.359349799997</v>
      </c>
      <c r="J3">
        <v>4844.52026183</v>
      </c>
      <c r="K3">
        <v>2926.3733316600001</v>
      </c>
      <c r="L3">
        <v>38910.134368500003</v>
      </c>
      <c r="M3">
        <v>15103.077498500001</v>
      </c>
      <c r="N3">
        <v>0</v>
      </c>
      <c r="O3">
        <v>0</v>
      </c>
      <c r="P3">
        <v>918327.186995</v>
      </c>
      <c r="Q3">
        <v>96890.405236599996</v>
      </c>
      <c r="R3">
        <v>11589.5973531</v>
      </c>
      <c r="S3">
        <v>6935271.0093999999</v>
      </c>
      <c r="T3" t="s">
        <v>34</v>
      </c>
      <c r="U3">
        <v>1</v>
      </c>
      <c r="V3" t="s">
        <v>24</v>
      </c>
      <c r="X3">
        <v>1</v>
      </c>
      <c r="Y3">
        <v>1533.61196277</v>
      </c>
      <c r="Z3">
        <v>0.220153333333</v>
      </c>
    </row>
    <row r="4" spans="1:26" x14ac:dyDescent="0.3">
      <c r="C4" s="2">
        <f t="shared" ref="C4:M4" si="0">C3-C2</f>
        <v>670.9226000001654</v>
      </c>
      <c r="D4" s="2">
        <f t="shared" si="0"/>
        <v>1458.0806799998973</v>
      </c>
      <c r="E4" s="2">
        <f t="shared" si="0"/>
        <v>111.55068999994546</v>
      </c>
      <c r="F4" s="2">
        <f t="shared" si="0"/>
        <v>559.12258460000157</v>
      </c>
      <c r="G4" s="2"/>
      <c r="H4" s="2"/>
      <c r="I4" s="2"/>
      <c r="J4" s="2"/>
      <c r="K4" s="2"/>
      <c r="L4" s="2">
        <f t="shared" si="0"/>
        <v>-438.99312309999368</v>
      </c>
      <c r="M4" s="2">
        <f t="shared" si="0"/>
        <v>1892.0874573000001</v>
      </c>
      <c r="N4" s="2"/>
      <c r="O4" s="2"/>
      <c r="P4" s="2"/>
      <c r="Q4" s="2"/>
      <c r="R4" s="2"/>
      <c r="S4" s="2">
        <f>S3-S2</f>
        <v>2129.0032799998298</v>
      </c>
    </row>
    <row r="5" spans="1:26" x14ac:dyDescent="0.3">
      <c r="C5" s="1">
        <f t="shared" ref="C5:M5" si="1">C4/C3</f>
        <v>1.1460043733037766E-4</v>
      </c>
      <c r="D5" s="1">
        <f t="shared" si="1"/>
        <v>1.3490499235985691E-3</v>
      </c>
      <c r="E5" s="1">
        <f t="shared" si="1"/>
        <v>1.9322710459481538E-5</v>
      </c>
      <c r="F5" s="1">
        <f t="shared" si="1"/>
        <v>2.016452393882167E-2</v>
      </c>
      <c r="G5" s="1"/>
      <c r="H5" s="1"/>
      <c r="I5" s="1"/>
      <c r="J5" s="1"/>
      <c r="K5" s="1"/>
      <c r="L5" s="1">
        <f t="shared" si="1"/>
        <v>-1.1282230972077648E-2</v>
      </c>
      <c r="M5" s="1">
        <f t="shared" si="1"/>
        <v>0.12527827242414119</v>
      </c>
      <c r="N5" s="1"/>
      <c r="O5" s="1"/>
      <c r="P5" s="1"/>
      <c r="Q5" s="1"/>
      <c r="R5" s="1"/>
      <c r="S5" s="1">
        <f>S4/S3</f>
        <v>3.0698198774268507E-4</v>
      </c>
    </row>
    <row r="6" spans="1:26" x14ac:dyDescent="0.3">
      <c r="A6" s="3" t="s">
        <v>29</v>
      </c>
      <c r="B6" t="s">
        <v>22</v>
      </c>
      <c r="C6">
        <v>5028956.7562800003</v>
      </c>
      <c r="D6">
        <v>931835.79963200004</v>
      </c>
      <c r="E6">
        <v>4961033.8595599998</v>
      </c>
      <c r="F6">
        <v>21175.536910399998</v>
      </c>
      <c r="G6">
        <v>0</v>
      </c>
      <c r="H6">
        <v>0</v>
      </c>
      <c r="I6">
        <v>39467.917483500001</v>
      </c>
      <c r="J6">
        <v>4077.8160506600002</v>
      </c>
      <c r="K6">
        <v>3201.6262688000002</v>
      </c>
      <c r="L6">
        <v>33111.689590100003</v>
      </c>
      <c r="M6">
        <v>18248.0215417</v>
      </c>
      <c r="N6">
        <v>0</v>
      </c>
      <c r="O6">
        <v>0</v>
      </c>
      <c r="P6">
        <v>789358.34967000003</v>
      </c>
      <c r="Q6">
        <v>81556.321013299996</v>
      </c>
      <c r="R6">
        <v>9561.4178163300003</v>
      </c>
      <c r="S6">
        <v>5960792.5559099996</v>
      </c>
      <c r="T6" t="s">
        <v>23</v>
      </c>
      <c r="U6">
        <v>1</v>
      </c>
      <c r="V6" t="s">
        <v>24</v>
      </c>
      <c r="X6">
        <v>1</v>
      </c>
      <c r="Y6">
        <v>1809.88541584</v>
      </c>
      <c r="Z6">
        <v>0.15787812500000001</v>
      </c>
    </row>
    <row r="7" spans="1:26" x14ac:dyDescent="0.3">
      <c r="B7" t="s">
        <v>25</v>
      </c>
      <c r="C7">
        <v>5042587.2897600001</v>
      </c>
      <c r="D7">
        <v>933162.83799999999</v>
      </c>
      <c r="E7">
        <v>4959873.5295900004</v>
      </c>
      <c r="F7">
        <v>35969.998532899997</v>
      </c>
      <c r="G7">
        <v>0</v>
      </c>
      <c r="H7">
        <v>0</v>
      </c>
      <c r="I7">
        <v>39464.701677999998</v>
      </c>
      <c r="J7">
        <v>4077.4336991300002</v>
      </c>
      <c r="K7">
        <v>3201.6262688000002</v>
      </c>
      <c r="L7">
        <v>41613.387851500003</v>
      </c>
      <c r="M7">
        <v>11145.3247902</v>
      </c>
      <c r="N7">
        <v>0</v>
      </c>
      <c r="O7">
        <v>0</v>
      </c>
      <c r="P7">
        <v>789294.03356000001</v>
      </c>
      <c r="Q7">
        <v>81548.673982599998</v>
      </c>
      <c r="R7">
        <v>9561.4178163300003</v>
      </c>
      <c r="S7">
        <v>5975750.1277599996</v>
      </c>
      <c r="T7" t="s">
        <v>23</v>
      </c>
      <c r="U7">
        <v>1</v>
      </c>
      <c r="V7" t="s">
        <v>24</v>
      </c>
      <c r="X7">
        <v>0</v>
      </c>
      <c r="Y7">
        <v>1382.1335741099999</v>
      </c>
      <c r="Z7">
        <v>0.23675925925899999</v>
      </c>
    </row>
    <row r="8" spans="1:26" x14ac:dyDescent="0.3">
      <c r="C8" s="2">
        <f>C7-C6</f>
        <v>13630.533479999751</v>
      </c>
      <c r="D8" s="2">
        <f t="shared" ref="D8:S8" si="2">D7-D6</f>
        <v>1327.0383679999504</v>
      </c>
      <c r="E8" s="2">
        <f t="shared" si="2"/>
        <v>-1160.3299699993804</v>
      </c>
      <c r="F8" s="2">
        <f t="shared" si="2"/>
        <v>14794.461622499999</v>
      </c>
      <c r="G8" s="2"/>
      <c r="H8" s="2"/>
      <c r="I8" s="2"/>
      <c r="J8" s="2"/>
      <c r="K8" s="2"/>
      <c r="L8" s="2">
        <f t="shared" si="2"/>
        <v>8501.6982614000008</v>
      </c>
      <c r="M8" s="2">
        <f t="shared" si="2"/>
        <v>-7102.6967514999997</v>
      </c>
      <c r="N8" s="2"/>
      <c r="O8" s="2"/>
      <c r="P8" s="2"/>
      <c r="Q8" s="2"/>
      <c r="R8" s="2"/>
      <c r="S8" s="2">
        <f t="shared" si="2"/>
        <v>14957.571849999949</v>
      </c>
    </row>
    <row r="9" spans="1:26" x14ac:dyDescent="0.3">
      <c r="C9" s="7">
        <f t="shared" ref="C9:M9" si="3">C8/C7</f>
        <v>2.7030832976712815E-3</v>
      </c>
      <c r="D9" s="7">
        <f t="shared" si="3"/>
        <v>1.422086600495283E-3</v>
      </c>
      <c r="E9" s="7">
        <f t="shared" si="3"/>
        <v>-2.3394345905737181E-4</v>
      </c>
      <c r="F9" s="7">
        <f t="shared" si="3"/>
        <v>0.41130003408168697</v>
      </c>
      <c r="G9" s="7"/>
      <c r="H9" s="7"/>
      <c r="I9" s="7"/>
      <c r="J9" s="7"/>
      <c r="K9" s="7"/>
      <c r="L9" s="7">
        <f t="shared" si="3"/>
        <v>0.20430199751432992</v>
      </c>
      <c r="M9" s="7">
        <f t="shared" si="3"/>
        <v>-0.63728037407625371</v>
      </c>
      <c r="N9" s="7"/>
      <c r="O9" s="7"/>
      <c r="P9" s="7"/>
      <c r="Q9" s="7"/>
      <c r="R9" s="7"/>
      <c r="S9" s="7">
        <f>S8/S7</f>
        <v>2.5030450621613878E-3</v>
      </c>
    </row>
    <row r="10" spans="1:26" x14ac:dyDescent="0.3">
      <c r="A10" s="3" t="s">
        <v>30</v>
      </c>
      <c r="B10" t="s">
        <v>38</v>
      </c>
      <c r="C10" s="2">
        <v>1606896.71591</v>
      </c>
      <c r="D10" s="2">
        <v>439946.68658600003</v>
      </c>
      <c r="E10">
        <v>1580712.1055600001</v>
      </c>
      <c r="F10">
        <v>4908.0108367299999</v>
      </c>
      <c r="G10">
        <v>0</v>
      </c>
      <c r="H10">
        <v>0</v>
      </c>
      <c r="I10">
        <v>18809.126237</v>
      </c>
      <c r="J10">
        <v>1598.25347515</v>
      </c>
      <c r="K10">
        <v>869.21980148399996</v>
      </c>
      <c r="L10">
        <v>20795.503662499999</v>
      </c>
      <c r="M10">
        <v>6657.4896730099999</v>
      </c>
      <c r="N10">
        <v>0</v>
      </c>
      <c r="O10">
        <v>0</v>
      </c>
      <c r="P10">
        <v>376182.52474000002</v>
      </c>
      <c r="Q10">
        <v>31965.069502999999</v>
      </c>
      <c r="R10">
        <v>4346.0990074199999</v>
      </c>
      <c r="S10">
        <v>2046843.4025000001</v>
      </c>
      <c r="T10" t="s">
        <v>37</v>
      </c>
      <c r="U10">
        <v>1</v>
      </c>
      <c r="V10" t="s">
        <v>24</v>
      </c>
      <c r="X10">
        <v>1</v>
      </c>
      <c r="Y10">
        <v>1371.3396081200001</v>
      </c>
      <c r="Z10">
        <v>0.117980769231</v>
      </c>
    </row>
    <row r="11" spans="1:26" x14ac:dyDescent="0.3">
      <c r="B11" t="s">
        <v>36</v>
      </c>
      <c r="C11" s="2">
        <v>1607488.3302500001</v>
      </c>
      <c r="D11" s="2">
        <v>441673.99116600002</v>
      </c>
      <c r="E11">
        <v>1580368.3862099999</v>
      </c>
      <c r="F11">
        <v>5843.0044346499999</v>
      </c>
      <c r="G11">
        <v>0</v>
      </c>
      <c r="H11">
        <v>0</v>
      </c>
      <c r="I11">
        <v>18809.4301863</v>
      </c>
      <c r="J11">
        <v>1598.2896139899999</v>
      </c>
      <c r="K11">
        <v>869.21980148399996</v>
      </c>
      <c r="L11">
        <v>21357.855187199999</v>
      </c>
      <c r="M11">
        <v>7815.6409644799996</v>
      </c>
      <c r="N11">
        <v>0</v>
      </c>
      <c r="O11">
        <v>0</v>
      </c>
      <c r="P11">
        <v>376188.60372700001</v>
      </c>
      <c r="Q11">
        <v>31965.792279900001</v>
      </c>
      <c r="R11">
        <v>4346.0990074199999</v>
      </c>
      <c r="S11">
        <v>2049162.3214100001</v>
      </c>
      <c r="T11" t="s">
        <v>37</v>
      </c>
      <c r="U11">
        <v>1</v>
      </c>
      <c r="V11" t="s">
        <v>24</v>
      </c>
      <c r="X11">
        <v>0</v>
      </c>
      <c r="Y11">
        <v>1291.85518417</v>
      </c>
      <c r="Z11">
        <v>0.125448</v>
      </c>
    </row>
    <row r="12" spans="1:26" x14ac:dyDescent="0.3">
      <c r="C12" s="2">
        <f>C11-C10</f>
        <v>591.6143400000874</v>
      </c>
      <c r="D12" s="2">
        <f t="shared" ref="D12" si="4">D11-D10</f>
        <v>1727.3045799999963</v>
      </c>
      <c r="E12" s="2">
        <f t="shared" ref="E12" si="5">E11-E10</f>
        <v>-343.71935000014491</v>
      </c>
      <c r="F12" s="2">
        <f t="shared" ref="F12" si="6">F11-F10</f>
        <v>934.99359791999996</v>
      </c>
      <c r="G12" s="2"/>
      <c r="H12" s="2"/>
      <c r="I12" s="2"/>
      <c r="J12" s="2"/>
      <c r="K12" s="2"/>
      <c r="L12" s="2">
        <f t="shared" ref="L12" si="7">L11-L10</f>
        <v>562.35152469999957</v>
      </c>
      <c r="M12" s="2">
        <f t="shared" ref="M12" si="8">M11-M10</f>
        <v>1158.1512914699997</v>
      </c>
      <c r="N12" s="2"/>
      <c r="O12" s="2"/>
      <c r="P12" s="2"/>
      <c r="Q12" s="2"/>
      <c r="R12" s="2"/>
      <c r="S12" s="2">
        <f t="shared" ref="S12" si="9">S11-S10</f>
        <v>2318.9189100000076</v>
      </c>
    </row>
    <row r="13" spans="1:26" x14ac:dyDescent="0.3">
      <c r="C13" s="7">
        <f t="shared" ref="C13" si="10">C12/C11</f>
        <v>3.6803647582815002E-4</v>
      </c>
      <c r="D13" s="7">
        <f t="shared" ref="D13" si="11">D12/D11</f>
        <v>3.9108134383009233E-3</v>
      </c>
      <c r="E13" s="7">
        <f t="shared" ref="E13" si="12">E12/E11</f>
        <v>-2.1749318260183887E-4</v>
      </c>
      <c r="F13" s="7">
        <f t="shared" ref="F13" si="13">F12/F11</f>
        <v>0.16001932026190679</v>
      </c>
      <c r="G13" s="7"/>
      <c r="H13" s="7"/>
      <c r="I13" s="7"/>
      <c r="J13" s="7"/>
      <c r="K13" s="7"/>
      <c r="L13" s="7">
        <f t="shared" ref="L13" si="14">L12/L11</f>
        <v>2.6329962431668845E-2</v>
      </c>
      <c r="M13" s="7">
        <f t="shared" ref="M13" si="15">M12/M11</f>
        <v>0.14818378898589227</v>
      </c>
      <c r="N13" s="7"/>
      <c r="O13" s="7"/>
      <c r="P13" s="7"/>
      <c r="Q13" s="7"/>
      <c r="R13" s="7"/>
      <c r="S13" s="7">
        <f>S12/S11</f>
        <v>1.1316423719934456E-3</v>
      </c>
    </row>
  </sheetData>
  <sortState ref="B10:Z11">
    <sortCondition ref="S10:S1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AE25-80C5-4FC7-905E-D80E3D477BF6}">
  <dimension ref="A1:L51"/>
  <sheetViews>
    <sheetView workbookViewId="0">
      <selection activeCell="I19" sqref="I19"/>
    </sheetView>
  </sheetViews>
  <sheetFormatPr defaultRowHeight="14.4" x14ac:dyDescent="0.3"/>
  <cols>
    <col min="1" max="1" width="21.5546875" bestFit="1" customWidth="1"/>
    <col min="2" max="2" width="13.5546875" bestFit="1" customWidth="1"/>
    <col min="3" max="3" width="12" bestFit="1" customWidth="1"/>
    <col min="4" max="4" width="12.5546875" bestFit="1" customWidth="1"/>
    <col min="5" max="5" width="12.21875" bestFit="1" customWidth="1"/>
    <col min="6" max="6" width="13.77734375" bestFit="1" customWidth="1"/>
    <col min="7" max="7" width="11.44140625" bestFit="1" customWidth="1"/>
    <col min="8" max="8" width="11.44140625" customWidth="1"/>
    <col min="9" max="9" width="12.6640625" bestFit="1" customWidth="1"/>
    <col min="10" max="10" width="9.5546875" style="8" customWidth="1"/>
    <col min="11" max="11" width="9" customWidth="1"/>
    <col min="12" max="12" width="9.44140625" customWidth="1"/>
    <col min="13" max="13" width="13.5546875" bestFit="1" customWidth="1"/>
  </cols>
  <sheetData>
    <row r="1" spans="1:12" x14ac:dyDescent="0.3">
      <c r="A1" s="4" t="s">
        <v>27</v>
      </c>
      <c r="B1" s="4" t="s">
        <v>21</v>
      </c>
      <c r="C1" s="4" t="s">
        <v>40</v>
      </c>
      <c r="D1" s="4" t="s">
        <v>3</v>
      </c>
      <c r="E1" s="4" t="s">
        <v>4</v>
      </c>
      <c r="F1" s="4" t="s">
        <v>9</v>
      </c>
      <c r="G1" s="4" t="s">
        <v>11</v>
      </c>
      <c r="H1" s="4" t="s">
        <v>41</v>
      </c>
      <c r="I1" s="4" t="s">
        <v>42</v>
      </c>
      <c r="J1" s="12" t="s">
        <v>16</v>
      </c>
      <c r="K1" s="4" t="s">
        <v>1</v>
      </c>
      <c r="L1" s="4" t="s">
        <v>2</v>
      </c>
    </row>
    <row r="2" spans="1:12" x14ac:dyDescent="0.3">
      <c r="A2" s="3" t="s">
        <v>28</v>
      </c>
      <c r="B2" s="5" t="b">
        <v>0</v>
      </c>
      <c r="C2" s="2">
        <f>SUM(E2:G2)</f>
        <v>79729.027918199994</v>
      </c>
      <c r="D2" s="2">
        <v>5772923.7713400004</v>
      </c>
      <c r="E2" s="2">
        <v>27168.910385399999</v>
      </c>
      <c r="F2" s="2">
        <v>39349.127491599997</v>
      </c>
      <c r="G2" s="2">
        <v>13210.990041200001</v>
      </c>
      <c r="H2" s="2">
        <v>1422.6337732500001</v>
      </c>
      <c r="I2" s="6">
        <v>0.24170344827599999</v>
      </c>
      <c r="J2" s="8">
        <v>6933142.00612</v>
      </c>
      <c r="K2">
        <v>5853779.6853499999</v>
      </c>
      <c r="L2">
        <v>1079362.3207700001</v>
      </c>
    </row>
    <row r="3" spans="1:12" x14ac:dyDescent="0.3">
      <c r="B3" s="5" t="b">
        <v>1</v>
      </c>
      <c r="C3" s="2">
        <f t="shared" ref="C3:C11" si="0">SUM(E3:G3)</f>
        <v>81741.244837000006</v>
      </c>
      <c r="D3" s="2">
        <v>5773035.3220300004</v>
      </c>
      <c r="E3" s="2">
        <v>27728.03297</v>
      </c>
      <c r="F3" s="2">
        <v>38910.134368500003</v>
      </c>
      <c r="G3" s="2">
        <v>15103.077498500001</v>
      </c>
      <c r="H3" s="2">
        <v>1533.61196277</v>
      </c>
      <c r="I3" s="6">
        <v>0.220153333333</v>
      </c>
      <c r="J3" s="8">
        <v>6935271.0093999999</v>
      </c>
      <c r="K3">
        <v>5854450.6079500001</v>
      </c>
      <c r="L3">
        <v>1080820.40145</v>
      </c>
    </row>
    <row r="4" spans="1:12" x14ac:dyDescent="0.3">
      <c r="B4" s="3" t="s">
        <v>26</v>
      </c>
      <c r="C4" s="2">
        <f t="shared" ref="C4" si="1">C3-C2</f>
        <v>2012.2169188000116</v>
      </c>
      <c r="D4" s="2">
        <f t="shared" ref="D4:G4" si="2">D3-D2</f>
        <v>111.55068999994546</v>
      </c>
      <c r="E4" s="2">
        <f t="shared" si="2"/>
        <v>559.12258460000157</v>
      </c>
      <c r="F4" s="2">
        <f t="shared" si="2"/>
        <v>-438.99312309999368</v>
      </c>
      <c r="G4" s="2">
        <f t="shared" si="2"/>
        <v>1892.0874573000001</v>
      </c>
      <c r="H4" s="2">
        <f t="shared" ref="H4:I4" si="3">H3-H2</f>
        <v>110.97818951999989</v>
      </c>
      <c r="I4" s="6">
        <f t="shared" si="3"/>
        <v>-2.1550114942999993E-2</v>
      </c>
      <c r="J4" s="26">
        <f>J3-J2</f>
        <v>2129.0032799998298</v>
      </c>
      <c r="K4" s="2">
        <f>K3-K2</f>
        <v>670.9226000001654</v>
      </c>
      <c r="L4" s="2">
        <f>L3-L2</f>
        <v>1458.0806799998973</v>
      </c>
    </row>
    <row r="5" spans="1:12" s="8" customFormat="1" x14ac:dyDescent="0.3">
      <c r="A5" s="11"/>
      <c r="B5" s="12" t="s">
        <v>39</v>
      </c>
      <c r="C5" s="13">
        <f t="shared" ref="C5:G5" si="4">C4/C3</f>
        <v>2.4616910628319496E-2</v>
      </c>
      <c r="D5" s="13">
        <f t="shared" si="4"/>
        <v>1.9322710459481538E-5</v>
      </c>
      <c r="E5" s="13">
        <f t="shared" si="4"/>
        <v>2.016452393882167E-2</v>
      </c>
      <c r="F5" s="13">
        <f t="shared" si="4"/>
        <v>-1.1282230972077648E-2</v>
      </c>
      <c r="G5" s="13">
        <f t="shared" si="4"/>
        <v>0.12527827242414119</v>
      </c>
      <c r="H5" s="13">
        <f t="shared" ref="H5" si="5">H4/H3</f>
        <v>7.2363930520959033E-2</v>
      </c>
      <c r="I5" s="13">
        <f t="shared" ref="I5" si="6">I4/I3</f>
        <v>-9.7886843759043496E-2</v>
      </c>
      <c r="J5" s="13">
        <f>J4/J3</f>
        <v>3.0698198774268507E-4</v>
      </c>
      <c r="K5" s="13">
        <f t="shared" ref="K5:L5" si="7">K4/K3</f>
        <v>1.1460043733037766E-4</v>
      </c>
      <c r="L5" s="13">
        <f t="shared" si="7"/>
        <v>1.3490499235985691E-3</v>
      </c>
    </row>
    <row r="6" spans="1:12" x14ac:dyDescent="0.3">
      <c r="A6" s="3" t="s">
        <v>29</v>
      </c>
      <c r="B6" s="5" t="b">
        <v>1</v>
      </c>
      <c r="C6" s="2">
        <f t="shared" si="0"/>
        <v>72535.248042199994</v>
      </c>
      <c r="D6" s="2">
        <v>4961033.8595599998</v>
      </c>
      <c r="E6" s="2">
        <v>21175.536910399998</v>
      </c>
      <c r="F6" s="2">
        <v>33111.689590100003</v>
      </c>
      <c r="G6" s="2">
        <v>18248.0215417</v>
      </c>
      <c r="H6" s="2">
        <v>1809.88541584</v>
      </c>
      <c r="I6" s="6">
        <v>0.15787812500000001</v>
      </c>
      <c r="J6" s="8">
        <v>5960792.5559099996</v>
      </c>
      <c r="K6" s="2">
        <v>5028956.7562800003</v>
      </c>
      <c r="L6" s="2">
        <v>931835.79963200004</v>
      </c>
    </row>
    <row r="7" spans="1:12" x14ac:dyDescent="0.3">
      <c r="B7" s="5" t="b">
        <v>0</v>
      </c>
      <c r="C7" s="2">
        <f t="shared" si="0"/>
        <v>88728.711174600001</v>
      </c>
      <c r="D7" s="2">
        <v>4959873.5295900004</v>
      </c>
      <c r="E7" s="2">
        <v>35969.998532899997</v>
      </c>
      <c r="F7" s="2">
        <v>41613.387851500003</v>
      </c>
      <c r="G7" s="2">
        <v>11145.3247902</v>
      </c>
      <c r="H7" s="2">
        <v>1382.1335741099999</v>
      </c>
      <c r="I7" s="6">
        <v>0.23675925925899999</v>
      </c>
      <c r="J7" s="8">
        <v>5975750.1277599996</v>
      </c>
      <c r="K7" s="2">
        <v>5042587.2897600001</v>
      </c>
      <c r="L7" s="2">
        <v>933162.83799999999</v>
      </c>
    </row>
    <row r="8" spans="1:12" x14ac:dyDescent="0.3">
      <c r="B8" s="3" t="s">
        <v>26</v>
      </c>
      <c r="C8" s="2">
        <f t="shared" ref="C8:G8" si="8">C7-C6</f>
        <v>16193.463132400007</v>
      </c>
      <c r="D8" s="2">
        <f t="shared" si="8"/>
        <v>-1160.3299699993804</v>
      </c>
      <c r="E8" s="2">
        <f t="shared" si="8"/>
        <v>14794.461622499999</v>
      </c>
      <c r="F8" s="2">
        <f t="shared" si="8"/>
        <v>8501.6982614000008</v>
      </c>
      <c r="G8" s="2">
        <f t="shared" si="8"/>
        <v>-7102.6967514999997</v>
      </c>
      <c r="H8" s="2">
        <f t="shared" ref="H8" si="9">H7-H6</f>
        <v>-427.75184173000002</v>
      </c>
      <c r="I8" s="6">
        <f t="shared" ref="I8" si="10">I7-I6</f>
        <v>7.888113425899998E-2</v>
      </c>
      <c r="J8" s="26">
        <f t="shared" ref="J8" si="11">J7-J6</f>
        <v>14957.571849999949</v>
      </c>
      <c r="K8" s="2">
        <f>K7-K6</f>
        <v>13630.533479999751</v>
      </c>
      <c r="L8" s="2">
        <f t="shared" ref="L8" si="12">L7-L6</f>
        <v>1327.0383679999504</v>
      </c>
    </row>
    <row r="9" spans="1:12" s="8" customFormat="1" x14ac:dyDescent="0.3">
      <c r="A9" s="11"/>
      <c r="B9" s="12" t="s">
        <v>39</v>
      </c>
      <c r="C9" s="13">
        <f t="shared" ref="C9:G9" si="13">C8/C7</f>
        <v>0.18250533472231525</v>
      </c>
      <c r="D9" s="13">
        <f t="shared" si="13"/>
        <v>-2.3394345905737181E-4</v>
      </c>
      <c r="E9" s="13">
        <f t="shared" si="13"/>
        <v>0.41130003408168697</v>
      </c>
      <c r="F9" s="13">
        <f t="shared" si="13"/>
        <v>0.20430199751432992</v>
      </c>
      <c r="G9" s="13">
        <f t="shared" si="13"/>
        <v>-0.63728037407625371</v>
      </c>
      <c r="H9" s="13">
        <f t="shared" ref="H9" si="14">H8/H7</f>
        <v>-0.30948661529001864</v>
      </c>
      <c r="I9" s="13">
        <f t="shared" ref="I9" si="15">I8/I7</f>
        <v>0.33317021900591814</v>
      </c>
      <c r="J9" s="13">
        <f>J8/J7</f>
        <v>2.5030450621613878E-3</v>
      </c>
      <c r="K9" s="13">
        <f t="shared" ref="K9:L9" si="16">K8/K7</f>
        <v>2.7030832976712815E-3</v>
      </c>
      <c r="L9" s="13">
        <f t="shared" si="16"/>
        <v>1.422086600495283E-3</v>
      </c>
    </row>
    <row r="10" spans="1:12" x14ac:dyDescent="0.3">
      <c r="A10" s="25" t="s">
        <v>30</v>
      </c>
      <c r="B10" s="5" t="b">
        <v>1</v>
      </c>
      <c r="C10" s="2">
        <f>SUM(E10:G10)</f>
        <v>32361.004172239998</v>
      </c>
      <c r="D10" s="2">
        <v>1580712.1055600001</v>
      </c>
      <c r="E10" s="2">
        <v>4908.0108367299999</v>
      </c>
      <c r="F10" s="2">
        <v>20795.503662499999</v>
      </c>
      <c r="G10" s="2">
        <v>6657.4896730099999</v>
      </c>
      <c r="H10" s="2">
        <v>1371.3396081200001</v>
      </c>
      <c r="I10" s="6">
        <v>0.117980769231</v>
      </c>
      <c r="J10" s="8">
        <v>2046843.4025000001</v>
      </c>
      <c r="K10" s="2">
        <v>1606896.71591</v>
      </c>
      <c r="L10" s="2">
        <v>439946.68658600003</v>
      </c>
    </row>
    <row r="11" spans="1:12" x14ac:dyDescent="0.3">
      <c r="B11" s="5" t="b">
        <v>0</v>
      </c>
      <c r="C11" s="2">
        <f t="shared" si="0"/>
        <v>35016.500586329996</v>
      </c>
      <c r="D11" s="2">
        <v>1580368.3862099999</v>
      </c>
      <c r="E11" s="2">
        <v>5843.0044346499999</v>
      </c>
      <c r="F11" s="2">
        <v>21357.855187199999</v>
      </c>
      <c r="G11" s="2">
        <v>7815.6409644799996</v>
      </c>
      <c r="H11" s="2">
        <v>1291.85518417</v>
      </c>
      <c r="I11" s="6">
        <v>0.125448</v>
      </c>
      <c r="J11" s="8">
        <v>2049162.3214100001</v>
      </c>
      <c r="K11" s="2">
        <v>1607488.3302500001</v>
      </c>
      <c r="L11" s="2">
        <v>441673.99116600002</v>
      </c>
    </row>
    <row r="12" spans="1:12" x14ac:dyDescent="0.3">
      <c r="B12" s="3" t="s">
        <v>26</v>
      </c>
      <c r="C12" s="2">
        <f t="shared" ref="C12:G12" si="17">C11-C10</f>
        <v>2655.4964140899974</v>
      </c>
      <c r="D12" s="19">
        <f t="shared" si="17"/>
        <v>-343.71935000014491</v>
      </c>
      <c r="E12" s="2">
        <f t="shared" si="17"/>
        <v>934.99359791999996</v>
      </c>
      <c r="F12" s="2">
        <f t="shared" si="17"/>
        <v>562.35152469999957</v>
      </c>
      <c r="G12" s="2">
        <f t="shared" si="17"/>
        <v>1158.1512914699997</v>
      </c>
      <c r="H12" s="2">
        <f t="shared" ref="H12" si="18">H11-H10</f>
        <v>-79.484423950000064</v>
      </c>
      <c r="I12" s="6">
        <f t="shared" ref="I12" si="19">I11-I10</f>
        <v>7.4672307690000078E-3</v>
      </c>
      <c r="J12" s="26">
        <f t="shared" ref="J12" si="20">J11-J10</f>
        <v>2318.9189100000076</v>
      </c>
      <c r="K12" s="2">
        <f>K11-K10</f>
        <v>591.6143400000874</v>
      </c>
      <c r="L12" s="2">
        <f t="shared" ref="L12" si="21">L11-L10</f>
        <v>1727.3045799999963</v>
      </c>
    </row>
    <row r="13" spans="1:12" s="8" customFormat="1" x14ac:dyDescent="0.3">
      <c r="B13" s="9" t="s">
        <v>39</v>
      </c>
      <c r="C13" s="10">
        <f t="shared" ref="C13:G13" si="22">C12/C11</f>
        <v>7.5835573790222488E-2</v>
      </c>
      <c r="D13" s="10">
        <f t="shared" si="22"/>
        <v>-2.1749318260183887E-4</v>
      </c>
      <c r="E13" s="10">
        <f t="shared" si="22"/>
        <v>0.16001932026190679</v>
      </c>
      <c r="F13" s="10">
        <f t="shared" si="22"/>
        <v>2.6329962431668845E-2</v>
      </c>
      <c r="G13" s="10">
        <f t="shared" si="22"/>
        <v>0.14818378898589227</v>
      </c>
      <c r="H13" s="10">
        <f t="shared" ref="H13" si="23">H12/H11</f>
        <v>-6.1527348362245229E-2</v>
      </c>
      <c r="I13" s="10">
        <f t="shared" ref="I13" si="24">I12/I11</f>
        <v>5.9524510307059561E-2</v>
      </c>
      <c r="J13" s="10">
        <f>J12/J11</f>
        <v>1.1316423719934456E-3</v>
      </c>
      <c r="K13" s="10">
        <f t="shared" ref="K13:L13" si="25">K12/K11</f>
        <v>3.6803647582815002E-4</v>
      </c>
      <c r="L13" s="10">
        <f t="shared" si="25"/>
        <v>3.9108134383009233E-3</v>
      </c>
    </row>
    <row r="15" spans="1:12" x14ac:dyDescent="0.3">
      <c r="A15" s="14"/>
      <c r="B15" s="14"/>
      <c r="C15" s="15"/>
      <c r="D15" s="15"/>
      <c r="E15" s="16"/>
    </row>
    <row r="16" spans="1:12" x14ac:dyDescent="0.3">
      <c r="A16" s="4" t="s">
        <v>28</v>
      </c>
      <c r="B16" s="18" t="s">
        <v>43</v>
      </c>
      <c r="C16" s="18" t="s">
        <v>44</v>
      </c>
      <c r="D16" s="4" t="s">
        <v>26</v>
      </c>
      <c r="E16" s="12" t="s">
        <v>39</v>
      </c>
    </row>
    <row r="17" spans="1:5" x14ac:dyDescent="0.3">
      <c r="A17" s="14" t="s">
        <v>41</v>
      </c>
      <c r="B17" s="2">
        <v>1422.6337732500001</v>
      </c>
      <c r="C17" s="2">
        <v>1533.61196277</v>
      </c>
      <c r="D17" s="2">
        <f t="shared" ref="D17:D26" si="26">C17-B17</f>
        <v>110.97818951999989</v>
      </c>
      <c r="E17" s="17">
        <f t="shared" ref="E17:E26" si="27">D17/C17</f>
        <v>7.2363930520959033E-2</v>
      </c>
    </row>
    <row r="18" spans="1:5" x14ac:dyDescent="0.3">
      <c r="A18" s="4" t="s">
        <v>42</v>
      </c>
      <c r="B18" s="20">
        <v>0.24170344827599999</v>
      </c>
      <c r="C18" s="20">
        <v>0.220153333333</v>
      </c>
      <c r="D18" s="20">
        <f t="shared" si="26"/>
        <v>-2.1550114942999993E-2</v>
      </c>
      <c r="E18" s="13">
        <f t="shared" si="27"/>
        <v>-9.7886843759043496E-2</v>
      </c>
    </row>
    <row r="19" spans="1:5" x14ac:dyDescent="0.3">
      <c r="A19" s="14" t="s">
        <v>46</v>
      </c>
      <c r="B19" s="2">
        <v>5772923.7713400004</v>
      </c>
      <c r="C19" s="2">
        <v>5773035.3220300004</v>
      </c>
      <c r="D19" s="2">
        <f t="shared" si="26"/>
        <v>111.55068999994546</v>
      </c>
      <c r="E19" s="17">
        <f t="shared" si="27"/>
        <v>1.9322710459481538E-5</v>
      </c>
    </row>
    <row r="20" spans="1:5" x14ac:dyDescent="0.3">
      <c r="A20" s="14" t="s">
        <v>47</v>
      </c>
      <c r="B20" s="2">
        <v>27168.910385399999</v>
      </c>
      <c r="C20" s="2">
        <v>27728.03297</v>
      </c>
      <c r="D20" s="2">
        <f t="shared" si="26"/>
        <v>559.12258460000157</v>
      </c>
      <c r="E20" s="17">
        <f t="shared" si="27"/>
        <v>2.016452393882167E-2</v>
      </c>
    </row>
    <row r="21" spans="1:5" x14ac:dyDescent="0.3">
      <c r="A21" s="14" t="s">
        <v>48</v>
      </c>
      <c r="B21" s="2">
        <v>39349.127491599997</v>
      </c>
      <c r="C21" s="2">
        <v>38910.134368500003</v>
      </c>
      <c r="D21" s="2">
        <f t="shared" si="26"/>
        <v>-438.99312309999368</v>
      </c>
      <c r="E21" s="17">
        <f t="shared" si="27"/>
        <v>-1.1282230972077648E-2</v>
      </c>
    </row>
    <row r="22" spans="1:5" x14ac:dyDescent="0.3">
      <c r="A22" s="14" t="s">
        <v>49</v>
      </c>
      <c r="B22" s="2">
        <v>13210.990041200001</v>
      </c>
      <c r="C22" s="2">
        <v>15103.077498500001</v>
      </c>
      <c r="D22" s="2">
        <f t="shared" si="26"/>
        <v>1892.0874573000001</v>
      </c>
      <c r="E22" s="17">
        <f t="shared" si="27"/>
        <v>0.12527827242414119</v>
      </c>
    </row>
    <row r="23" spans="1:5" x14ac:dyDescent="0.3">
      <c r="A23" s="4" t="s">
        <v>45</v>
      </c>
      <c r="B23" s="21">
        <f>SUM(B20:B22)</f>
        <v>79729.027918199994</v>
      </c>
      <c r="C23" s="21">
        <f>SUM(C20:C22)</f>
        <v>81741.244837000006</v>
      </c>
      <c r="D23" s="21">
        <f t="shared" si="26"/>
        <v>2012.2169188000116</v>
      </c>
      <c r="E23" s="13">
        <f t="shared" si="27"/>
        <v>2.4616910628319496E-2</v>
      </c>
    </row>
    <row r="24" spans="1:5" x14ac:dyDescent="0.3">
      <c r="A24" s="14" t="s">
        <v>51</v>
      </c>
      <c r="B24" s="2">
        <v>5853779.6853499999</v>
      </c>
      <c r="C24" s="2">
        <v>5854450.6079500001</v>
      </c>
      <c r="D24" s="2">
        <f t="shared" si="26"/>
        <v>670.9226000001654</v>
      </c>
      <c r="E24" s="17">
        <f t="shared" si="27"/>
        <v>1.1460043733037766E-4</v>
      </c>
    </row>
    <row r="25" spans="1:5" x14ac:dyDescent="0.3">
      <c r="A25" s="14" t="s">
        <v>52</v>
      </c>
      <c r="B25" s="2">
        <v>1079362.3207700001</v>
      </c>
      <c r="C25" s="2">
        <v>1080820.40145</v>
      </c>
      <c r="D25" s="2">
        <f t="shared" si="26"/>
        <v>1458.0806799998973</v>
      </c>
      <c r="E25" s="17">
        <f t="shared" si="27"/>
        <v>1.3490499235985691E-3</v>
      </c>
    </row>
    <row r="26" spans="1:5" x14ac:dyDescent="0.3">
      <c r="A26" s="14" t="s">
        <v>50</v>
      </c>
      <c r="B26" s="2">
        <v>6933142.00612</v>
      </c>
      <c r="C26" s="2">
        <v>6935271.0093999999</v>
      </c>
      <c r="D26" s="2">
        <f t="shared" si="26"/>
        <v>2129.0032799998298</v>
      </c>
      <c r="E26" s="17">
        <f t="shared" si="27"/>
        <v>3.0698198774268507E-4</v>
      </c>
    </row>
    <row r="27" spans="1:5" x14ac:dyDescent="0.3">
      <c r="A27" s="14"/>
      <c r="B27" s="14"/>
      <c r="C27" s="15"/>
      <c r="D27" s="15"/>
      <c r="E27" s="16"/>
    </row>
    <row r="28" spans="1:5" x14ac:dyDescent="0.3">
      <c r="A28" s="4" t="s">
        <v>29</v>
      </c>
      <c r="B28" s="18" t="s">
        <v>44</v>
      </c>
      <c r="C28" s="18" t="s">
        <v>43</v>
      </c>
      <c r="D28" s="4" t="s">
        <v>26</v>
      </c>
      <c r="E28" s="12" t="s">
        <v>39</v>
      </c>
    </row>
    <row r="29" spans="1:5" x14ac:dyDescent="0.3">
      <c r="A29" s="22" t="s">
        <v>41</v>
      </c>
      <c r="B29" s="23">
        <v>1809.88541584</v>
      </c>
      <c r="C29" s="23">
        <v>1382.1335741099999</v>
      </c>
      <c r="D29" s="23">
        <f t="shared" ref="D29:D38" si="28">C29-B29</f>
        <v>-427.75184173000002</v>
      </c>
      <c r="E29" s="24">
        <f t="shared" ref="E29:E38" si="29">D29/C29</f>
        <v>-0.30948661529001864</v>
      </c>
    </row>
    <row r="30" spans="1:5" x14ac:dyDescent="0.3">
      <c r="A30" s="4" t="s">
        <v>42</v>
      </c>
      <c r="B30" s="20">
        <v>0.15787812500000001</v>
      </c>
      <c r="C30" s="20">
        <v>0.23675925925899999</v>
      </c>
      <c r="D30" s="20">
        <f t="shared" si="28"/>
        <v>7.888113425899998E-2</v>
      </c>
      <c r="E30" s="13">
        <f t="shared" si="29"/>
        <v>0.33317021900591814</v>
      </c>
    </row>
    <row r="31" spans="1:5" x14ac:dyDescent="0.3">
      <c r="A31" s="14" t="s">
        <v>46</v>
      </c>
      <c r="B31" s="2">
        <v>4961033.8595599998</v>
      </c>
      <c r="C31" s="2">
        <v>4959873.5295900004</v>
      </c>
      <c r="D31" s="2">
        <f t="shared" si="28"/>
        <v>-1160.3299699993804</v>
      </c>
      <c r="E31" s="17">
        <f t="shared" si="29"/>
        <v>-2.3394345905737181E-4</v>
      </c>
    </row>
    <row r="32" spans="1:5" x14ac:dyDescent="0.3">
      <c r="A32" s="14" t="s">
        <v>47</v>
      </c>
      <c r="B32" s="2">
        <v>21175.536910399998</v>
      </c>
      <c r="C32" s="2">
        <v>35969.998532899997</v>
      </c>
      <c r="D32" s="2">
        <f t="shared" si="28"/>
        <v>14794.461622499999</v>
      </c>
      <c r="E32" s="17">
        <f t="shared" si="29"/>
        <v>0.41130003408168697</v>
      </c>
    </row>
    <row r="33" spans="1:5" x14ac:dyDescent="0.3">
      <c r="A33" s="14" t="s">
        <v>48</v>
      </c>
      <c r="B33" s="2">
        <v>33111.689590100003</v>
      </c>
      <c r="C33" s="2">
        <v>41613.387851500003</v>
      </c>
      <c r="D33" s="2">
        <f t="shared" si="28"/>
        <v>8501.6982614000008</v>
      </c>
      <c r="E33" s="17">
        <f t="shared" si="29"/>
        <v>0.20430199751432992</v>
      </c>
    </row>
    <row r="34" spans="1:5" x14ac:dyDescent="0.3">
      <c r="A34" s="14" t="s">
        <v>49</v>
      </c>
      <c r="B34" s="2">
        <v>18248.0215417</v>
      </c>
      <c r="C34" s="2">
        <v>11145.3247902</v>
      </c>
      <c r="D34" s="2">
        <f t="shared" si="28"/>
        <v>-7102.6967514999997</v>
      </c>
      <c r="E34" s="17">
        <f t="shared" si="29"/>
        <v>-0.63728037407625371</v>
      </c>
    </row>
    <row r="35" spans="1:5" x14ac:dyDescent="0.3">
      <c r="A35" s="4" t="s">
        <v>45</v>
      </c>
      <c r="B35" s="21">
        <f>SUM(B32:B34)</f>
        <v>72535.248042199994</v>
      </c>
      <c r="C35" s="21">
        <f>SUM(C32:C34)</f>
        <v>88728.711174600001</v>
      </c>
      <c r="D35" s="21">
        <f t="shared" si="28"/>
        <v>16193.463132400007</v>
      </c>
      <c r="E35" s="13">
        <f t="shared" si="29"/>
        <v>0.18250533472231525</v>
      </c>
    </row>
    <row r="36" spans="1:5" x14ac:dyDescent="0.3">
      <c r="A36" s="14" t="s">
        <v>51</v>
      </c>
      <c r="B36" s="2">
        <v>5028956.7562800003</v>
      </c>
      <c r="C36" s="2">
        <v>5042587.2897600001</v>
      </c>
      <c r="D36" s="2">
        <f t="shared" si="28"/>
        <v>13630.533479999751</v>
      </c>
      <c r="E36" s="17">
        <f t="shared" si="29"/>
        <v>2.7030832976712815E-3</v>
      </c>
    </row>
    <row r="37" spans="1:5" x14ac:dyDescent="0.3">
      <c r="A37" s="14" t="s">
        <v>52</v>
      </c>
      <c r="B37" s="2">
        <v>931835.79963200004</v>
      </c>
      <c r="C37" s="2">
        <v>933162.83799999999</v>
      </c>
      <c r="D37" s="2">
        <f t="shared" si="28"/>
        <v>1327.0383679999504</v>
      </c>
      <c r="E37" s="17">
        <f t="shared" si="29"/>
        <v>1.422086600495283E-3</v>
      </c>
    </row>
    <row r="38" spans="1:5" x14ac:dyDescent="0.3">
      <c r="A38" s="14" t="s">
        <v>50</v>
      </c>
      <c r="B38" s="2">
        <v>5960792.5559099996</v>
      </c>
      <c r="C38" s="2">
        <v>5975750.1277599996</v>
      </c>
      <c r="D38" s="2">
        <f t="shared" si="28"/>
        <v>14957.571849999949</v>
      </c>
      <c r="E38" s="17">
        <f t="shared" si="29"/>
        <v>2.5030450621613878E-3</v>
      </c>
    </row>
    <row r="40" spans="1:5" x14ac:dyDescent="0.3">
      <c r="A40" s="14"/>
      <c r="C40" s="15"/>
      <c r="D40" s="15"/>
      <c r="E40" s="16"/>
    </row>
    <row r="41" spans="1:5" x14ac:dyDescent="0.3">
      <c r="A41" s="4" t="s">
        <v>30</v>
      </c>
      <c r="B41" s="18" t="s">
        <v>44</v>
      </c>
      <c r="C41" s="18" t="s">
        <v>43</v>
      </c>
      <c r="D41" s="4" t="s">
        <v>26</v>
      </c>
      <c r="E41" s="12" t="s">
        <v>39</v>
      </c>
    </row>
    <row r="42" spans="1:5" x14ac:dyDescent="0.3">
      <c r="A42" s="14" t="s">
        <v>41</v>
      </c>
      <c r="B42" s="2">
        <v>1371.3396081200001</v>
      </c>
      <c r="C42" s="2">
        <v>1291.85518417</v>
      </c>
      <c r="D42" s="2">
        <f t="shared" ref="D42:D51" si="30">C42-B42</f>
        <v>-79.484423950000064</v>
      </c>
      <c r="E42" s="10">
        <f t="shared" ref="E42:E51" si="31">D42/C42</f>
        <v>-6.1527348362245229E-2</v>
      </c>
    </row>
    <row r="43" spans="1:5" x14ac:dyDescent="0.3">
      <c r="A43" s="4" t="s">
        <v>42</v>
      </c>
      <c r="B43" s="20">
        <v>0.117980769231</v>
      </c>
      <c r="C43" s="20">
        <v>0.125448</v>
      </c>
      <c r="D43" s="20">
        <f t="shared" si="30"/>
        <v>7.4672307690000078E-3</v>
      </c>
      <c r="E43" s="13">
        <f t="shared" si="31"/>
        <v>5.9524510307059561E-2</v>
      </c>
    </row>
    <row r="44" spans="1:5" x14ac:dyDescent="0.3">
      <c r="A44" s="14" t="s">
        <v>46</v>
      </c>
      <c r="B44" s="2">
        <v>1580712.1055600001</v>
      </c>
      <c r="C44" s="2">
        <v>1580368.3862099999</v>
      </c>
      <c r="D44" s="19">
        <f t="shared" si="30"/>
        <v>-343.71935000014491</v>
      </c>
      <c r="E44" s="10">
        <f t="shared" si="31"/>
        <v>-2.1749318260183887E-4</v>
      </c>
    </row>
    <row r="45" spans="1:5" x14ac:dyDescent="0.3">
      <c r="A45" s="14" t="s">
        <v>47</v>
      </c>
      <c r="B45" s="2">
        <v>4908.0108367299999</v>
      </c>
      <c r="C45" s="2">
        <v>5843.0044346499999</v>
      </c>
      <c r="D45" s="2">
        <f t="shared" si="30"/>
        <v>934.99359791999996</v>
      </c>
      <c r="E45" s="10">
        <f t="shared" si="31"/>
        <v>0.16001932026190679</v>
      </c>
    </row>
    <row r="46" spans="1:5" x14ac:dyDescent="0.3">
      <c r="A46" s="14" t="s">
        <v>48</v>
      </c>
      <c r="B46" s="2">
        <v>20795.503662499999</v>
      </c>
      <c r="C46" s="2">
        <v>21357.855187199999</v>
      </c>
      <c r="D46" s="2">
        <f t="shared" si="30"/>
        <v>562.35152469999957</v>
      </c>
      <c r="E46" s="10">
        <f t="shared" si="31"/>
        <v>2.6329962431668845E-2</v>
      </c>
    </row>
    <row r="47" spans="1:5" x14ac:dyDescent="0.3">
      <c r="A47" s="14" t="s">
        <v>49</v>
      </c>
      <c r="B47" s="2">
        <v>6657.4896730099999</v>
      </c>
      <c r="C47" s="2">
        <v>7815.6409644799996</v>
      </c>
      <c r="D47" s="2">
        <f t="shared" si="30"/>
        <v>1158.1512914699997</v>
      </c>
      <c r="E47" s="10">
        <f t="shared" si="31"/>
        <v>0.14818378898589227</v>
      </c>
    </row>
    <row r="48" spans="1:5" x14ac:dyDescent="0.3">
      <c r="A48" s="4" t="s">
        <v>45</v>
      </c>
      <c r="B48" s="21">
        <f>SUM(B45:B47)</f>
        <v>32361.004172239998</v>
      </c>
      <c r="C48" s="21">
        <f>SUM(C45:C47)</f>
        <v>35016.500586329996</v>
      </c>
      <c r="D48" s="21">
        <f t="shared" si="30"/>
        <v>2655.4964140899974</v>
      </c>
      <c r="E48" s="13">
        <f t="shared" si="31"/>
        <v>7.5835573790222488E-2</v>
      </c>
    </row>
    <row r="49" spans="1:5" x14ac:dyDescent="0.3">
      <c r="A49" s="14" t="s">
        <v>51</v>
      </c>
      <c r="B49" s="2">
        <v>1606896.71591</v>
      </c>
      <c r="C49" s="2">
        <v>1607488.3302500001</v>
      </c>
      <c r="D49" s="2">
        <f t="shared" si="30"/>
        <v>591.6143400000874</v>
      </c>
      <c r="E49" s="10">
        <f t="shared" si="31"/>
        <v>3.6803647582815002E-4</v>
      </c>
    </row>
    <row r="50" spans="1:5" x14ac:dyDescent="0.3">
      <c r="A50" s="14" t="s">
        <v>52</v>
      </c>
      <c r="B50" s="2">
        <v>439946.68658600003</v>
      </c>
      <c r="C50" s="2">
        <v>441673.99116600002</v>
      </c>
      <c r="D50" s="2">
        <f t="shared" si="30"/>
        <v>1727.3045799999963</v>
      </c>
      <c r="E50" s="10">
        <f t="shared" si="31"/>
        <v>3.9108134383009233E-3</v>
      </c>
    </row>
    <row r="51" spans="1:5" x14ac:dyDescent="0.3">
      <c r="A51" s="14" t="s">
        <v>50</v>
      </c>
      <c r="B51" s="2">
        <v>2046843.4025000001</v>
      </c>
      <c r="C51" s="2">
        <v>2049162.3214100001</v>
      </c>
      <c r="D51" s="2">
        <f t="shared" si="30"/>
        <v>2318.9189100000076</v>
      </c>
      <c r="E51" s="10">
        <f t="shared" si="31"/>
        <v>1.1316423719934456E-3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5D75-A4AC-4112-83FF-E40EA4EEDF2B}">
  <dimension ref="A1:E7"/>
  <sheetViews>
    <sheetView tabSelected="1" workbookViewId="0">
      <selection activeCell="D4" sqref="D4"/>
    </sheetView>
  </sheetViews>
  <sheetFormatPr defaultRowHeight="14.4" x14ac:dyDescent="0.3"/>
  <cols>
    <col min="5" max="5" width="12.33203125" bestFit="1" customWidth="1"/>
  </cols>
  <sheetData>
    <row r="1" spans="1:5" ht="63" x14ac:dyDescent="0.4">
      <c r="A1" s="27" t="s">
        <v>29</v>
      </c>
      <c r="B1" s="27" t="s">
        <v>44</v>
      </c>
      <c r="C1" s="27" t="s">
        <v>43</v>
      </c>
      <c r="D1" s="27" t="s">
        <v>26</v>
      </c>
      <c r="E1" s="28" t="s">
        <v>39</v>
      </c>
    </row>
    <row r="2" spans="1:5" ht="42" x14ac:dyDescent="0.4">
      <c r="A2" s="29" t="s">
        <v>41</v>
      </c>
      <c r="B2" s="30">
        <v>1810</v>
      </c>
      <c r="C2" s="30">
        <v>1382</v>
      </c>
      <c r="D2" s="30">
        <v>-428</v>
      </c>
      <c r="E2" s="31">
        <v>-0.309</v>
      </c>
    </row>
    <row r="3" spans="1:5" ht="63" x14ac:dyDescent="0.4">
      <c r="A3" s="27" t="s">
        <v>55</v>
      </c>
      <c r="B3" s="32">
        <v>160</v>
      </c>
      <c r="C3" s="32">
        <v>240</v>
      </c>
      <c r="D3" s="32">
        <v>80</v>
      </c>
      <c r="E3" s="33">
        <v>0.33300000000000002</v>
      </c>
    </row>
    <row r="4" spans="1:5" ht="63" x14ac:dyDescent="0.4">
      <c r="A4" s="29" t="s">
        <v>47</v>
      </c>
      <c r="B4" s="30">
        <v>21176</v>
      </c>
      <c r="C4" s="30">
        <v>35970</v>
      </c>
      <c r="D4" s="30">
        <v>14794</v>
      </c>
      <c r="E4" s="31">
        <v>0.41099999999999998</v>
      </c>
    </row>
    <row r="5" spans="1:5" ht="84" x14ac:dyDescent="0.4">
      <c r="A5" s="34" t="s">
        <v>48</v>
      </c>
      <c r="B5" s="35">
        <v>33112</v>
      </c>
      <c r="C5" s="35">
        <v>41613</v>
      </c>
      <c r="D5" s="35">
        <v>8502</v>
      </c>
      <c r="E5" s="36">
        <v>0.20399999999999999</v>
      </c>
    </row>
    <row r="6" spans="1:5" ht="84" x14ac:dyDescent="0.4">
      <c r="A6" s="34" t="s">
        <v>49</v>
      </c>
      <c r="B6" s="35">
        <v>18248</v>
      </c>
      <c r="C6" s="35">
        <v>11145</v>
      </c>
      <c r="D6" s="35">
        <v>-7103</v>
      </c>
      <c r="E6" s="36">
        <v>-0.63700000000000001</v>
      </c>
    </row>
    <row r="7" spans="1:5" ht="126" x14ac:dyDescent="0.4">
      <c r="A7" s="27" t="s">
        <v>54</v>
      </c>
      <c r="B7" s="32">
        <v>72535</v>
      </c>
      <c r="C7" s="32">
        <v>88729</v>
      </c>
      <c r="D7" s="32">
        <v>16193</v>
      </c>
      <c r="E7" s="33">
        <v>0.183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1_Plant</vt:lpstr>
      <vt:lpstr>1_Plant_for _report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Lenny Ro</cp:lastModifiedBy>
  <dcterms:created xsi:type="dcterms:W3CDTF">2018-07-04T09:26:40Z</dcterms:created>
  <dcterms:modified xsi:type="dcterms:W3CDTF">2018-07-24T14:16:57Z</dcterms:modified>
</cp:coreProperties>
</file>