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2/MKTG 519/"/>
    </mc:Choice>
  </mc:AlternateContent>
  <bookViews>
    <workbookView xWindow="0" yWindow="460" windowWidth="28800" windowHeight="16040" activeTab="1"/>
  </bookViews>
  <sheets>
    <sheet name="Demand" sheetId="1" r:id="rId1"/>
    <sheet name="Pricing" sheetId="2" r:id="rId2"/>
    <sheet name="Forecast" sheetId="3" r:id="rId3"/>
  </sheets>
  <definedNames>
    <definedName name="_xlnm.Print_Area" localSheetId="0">Demand!$A$1:$E$27</definedName>
    <definedName name="_xlnm.Print_Area" localSheetId="2">Forecast!$A$1:$E$18</definedName>
    <definedName name="_xlnm.Print_Area" localSheetId="1">Pricing!$A$1:$E$17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7" i="2"/>
  <c r="B17" i="2"/>
  <c r="C17" i="2"/>
  <c r="D14" i="2"/>
  <c r="D5" i="3"/>
  <c r="E13" i="1"/>
  <c r="B15" i="1"/>
  <c r="B17" i="1"/>
  <c r="C17" i="1"/>
  <c r="D13" i="3"/>
  <c r="D11" i="3"/>
  <c r="D6" i="3"/>
  <c r="D7" i="3"/>
  <c r="D8" i="3"/>
  <c r="D9" i="3"/>
  <c r="D10" i="2"/>
  <c r="D13" i="1"/>
  <c r="C13" i="1"/>
  <c r="B13" i="3"/>
  <c r="B27" i="1"/>
  <c r="B26" i="1"/>
  <c r="E7" i="2"/>
  <c r="D15" i="2"/>
  <c r="D17" i="2"/>
  <c r="E15" i="2"/>
  <c r="E14" i="2"/>
  <c r="E17" i="2"/>
  <c r="E10" i="2"/>
  <c r="D17" i="3"/>
  <c r="D18" i="3"/>
  <c r="C13" i="3"/>
  <c r="B15" i="2"/>
  <c r="B10" i="2"/>
  <c r="E6" i="1"/>
  <c r="E8" i="1"/>
  <c r="E9" i="1"/>
  <c r="E10" i="1"/>
  <c r="E11" i="1"/>
  <c r="E5" i="1"/>
  <c r="B13" i="1"/>
  <c r="E13" i="3"/>
  <c r="E11" i="3"/>
  <c r="E6" i="3"/>
  <c r="E7" i="3"/>
  <c r="E8" i="3"/>
  <c r="E5" i="3"/>
  <c r="E9" i="3"/>
</calcChain>
</file>

<file path=xl/sharedStrings.xml><?xml version="1.0" encoding="utf-8"?>
<sst xmlns="http://schemas.openxmlformats.org/spreadsheetml/2006/main" count="74" uniqueCount="58">
  <si>
    <t>Age Group</t>
  </si>
  <si>
    <t>Population</t>
  </si>
  <si>
    <t>Vaccine Reccom</t>
  </si>
  <si>
    <t>2002 Estimated %</t>
  </si>
  <si>
    <t>Population Vacc</t>
  </si>
  <si>
    <t>1.5 - 5 Healthy</t>
  </si>
  <si>
    <t>1.5 -5 At Risk</t>
  </si>
  <si>
    <t>5-49 Healthy</t>
  </si>
  <si>
    <t>5 - 49 At Risk</t>
  </si>
  <si>
    <t>50 - 64 Healthy</t>
  </si>
  <si>
    <t>50 -64 At Risk</t>
  </si>
  <si>
    <t>65+</t>
  </si>
  <si>
    <t>Y</t>
  </si>
  <si>
    <t>N</t>
  </si>
  <si>
    <t>Competitors Produce</t>
  </si>
  <si>
    <t>Supply &gt; Demand</t>
  </si>
  <si>
    <t>Source:  Case Exhibit 2</t>
  </si>
  <si>
    <t>Comments:</t>
  </si>
  <si>
    <t>Injection</t>
  </si>
  <si>
    <t>Percent CM</t>
  </si>
  <si>
    <t>MI's Contribution Margin</t>
  </si>
  <si>
    <t>Price to Doctor</t>
  </si>
  <si>
    <t>COGS</t>
  </si>
  <si>
    <t>Contribution Margin</t>
  </si>
  <si>
    <t>Doctor's CM</t>
  </si>
  <si>
    <t>Price to Patient</t>
  </si>
  <si>
    <t>Revenue</t>
  </si>
  <si>
    <t>SG&amp;A</t>
  </si>
  <si>
    <t>Gross Profit</t>
  </si>
  <si>
    <t>Net Income*</t>
  </si>
  <si>
    <t>*Adjusted Net Income</t>
  </si>
  <si>
    <t>Product Cost - Revenues (low)</t>
  </si>
  <si>
    <t>Product Cost - Revenues (high)</t>
  </si>
  <si>
    <t xml:space="preserve"> </t>
  </si>
  <si>
    <t>GOAL for FluMist WW Annually</t>
  </si>
  <si>
    <t>Units</t>
  </si>
  <si>
    <t>Price per Unit</t>
  </si>
  <si>
    <t>Nasay Spray (low production)</t>
  </si>
  <si>
    <t>Nasal Spray (high production)</t>
  </si>
  <si>
    <t>Low COGS</t>
  </si>
  <si>
    <t>High COGS</t>
  </si>
  <si>
    <t>Representing # Doses (high price)</t>
  </si>
  <si>
    <t>Representing # Doses (low price)</t>
  </si>
  <si>
    <t xml:space="preserve">Average Annual </t>
  </si>
  <si>
    <t>Growth (%)</t>
  </si>
  <si>
    <t>R&amp;D*</t>
  </si>
  <si>
    <t>(excludes acquired in-house R&amp;D  expenses</t>
  </si>
  <si>
    <t>FluMist Add to 2003 Revenue Forecast</t>
  </si>
  <si>
    <t>TOTAL</t>
  </si>
  <si>
    <r>
      <rPr>
        <b/>
        <i/>
        <sz val="11"/>
        <color theme="1"/>
        <rFont val="Calibri"/>
        <family val="2"/>
        <scheme val="minor"/>
      </rPr>
      <t>Source</t>
    </r>
    <r>
      <rPr>
        <b/>
        <sz val="11"/>
        <color theme="1"/>
        <rFont val="Calibri"/>
        <scheme val="minor"/>
      </rPr>
      <t>: FluMist Case</t>
    </r>
  </si>
  <si>
    <r>
      <rPr>
        <b/>
        <i/>
        <sz val="11"/>
        <color theme="1"/>
        <rFont val="Calibri"/>
        <family val="2"/>
        <scheme val="minor"/>
      </rPr>
      <t>Source</t>
    </r>
    <r>
      <rPr>
        <b/>
        <sz val="11"/>
        <color theme="1"/>
        <rFont val="Calibri"/>
        <scheme val="minor"/>
      </rPr>
      <t>: FluMist Case Exhiibit 1</t>
    </r>
  </si>
  <si>
    <t>FluMist Forecast (fill-in-blanks no formulas)</t>
  </si>
  <si>
    <t>FluMist Pricing (fill-in-blanks no formulas)</t>
  </si>
  <si>
    <t>FluFist Demand (fill-in-blanks no formulas)</t>
  </si>
  <si>
    <t xml:space="preserve">No </t>
  </si>
  <si>
    <t>Supply is not greater than demand because the supply for 2003-2004 is from 4 million to 6 million units and the demand by population vaccine is approximately 47 million</t>
  </si>
  <si>
    <t>Percentage of the Total Population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</si>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</sst>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6" fontId="0" fillId="0" borderId="0" xfId="17" applyNumberFormat="1" applyFont="1"/>
    <xf numFmtId="10" fontId="0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3" fontId="0" fillId="0" borderId="0" xfId="17" applyFont="1"/>
    <xf numFmtId="10" fontId="0" fillId="0" borderId="0" xfId="17" applyNumberFormat="1" applyFont="1"/>
    <xf numFmtId="164" fontId="9" fillId="0" borderId="0" xfId="0" applyNumberFormat="1" applyFont="1"/>
  </cellXfs>
  <cellStyles count="18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9"/>
  <sheetViews>
    <sheetView workbookViewId="0">
      <selection activeCell="E8" sqref="E8"/>
    </sheetView>
  </sheetViews>
  <sheetFormatPr baseColWidth="10" defaultColWidth="8.796875" defaultRowHeight="15" x14ac:dyDescent="0.2"/>
  <cols>
    <col min="1" max="1" width="28.796875" customWidth="1"/>
    <col min="2" max="5" width="16.59765625" customWidth="1"/>
    <col min="8" max="8" width="10.19921875" bestFit="1" customWidth="1"/>
  </cols>
  <sheetData>
    <row r="1" spans="1:7" ht="19" x14ac:dyDescent="0.25">
      <c r="A1" s="11" t="s">
        <v>53</v>
      </c>
    </row>
    <row r="3" spans="1:7" x14ac:dyDescent="0.2">
      <c r="A3" s="1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5" spans="1:7" x14ac:dyDescent="0.2">
      <c r="A5" t="s">
        <v>5</v>
      </c>
      <c r="B5" s="9">
        <v>12100000</v>
      </c>
      <c r="C5" s="3" t="s">
        <v>12</v>
      </c>
      <c r="D5" s="4">
        <v>0.4</v>
      </c>
      <c r="E5" s="15">
        <f>B5*D5</f>
        <v>4840000</v>
      </c>
      <c r="G5" t="s">
        <v>33</v>
      </c>
    </row>
    <row r="6" spans="1:7" x14ac:dyDescent="0.2">
      <c r="A6" t="s">
        <v>6</v>
      </c>
      <c r="B6" s="9">
        <v>1400000</v>
      </c>
      <c r="C6" s="3" t="s">
        <v>12</v>
      </c>
      <c r="D6" s="4">
        <v>0.5</v>
      </c>
      <c r="E6" s="15">
        <f t="shared" ref="E6:E11" si="0">B6*D6</f>
        <v>700000</v>
      </c>
    </row>
    <row r="7" spans="1:7" x14ac:dyDescent="0.2">
      <c r="A7" t="s">
        <v>7</v>
      </c>
      <c r="B7" s="9">
        <v>159400000</v>
      </c>
      <c r="C7" s="3" t="s">
        <v>13</v>
      </c>
      <c r="D7" s="4">
        <v>0.1</v>
      </c>
      <c r="E7" s="15" t="s">
        <v>57</v>
      </c>
    </row>
    <row r="8" spans="1:7" x14ac:dyDescent="0.2">
      <c r="A8" t="s">
        <v>8</v>
      </c>
      <c r="B8" s="9">
        <v>24700000</v>
      </c>
      <c r="C8" s="3" t="s">
        <v>12</v>
      </c>
      <c r="D8" s="4">
        <v>0.3</v>
      </c>
      <c r="E8" s="15">
        <f t="shared" si="0"/>
        <v>7410000</v>
      </c>
    </row>
    <row r="9" spans="1:7" x14ac:dyDescent="0.2">
      <c r="A9" t="s">
        <v>9</v>
      </c>
      <c r="B9" s="9">
        <v>32300000</v>
      </c>
      <c r="C9" s="3" t="s">
        <v>12</v>
      </c>
      <c r="D9" s="4">
        <v>0.2</v>
      </c>
      <c r="E9" s="15">
        <f t="shared" si="0"/>
        <v>6460000</v>
      </c>
    </row>
    <row r="10" spans="1:7" x14ac:dyDescent="0.2">
      <c r="A10" t="s">
        <v>10</v>
      </c>
      <c r="B10" s="9">
        <v>10800000</v>
      </c>
      <c r="C10" s="3" t="s">
        <v>12</v>
      </c>
      <c r="D10" s="4">
        <v>0.45</v>
      </c>
      <c r="E10" s="15">
        <f t="shared" si="0"/>
        <v>4860000</v>
      </c>
    </row>
    <row r="11" spans="1:7" x14ac:dyDescent="0.2">
      <c r="A11" t="s">
        <v>11</v>
      </c>
      <c r="B11" s="9">
        <v>35000000</v>
      </c>
      <c r="C11" s="3" t="s">
        <v>12</v>
      </c>
      <c r="D11" s="4">
        <v>0.65</v>
      </c>
      <c r="E11" s="15">
        <f t="shared" si="0"/>
        <v>22750000</v>
      </c>
    </row>
    <row r="12" spans="1:7" x14ac:dyDescent="0.2">
      <c r="B12" s="9"/>
      <c r="E12" s="15"/>
    </row>
    <row r="13" spans="1:7" x14ac:dyDescent="0.2">
      <c r="A13" t="s">
        <v>48</v>
      </c>
      <c r="B13" s="9">
        <f>SUM(B5:B11)</f>
        <v>275700000</v>
      </c>
      <c r="C13" s="5">
        <f>SUM(C5:C11)</f>
        <v>0</v>
      </c>
      <c r="D13" s="5">
        <f>SUM(D5:D11)</f>
        <v>2.6</v>
      </c>
      <c r="E13" s="15">
        <f>SUM(E5:E12)</f>
        <v>47020000</v>
      </c>
    </row>
    <row r="14" spans="1:7" x14ac:dyDescent="0.2">
      <c r="B14" s="2"/>
    </row>
    <row r="15" spans="1:7" x14ac:dyDescent="0.2">
      <c r="A15" t="s">
        <v>56</v>
      </c>
      <c r="B15" s="13">
        <f>E13/B13</f>
        <v>0.17054769677185347</v>
      </c>
      <c r="C15" s="13"/>
      <c r="G15" t="s">
        <v>33</v>
      </c>
    </row>
    <row r="17" spans="1:8" x14ac:dyDescent="0.2">
      <c r="A17" t="s">
        <v>14</v>
      </c>
      <c r="B17" s="19">
        <f>1-B15</f>
        <v>0.82945230322814656</v>
      </c>
      <c r="C17" s="15">
        <f>B13-E13</f>
        <v>228680000</v>
      </c>
    </row>
    <row r="19" spans="1:8" x14ac:dyDescent="0.2">
      <c r="A19" t="s">
        <v>15</v>
      </c>
      <c r="B19" t="s">
        <v>54</v>
      </c>
      <c r="H19" s="2" t="s">
        <v>33</v>
      </c>
    </row>
    <row r="21" spans="1:8" x14ac:dyDescent="0.2">
      <c r="A21" s="12" t="s">
        <v>16</v>
      </c>
    </row>
    <row r="23" spans="1:8" x14ac:dyDescent="0.2">
      <c r="A23" t="s">
        <v>17</v>
      </c>
      <c r="B23" t="s">
        <v>55</v>
      </c>
    </row>
    <row r="25" spans="1:8" x14ac:dyDescent="0.2">
      <c r="A25" t="s">
        <v>34</v>
      </c>
      <c r="B25" s="7">
        <v>1000000000</v>
      </c>
    </row>
    <row r="26" spans="1:8" x14ac:dyDescent="0.2">
      <c r="A26" t="s">
        <v>42</v>
      </c>
      <c r="B26" s="18">
        <f>B25/C26</f>
        <v>200000000</v>
      </c>
      <c r="C26" s="7">
        <v>5</v>
      </c>
    </row>
    <row r="27" spans="1:8" x14ac:dyDescent="0.2">
      <c r="A27" t="s">
        <v>41</v>
      </c>
      <c r="B27" s="18">
        <f>B25/C27</f>
        <v>66666666.666666664</v>
      </c>
      <c r="C27" s="7">
        <v>15</v>
      </c>
    </row>
    <row r="29" spans="1:8" x14ac:dyDescent="0.2">
      <c r="A29" s="12" t="s">
        <v>49</v>
      </c>
    </row>
  </sheetData>
  <phoneticPr fontId="6" type="noConversion"/>
  <printOptions gridLines="1"/>
  <pageMargins left="0.7" right="0.7" top="0.75" bottom="0.75" header="0.3" footer="0.3"/>
  <pageSetup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4" workbookViewId="0">
      <selection activeCell="C20" sqref="C20"/>
    </sheetView>
  </sheetViews>
  <sheetFormatPr baseColWidth="10" defaultColWidth="8.796875" defaultRowHeight="15" x14ac:dyDescent="0.2"/>
  <cols>
    <col min="1" max="1" width="25.59765625" customWidth="1"/>
    <col min="2" max="2" width="12.59765625" style="7" customWidth="1"/>
    <col min="3" max="3" width="10" bestFit="1" customWidth="1"/>
    <col min="4" max="4" width="24" customWidth="1"/>
    <col min="5" max="5" width="23.3984375" customWidth="1"/>
  </cols>
  <sheetData>
    <row r="1" spans="1:5" ht="19" x14ac:dyDescent="0.25">
      <c r="A1" s="11" t="s">
        <v>52</v>
      </c>
    </row>
    <row r="2" spans="1:5" x14ac:dyDescent="0.2">
      <c r="D2" t="s">
        <v>37</v>
      </c>
      <c r="E2" t="s">
        <v>38</v>
      </c>
    </row>
    <row r="3" spans="1:5" x14ac:dyDescent="0.2">
      <c r="B3" s="14" t="s">
        <v>18</v>
      </c>
      <c r="C3" s="6" t="s">
        <v>19</v>
      </c>
      <c r="D3" s="6" t="s">
        <v>40</v>
      </c>
      <c r="E3" s="6" t="s">
        <v>39</v>
      </c>
    </row>
    <row r="5" spans="1:5" x14ac:dyDescent="0.2">
      <c r="A5" s="1" t="s">
        <v>20</v>
      </c>
    </row>
    <row r="7" spans="1:5" x14ac:dyDescent="0.2">
      <c r="A7" t="s">
        <v>21</v>
      </c>
      <c r="B7" s="7">
        <v>7</v>
      </c>
      <c r="D7" s="7">
        <f>D8/(1-$C10)</f>
        <v>30</v>
      </c>
      <c r="E7" s="7">
        <f>E8/(1-$C10)</f>
        <v>10</v>
      </c>
    </row>
    <row r="8" spans="1:5" x14ac:dyDescent="0.2">
      <c r="A8" t="s">
        <v>22</v>
      </c>
      <c r="B8" s="7">
        <v>3.5</v>
      </c>
      <c r="D8" s="7">
        <v>15</v>
      </c>
      <c r="E8" s="7">
        <v>5</v>
      </c>
    </row>
    <row r="9" spans="1:5" x14ac:dyDescent="0.2">
      <c r="D9" s="7"/>
      <c r="E9" s="7"/>
    </row>
    <row r="10" spans="1:5" x14ac:dyDescent="0.2">
      <c r="A10" t="s">
        <v>23</v>
      </c>
      <c r="B10" s="7">
        <f>B7-B8</f>
        <v>3.5</v>
      </c>
      <c r="C10" s="13">
        <f>B10/B7</f>
        <v>0.5</v>
      </c>
      <c r="D10" s="7">
        <f>D7-D8</f>
        <v>15</v>
      </c>
      <c r="E10" s="7">
        <f>E7-E8</f>
        <v>5</v>
      </c>
    </row>
    <row r="11" spans="1:5" x14ac:dyDescent="0.2">
      <c r="C11" s="13"/>
    </row>
    <row r="12" spans="1:5" x14ac:dyDescent="0.2">
      <c r="A12" s="1" t="s">
        <v>24</v>
      </c>
      <c r="C12" s="13"/>
    </row>
    <row r="13" spans="1:5" x14ac:dyDescent="0.2">
      <c r="C13" s="13"/>
    </row>
    <row r="14" spans="1:5" x14ac:dyDescent="0.2">
      <c r="A14" t="s">
        <v>25</v>
      </c>
      <c r="B14" s="20">
        <v>20</v>
      </c>
      <c r="C14" s="13"/>
      <c r="D14" s="7">
        <f>D15/(1-$C17)</f>
        <v>85.714285714285722</v>
      </c>
      <c r="E14" s="7">
        <f>E15/(1-$C17)</f>
        <v>28.571428571428573</v>
      </c>
    </row>
    <row r="15" spans="1:5" x14ac:dyDescent="0.2">
      <c r="A15" t="s">
        <v>22</v>
      </c>
      <c r="B15" s="7">
        <f>B7</f>
        <v>7</v>
      </c>
      <c r="C15" s="13"/>
      <c r="D15" s="7">
        <f t="shared" ref="D15:E15" si="0">D7</f>
        <v>30</v>
      </c>
      <c r="E15" s="7">
        <f t="shared" si="0"/>
        <v>10</v>
      </c>
    </row>
    <row r="16" spans="1:5" x14ac:dyDescent="0.2">
      <c r="C16" s="13"/>
    </row>
    <row r="17" spans="1:5" x14ac:dyDescent="0.2">
      <c r="A17" t="s">
        <v>23</v>
      </c>
      <c r="B17" s="7">
        <f>B14-B15</f>
        <v>13</v>
      </c>
      <c r="C17" s="13">
        <f>B17/B14</f>
        <v>0.65</v>
      </c>
      <c r="D17" s="7">
        <f>D14-D15</f>
        <v>55.714285714285722</v>
      </c>
      <c r="E17" s="7">
        <f>E14-E15</f>
        <v>18.571428571428573</v>
      </c>
    </row>
    <row r="19" spans="1:5" x14ac:dyDescent="0.2">
      <c r="A19" s="12" t="s">
        <v>49</v>
      </c>
    </row>
    <row r="20" spans="1:5" x14ac:dyDescent="0.2">
      <c r="D20" t="s">
        <v>33</v>
      </c>
    </row>
  </sheetData>
  <phoneticPr fontId="6" type="noConversion"/>
  <printOptions gridLines="1"/>
  <pageMargins left="0.7" right="0.7" top="0.75" bottom="0.75" header="0.3" footer="0.3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2"/>
  <sheetViews>
    <sheetView workbookViewId="0">
      <selection activeCell="D5" sqref="D5"/>
    </sheetView>
  </sheetViews>
  <sheetFormatPr baseColWidth="10" defaultColWidth="8.796875" defaultRowHeight="15" x14ac:dyDescent="0.2"/>
  <cols>
    <col min="1" max="1" width="35.19921875" customWidth="1"/>
    <col min="2" max="4" width="16.59765625" customWidth="1"/>
    <col min="5" max="5" width="14.19921875" style="13" customWidth="1"/>
    <col min="6" max="6" width="18.3984375" customWidth="1"/>
    <col min="7" max="7" width="25.796875" customWidth="1"/>
  </cols>
  <sheetData>
    <row r="1" spans="1:7" ht="19" x14ac:dyDescent="0.25">
      <c r="A1" s="11" t="s">
        <v>51</v>
      </c>
    </row>
    <row r="2" spans="1:7" x14ac:dyDescent="0.2">
      <c r="E2" s="16" t="s">
        <v>43</v>
      </c>
    </row>
    <row r="3" spans="1:7" x14ac:dyDescent="0.2">
      <c r="B3" s="6">
        <v>2001</v>
      </c>
      <c r="C3" s="6">
        <v>2002</v>
      </c>
      <c r="D3" s="6">
        <v>2003</v>
      </c>
      <c r="E3" s="17" t="s">
        <v>44</v>
      </c>
    </row>
    <row r="5" spans="1:7" x14ac:dyDescent="0.2">
      <c r="A5" t="s">
        <v>26</v>
      </c>
      <c r="B5" s="2">
        <v>619000000</v>
      </c>
      <c r="C5" s="2">
        <v>848000000</v>
      </c>
      <c r="D5" s="7">
        <f>C5/(1-(((C5-B5)/B5)*100%))</f>
        <v>1345928205.1282051</v>
      </c>
      <c r="E5" s="13">
        <f>D5/$D$5</f>
        <v>1</v>
      </c>
      <c r="G5" s="8"/>
    </row>
    <row r="6" spans="1:7" x14ac:dyDescent="0.2">
      <c r="A6" t="s">
        <v>22</v>
      </c>
      <c r="B6" s="2">
        <v>139000000</v>
      </c>
      <c r="C6" s="2">
        <v>201000000</v>
      </c>
      <c r="D6" s="7">
        <f t="shared" ref="D6:D11" si="0">C6/(1-(((C6-B6)/B6)*100%))</f>
        <v>362844155.84415585</v>
      </c>
      <c r="E6" s="13">
        <f t="shared" ref="E6:E13" si="1">D6/$D$5</f>
        <v>0.26958656075536619</v>
      </c>
      <c r="G6" s="8" t="s">
        <v>33</v>
      </c>
    </row>
    <row r="7" spans="1:7" x14ac:dyDescent="0.2">
      <c r="A7" t="s">
        <v>45</v>
      </c>
      <c r="B7" s="2">
        <v>83000000</v>
      </c>
      <c r="C7" s="2">
        <v>144000000</v>
      </c>
      <c r="D7" s="7">
        <f t="shared" si="0"/>
        <v>543272727.27272737</v>
      </c>
      <c r="E7" s="13">
        <f t="shared" si="1"/>
        <v>0.40364168400867895</v>
      </c>
    </row>
    <row r="8" spans="1:7" x14ac:dyDescent="0.2">
      <c r="A8" t="s">
        <v>27</v>
      </c>
      <c r="B8" s="2">
        <v>195000000</v>
      </c>
      <c r="C8" s="2">
        <v>299000000</v>
      </c>
      <c r="D8" s="7">
        <f t="shared" si="0"/>
        <v>640714285.71428573</v>
      </c>
      <c r="E8" s="13">
        <f t="shared" si="1"/>
        <v>0.47603897687340246</v>
      </c>
    </row>
    <row r="9" spans="1:7" x14ac:dyDescent="0.2">
      <c r="A9" t="s">
        <v>28</v>
      </c>
      <c r="B9" s="2">
        <v>441000000</v>
      </c>
      <c r="C9" s="2">
        <v>585000000</v>
      </c>
      <c r="D9" s="7">
        <f t="shared" si="0"/>
        <v>868636363.63636351</v>
      </c>
      <c r="E9" s="13">
        <f t="shared" si="1"/>
        <v>0.6453809054054428</v>
      </c>
    </row>
    <row r="10" spans="1:7" x14ac:dyDescent="0.2">
      <c r="D10" s="7"/>
    </row>
    <row r="11" spans="1:7" x14ac:dyDescent="0.2">
      <c r="A11" t="s">
        <v>29</v>
      </c>
      <c r="B11" s="2">
        <v>149000000</v>
      </c>
      <c r="C11" s="2">
        <v>107000000</v>
      </c>
      <c r="D11" s="7">
        <f t="shared" si="0"/>
        <v>83471204.188481674</v>
      </c>
      <c r="E11" s="13">
        <f t="shared" si="1"/>
        <v>6.2017575581255251E-2</v>
      </c>
      <c r="G11">
        <v>0</v>
      </c>
    </row>
    <row r="12" spans="1:7" x14ac:dyDescent="0.2">
      <c r="D12" s="7"/>
    </row>
    <row r="13" spans="1:7" x14ac:dyDescent="0.2">
      <c r="A13" t="s">
        <v>30</v>
      </c>
      <c r="B13" s="8">
        <f>B11+B7</f>
        <v>232000000</v>
      </c>
      <c r="C13" s="8">
        <f>C11+C7</f>
        <v>251000000</v>
      </c>
      <c r="D13" s="7">
        <f>D11+D7</f>
        <v>626743931.46120906</v>
      </c>
      <c r="E13" s="13">
        <f t="shared" si="1"/>
        <v>0.4656592595899342</v>
      </c>
    </row>
    <row r="14" spans="1:7" x14ac:dyDescent="0.2">
      <c r="A14" t="s">
        <v>46</v>
      </c>
      <c r="B14" s="8"/>
      <c r="C14" s="8"/>
      <c r="D14" s="7"/>
    </row>
    <row r="15" spans="1:7" x14ac:dyDescent="0.2">
      <c r="A15" t="s">
        <v>33</v>
      </c>
      <c r="B15" s="8"/>
      <c r="C15" s="8"/>
      <c r="D15" s="7"/>
    </row>
    <row r="16" spans="1:7" x14ac:dyDescent="0.2">
      <c r="A16" s="1" t="s">
        <v>47</v>
      </c>
      <c r="B16" s="10" t="s">
        <v>35</v>
      </c>
      <c r="C16" s="6" t="s">
        <v>36</v>
      </c>
      <c r="D16" s="14" t="s">
        <v>26</v>
      </c>
      <c r="G16" s="7"/>
    </row>
    <row r="17" spans="1:4" x14ac:dyDescent="0.2">
      <c r="A17" t="s">
        <v>31</v>
      </c>
      <c r="B17" s="15">
        <v>4000000</v>
      </c>
      <c r="C17" s="7">
        <v>15</v>
      </c>
      <c r="D17" s="7">
        <f>B17*C17</f>
        <v>60000000</v>
      </c>
    </row>
    <row r="18" spans="1:4" x14ac:dyDescent="0.2">
      <c r="A18" t="s">
        <v>32</v>
      </c>
      <c r="B18" s="15">
        <v>6000000</v>
      </c>
      <c r="C18" s="7">
        <v>5</v>
      </c>
      <c r="D18" s="7">
        <f>B18*C18</f>
        <v>30000000</v>
      </c>
    </row>
    <row r="19" spans="1:4" x14ac:dyDescent="0.2">
      <c r="D19" s="7"/>
    </row>
    <row r="20" spans="1:4" x14ac:dyDescent="0.2">
      <c r="A20" s="12" t="s">
        <v>50</v>
      </c>
      <c r="B20" s="8"/>
      <c r="C20" s="8"/>
      <c r="D20" s="7" t="s">
        <v>33</v>
      </c>
    </row>
    <row r="21" spans="1:4" x14ac:dyDescent="0.2">
      <c r="B21" s="8"/>
      <c r="C21" s="8"/>
      <c r="D21" s="7"/>
    </row>
    <row r="22" spans="1:4" x14ac:dyDescent="0.2">
      <c r="B22" s="8"/>
      <c r="C22" s="8"/>
      <c r="D22" s="7"/>
    </row>
    <row r="23" spans="1:4" x14ac:dyDescent="0.2">
      <c r="B23" s="8"/>
      <c r="C23" s="8"/>
      <c r="D23" s="7"/>
    </row>
    <row r="24" spans="1:4" x14ac:dyDescent="0.2">
      <c r="B24" s="8"/>
      <c r="C24" s="8"/>
      <c r="D24" s="7"/>
    </row>
    <row r="25" spans="1:4" x14ac:dyDescent="0.2">
      <c r="D25" s="7"/>
    </row>
    <row r="26" spans="1:4" x14ac:dyDescent="0.2">
      <c r="D26" s="7"/>
    </row>
    <row r="27" spans="1:4" x14ac:dyDescent="0.2">
      <c r="D27" s="7"/>
    </row>
    <row r="28" spans="1:4" x14ac:dyDescent="0.2">
      <c r="D28" s="7"/>
    </row>
    <row r="29" spans="1:4" x14ac:dyDescent="0.2">
      <c r="D29" s="7"/>
    </row>
    <row r="30" spans="1:4" x14ac:dyDescent="0.2">
      <c r="D30" s="7"/>
    </row>
    <row r="31" spans="1:4" x14ac:dyDescent="0.2">
      <c r="D31" s="7"/>
    </row>
    <row r="32" spans="1:4" x14ac:dyDescent="0.2">
      <c r="D32" s="7"/>
    </row>
  </sheetData>
  <phoneticPr fontId="6" type="noConversion"/>
  <printOptions gridLines="1"/>
  <pageMargins left="0.7" right="0.7" top="0.75" bottom="0.75" header="0.3" footer="0.3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Pricing</vt:lpstr>
      <vt:lpstr>Forecast</vt:lpstr>
    </vt:vector>
  </TitlesOfParts>
  <Company>California State University, Fullerton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2016-09-21T19:35:42Z</cp:lastPrinted>
  <dcterms:created xsi:type="dcterms:W3CDTF">2015-03-26T17:53:22Z</dcterms:created>
  <dcterms:modified xsi:type="dcterms:W3CDTF">2017-03-07T20:24:51Z</dcterms:modified>
</cp:coreProperties>
</file>