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lanl\Desktop\"/>
    </mc:Choice>
  </mc:AlternateContent>
  <xr:revisionPtr revIDLastSave="0" documentId="13_ncr:1_{EC73F695-E6AD-4A57-A8E7-97E43A46A07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Reference" sheetId="2" r:id="rId2"/>
  </sheets>
  <definedNames>
    <definedName name="_xlchart.v1.0" hidden="1">Sheet1!$B$2:$B$17</definedName>
    <definedName name="_xlchart.v1.1" hidden="1">Sheet1!$C$2:$C$17</definedName>
    <definedName name="_xlchart.v1.2" hidden="1">Sheet1!$G$2:$G$17</definedName>
    <definedName name="_xlchart.v1.3" hidden="1">Sheet1!$H$1</definedName>
    <definedName name="_xlchart.v1.4" hidden="1">Sheet1!$H$2:$H$17</definedName>
    <definedName name="_xlchart.v1.5" hidden="1">Sheet1!$B$2:$B$17</definedName>
    <definedName name="_xlchart.v1.6" hidden="1">Sheet1!$C$2:$C$17</definedName>
    <definedName name="_xlchart.v1.7" hidden="1">Sheet1!$G$2:$G$17</definedName>
    <definedName name="_xlchart.v1.8" hidden="1">Sheet1!$H$1</definedName>
    <definedName name="_xlchart.v1.9" hidden="1">Sheet1!$H$2:$H$17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E11" i="1" s="1"/>
  <c r="D12" i="1"/>
  <c r="F12" i="1" s="1"/>
  <c r="D13" i="1"/>
  <c r="F13" i="1" s="1"/>
  <c r="D14" i="1"/>
  <c r="E14" i="1" s="1"/>
  <c r="D15" i="1"/>
  <c r="F15" i="1" s="1"/>
  <c r="D16" i="1"/>
  <c r="F16" i="1" s="1"/>
  <c r="D17" i="1"/>
  <c r="E17" i="1" s="1"/>
  <c r="F14" i="1" l="1"/>
  <c r="E16" i="1"/>
  <c r="E15" i="1"/>
  <c r="E7" i="1"/>
  <c r="E5" i="1"/>
  <c r="F11" i="1"/>
  <c r="F3" i="1"/>
  <c r="E13" i="1"/>
  <c r="E8" i="1"/>
  <c r="E6" i="1"/>
  <c r="E12" i="1"/>
  <c r="E4" i="1"/>
  <c r="E10" i="1"/>
  <c r="F17" i="1"/>
  <c r="E9" i="1"/>
  <c r="F2" i="1"/>
  <c r="A20" i="1" l="1"/>
  <c r="B20" i="1" s="1"/>
  <c r="H13" i="1"/>
  <c r="G13" i="1"/>
  <c r="H3" i="1"/>
  <c r="G3" i="1"/>
  <c r="H9" i="1"/>
  <c r="G9" i="1"/>
  <c r="H5" i="1"/>
  <c r="G5" i="1"/>
  <c r="H4" i="1"/>
  <c r="G4" i="1"/>
  <c r="H6" i="1"/>
  <c r="G6" i="1"/>
  <c r="H17" i="1"/>
  <c r="G17" i="1"/>
  <c r="H2" i="1"/>
  <c r="G2" i="1"/>
  <c r="H10" i="1"/>
  <c r="G10" i="1"/>
  <c r="H12" i="1"/>
  <c r="G12" i="1"/>
  <c r="H16" i="1"/>
  <c r="G16" i="1"/>
  <c r="H7" i="1"/>
  <c r="G7" i="1"/>
  <c r="G8" i="1"/>
  <c r="H8" i="1"/>
  <c r="G14" i="1"/>
  <c r="H14" i="1"/>
  <c r="G11" i="1"/>
  <c r="H11" i="1"/>
  <c r="C20" i="1"/>
  <c r="G15" i="1"/>
  <c r="H15" i="1"/>
</calcChain>
</file>

<file path=xl/sharedStrings.xml><?xml version="1.0" encoding="utf-8"?>
<sst xmlns="http://schemas.openxmlformats.org/spreadsheetml/2006/main" count="35" uniqueCount="23">
  <si>
    <t>Population</t>
  </si>
  <si>
    <t>Total VAT collected</t>
  </si>
  <si>
    <t>VAT admin Fee (10%)</t>
  </si>
  <si>
    <t>Type</t>
  </si>
  <si>
    <t>Low</t>
  </si>
  <si>
    <t>Mid</t>
  </si>
  <si>
    <t>High</t>
  </si>
  <si>
    <t>Rich</t>
  </si>
  <si>
    <t>VAT (15%)/ person</t>
  </si>
  <si>
    <t>VAT/population</t>
  </si>
  <si>
    <t>After VAT Income/per</t>
  </si>
  <si>
    <t>After UBI Income/per</t>
  </si>
  <si>
    <t>AVG Spendings</t>
  </si>
  <si>
    <t>Dis Income Increase Percentage</t>
  </si>
  <si>
    <t>2. If there is a disproportionate amount of low income population then VAT - UBI instead becomes a burden/punishment to the upper middle class.</t>
  </si>
  <si>
    <t>4. The waterfall chart on the right isn't usually used this way but can still highlight how UBI affects different population groups.</t>
  </si>
  <si>
    <t>1. VAT - UBI is dependent on the spendings of big business and the ultra rich. The more these businesses and ultra rich spend, the more VAT can be collected for UBI.</t>
  </si>
  <si>
    <t>3. Hence why this model is rarely seen in third world countries as there is not enough spendings to tax on.</t>
  </si>
  <si>
    <t>3. Done well, VAT - UBI is a really resilient system, where it always benefits low income households one way or another.</t>
  </si>
  <si>
    <t>UBI/person</t>
  </si>
  <si>
    <t>Comments (This is just a simulation of the VAT-UBI model)</t>
  </si>
  <si>
    <t>5. The simulation is based on annual spendings, so realisticly speaking, each person in the simulation should get around $6000/year, $500 a month.</t>
  </si>
  <si>
    <t>6. Yet even $500/month would be able to benefit the population greatly as a whole.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</si>
</sst>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9" fontId="0" fillId="0" borderId="0" xfId="1" applyNumberFormat="1" applyFont="1"/>
    <xf numFmtId="44" fontId="0" fillId="0" borderId="0" xfId="2" applyFont="1"/>
    <xf numFmtId="44" fontId="0" fillId="2" borderId="0" xfId="2" applyFont="1" applyFill="1"/>
    <xf numFmtId="44" fontId="0" fillId="3" borderId="0" xfId="2" applyFont="1" applyFill="1"/>
    <xf numFmtId="0" fontId="0" fillId="3" borderId="0" xfId="0" applyFill="1"/>
    <xf numFmtId="44" fontId="2" fillId="4" borderId="0" xfId="0" applyNumberFormat="1" applyFont="1" applyFill="1"/>
    <xf numFmtId="44" fontId="2" fillId="5" borderId="0" xfId="0" applyNumberFormat="1" applyFont="1" applyFill="1"/>
    <xf numFmtId="0" fontId="2" fillId="6" borderId="0" xfId="0" applyFont="1" applyFill="1"/>
    <xf numFmtId="44" fontId="0" fillId="6" borderId="0" xfId="2" applyFont="1" applyFill="1"/>
    <xf numFmtId="0" fontId="0" fillId="6" borderId="0" xfId="0" applyFill="1"/>
    <xf numFmtId="44" fontId="3" fillId="7" borderId="1" xfId="2" applyNumberFormat="1" applyFont="1" applyFill="1" applyBorder="1"/>
    <xf numFmtId="44" fontId="0" fillId="0" borderId="1" xfId="2" applyNumberFormat="1" applyFont="1" applyBorder="1"/>
    <xf numFmtId="44" fontId="0" fillId="0" borderId="2" xfId="2" applyNumberFormat="1" applyFont="1" applyBorder="1"/>
    <xf numFmtId="9" fontId="0" fillId="6" borderId="0" xfId="2" applyNumberFormat="1" applyFont="1" applyFill="1"/>
    <xf numFmtId="0" fontId="4" fillId="6" borderId="0" xfId="0" applyFont="1" applyFill="1"/>
  </cellXfs>
  <cellStyles count="3">
    <cellStyle name="Currency" xfId="2" builtinId="4"/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Sheet1!$B$2:$B$17</c:f>
              <c:numCache>
                <c:formatCode>_("$"* #,##0.00_);_("$"* \(#,##0.00\);_("$"* "-"??_);_(@_)</c:formatCode>
                <c:ptCount val="16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  <c:pt idx="8">
                  <c:v>64000</c:v>
                </c:pt>
                <c:pt idx="9">
                  <c:v>72000</c:v>
                </c:pt>
                <c:pt idx="10">
                  <c:v>80000</c:v>
                </c:pt>
                <c:pt idx="11">
                  <c:v>96000</c:v>
                </c:pt>
                <c:pt idx="12">
                  <c:v>112000</c:v>
                </c:pt>
                <c:pt idx="13">
                  <c:v>152000</c:v>
                </c:pt>
                <c:pt idx="14">
                  <c:v>160000</c:v>
                </c:pt>
                <c:pt idx="15">
                  <c:v>800000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130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180</c:v>
                </c:pt>
                <c:pt idx="5">
                  <c:v>150</c:v>
                </c:pt>
                <c:pt idx="6">
                  <c:v>100</c:v>
                </c:pt>
                <c:pt idx="7">
                  <c:v>80</c:v>
                </c:pt>
                <c:pt idx="8">
                  <c:v>70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0-4E49-BE77-A67DC1476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831568"/>
        <c:axId val="576836368"/>
      </c:barChart>
      <c:catAx>
        <c:axId val="57683156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6368"/>
        <c:crosses val="autoZero"/>
        <c:auto val="1"/>
        <c:lblAlgn val="ctr"/>
        <c:lblOffset val="100"/>
        <c:noMultiLvlLbl val="0"/>
      </c:catAx>
      <c:valAx>
        <c:axId val="5768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_xlchart.v1.9</cx:f>
      </cx:numDim>
    </cx:data>
  </cx:chartData>
  <cx:chart>
    <cx:title pos="t" align="ctr" overlay="0">
      <cx:tx>
        <cx:txData>
          <cx:v>UBI benefit to Entire Population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UBI benefit to Entire Population</a:t>
          </a:r>
        </a:p>
      </cx:txPr>
    </cx:title>
    <cx:plotArea>
      <cx:plotAreaRegion>
        <cx:series layoutId="waterfall" uniqueId="{78F4BD21-C57E-4DAA-ABA4-920299E65530}">
          <cx:tx>
            <cx:txData>
              <cx:f>_xlchart.v1.8</cx:f>
              <cx:v>Dis Income Increase Percentage</cx:v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0</xdr:rowOff>
    </xdr:from>
    <xdr:to>
      <xdr:col>12</xdr:col>
      <xdr:colOff>251460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3F278-A3DE-4B90-99B8-9C2E31E4E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14</xdr:row>
      <xdr:rowOff>106680</xdr:rowOff>
    </xdr:from>
    <xdr:to>
      <xdr:col>12</xdr:col>
      <xdr:colOff>251460</xdr:colOff>
      <xdr:row>28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AA1C88A-A7CB-43F4-A6E6-BC6241B0DD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4580" y="2667000"/>
              <a:ext cx="410718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570587</xdr:colOff>
      <xdr:row>28</xdr:row>
      <xdr:rowOff>169142</xdr:rowOff>
    </xdr:to>
    <xdr:pic>
      <xdr:nvPicPr>
        <xdr:cNvPr id="2" name="Picture 1" descr="C:\Users\alanl\AppData\Local\Packages\Microsoft.Office.Desktop_8wekyb3d8bbwe\AC\INetCache\Content.MSO\ACC1E617.tmp">
          <a:extLst>
            <a:ext uri="{FF2B5EF4-FFF2-40B4-BE49-F238E27FC236}">
              <a16:creationId xmlns:a16="http://schemas.microsoft.com/office/drawing/2014/main" id="{54DDBA54-EE5F-4C9B-8DAD-7A7F85DA3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85787" cy="5289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F91D8-874E-4649-9DB7-A73CDD8C6642}" name="Table1" displayName="Table1" ref="B1:H17" totalsRowShown="0" headerRowDxfId="7" dataDxfId="6" headerRowCellStyle="Currency" dataCellStyle="Currency">
  <tableColumns count="7">
    <tableColumn id="1" xr3:uid="{BE3E4EF9-85FB-430E-B886-83282C0752C5}" name="AVG Spendings" dataDxfId="5" dataCellStyle="Currency"/>
    <tableColumn id="2" xr3:uid="{B3A77C07-BC71-4183-9142-BB7FD764CF59}" name="Population"/>
    <tableColumn id="3" xr3:uid="{2EA3FBAF-2518-487B-9987-ADD25CC7D5AD}" name="VAT (15%)/ person" dataDxfId="4" dataCellStyle="Currency">
      <calculatedColumnFormula>B2*0.15</calculatedColumnFormula>
    </tableColumn>
    <tableColumn id="7" xr3:uid="{8B3C0674-B41F-4552-B1DE-EBC17EFCE054}" name="VAT/population" dataDxfId="3" dataCellStyle="Currency">
      <calculatedColumnFormula>Table1[[#This Row],[VAT (15%)/ person]]*Table1[[#This Row],[Population]]</calculatedColumnFormula>
    </tableColumn>
    <tableColumn id="4" xr3:uid="{69ED1CD2-DD75-4B7C-B695-EDA35FBC4AB4}" name="After VAT Income/per" dataDxfId="2" dataCellStyle="Currency">
      <calculatedColumnFormula>B2-D2</calculatedColumnFormula>
    </tableColumn>
    <tableColumn id="5" xr3:uid="{233B2447-684F-49C6-ACC3-403E771CED3A}" name="After UBI Income/per" dataDxfId="1" dataCellStyle="Currency">
      <calculatedColumnFormula>F2+$C$20</calculatedColumnFormula>
    </tableColumn>
    <tableColumn id="6" xr3:uid="{92F6157D-175B-490E-8583-368288B665EA}" name="Dis Income Increase Percentage" dataDxfId="0" dataCellStyle="Percent">
      <calculatedColumnFormula>(G2-B2)/B2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F18" sqref="F18"/>
    </sheetView>
  </sheetViews>
  <sheetFormatPr defaultRowHeight="14.4" x14ac:dyDescent="0.3"/>
  <cols>
    <col min="1" max="1" width="17" style="11" customWidth="1"/>
    <col min="2" max="2" width="16.88671875" style="10" customWidth="1"/>
    <col min="3" max="3" width="11.88671875" style="11" customWidth="1"/>
    <col min="4" max="4" width="17.21875" style="10" customWidth="1"/>
    <col min="5" max="5" width="16" style="10" customWidth="1"/>
    <col min="6" max="6" width="19.109375" style="10" customWidth="1"/>
    <col min="7" max="7" width="20.5546875" style="10" customWidth="1"/>
    <col min="8" max="8" width="27.88671875" style="11" customWidth="1"/>
    <col min="9" max="9" width="2.109375" style="9" customWidth="1"/>
    <col min="10" max="10" width="18.44140625" style="10" customWidth="1"/>
    <col min="11" max="11" width="19.77734375" style="11" customWidth="1"/>
    <col min="12" max="12" width="16.44140625" style="11" customWidth="1"/>
    <col min="13" max="16384" width="8.88671875" style="11"/>
  </cols>
  <sheetData>
    <row r="1" spans="1:8" x14ac:dyDescent="0.3">
      <c r="A1" s="12" t="s">
        <v>3</v>
      </c>
      <c r="B1" s="3" t="s">
        <v>12</v>
      </c>
      <c r="C1" t="s">
        <v>0</v>
      </c>
      <c r="D1" s="3" t="s">
        <v>8</v>
      </c>
      <c r="E1" s="3" t="s">
        <v>9</v>
      </c>
      <c r="F1" s="3" t="s">
        <v>10</v>
      </c>
      <c r="G1" s="3" t="s">
        <v>11</v>
      </c>
      <c r="H1" t="s">
        <v>13</v>
      </c>
    </row>
    <row r="2" spans="1:8" x14ac:dyDescent="0.3">
      <c r="A2" s="13" t="s">
        <v>4</v>
      </c>
      <c r="B2" s="3">
        <v>4000</v>
      </c>
      <c r="C2">
        <v>130</v>
      </c>
      <c r="D2" s="3">
        <f>B2*0.15</f>
        <v>600</v>
      </c>
      <c r="E2" s="3">
        <f>Table1[[#This Row],[VAT (15%)/ person]]*Table1[[#This Row],[Population]]</f>
        <v>78000</v>
      </c>
      <c r="F2" s="3">
        <f>B2-D2</f>
        <v>3400</v>
      </c>
      <c r="G2" s="3">
        <f ca="1">F2+$C$20</f>
        <v>9972.6627218934918</v>
      </c>
      <c r="H2" s="1">
        <f ca="1">(G2-B2)/B2</f>
        <v>1.4931656804733731</v>
      </c>
    </row>
    <row r="3" spans="1:8" x14ac:dyDescent="0.3">
      <c r="A3" s="13" t="s">
        <v>4</v>
      </c>
      <c r="B3" s="3">
        <v>8000</v>
      </c>
      <c r="C3">
        <v>200</v>
      </c>
      <c r="D3" s="3">
        <f t="shared" ref="D3:D17" si="0">B3*0.15</f>
        <v>1200</v>
      </c>
      <c r="E3" s="3">
        <f>Table1[[#This Row],[VAT (15%)/ person]]*Table1[[#This Row],[Population]]</f>
        <v>240000</v>
      </c>
      <c r="F3" s="3">
        <f>B3-D3</f>
        <v>6800</v>
      </c>
      <c r="G3" s="3">
        <f ca="1">F3+$C$20</f>
        <v>13372.662721893492</v>
      </c>
      <c r="H3" s="1">
        <f t="shared" ref="H3:H17" ca="1" si="1">(G3-B3)/B3</f>
        <v>0.67158284023668646</v>
      </c>
    </row>
    <row r="4" spans="1:8" x14ac:dyDescent="0.3">
      <c r="A4" s="13" t="s">
        <v>4</v>
      </c>
      <c r="B4" s="3">
        <v>16000</v>
      </c>
      <c r="C4">
        <v>250</v>
      </c>
      <c r="D4" s="3">
        <f t="shared" si="0"/>
        <v>2400</v>
      </c>
      <c r="E4" s="3">
        <f>Table1[[#This Row],[VAT (15%)/ person]]*Table1[[#This Row],[Population]]</f>
        <v>600000</v>
      </c>
      <c r="F4" s="3">
        <f>B4-D4</f>
        <v>13600</v>
      </c>
      <c r="G4" s="3">
        <f ca="1">F4+$C$20</f>
        <v>20172.662721893492</v>
      </c>
      <c r="H4" s="1">
        <f t="shared" ca="1" si="1"/>
        <v>0.26079142011834322</v>
      </c>
    </row>
    <row r="5" spans="1:8" x14ac:dyDescent="0.3">
      <c r="A5" s="13" t="s">
        <v>4</v>
      </c>
      <c r="B5" s="3">
        <v>24000</v>
      </c>
      <c r="C5">
        <v>300</v>
      </c>
      <c r="D5" s="3">
        <f t="shared" si="0"/>
        <v>3600</v>
      </c>
      <c r="E5" s="3">
        <f>Table1[[#This Row],[VAT (15%)/ person]]*Table1[[#This Row],[Population]]</f>
        <v>1080000</v>
      </c>
      <c r="F5" s="3">
        <f>B5-D5</f>
        <v>20400</v>
      </c>
      <c r="G5" s="3">
        <f ca="1">F5+$C$20</f>
        <v>26972.662721893492</v>
      </c>
      <c r="H5" s="1">
        <f t="shared" ca="1" si="1"/>
        <v>0.12386094674556215</v>
      </c>
    </row>
    <row r="6" spans="1:8" x14ac:dyDescent="0.3">
      <c r="A6" s="13" t="s">
        <v>5</v>
      </c>
      <c r="B6" s="3">
        <v>32000</v>
      </c>
      <c r="C6">
        <v>180</v>
      </c>
      <c r="D6" s="3">
        <f t="shared" si="0"/>
        <v>4800</v>
      </c>
      <c r="E6" s="3">
        <f>Table1[[#This Row],[VAT (15%)/ person]]*Table1[[#This Row],[Population]]</f>
        <v>864000</v>
      </c>
      <c r="F6" s="3">
        <f>B6-D6</f>
        <v>27200</v>
      </c>
      <c r="G6" s="3">
        <f ca="1">F6+$C$20</f>
        <v>33772.662721893488</v>
      </c>
      <c r="H6" s="1">
        <f t="shared" ca="1" si="1"/>
        <v>5.5395710059171509E-2</v>
      </c>
    </row>
    <row r="7" spans="1:8" x14ac:dyDescent="0.3">
      <c r="A7" s="13" t="s">
        <v>5</v>
      </c>
      <c r="B7" s="3">
        <v>40000</v>
      </c>
      <c r="C7">
        <v>150</v>
      </c>
      <c r="D7" s="3">
        <f t="shared" si="0"/>
        <v>6000</v>
      </c>
      <c r="E7" s="3">
        <f>Table1[[#This Row],[VAT (15%)/ person]]*Table1[[#This Row],[Population]]</f>
        <v>900000</v>
      </c>
      <c r="F7" s="3">
        <f>B7-D7</f>
        <v>34000</v>
      </c>
      <c r="G7" s="3">
        <f ca="1">F7+$C$20</f>
        <v>40572.662721893488</v>
      </c>
      <c r="H7" s="1">
        <f t="shared" ca="1" si="1"/>
        <v>1.4316568047337205E-2</v>
      </c>
    </row>
    <row r="8" spans="1:8" x14ac:dyDescent="0.3">
      <c r="A8" s="13" t="s">
        <v>5</v>
      </c>
      <c r="B8" s="3">
        <v>48000</v>
      </c>
      <c r="C8">
        <v>100</v>
      </c>
      <c r="D8" s="3">
        <f t="shared" si="0"/>
        <v>7200</v>
      </c>
      <c r="E8" s="3">
        <f>Table1[[#This Row],[VAT (15%)/ person]]*Table1[[#This Row],[Population]]</f>
        <v>720000</v>
      </c>
      <c r="F8" s="3">
        <f>B8-D8</f>
        <v>40800</v>
      </c>
      <c r="G8" s="3">
        <f ca="1">F8+$C$20</f>
        <v>47372.662721893488</v>
      </c>
      <c r="H8" s="1">
        <f t="shared" ca="1" si="1"/>
        <v>-1.3069526627218995E-2</v>
      </c>
    </row>
    <row r="9" spans="1:8" x14ac:dyDescent="0.3">
      <c r="A9" s="13" t="s">
        <v>5</v>
      </c>
      <c r="B9" s="3">
        <v>56000</v>
      </c>
      <c r="C9">
        <v>80</v>
      </c>
      <c r="D9" s="3">
        <f t="shared" si="0"/>
        <v>8400</v>
      </c>
      <c r="E9" s="3">
        <f>Table1[[#This Row],[VAT (15%)/ person]]*Table1[[#This Row],[Population]]</f>
        <v>672000</v>
      </c>
      <c r="F9" s="3">
        <f>B9-D9</f>
        <v>47600</v>
      </c>
      <c r="G9" s="3">
        <f ca="1">F9+$C$20</f>
        <v>54172.662721893488</v>
      </c>
      <c r="H9" s="1">
        <f ca="1">(G9-B9)/B9</f>
        <v>-3.2631022823330566E-2</v>
      </c>
    </row>
    <row r="10" spans="1:8" x14ac:dyDescent="0.3">
      <c r="A10" s="13" t="s">
        <v>6</v>
      </c>
      <c r="B10" s="3">
        <v>64000</v>
      </c>
      <c r="C10">
        <v>70</v>
      </c>
      <c r="D10" s="3">
        <f t="shared" si="0"/>
        <v>9600</v>
      </c>
      <c r="E10" s="3">
        <f>Table1[[#This Row],[VAT (15%)/ person]]*Table1[[#This Row],[Population]]</f>
        <v>672000</v>
      </c>
      <c r="F10" s="3">
        <f>B10-D10</f>
        <v>54400</v>
      </c>
      <c r="G10" s="3">
        <f ca="1">F10+$C$20</f>
        <v>60972.662721893488</v>
      </c>
      <c r="H10" s="1">
        <f t="shared" ca="1" si="1"/>
        <v>-4.7302144970414246E-2</v>
      </c>
    </row>
    <row r="11" spans="1:8" x14ac:dyDescent="0.3">
      <c r="A11" s="13" t="s">
        <v>6</v>
      </c>
      <c r="B11" s="3">
        <v>72000</v>
      </c>
      <c r="C11">
        <v>50</v>
      </c>
      <c r="D11" s="3">
        <f t="shared" si="0"/>
        <v>10800</v>
      </c>
      <c r="E11" s="3">
        <f>Table1[[#This Row],[VAT (15%)/ person]]*Table1[[#This Row],[Population]]</f>
        <v>540000</v>
      </c>
      <c r="F11" s="3">
        <f>B11-D11</f>
        <v>61200</v>
      </c>
      <c r="G11" s="3">
        <f ca="1">F11+$C$20</f>
        <v>67772.662721893488</v>
      </c>
      <c r="H11" s="1">
        <f t="shared" ca="1" si="1"/>
        <v>-5.8713017751479329E-2</v>
      </c>
    </row>
    <row r="12" spans="1:8" x14ac:dyDescent="0.3">
      <c r="A12" s="13" t="s">
        <v>6</v>
      </c>
      <c r="B12" s="3">
        <v>80000</v>
      </c>
      <c r="C12">
        <v>50</v>
      </c>
      <c r="D12" s="3">
        <f t="shared" si="0"/>
        <v>12000</v>
      </c>
      <c r="E12" s="3">
        <f>Table1[[#This Row],[VAT (15%)/ person]]*Table1[[#This Row],[Population]]</f>
        <v>600000</v>
      </c>
      <c r="F12" s="3">
        <f>B12-D12</f>
        <v>68000</v>
      </c>
      <c r="G12" s="3">
        <f ca="1">F12+$C$20</f>
        <v>74572.662721893488</v>
      </c>
      <c r="H12" s="1">
        <f t="shared" ca="1" si="1"/>
        <v>-6.7841715976331401E-2</v>
      </c>
    </row>
    <row r="13" spans="1:8" x14ac:dyDescent="0.3">
      <c r="A13" s="13" t="s">
        <v>6</v>
      </c>
      <c r="B13" s="3">
        <v>96000</v>
      </c>
      <c r="C13">
        <v>40</v>
      </c>
      <c r="D13" s="3">
        <f t="shared" si="0"/>
        <v>14400</v>
      </c>
      <c r="E13" s="3">
        <f>Table1[[#This Row],[VAT (15%)/ person]]*Table1[[#This Row],[Population]]</f>
        <v>576000</v>
      </c>
      <c r="F13" s="3">
        <f>B13-D13</f>
        <v>81600</v>
      </c>
      <c r="G13" s="3">
        <f ca="1">F13+$C$20</f>
        <v>88172.662721893488</v>
      </c>
      <c r="H13" s="1">
        <f t="shared" ca="1" si="1"/>
        <v>-8.1534763313609496E-2</v>
      </c>
    </row>
    <row r="14" spans="1:8" x14ac:dyDescent="0.3">
      <c r="A14" s="13" t="s">
        <v>7</v>
      </c>
      <c r="B14" s="3">
        <v>112000</v>
      </c>
      <c r="C14">
        <v>30</v>
      </c>
      <c r="D14" s="3">
        <f t="shared" si="0"/>
        <v>16800</v>
      </c>
      <c r="E14" s="3">
        <f>Table1[[#This Row],[VAT (15%)/ person]]*Table1[[#This Row],[Population]]</f>
        <v>504000</v>
      </c>
      <c r="F14" s="3">
        <f>B14-D14</f>
        <v>95200</v>
      </c>
      <c r="G14" s="3">
        <f ca="1">F14+$C$20</f>
        <v>101772.66272189349</v>
      </c>
      <c r="H14" s="1">
        <f t="shared" ca="1" si="1"/>
        <v>-9.1315511411665287E-2</v>
      </c>
    </row>
    <row r="15" spans="1:8" x14ac:dyDescent="0.3">
      <c r="A15" s="13" t="s">
        <v>7</v>
      </c>
      <c r="B15" s="3">
        <v>152000</v>
      </c>
      <c r="C15">
        <v>20</v>
      </c>
      <c r="D15" s="3">
        <f t="shared" si="0"/>
        <v>22800</v>
      </c>
      <c r="E15" s="3">
        <f>Table1[[#This Row],[VAT (15%)/ person]]*Table1[[#This Row],[Population]]</f>
        <v>456000</v>
      </c>
      <c r="F15" s="3">
        <f>B15-D15</f>
        <v>129200</v>
      </c>
      <c r="G15" s="3">
        <f ca="1">F15+$C$20</f>
        <v>135772.66272189349</v>
      </c>
      <c r="H15" s="1">
        <f t="shared" ca="1" si="1"/>
        <v>-0.10675879788227968</v>
      </c>
    </row>
    <row r="16" spans="1:8" x14ac:dyDescent="0.3">
      <c r="A16" s="13" t="s">
        <v>7</v>
      </c>
      <c r="B16" s="3">
        <v>160000</v>
      </c>
      <c r="C16">
        <v>10</v>
      </c>
      <c r="D16" s="3">
        <f t="shared" si="0"/>
        <v>24000</v>
      </c>
      <c r="E16" s="3">
        <f>Table1[[#This Row],[VAT (15%)/ person]]*Table1[[#This Row],[Population]]</f>
        <v>240000</v>
      </c>
      <c r="F16" s="3">
        <f>B16-D16</f>
        <v>136000</v>
      </c>
      <c r="G16" s="3">
        <f ca="1">F16+$C$20</f>
        <v>142572.66272189349</v>
      </c>
      <c r="H16" s="1">
        <f t="shared" ca="1" si="1"/>
        <v>-0.1089208579881657</v>
      </c>
    </row>
    <row r="17" spans="1:10" x14ac:dyDescent="0.3">
      <c r="A17" s="14" t="s">
        <v>7</v>
      </c>
      <c r="B17" s="3">
        <v>800000</v>
      </c>
      <c r="C17">
        <v>30</v>
      </c>
      <c r="D17" s="3">
        <f t="shared" si="0"/>
        <v>120000</v>
      </c>
      <c r="E17" s="3">
        <f>Table1[[#This Row],[VAT (15%)/ person]]*Table1[[#This Row],[Population]]</f>
        <v>3600000</v>
      </c>
      <c r="F17" s="3">
        <f>B17-D17</f>
        <v>680000</v>
      </c>
      <c r="G17" s="3">
        <f ca="1">F17+$C$20</f>
        <v>686572.66272189352</v>
      </c>
      <c r="H17" s="2">
        <f t="shared" ca="1" si="1"/>
        <v>-0.1417841715976331</v>
      </c>
    </row>
    <row r="19" spans="1:10" x14ac:dyDescent="0.3">
      <c r="A19" s="5" t="s">
        <v>1</v>
      </c>
      <c r="B19" s="6" t="s">
        <v>2</v>
      </c>
      <c r="C19" s="6" t="s">
        <v>19</v>
      </c>
    </row>
    <row r="20" spans="1:10" x14ac:dyDescent="0.3">
      <c r="A20" s="4">
        <f>SUM(E:E)</f>
        <v>12342000</v>
      </c>
      <c r="B20" s="8">
        <f>A20*0.9</f>
        <v>11107800</v>
      </c>
      <c r="C20" s="7">
        <f ca="1">B20/SUM(C:C)</f>
        <v>6572.6627218934909</v>
      </c>
      <c r="F20" s="15"/>
    </row>
    <row r="21" spans="1:10" x14ac:dyDescent="0.3">
      <c r="J21" s="11"/>
    </row>
    <row r="22" spans="1:10" x14ac:dyDescent="0.3">
      <c r="A22" s="16" t="s">
        <v>20</v>
      </c>
    </row>
    <row r="23" spans="1:10" x14ac:dyDescent="0.3">
      <c r="A23" s="11" t="s">
        <v>16</v>
      </c>
    </row>
    <row r="24" spans="1:10" x14ac:dyDescent="0.3">
      <c r="A24" s="11" t="s">
        <v>14</v>
      </c>
    </row>
    <row r="25" spans="1:10" x14ac:dyDescent="0.3">
      <c r="A25" s="11" t="s">
        <v>17</v>
      </c>
    </row>
    <row r="26" spans="1:10" x14ac:dyDescent="0.3">
      <c r="A26" s="11" t="s">
        <v>18</v>
      </c>
    </row>
    <row r="27" spans="1:10" x14ac:dyDescent="0.3">
      <c r="A27" s="11" t="s">
        <v>15</v>
      </c>
    </row>
    <row r="28" spans="1:10" x14ac:dyDescent="0.3">
      <c r="A28" s="11" t="s">
        <v>21</v>
      </c>
    </row>
    <row r="29" spans="1:10" x14ac:dyDescent="0.3">
      <c r="A29" s="11" t="s">
        <v>22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BB37-CFEF-4873-9F46-152E9FA18A12}">
  <dimension ref="A1"/>
  <sheetViews>
    <sheetView workbookViewId="0">
      <selection activeCell="S13" sqref="S13"/>
    </sheetView>
  </sheetViews>
  <sheetFormatPr defaultRowHeight="14.4" x14ac:dyDescent="0.3"/>
  <cols>
    <col min="1" max="16384" width="8.88671875" style="1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Luo</dc:creator>
  <cp:lastModifiedBy>Alan Luo</cp:lastModifiedBy>
  <dcterms:created xsi:type="dcterms:W3CDTF">2015-06-05T18:17:20Z</dcterms:created>
  <dcterms:modified xsi:type="dcterms:W3CDTF">2019-12-26T21:13:54Z</dcterms:modified>
</cp:coreProperties>
</file>